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jegyző\Documents\"/>
    </mc:Choice>
  </mc:AlternateContent>
  <xr:revisionPtr revIDLastSave="0" documentId="13_ncr:1_{CE1CAB0A-2926-4216-89C3-F098522B1428}" xr6:coauthVersionLast="34" xr6:coauthVersionMax="34" xr10:uidLastSave="{00000000-0000-0000-0000-000000000000}"/>
  <bookViews>
    <workbookView xWindow="32760" yWindow="32760" windowWidth="28800" windowHeight="12225" activeTab="19" xr2:uid="{00000000-000D-0000-FFFF-FFFF00000000}"/>
  </bookViews>
  <sheets>
    <sheet name="1" sheetId="2" r:id="rId1"/>
    <sheet name="1a" sheetId="23" r:id="rId2"/>
    <sheet name="1b" sheetId="24" r:id="rId3"/>
    <sheet name="1.c" sheetId="33" r:id="rId4"/>
    <sheet name="1.d" sheetId="35" r:id="rId5"/>
    <sheet name="2" sheetId="1" r:id="rId6"/>
    <sheet name="2 a" sheetId="25" r:id="rId7"/>
    <sheet name="2b" sheetId="5" r:id="rId8"/>
    <sheet name="2c" sheetId="6" r:id="rId9"/>
    <sheet name="2d" sheetId="8" r:id="rId10"/>
    <sheet name="2.e" sheetId="34" r:id="rId11"/>
    <sheet name="2.f" sheetId="36" r:id="rId12"/>
    <sheet name="3" sheetId="9" r:id="rId13"/>
    <sheet name="4.sz. mell" sheetId="27" r:id="rId14"/>
    <sheet name="5" sheetId="12" r:id="rId15"/>
    <sheet name="6 mell" sheetId="26" r:id="rId16"/>
    <sheet name="7" sheetId="13" r:id="rId17"/>
    <sheet name="8" sheetId="30" r:id="rId18"/>
    <sheet name="9" sheetId="31" r:id="rId19"/>
    <sheet name="10" sheetId="14" r:id="rId20"/>
    <sheet name="Munka1" sheetId="32" r:id="rId21"/>
  </sheets>
  <externalReferences>
    <externalReference r:id="rId22"/>
    <externalReference r:id="rId23"/>
    <externalReference r:id="rId24"/>
  </externalReferences>
  <definedNames>
    <definedName name="_xlnm.Print_Area" localSheetId="19">'10'!$B$1:$O$32</definedName>
    <definedName name="_xlnm.Print_Area" localSheetId="18">'9'!$A$6:$W$27</definedName>
    <definedName name="_xlnm.Print_Area">'2'!$A$6:$W$27</definedName>
  </definedNames>
  <calcPr calcId="179017"/>
</workbook>
</file>

<file path=xl/calcChain.xml><?xml version="1.0" encoding="utf-8"?>
<calcChain xmlns="http://schemas.openxmlformats.org/spreadsheetml/2006/main">
  <c r="P30" i="14" l="1"/>
  <c r="C29" i="14"/>
  <c r="O29" i="14" s="1"/>
  <c r="O28" i="14" s="1"/>
  <c r="C26" i="14"/>
  <c r="O26" i="14" s="1"/>
  <c r="O25" i="14"/>
  <c r="N25" i="14"/>
  <c r="M25" i="14"/>
  <c r="L25" i="14"/>
  <c r="K25" i="14"/>
  <c r="J25" i="14"/>
  <c r="I25" i="14"/>
  <c r="H25" i="14"/>
  <c r="G25" i="14"/>
  <c r="F25" i="14"/>
  <c r="E25" i="14"/>
  <c r="D25" i="14"/>
  <c r="P25" i="14" s="1"/>
  <c r="N24" i="14"/>
  <c r="L24" i="14"/>
  <c r="J24" i="14"/>
  <c r="H24" i="14"/>
  <c r="F24" i="14"/>
  <c r="D24" i="14"/>
  <c r="C24" i="14"/>
  <c r="O24" i="14" s="1"/>
  <c r="C23" i="14"/>
  <c r="O23" i="14" s="1"/>
  <c r="L22" i="14"/>
  <c r="H22" i="14"/>
  <c r="D22" i="14"/>
  <c r="C22" i="14"/>
  <c r="O22" i="14" s="1"/>
  <c r="O21" i="14"/>
  <c r="N21" i="14"/>
  <c r="M21" i="14"/>
  <c r="L21" i="14"/>
  <c r="K21" i="14"/>
  <c r="J21" i="14"/>
  <c r="I21" i="14"/>
  <c r="H21" i="14"/>
  <c r="G21" i="14"/>
  <c r="F21" i="14"/>
  <c r="E21" i="14"/>
  <c r="D21" i="14"/>
  <c r="P21" i="14" s="1"/>
  <c r="C20" i="14"/>
  <c r="C27" i="14" s="1"/>
  <c r="C18" i="14"/>
  <c r="O18" i="14" s="1"/>
  <c r="O16" i="14" s="1"/>
  <c r="C17" i="14"/>
  <c r="C16" i="14" s="1"/>
  <c r="P14" i="14"/>
  <c r="C14" i="14"/>
  <c r="C13" i="14"/>
  <c r="C12" i="14"/>
  <c r="N12" i="14" s="1"/>
  <c r="C11" i="14"/>
  <c r="N11" i="14" s="1"/>
  <c r="C10" i="14"/>
  <c r="N10" i="14" s="1"/>
  <c r="C9" i="14"/>
  <c r="N9" i="14" s="1"/>
  <c r="C8" i="14"/>
  <c r="N8" i="14" s="1"/>
  <c r="C7" i="14"/>
  <c r="N7" i="14" s="1"/>
  <c r="G35" i="9"/>
  <c r="D35" i="9"/>
  <c r="D34" i="9"/>
  <c r="G23" i="9"/>
  <c r="D23" i="9"/>
  <c r="G22" i="9"/>
  <c r="D22" i="9"/>
  <c r="D29" i="9" s="1"/>
  <c r="G30" i="9" s="1"/>
  <c r="G21" i="9"/>
  <c r="G29" i="9" s="1"/>
  <c r="G12" i="9"/>
  <c r="G11" i="9"/>
  <c r="G10" i="9"/>
  <c r="D10" i="9"/>
  <c r="G9" i="9"/>
  <c r="D9" i="9"/>
  <c r="G8" i="9"/>
  <c r="D8" i="9"/>
  <c r="D16" i="9" s="1"/>
  <c r="Z46" i="36"/>
  <c r="Z47" i="36" s="1"/>
  <c r="Y46" i="36"/>
  <c r="Y47" i="36" s="1"/>
  <c r="X46" i="36"/>
  <c r="X47" i="36" s="1"/>
  <c r="W46" i="36"/>
  <c r="W47" i="36" s="1"/>
  <c r="V46" i="36"/>
  <c r="V47" i="36" s="1"/>
  <c r="U46" i="36"/>
  <c r="U47" i="36" s="1"/>
  <c r="T46" i="36"/>
  <c r="T47" i="36" s="1"/>
  <c r="S46" i="36"/>
  <c r="S47" i="36" s="1"/>
  <c r="R46" i="36"/>
  <c r="R47" i="36" s="1"/>
  <c r="Q46" i="36"/>
  <c r="Q47" i="36" s="1"/>
  <c r="P46" i="36"/>
  <c r="P47" i="36" s="1"/>
  <c r="O46" i="36"/>
  <c r="O47" i="36" s="1"/>
  <c r="N46" i="36"/>
  <c r="N47" i="36" s="1"/>
  <c r="M46" i="36"/>
  <c r="M47" i="36" s="1"/>
  <c r="L46" i="36"/>
  <c r="L47" i="36" s="1"/>
  <c r="K46" i="36"/>
  <c r="K47" i="36" s="1"/>
  <c r="J46" i="36"/>
  <c r="J47" i="36" s="1"/>
  <c r="I46" i="36"/>
  <c r="I47" i="36" s="1"/>
  <c r="H46" i="36"/>
  <c r="H47" i="36" s="1"/>
  <c r="G46" i="36"/>
  <c r="G47" i="36" s="1"/>
  <c r="F46" i="36"/>
  <c r="F47" i="36" s="1"/>
  <c r="E46" i="36"/>
  <c r="E47" i="36" s="1"/>
  <c r="D45" i="36"/>
  <c r="D46" i="36" s="1"/>
  <c r="AA44" i="36"/>
  <c r="C44" i="36"/>
  <c r="Z42" i="36"/>
  <c r="AA41" i="36"/>
  <c r="C41" i="36"/>
  <c r="AA40" i="36"/>
  <c r="C40" i="36"/>
  <c r="AA39" i="36"/>
  <c r="C39" i="36"/>
  <c r="Y38" i="36"/>
  <c r="Y42" i="36" s="1"/>
  <c r="X38" i="36"/>
  <c r="X42" i="36" s="1"/>
  <c r="W38" i="36"/>
  <c r="W42" i="36" s="1"/>
  <c r="V38" i="36"/>
  <c r="V42" i="36" s="1"/>
  <c r="U38" i="36"/>
  <c r="U42" i="36" s="1"/>
  <c r="T38" i="36"/>
  <c r="T42" i="36" s="1"/>
  <c r="S38" i="36"/>
  <c r="S42" i="36" s="1"/>
  <c r="R38" i="36"/>
  <c r="R42" i="36" s="1"/>
  <c r="Q38" i="36"/>
  <c r="Q42" i="36" s="1"/>
  <c r="P38" i="36"/>
  <c r="P42" i="36" s="1"/>
  <c r="O38" i="36"/>
  <c r="O42" i="36" s="1"/>
  <c r="N38" i="36"/>
  <c r="N42" i="36" s="1"/>
  <c r="M38" i="36"/>
  <c r="M42" i="36" s="1"/>
  <c r="L38" i="36"/>
  <c r="L42" i="36" s="1"/>
  <c r="K38" i="36"/>
  <c r="K42" i="36" s="1"/>
  <c r="J38" i="36"/>
  <c r="J42" i="36" s="1"/>
  <c r="I38" i="36"/>
  <c r="I42" i="36" s="1"/>
  <c r="H38" i="36"/>
  <c r="H42" i="36" s="1"/>
  <c r="G38" i="36"/>
  <c r="G42" i="36" s="1"/>
  <c r="F38" i="36"/>
  <c r="F42" i="36" s="1"/>
  <c r="E38" i="36"/>
  <c r="E42" i="36" s="1"/>
  <c r="D38" i="36"/>
  <c r="D42" i="36" s="1"/>
  <c r="Y37" i="36"/>
  <c r="W37" i="36"/>
  <c r="U37" i="36"/>
  <c r="S37" i="36"/>
  <c r="R37" i="36"/>
  <c r="Q37" i="36"/>
  <c r="P37" i="36"/>
  <c r="O37" i="36"/>
  <c r="M37" i="36"/>
  <c r="L37" i="36"/>
  <c r="Z36" i="36"/>
  <c r="Z37" i="36" s="1"/>
  <c r="Y36" i="36"/>
  <c r="X36" i="36"/>
  <c r="X37" i="36" s="1"/>
  <c r="W36" i="36"/>
  <c r="V36" i="36"/>
  <c r="V37" i="36" s="1"/>
  <c r="U36" i="36"/>
  <c r="T36" i="36"/>
  <c r="T37" i="36" s="1"/>
  <c r="S36" i="36"/>
  <c r="N36" i="36"/>
  <c r="N37" i="36" s="1"/>
  <c r="M36" i="36"/>
  <c r="K36" i="36"/>
  <c r="K37" i="36" s="1"/>
  <c r="J36" i="36"/>
  <c r="J37" i="36" s="1"/>
  <c r="I36" i="36"/>
  <c r="I37" i="36" s="1"/>
  <c r="H36" i="36"/>
  <c r="H37" i="36" s="1"/>
  <c r="G36" i="36"/>
  <c r="G37" i="36" s="1"/>
  <c r="F36" i="36"/>
  <c r="F37" i="36" s="1"/>
  <c r="E36" i="36"/>
  <c r="E37" i="36" s="1"/>
  <c r="D36" i="36"/>
  <c r="D37" i="36" s="1"/>
  <c r="C36" i="36"/>
  <c r="AA36" i="36" s="1"/>
  <c r="C35" i="36"/>
  <c r="AA35" i="36" s="1"/>
  <c r="C34" i="36"/>
  <c r="AA34" i="36" s="1"/>
  <c r="C33" i="36"/>
  <c r="AA33" i="36" s="1"/>
  <c r="Z32" i="36"/>
  <c r="X32" i="36"/>
  <c r="V32" i="36"/>
  <c r="T32" i="36"/>
  <c r="R32" i="36"/>
  <c r="P32" i="36"/>
  <c r="N32" i="36"/>
  <c r="M32" i="36"/>
  <c r="L32" i="36"/>
  <c r="J32" i="36"/>
  <c r="H32" i="36"/>
  <c r="F32" i="36"/>
  <c r="D32" i="36"/>
  <c r="Z31" i="36"/>
  <c r="Y31" i="36"/>
  <c r="Y32" i="36" s="1"/>
  <c r="X31" i="36"/>
  <c r="W31" i="36"/>
  <c r="W32" i="36" s="1"/>
  <c r="V31" i="36"/>
  <c r="U31" i="36"/>
  <c r="U32" i="36" s="1"/>
  <c r="T31" i="36"/>
  <c r="S31" i="36"/>
  <c r="S32" i="36" s="1"/>
  <c r="R31" i="36"/>
  <c r="Q31" i="36"/>
  <c r="Q32" i="36" s="1"/>
  <c r="P31" i="36"/>
  <c r="O31" i="36"/>
  <c r="O32" i="36" s="1"/>
  <c r="L31" i="36"/>
  <c r="K31" i="36"/>
  <c r="K32" i="36" s="1"/>
  <c r="J31" i="36"/>
  <c r="I31" i="36"/>
  <c r="I32" i="36" s="1"/>
  <c r="H31" i="36"/>
  <c r="G31" i="36"/>
  <c r="G32" i="36" s="1"/>
  <c r="F31" i="36"/>
  <c r="E31" i="36"/>
  <c r="AA30" i="36"/>
  <c r="C30" i="36"/>
  <c r="AA29" i="36"/>
  <c r="C29" i="36"/>
  <c r="AA28" i="36"/>
  <c r="C28" i="36"/>
  <c r="AA27" i="36"/>
  <c r="C27" i="36"/>
  <c r="C25" i="36"/>
  <c r="AA25" i="36" s="1"/>
  <c r="C24" i="36"/>
  <c r="AA24" i="36" s="1"/>
  <c r="C23" i="36"/>
  <c r="AA23" i="36" s="1"/>
  <c r="C22" i="36"/>
  <c r="AA22" i="36" s="1"/>
  <c r="C21" i="36"/>
  <c r="AA21" i="36" s="1"/>
  <c r="C20" i="36"/>
  <c r="AA20" i="36" s="1"/>
  <c r="Z19" i="36"/>
  <c r="Z26" i="36" s="1"/>
  <c r="Y19" i="36"/>
  <c r="Y26" i="36" s="1"/>
  <c r="X19" i="36"/>
  <c r="X26" i="36" s="1"/>
  <c r="W19" i="36"/>
  <c r="W26" i="36" s="1"/>
  <c r="V19" i="36"/>
  <c r="V26" i="36" s="1"/>
  <c r="U19" i="36"/>
  <c r="U26" i="36" s="1"/>
  <c r="T19" i="36"/>
  <c r="T26" i="36" s="1"/>
  <c r="S19" i="36"/>
  <c r="S26" i="36" s="1"/>
  <c r="R19" i="36"/>
  <c r="R26" i="36" s="1"/>
  <c r="Q19" i="36"/>
  <c r="Q26" i="36" s="1"/>
  <c r="P19" i="36"/>
  <c r="P26" i="36" s="1"/>
  <c r="O19" i="36"/>
  <c r="O26" i="36" s="1"/>
  <c r="N19" i="36"/>
  <c r="N26" i="36" s="1"/>
  <c r="M19" i="36"/>
  <c r="M26" i="36" s="1"/>
  <c r="L19" i="36"/>
  <c r="L26" i="36" s="1"/>
  <c r="K19" i="36"/>
  <c r="K26" i="36" s="1"/>
  <c r="J19" i="36"/>
  <c r="J26" i="36" s="1"/>
  <c r="I19" i="36"/>
  <c r="I26" i="36" s="1"/>
  <c r="H19" i="36"/>
  <c r="H26" i="36" s="1"/>
  <c r="G19" i="36"/>
  <c r="G26" i="36" s="1"/>
  <c r="F19" i="36"/>
  <c r="F26" i="36" s="1"/>
  <c r="E19" i="36"/>
  <c r="E26" i="36" s="1"/>
  <c r="D19" i="36"/>
  <c r="D26" i="36" s="1"/>
  <c r="AA18" i="36"/>
  <c r="C18" i="36"/>
  <c r="C16" i="36"/>
  <c r="AA16" i="36" s="1"/>
  <c r="C15" i="36"/>
  <c r="AA15" i="36" s="1"/>
  <c r="C14" i="36"/>
  <c r="AA14" i="36" s="1"/>
  <c r="Z13" i="36"/>
  <c r="Y13" i="36"/>
  <c r="X13" i="36"/>
  <c r="W13" i="36"/>
  <c r="V13" i="36"/>
  <c r="U13" i="36"/>
  <c r="T13" i="36"/>
  <c r="S13" i="36"/>
  <c r="R13" i="36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C13" i="36" s="1"/>
  <c r="AA13" i="36" s="1"/>
  <c r="AA12" i="36"/>
  <c r="C12" i="36"/>
  <c r="Z11" i="36"/>
  <c r="Y11" i="36"/>
  <c r="X11" i="36"/>
  <c r="W11" i="36"/>
  <c r="V11" i="36"/>
  <c r="U11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C11" i="36"/>
  <c r="AA11" i="36" s="1"/>
  <c r="C10" i="36"/>
  <c r="AA10" i="36" s="1"/>
  <c r="Z9" i="36"/>
  <c r="Z17" i="36" s="1"/>
  <c r="Z43" i="36" s="1"/>
  <c r="Z48" i="36" s="1"/>
  <c r="Y9" i="36"/>
  <c r="Y17" i="36" s="1"/>
  <c r="Y43" i="36" s="1"/>
  <c r="Y48" i="36" s="1"/>
  <c r="X9" i="36"/>
  <c r="X17" i="36" s="1"/>
  <c r="X43" i="36" s="1"/>
  <c r="X48" i="36" s="1"/>
  <c r="W9" i="36"/>
  <c r="W17" i="36" s="1"/>
  <c r="W43" i="36" s="1"/>
  <c r="W48" i="36" s="1"/>
  <c r="V9" i="36"/>
  <c r="V17" i="36" s="1"/>
  <c r="V43" i="36" s="1"/>
  <c r="V48" i="36" s="1"/>
  <c r="U9" i="36"/>
  <c r="U17" i="36" s="1"/>
  <c r="U43" i="36" s="1"/>
  <c r="U48" i="36" s="1"/>
  <c r="T9" i="36"/>
  <c r="T17" i="36" s="1"/>
  <c r="T43" i="36" s="1"/>
  <c r="T48" i="36" s="1"/>
  <c r="S9" i="36"/>
  <c r="S17" i="36" s="1"/>
  <c r="S43" i="36" s="1"/>
  <c r="S48" i="36" s="1"/>
  <c r="R9" i="36"/>
  <c r="R17" i="36" s="1"/>
  <c r="R43" i="36" s="1"/>
  <c r="R48" i="36" s="1"/>
  <c r="Q9" i="36"/>
  <c r="Q17" i="36" s="1"/>
  <c r="Q43" i="36" s="1"/>
  <c r="Q48" i="36" s="1"/>
  <c r="P9" i="36"/>
  <c r="P17" i="36" s="1"/>
  <c r="P43" i="36" s="1"/>
  <c r="P48" i="36" s="1"/>
  <c r="O9" i="36"/>
  <c r="O17" i="36" s="1"/>
  <c r="O43" i="36" s="1"/>
  <c r="O48" i="36" s="1"/>
  <c r="N9" i="36"/>
  <c r="N17" i="36" s="1"/>
  <c r="N43" i="36" s="1"/>
  <c r="N48" i="36" s="1"/>
  <c r="M9" i="36"/>
  <c r="M17" i="36" s="1"/>
  <c r="M43" i="36" s="1"/>
  <c r="M48" i="36" s="1"/>
  <c r="L9" i="36"/>
  <c r="L17" i="36" s="1"/>
  <c r="L43" i="36" s="1"/>
  <c r="L48" i="36" s="1"/>
  <c r="K9" i="36"/>
  <c r="K17" i="36" s="1"/>
  <c r="K43" i="36" s="1"/>
  <c r="K48" i="36" s="1"/>
  <c r="J9" i="36"/>
  <c r="J17" i="36" s="1"/>
  <c r="J43" i="36" s="1"/>
  <c r="J48" i="36" s="1"/>
  <c r="I9" i="36"/>
  <c r="I17" i="36" s="1"/>
  <c r="I43" i="36" s="1"/>
  <c r="I48" i="36" s="1"/>
  <c r="H9" i="36"/>
  <c r="H17" i="36" s="1"/>
  <c r="H43" i="36" s="1"/>
  <c r="H48" i="36" s="1"/>
  <c r="G9" i="36"/>
  <c r="G17" i="36" s="1"/>
  <c r="G43" i="36" s="1"/>
  <c r="G48" i="36" s="1"/>
  <c r="F9" i="36"/>
  <c r="F17" i="36" s="1"/>
  <c r="F43" i="36" s="1"/>
  <c r="F48" i="36" s="1"/>
  <c r="E9" i="36"/>
  <c r="E17" i="36" s="1"/>
  <c r="D9" i="36"/>
  <c r="D17" i="36" s="1"/>
  <c r="AA8" i="36"/>
  <c r="C8" i="36"/>
  <c r="AA7" i="36"/>
  <c r="C7" i="36"/>
  <c r="AA6" i="36"/>
  <c r="C6" i="36"/>
  <c r="Z46" i="34"/>
  <c r="Z47" i="34" s="1"/>
  <c r="Y46" i="34"/>
  <c r="Y47" i="34" s="1"/>
  <c r="X46" i="34"/>
  <c r="X47" i="34" s="1"/>
  <c r="W46" i="34"/>
  <c r="W47" i="34" s="1"/>
  <c r="V46" i="34"/>
  <c r="V47" i="34" s="1"/>
  <c r="U46" i="34"/>
  <c r="U47" i="34" s="1"/>
  <c r="T46" i="34"/>
  <c r="T47" i="34" s="1"/>
  <c r="S46" i="34"/>
  <c r="S47" i="34" s="1"/>
  <c r="R46" i="34"/>
  <c r="R47" i="34" s="1"/>
  <c r="Q46" i="34"/>
  <c r="Q47" i="34" s="1"/>
  <c r="P46" i="34"/>
  <c r="P47" i="34" s="1"/>
  <c r="O46" i="34"/>
  <c r="O47" i="34" s="1"/>
  <c r="N46" i="34"/>
  <c r="N47" i="34" s="1"/>
  <c r="M46" i="34"/>
  <c r="M47" i="34" s="1"/>
  <c r="L46" i="34"/>
  <c r="L47" i="34" s="1"/>
  <c r="K46" i="34"/>
  <c r="K47" i="34" s="1"/>
  <c r="J46" i="34"/>
  <c r="J47" i="34" s="1"/>
  <c r="I46" i="34"/>
  <c r="I47" i="34" s="1"/>
  <c r="H46" i="34"/>
  <c r="H47" i="34" s="1"/>
  <c r="G46" i="34"/>
  <c r="G47" i="34" s="1"/>
  <c r="F46" i="34"/>
  <c r="F47" i="34" s="1"/>
  <c r="E46" i="34"/>
  <c r="E47" i="34" s="1"/>
  <c r="D45" i="34"/>
  <c r="D46" i="34" s="1"/>
  <c r="C44" i="34"/>
  <c r="C41" i="34"/>
  <c r="C40" i="34"/>
  <c r="C39" i="34"/>
  <c r="Z38" i="34"/>
  <c r="Z42" i="34" s="1"/>
  <c r="Y38" i="34"/>
  <c r="Y42" i="34" s="1"/>
  <c r="X38" i="34"/>
  <c r="X42" i="34" s="1"/>
  <c r="W38" i="34"/>
  <c r="W42" i="34" s="1"/>
  <c r="V38" i="34"/>
  <c r="V42" i="34" s="1"/>
  <c r="U38" i="34"/>
  <c r="U42" i="34" s="1"/>
  <c r="T38" i="34"/>
  <c r="T42" i="34" s="1"/>
  <c r="S38" i="34"/>
  <c r="S42" i="34" s="1"/>
  <c r="R38" i="34"/>
  <c r="R42" i="34" s="1"/>
  <c r="Q38" i="34"/>
  <c r="Q42" i="34" s="1"/>
  <c r="P38" i="34"/>
  <c r="P42" i="34" s="1"/>
  <c r="O38" i="34"/>
  <c r="O42" i="34" s="1"/>
  <c r="N38" i="34"/>
  <c r="N42" i="34" s="1"/>
  <c r="M38" i="34"/>
  <c r="M42" i="34" s="1"/>
  <c r="L38" i="34"/>
  <c r="L42" i="34" s="1"/>
  <c r="K38" i="34"/>
  <c r="K42" i="34" s="1"/>
  <c r="J38" i="34"/>
  <c r="J42" i="34" s="1"/>
  <c r="I38" i="34"/>
  <c r="I42" i="34" s="1"/>
  <c r="H38" i="34"/>
  <c r="H42" i="34" s="1"/>
  <c r="G38" i="34"/>
  <c r="G42" i="34" s="1"/>
  <c r="F38" i="34"/>
  <c r="F42" i="34" s="1"/>
  <c r="E38" i="34"/>
  <c r="E42" i="34" s="1"/>
  <c r="D38" i="34"/>
  <c r="D42" i="34" s="1"/>
  <c r="C38" i="34"/>
  <c r="R37" i="34"/>
  <c r="Q37" i="34"/>
  <c r="P37" i="34"/>
  <c r="O37" i="34"/>
  <c r="L37" i="34"/>
  <c r="Z36" i="34"/>
  <c r="Z37" i="34" s="1"/>
  <c r="Y36" i="34"/>
  <c r="Y37" i="34" s="1"/>
  <c r="X36" i="34"/>
  <c r="X37" i="34" s="1"/>
  <c r="W36" i="34"/>
  <c r="W37" i="34" s="1"/>
  <c r="V36" i="34"/>
  <c r="V37" i="34" s="1"/>
  <c r="U36" i="34"/>
  <c r="U37" i="34" s="1"/>
  <c r="T36" i="34"/>
  <c r="T37" i="34" s="1"/>
  <c r="S36" i="34"/>
  <c r="S37" i="34" s="1"/>
  <c r="N36" i="34"/>
  <c r="N37" i="34" s="1"/>
  <c r="M36" i="34"/>
  <c r="M37" i="34" s="1"/>
  <c r="K36" i="34"/>
  <c r="K37" i="34" s="1"/>
  <c r="J36" i="34"/>
  <c r="J37" i="34" s="1"/>
  <c r="I36" i="34"/>
  <c r="I37" i="34" s="1"/>
  <c r="H36" i="34"/>
  <c r="H37" i="34" s="1"/>
  <c r="G36" i="34"/>
  <c r="G37" i="34" s="1"/>
  <c r="F36" i="34"/>
  <c r="F37" i="34" s="1"/>
  <c r="E36" i="34"/>
  <c r="E37" i="34" s="1"/>
  <c r="D36" i="34"/>
  <c r="D37" i="34" s="1"/>
  <c r="C35" i="34"/>
  <c r="C34" i="34"/>
  <c r="C33" i="34"/>
  <c r="N32" i="34"/>
  <c r="M32" i="34"/>
  <c r="D32" i="34"/>
  <c r="Z31" i="34"/>
  <c r="Z32" i="34" s="1"/>
  <c r="Y31" i="34"/>
  <c r="Y32" i="34" s="1"/>
  <c r="X31" i="34"/>
  <c r="X32" i="34" s="1"/>
  <c r="W31" i="34"/>
  <c r="W32" i="34" s="1"/>
  <c r="V31" i="34"/>
  <c r="V32" i="34" s="1"/>
  <c r="U31" i="34"/>
  <c r="U32" i="34" s="1"/>
  <c r="T31" i="34"/>
  <c r="T32" i="34" s="1"/>
  <c r="S31" i="34"/>
  <c r="S32" i="34" s="1"/>
  <c r="R31" i="34"/>
  <c r="R32" i="34" s="1"/>
  <c r="Q31" i="34"/>
  <c r="Q32" i="34" s="1"/>
  <c r="P31" i="34"/>
  <c r="P32" i="34" s="1"/>
  <c r="O31" i="34"/>
  <c r="O32" i="34" s="1"/>
  <c r="L31" i="34"/>
  <c r="L32" i="34" s="1"/>
  <c r="K31" i="34"/>
  <c r="K32" i="34" s="1"/>
  <c r="J31" i="34"/>
  <c r="J32" i="34" s="1"/>
  <c r="I31" i="34"/>
  <c r="I32" i="34" s="1"/>
  <c r="H31" i="34"/>
  <c r="H32" i="34" s="1"/>
  <c r="G31" i="34"/>
  <c r="G32" i="34" s="1"/>
  <c r="F31" i="34"/>
  <c r="F32" i="34" s="1"/>
  <c r="E31" i="34"/>
  <c r="E32" i="34" s="1"/>
  <c r="C31" i="34"/>
  <c r="C30" i="34"/>
  <c r="C29" i="34"/>
  <c r="C28" i="34"/>
  <c r="C27" i="34"/>
  <c r="C25" i="34"/>
  <c r="C24" i="34"/>
  <c r="C23" i="34"/>
  <c r="C22" i="34"/>
  <c r="C21" i="34"/>
  <c r="C20" i="34"/>
  <c r="Z19" i="34"/>
  <c r="Z26" i="34" s="1"/>
  <c r="Y19" i="34"/>
  <c r="Y26" i="34" s="1"/>
  <c r="X19" i="34"/>
  <c r="X26" i="34" s="1"/>
  <c r="W19" i="34"/>
  <c r="W26" i="34" s="1"/>
  <c r="V19" i="34"/>
  <c r="V26" i="34" s="1"/>
  <c r="U19" i="34"/>
  <c r="U26" i="34" s="1"/>
  <c r="T19" i="34"/>
  <c r="T26" i="34" s="1"/>
  <c r="S19" i="34"/>
  <c r="S26" i="34" s="1"/>
  <c r="R19" i="34"/>
  <c r="R26" i="34" s="1"/>
  <c r="Q19" i="34"/>
  <c r="Q26" i="34" s="1"/>
  <c r="P19" i="34"/>
  <c r="P26" i="34" s="1"/>
  <c r="O19" i="34"/>
  <c r="O26" i="34" s="1"/>
  <c r="N19" i="34"/>
  <c r="N26" i="34" s="1"/>
  <c r="M19" i="34"/>
  <c r="M26" i="34" s="1"/>
  <c r="L19" i="34"/>
  <c r="L26" i="34" s="1"/>
  <c r="K19" i="34"/>
  <c r="K26" i="34" s="1"/>
  <c r="J19" i="34"/>
  <c r="J26" i="34" s="1"/>
  <c r="I19" i="34"/>
  <c r="I26" i="34" s="1"/>
  <c r="H19" i="34"/>
  <c r="H26" i="34" s="1"/>
  <c r="G19" i="34"/>
  <c r="G26" i="34" s="1"/>
  <c r="F19" i="34"/>
  <c r="F26" i="34" s="1"/>
  <c r="E19" i="34"/>
  <c r="E26" i="34" s="1"/>
  <c r="D19" i="34"/>
  <c r="D26" i="34" s="1"/>
  <c r="C19" i="34"/>
  <c r="C18" i="34"/>
  <c r="C16" i="34"/>
  <c r="C15" i="34"/>
  <c r="C14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 s="1"/>
  <c r="C12" i="34"/>
  <c r="Z11" i="34"/>
  <c r="Y11" i="34"/>
  <c r="X11" i="34"/>
  <c r="W11" i="34"/>
  <c r="V11" i="34"/>
  <c r="U11" i="34"/>
  <c r="U17" i="34" s="1"/>
  <c r="U43" i="34" s="1"/>
  <c r="U48" i="34" s="1"/>
  <c r="T11" i="34"/>
  <c r="S11" i="34"/>
  <c r="S17" i="34" s="1"/>
  <c r="S43" i="34" s="1"/>
  <c r="S48" i="34" s="1"/>
  <c r="R11" i="34"/>
  <c r="Q11" i="34"/>
  <c r="Q17" i="34" s="1"/>
  <c r="Q43" i="34" s="1"/>
  <c r="Q48" i="34" s="1"/>
  <c r="P11" i="34"/>
  <c r="O11" i="34"/>
  <c r="O17" i="34" s="1"/>
  <c r="O43" i="34" s="1"/>
  <c r="O48" i="34" s="1"/>
  <c r="N11" i="34"/>
  <c r="M11" i="34"/>
  <c r="M17" i="34" s="1"/>
  <c r="M43" i="34" s="1"/>
  <c r="M48" i="34" s="1"/>
  <c r="L11" i="34"/>
  <c r="K11" i="34"/>
  <c r="K17" i="34" s="1"/>
  <c r="K43" i="34" s="1"/>
  <c r="K48" i="34" s="1"/>
  <c r="J11" i="34"/>
  <c r="I11" i="34"/>
  <c r="I17" i="34" s="1"/>
  <c r="I43" i="34" s="1"/>
  <c r="I48" i="34" s="1"/>
  <c r="H11" i="34"/>
  <c r="G11" i="34"/>
  <c r="G17" i="34" s="1"/>
  <c r="G43" i="34" s="1"/>
  <c r="G48" i="34" s="1"/>
  <c r="F11" i="34"/>
  <c r="E11" i="34"/>
  <c r="E17" i="34" s="1"/>
  <c r="E43" i="34" s="1"/>
  <c r="E48" i="34" s="1"/>
  <c r="D11" i="34"/>
  <c r="C11" i="34"/>
  <c r="C10" i="34"/>
  <c r="Z9" i="34"/>
  <c r="Z17" i="34" s="1"/>
  <c r="Z43" i="34" s="1"/>
  <c r="Z48" i="34" s="1"/>
  <c r="Y9" i="34"/>
  <c r="X9" i="34"/>
  <c r="X17" i="34" s="1"/>
  <c r="X43" i="34" s="1"/>
  <c r="X48" i="34" s="1"/>
  <c r="W9" i="34"/>
  <c r="V9" i="34"/>
  <c r="V17" i="34" s="1"/>
  <c r="V43" i="34" s="1"/>
  <c r="V48" i="34" s="1"/>
  <c r="U9" i="34"/>
  <c r="T9" i="34"/>
  <c r="T17" i="34" s="1"/>
  <c r="T43" i="34" s="1"/>
  <c r="T48" i="34" s="1"/>
  <c r="S9" i="34"/>
  <c r="R9" i="34"/>
  <c r="R17" i="34" s="1"/>
  <c r="R43" i="34" s="1"/>
  <c r="R48" i="34" s="1"/>
  <c r="Q9" i="34"/>
  <c r="P9" i="34"/>
  <c r="P17" i="34" s="1"/>
  <c r="P43" i="34" s="1"/>
  <c r="P48" i="34" s="1"/>
  <c r="O9" i="34"/>
  <c r="N9" i="34"/>
  <c r="N17" i="34" s="1"/>
  <c r="N43" i="34" s="1"/>
  <c r="N48" i="34" s="1"/>
  <c r="M9" i="34"/>
  <c r="L9" i="34"/>
  <c r="L17" i="34" s="1"/>
  <c r="L43" i="34" s="1"/>
  <c r="L48" i="34" s="1"/>
  <c r="K9" i="34"/>
  <c r="J9" i="34"/>
  <c r="J17" i="34" s="1"/>
  <c r="J43" i="34" s="1"/>
  <c r="J48" i="34" s="1"/>
  <c r="I9" i="34"/>
  <c r="H9" i="34"/>
  <c r="H17" i="34" s="1"/>
  <c r="H43" i="34" s="1"/>
  <c r="H48" i="34" s="1"/>
  <c r="G9" i="34"/>
  <c r="F9" i="34"/>
  <c r="F17" i="34" s="1"/>
  <c r="F43" i="34" s="1"/>
  <c r="F48" i="34" s="1"/>
  <c r="E9" i="34"/>
  <c r="D9" i="34"/>
  <c r="D17" i="34" s="1"/>
  <c r="C8" i="34"/>
  <c r="C7" i="34"/>
  <c r="C6" i="34"/>
  <c r="G15" i="6"/>
  <c r="E15" i="6"/>
  <c r="C15" i="6"/>
  <c r="F14" i="6"/>
  <c r="F13" i="6"/>
  <c r="F12" i="6"/>
  <c r="F11" i="6"/>
  <c r="F10" i="6"/>
  <c r="F9" i="6"/>
  <c r="F8" i="6"/>
  <c r="F7" i="6"/>
  <c r="F6" i="6"/>
  <c r="F15" i="6" s="1"/>
  <c r="D12" i="5"/>
  <c r="C12" i="5"/>
  <c r="O71" i="35"/>
  <c r="O72" i="35" s="1"/>
  <c r="N71" i="35"/>
  <c r="N72" i="35" s="1"/>
  <c r="M71" i="35"/>
  <c r="M72" i="35" s="1"/>
  <c r="L71" i="35"/>
  <c r="L72" i="35" s="1"/>
  <c r="K71" i="35"/>
  <c r="K72" i="35" s="1"/>
  <c r="J71" i="35"/>
  <c r="J72" i="35" s="1"/>
  <c r="I71" i="35"/>
  <c r="I72" i="35" s="1"/>
  <c r="H71" i="35"/>
  <c r="H72" i="35" s="1"/>
  <c r="G71" i="35"/>
  <c r="G72" i="35" s="1"/>
  <c r="F71" i="35"/>
  <c r="F72" i="35" s="1"/>
  <c r="E71" i="35"/>
  <c r="E72" i="35" s="1"/>
  <c r="C70" i="35"/>
  <c r="P70" i="35" s="1"/>
  <c r="C69" i="35"/>
  <c r="P69" i="35" s="1"/>
  <c r="D68" i="35"/>
  <c r="D71" i="35" s="1"/>
  <c r="O66" i="35"/>
  <c r="N66" i="35"/>
  <c r="M66" i="35"/>
  <c r="L66" i="35"/>
  <c r="K66" i="35"/>
  <c r="J66" i="35"/>
  <c r="I66" i="35"/>
  <c r="H66" i="35"/>
  <c r="G66" i="35"/>
  <c r="F66" i="35"/>
  <c r="E66" i="35"/>
  <c r="D66" i="35"/>
  <c r="C66" i="35" s="1"/>
  <c r="P66" i="35" s="1"/>
  <c r="P65" i="35"/>
  <c r="C65" i="35"/>
  <c r="P64" i="35"/>
  <c r="C64" i="35"/>
  <c r="P63" i="35"/>
  <c r="C63" i="35"/>
  <c r="P62" i="35"/>
  <c r="C62" i="35"/>
  <c r="O61" i="35"/>
  <c r="N61" i="35"/>
  <c r="M61" i="35"/>
  <c r="L61" i="35"/>
  <c r="K61" i="35"/>
  <c r="J61" i="35"/>
  <c r="I61" i="35"/>
  <c r="H61" i="35"/>
  <c r="G61" i="35"/>
  <c r="F61" i="35"/>
  <c r="E61" i="35"/>
  <c r="D61" i="35"/>
  <c r="C61" i="35" s="1"/>
  <c r="P61" i="35" s="1"/>
  <c r="P60" i="35"/>
  <c r="C60" i="35"/>
  <c r="P58" i="35"/>
  <c r="C58" i="35"/>
  <c r="P57" i="35"/>
  <c r="C57" i="35"/>
  <c r="P56" i="35"/>
  <c r="C56" i="35"/>
  <c r="P55" i="35"/>
  <c r="C55" i="35"/>
  <c r="P54" i="35"/>
  <c r="C54" i="35"/>
  <c r="P53" i="35"/>
  <c r="C53" i="35"/>
  <c r="P52" i="35"/>
  <c r="C52" i="35"/>
  <c r="P51" i="35"/>
  <c r="C51" i="35"/>
  <c r="P50" i="35"/>
  <c r="C50" i="35"/>
  <c r="P49" i="35"/>
  <c r="C49" i="35"/>
  <c r="P48" i="35"/>
  <c r="C48" i="35"/>
  <c r="P47" i="35"/>
  <c r="C47" i="35"/>
  <c r="P46" i="35"/>
  <c r="C46" i="35"/>
  <c r="P45" i="35"/>
  <c r="C45" i="35"/>
  <c r="O44" i="35"/>
  <c r="N44" i="35"/>
  <c r="M44" i="35"/>
  <c r="L44" i="35"/>
  <c r="K44" i="35"/>
  <c r="J44" i="35"/>
  <c r="I44" i="35"/>
  <c r="H44" i="35"/>
  <c r="G44" i="35"/>
  <c r="F44" i="35"/>
  <c r="E44" i="35"/>
  <c r="D44" i="35"/>
  <c r="C44" i="35" s="1"/>
  <c r="P44" i="35" s="1"/>
  <c r="P43" i="35"/>
  <c r="C43" i="35"/>
  <c r="P42" i="35"/>
  <c r="C42" i="35"/>
  <c r="O41" i="35"/>
  <c r="N41" i="35"/>
  <c r="M41" i="35"/>
  <c r="L41" i="35"/>
  <c r="K41" i="35"/>
  <c r="J41" i="35"/>
  <c r="I41" i="35"/>
  <c r="H41" i="35"/>
  <c r="G41" i="35"/>
  <c r="F41" i="35"/>
  <c r="E41" i="35"/>
  <c r="D41" i="35"/>
  <c r="C41" i="35" s="1"/>
  <c r="P41" i="35" s="1"/>
  <c r="P40" i="35"/>
  <c r="C40" i="35"/>
  <c r="P39" i="35"/>
  <c r="C39" i="35"/>
  <c r="P38" i="35"/>
  <c r="C38" i="35"/>
  <c r="O37" i="35"/>
  <c r="O59" i="35" s="1"/>
  <c r="N37" i="35"/>
  <c r="N59" i="35" s="1"/>
  <c r="M37" i="35"/>
  <c r="M59" i="35" s="1"/>
  <c r="L37" i="35"/>
  <c r="L59" i="35" s="1"/>
  <c r="K37" i="35"/>
  <c r="K59" i="35" s="1"/>
  <c r="J37" i="35"/>
  <c r="J59" i="35" s="1"/>
  <c r="I37" i="35"/>
  <c r="I59" i="35" s="1"/>
  <c r="H37" i="35"/>
  <c r="H59" i="35" s="1"/>
  <c r="G37" i="35"/>
  <c r="G59" i="35" s="1"/>
  <c r="F37" i="35"/>
  <c r="F59" i="35" s="1"/>
  <c r="E37" i="35"/>
  <c r="E59" i="35" s="1"/>
  <c r="D37" i="35"/>
  <c r="C37" i="35" s="1"/>
  <c r="P37" i="35" s="1"/>
  <c r="P35" i="35"/>
  <c r="C35" i="35"/>
  <c r="P34" i="35"/>
  <c r="C34" i="35"/>
  <c r="P33" i="35"/>
  <c r="C33" i="35"/>
  <c r="O32" i="35"/>
  <c r="N32" i="35"/>
  <c r="M32" i="35"/>
  <c r="L32" i="35"/>
  <c r="K32" i="35"/>
  <c r="J32" i="35"/>
  <c r="I32" i="35"/>
  <c r="H32" i="35"/>
  <c r="G32" i="35"/>
  <c r="F32" i="35"/>
  <c r="E32" i="35"/>
  <c r="D32" i="35"/>
  <c r="C32" i="35" s="1"/>
  <c r="P32" i="35" s="1"/>
  <c r="O31" i="35"/>
  <c r="N31" i="35"/>
  <c r="M31" i="35"/>
  <c r="L31" i="35"/>
  <c r="K31" i="35"/>
  <c r="J31" i="35"/>
  <c r="I31" i="35"/>
  <c r="H31" i="35"/>
  <c r="G31" i="35"/>
  <c r="F31" i="35"/>
  <c r="E31" i="35"/>
  <c r="D31" i="35"/>
  <c r="C31" i="35" s="1"/>
  <c r="P31" i="35" s="1"/>
  <c r="P30" i="35"/>
  <c r="C30" i="35"/>
  <c r="P29" i="35"/>
  <c r="C29" i="35"/>
  <c r="P28" i="35"/>
  <c r="C28" i="35"/>
  <c r="P27" i="35"/>
  <c r="C27" i="35"/>
  <c r="P26" i="35"/>
  <c r="C26" i="35"/>
  <c r="O25" i="35"/>
  <c r="O36" i="35" s="1"/>
  <c r="N25" i="35"/>
  <c r="N36" i="35" s="1"/>
  <c r="M25" i="35"/>
  <c r="M36" i="35" s="1"/>
  <c r="L25" i="35"/>
  <c r="L36" i="35" s="1"/>
  <c r="K25" i="35"/>
  <c r="K36" i="35" s="1"/>
  <c r="J25" i="35"/>
  <c r="J36" i="35" s="1"/>
  <c r="I25" i="35"/>
  <c r="I36" i="35" s="1"/>
  <c r="H25" i="35"/>
  <c r="H36" i="35" s="1"/>
  <c r="G25" i="35"/>
  <c r="G36" i="35" s="1"/>
  <c r="F25" i="35"/>
  <c r="F36" i="35" s="1"/>
  <c r="E25" i="35"/>
  <c r="E36" i="35" s="1"/>
  <c r="D25" i="35"/>
  <c r="C25" i="35" s="1"/>
  <c r="P25" i="35" s="1"/>
  <c r="P23" i="35"/>
  <c r="C23" i="35"/>
  <c r="P22" i="35"/>
  <c r="C22" i="35"/>
  <c r="P21" i="35"/>
  <c r="C21" i="35"/>
  <c r="P20" i="35"/>
  <c r="C20" i="35"/>
  <c r="O19" i="35"/>
  <c r="O24" i="35" s="1"/>
  <c r="N19" i="35"/>
  <c r="N24" i="35" s="1"/>
  <c r="M19" i="35"/>
  <c r="M24" i="35" s="1"/>
  <c r="L19" i="35"/>
  <c r="L24" i="35" s="1"/>
  <c r="K19" i="35"/>
  <c r="K24" i="35" s="1"/>
  <c r="J19" i="35"/>
  <c r="J24" i="35" s="1"/>
  <c r="I19" i="35"/>
  <c r="I24" i="35" s="1"/>
  <c r="H19" i="35"/>
  <c r="H24" i="35" s="1"/>
  <c r="G19" i="35"/>
  <c r="G24" i="35" s="1"/>
  <c r="F19" i="35"/>
  <c r="F24" i="35" s="1"/>
  <c r="E19" i="35"/>
  <c r="E24" i="35" s="1"/>
  <c r="D19" i="35"/>
  <c r="C19" i="35" s="1"/>
  <c r="P19" i="35" s="1"/>
  <c r="P17" i="35"/>
  <c r="C17" i="35"/>
  <c r="P16" i="35"/>
  <c r="C16" i="35"/>
  <c r="P15" i="35"/>
  <c r="C15" i="35"/>
  <c r="P14" i="35"/>
  <c r="C14" i="35"/>
  <c r="P13" i="35"/>
  <c r="C13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 s="1"/>
  <c r="P12" i="35" s="1"/>
  <c r="O11" i="35"/>
  <c r="N11" i="35"/>
  <c r="N18" i="35" s="1"/>
  <c r="N67" i="35" s="1"/>
  <c r="N73" i="35" s="1"/>
  <c r="M11" i="35"/>
  <c r="M18" i="35" s="1"/>
  <c r="M67" i="35" s="1"/>
  <c r="M73" i="35" s="1"/>
  <c r="L11" i="35"/>
  <c r="L18" i="35" s="1"/>
  <c r="L67" i="35" s="1"/>
  <c r="L73" i="35" s="1"/>
  <c r="K11" i="35"/>
  <c r="K18" i="35" s="1"/>
  <c r="K67" i="35" s="1"/>
  <c r="K73" i="35" s="1"/>
  <c r="J11" i="35"/>
  <c r="J18" i="35" s="1"/>
  <c r="J67" i="35" s="1"/>
  <c r="J73" i="35" s="1"/>
  <c r="I11" i="35"/>
  <c r="I18" i="35" s="1"/>
  <c r="I67" i="35" s="1"/>
  <c r="I73" i="35" s="1"/>
  <c r="H11" i="35"/>
  <c r="H18" i="35" s="1"/>
  <c r="H67" i="35" s="1"/>
  <c r="H73" i="35" s="1"/>
  <c r="G11" i="35"/>
  <c r="G18" i="35" s="1"/>
  <c r="G67" i="35" s="1"/>
  <c r="G73" i="35" s="1"/>
  <c r="F11" i="35"/>
  <c r="F18" i="35" s="1"/>
  <c r="F67" i="35" s="1"/>
  <c r="F73" i="35" s="1"/>
  <c r="E11" i="35"/>
  <c r="E18" i="35" s="1"/>
  <c r="E67" i="35" s="1"/>
  <c r="E73" i="35" s="1"/>
  <c r="D11" i="35"/>
  <c r="C11" i="35" s="1"/>
  <c r="P11" i="35" s="1"/>
  <c r="P10" i="35"/>
  <c r="C10" i="35"/>
  <c r="P9" i="35"/>
  <c r="C9" i="35"/>
  <c r="P8" i="35"/>
  <c r="C8" i="35"/>
  <c r="P7" i="35"/>
  <c r="C7" i="35"/>
  <c r="C6" i="35"/>
  <c r="O71" i="33"/>
  <c r="O72" i="33" s="1"/>
  <c r="N71" i="33"/>
  <c r="N72" i="33" s="1"/>
  <c r="M71" i="33"/>
  <c r="M72" i="33" s="1"/>
  <c r="L71" i="33"/>
  <c r="L72" i="33" s="1"/>
  <c r="K71" i="33"/>
  <c r="K72" i="33" s="1"/>
  <c r="J71" i="33"/>
  <c r="J72" i="33" s="1"/>
  <c r="I71" i="33"/>
  <c r="I72" i="33" s="1"/>
  <c r="H71" i="33"/>
  <c r="H72" i="33" s="1"/>
  <c r="G71" i="33"/>
  <c r="G72" i="33" s="1"/>
  <c r="F71" i="33"/>
  <c r="F72" i="33" s="1"/>
  <c r="E71" i="33"/>
  <c r="E72" i="33" s="1"/>
  <c r="D71" i="33"/>
  <c r="D72" i="33" s="1"/>
  <c r="C71" i="33"/>
  <c r="C70" i="33"/>
  <c r="C69" i="33"/>
  <c r="C68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C65" i="33"/>
  <c r="C64" i="33"/>
  <c r="C63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 s="1"/>
  <c r="C60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 s="1"/>
  <c r="C43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 s="1"/>
  <c r="C40" i="33"/>
  <c r="C39" i="33"/>
  <c r="C38" i="33"/>
  <c r="O37" i="33"/>
  <c r="O59" i="33" s="1"/>
  <c r="N37" i="33"/>
  <c r="N59" i="33" s="1"/>
  <c r="M37" i="33"/>
  <c r="M59" i="33" s="1"/>
  <c r="L37" i="33"/>
  <c r="L59" i="33" s="1"/>
  <c r="K37" i="33"/>
  <c r="K59" i="33" s="1"/>
  <c r="J37" i="33"/>
  <c r="J59" i="33" s="1"/>
  <c r="I37" i="33"/>
  <c r="I59" i="33" s="1"/>
  <c r="H37" i="33"/>
  <c r="H59" i="33" s="1"/>
  <c r="G37" i="33"/>
  <c r="G59" i="33" s="1"/>
  <c r="F37" i="33"/>
  <c r="F59" i="33" s="1"/>
  <c r="E37" i="33"/>
  <c r="E59" i="33" s="1"/>
  <c r="D37" i="33"/>
  <c r="C37" i="33" s="1"/>
  <c r="C35" i="33"/>
  <c r="C34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 s="1"/>
  <c r="C30" i="33"/>
  <c r="C29" i="33"/>
  <c r="C28" i="33"/>
  <c r="C27" i="33"/>
  <c r="C26" i="33"/>
  <c r="O25" i="33"/>
  <c r="O36" i="33" s="1"/>
  <c r="N25" i="33"/>
  <c r="N36" i="33" s="1"/>
  <c r="M25" i="33"/>
  <c r="M36" i="33" s="1"/>
  <c r="L25" i="33"/>
  <c r="L36" i="33" s="1"/>
  <c r="K25" i="33"/>
  <c r="K36" i="33" s="1"/>
  <c r="J25" i="33"/>
  <c r="J36" i="33" s="1"/>
  <c r="I25" i="33"/>
  <c r="I36" i="33" s="1"/>
  <c r="H25" i="33"/>
  <c r="H36" i="33" s="1"/>
  <c r="G25" i="33"/>
  <c r="G36" i="33" s="1"/>
  <c r="F25" i="33"/>
  <c r="F36" i="33" s="1"/>
  <c r="E25" i="33"/>
  <c r="E36" i="33" s="1"/>
  <c r="D25" i="33"/>
  <c r="D36" i="33" s="1"/>
  <c r="C36" i="33" s="1"/>
  <c r="C23" i="33"/>
  <c r="C22" i="33"/>
  <c r="C21" i="33"/>
  <c r="C20" i="33"/>
  <c r="O19" i="33"/>
  <c r="O24" i="33" s="1"/>
  <c r="N19" i="33"/>
  <c r="N24" i="33" s="1"/>
  <c r="M19" i="33"/>
  <c r="M24" i="33" s="1"/>
  <c r="L19" i="33"/>
  <c r="L24" i="33" s="1"/>
  <c r="K19" i="33"/>
  <c r="K24" i="33" s="1"/>
  <c r="J19" i="33"/>
  <c r="J24" i="33" s="1"/>
  <c r="I19" i="33"/>
  <c r="I24" i="33" s="1"/>
  <c r="H19" i="33"/>
  <c r="H24" i="33" s="1"/>
  <c r="G19" i="33"/>
  <c r="G24" i="33" s="1"/>
  <c r="F19" i="33"/>
  <c r="F24" i="33" s="1"/>
  <c r="E19" i="33"/>
  <c r="E24" i="33" s="1"/>
  <c r="D19" i="33"/>
  <c r="D24" i="33" s="1"/>
  <c r="C24" i="33" s="1"/>
  <c r="C17" i="33"/>
  <c r="C16" i="33"/>
  <c r="C15" i="33"/>
  <c r="C14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 s="1"/>
  <c r="O11" i="33"/>
  <c r="O18" i="33" s="1"/>
  <c r="O67" i="33" s="1"/>
  <c r="O73" i="33" s="1"/>
  <c r="N11" i="33"/>
  <c r="N18" i="33" s="1"/>
  <c r="N67" i="33" s="1"/>
  <c r="N73" i="33" s="1"/>
  <c r="M11" i="33"/>
  <c r="M18" i="33" s="1"/>
  <c r="M67" i="33" s="1"/>
  <c r="M73" i="33" s="1"/>
  <c r="L11" i="33"/>
  <c r="L18" i="33" s="1"/>
  <c r="L67" i="33" s="1"/>
  <c r="L73" i="33" s="1"/>
  <c r="K11" i="33"/>
  <c r="K18" i="33" s="1"/>
  <c r="K67" i="33" s="1"/>
  <c r="K73" i="33" s="1"/>
  <c r="J11" i="33"/>
  <c r="J18" i="33" s="1"/>
  <c r="J67" i="33" s="1"/>
  <c r="J73" i="33" s="1"/>
  <c r="I11" i="33"/>
  <c r="I18" i="33" s="1"/>
  <c r="I67" i="33" s="1"/>
  <c r="I73" i="33" s="1"/>
  <c r="H11" i="33"/>
  <c r="H18" i="33" s="1"/>
  <c r="H67" i="33" s="1"/>
  <c r="H73" i="33" s="1"/>
  <c r="G11" i="33"/>
  <c r="G18" i="33" s="1"/>
  <c r="G67" i="33" s="1"/>
  <c r="G73" i="33" s="1"/>
  <c r="F11" i="33"/>
  <c r="F18" i="33" s="1"/>
  <c r="F67" i="33" s="1"/>
  <c r="F73" i="33" s="1"/>
  <c r="E11" i="33"/>
  <c r="E18" i="33" s="1"/>
  <c r="E67" i="33" s="1"/>
  <c r="E73" i="33" s="1"/>
  <c r="D11" i="33"/>
  <c r="D18" i="33" s="1"/>
  <c r="C11" i="33"/>
  <c r="C10" i="33"/>
  <c r="C9" i="33"/>
  <c r="C8" i="33"/>
  <c r="C7" i="33"/>
  <c r="C6" i="33"/>
  <c r="C19" i="8"/>
  <c r="W47" i="31"/>
  <c r="O47" i="31"/>
  <c r="G47" i="31"/>
  <c r="W46" i="31"/>
  <c r="V46" i="31"/>
  <c r="V47" i="31"/>
  <c r="U46" i="31"/>
  <c r="U47" i="31"/>
  <c r="T46" i="31"/>
  <c r="T47" i="31"/>
  <c r="S46" i="31"/>
  <c r="S47" i="31"/>
  <c r="R46" i="31"/>
  <c r="R47" i="31"/>
  <c r="Q46" i="31"/>
  <c r="Q47" i="31"/>
  <c r="P46" i="31"/>
  <c r="P47" i="31"/>
  <c r="O46" i="31"/>
  <c r="N46" i="31"/>
  <c r="N47" i="31"/>
  <c r="M46" i="31"/>
  <c r="M47" i="31"/>
  <c r="L46" i="31"/>
  <c r="L47" i="31"/>
  <c r="K46" i="31"/>
  <c r="K47" i="31"/>
  <c r="J46" i="31"/>
  <c r="J47" i="31"/>
  <c r="I46" i="31"/>
  <c r="I47" i="31"/>
  <c r="H46" i="31"/>
  <c r="H47" i="31"/>
  <c r="G46" i="31"/>
  <c r="F46" i="31"/>
  <c r="F47" i="31"/>
  <c r="E46" i="31"/>
  <c r="E47" i="31"/>
  <c r="D45" i="31"/>
  <c r="C44" i="31"/>
  <c r="C41" i="31"/>
  <c r="C40" i="31"/>
  <c r="C39" i="31"/>
  <c r="W38" i="31"/>
  <c r="W42" i="31"/>
  <c r="V38" i="31"/>
  <c r="V42" i="31"/>
  <c r="U38" i="31"/>
  <c r="U42" i="31"/>
  <c r="T38" i="31"/>
  <c r="T42" i="31"/>
  <c r="S38" i="31"/>
  <c r="S42" i="31"/>
  <c r="R38" i="31"/>
  <c r="R42" i="31"/>
  <c r="Q38" i="31"/>
  <c r="Q42" i="31"/>
  <c r="P38" i="31"/>
  <c r="P42" i="31"/>
  <c r="O38" i="31"/>
  <c r="O42" i="31"/>
  <c r="N38" i="31"/>
  <c r="N42" i="31"/>
  <c r="M38" i="31"/>
  <c r="M42" i="31"/>
  <c r="L38" i="31"/>
  <c r="L42" i="31"/>
  <c r="K38" i="31"/>
  <c r="K42" i="31"/>
  <c r="J38" i="31"/>
  <c r="J42" i="31"/>
  <c r="I38" i="31"/>
  <c r="I42" i="31"/>
  <c r="H38" i="31"/>
  <c r="H42" i="31"/>
  <c r="G38" i="31"/>
  <c r="G42" i="31"/>
  <c r="F38" i="31"/>
  <c r="F42" i="31"/>
  <c r="E38" i="31"/>
  <c r="E42" i="31"/>
  <c r="D38" i="31"/>
  <c r="D42" i="31"/>
  <c r="C42" i="31"/>
  <c r="V37" i="31"/>
  <c r="P37" i="31"/>
  <c r="L37" i="31"/>
  <c r="H37" i="31"/>
  <c r="D37" i="31"/>
  <c r="W36" i="31"/>
  <c r="W37" i="31"/>
  <c r="V36" i="31"/>
  <c r="U36" i="31"/>
  <c r="U37" i="31"/>
  <c r="T36" i="31"/>
  <c r="T37" i="31"/>
  <c r="S36" i="31"/>
  <c r="S37" i="31"/>
  <c r="Q36" i="31"/>
  <c r="Q37" i="31"/>
  <c r="P36" i="31"/>
  <c r="N36" i="31"/>
  <c r="N37" i="31"/>
  <c r="M36" i="31"/>
  <c r="M37" i="31"/>
  <c r="L36" i="31"/>
  <c r="K36" i="31"/>
  <c r="K37" i="31"/>
  <c r="J36" i="31"/>
  <c r="J37" i="31"/>
  <c r="I36" i="31"/>
  <c r="I37" i="31"/>
  <c r="H36" i="31"/>
  <c r="G36" i="31"/>
  <c r="G37" i="31"/>
  <c r="F36" i="31"/>
  <c r="F37" i="31"/>
  <c r="E36" i="31"/>
  <c r="E37" i="31"/>
  <c r="D36" i="31"/>
  <c r="C35" i="31"/>
  <c r="C34" i="31"/>
  <c r="R33" i="31"/>
  <c r="O33" i="31"/>
  <c r="S32" i="31"/>
  <c r="K32" i="31"/>
  <c r="W31" i="31"/>
  <c r="W32" i="31"/>
  <c r="V31" i="31"/>
  <c r="V32" i="31"/>
  <c r="U31" i="31"/>
  <c r="U32" i="31"/>
  <c r="T31" i="31"/>
  <c r="T32" i="31"/>
  <c r="S31" i="31"/>
  <c r="R31" i="31"/>
  <c r="R32" i="31"/>
  <c r="Q31" i="31"/>
  <c r="Q32" i="31"/>
  <c r="P31" i="31"/>
  <c r="P32" i="31"/>
  <c r="O31" i="31"/>
  <c r="O32" i="31"/>
  <c r="N31" i="31"/>
  <c r="N32" i="31"/>
  <c r="M31" i="31"/>
  <c r="M32" i="31"/>
  <c r="L31" i="31"/>
  <c r="L32" i="31"/>
  <c r="K31" i="31"/>
  <c r="J31" i="31"/>
  <c r="J32" i="31"/>
  <c r="I31" i="31"/>
  <c r="I32" i="31"/>
  <c r="H31" i="31"/>
  <c r="H32" i="31"/>
  <c r="G31" i="31"/>
  <c r="G32" i="31"/>
  <c r="F31" i="31"/>
  <c r="F32" i="31"/>
  <c r="E31" i="31"/>
  <c r="E32" i="31"/>
  <c r="D31" i="31"/>
  <c r="C30" i="31"/>
  <c r="D29" i="31"/>
  <c r="C29" i="31"/>
  <c r="C28" i="31"/>
  <c r="C27" i="31"/>
  <c r="J26" i="31"/>
  <c r="C25" i="31"/>
  <c r="C24" i="31"/>
  <c r="C23" i="31"/>
  <c r="C22" i="31"/>
  <c r="C21" i="31"/>
  <c r="C20" i="31"/>
  <c r="W19" i="31"/>
  <c r="W26" i="31"/>
  <c r="V19" i="31"/>
  <c r="V26" i="31"/>
  <c r="U19" i="31"/>
  <c r="U26" i="31"/>
  <c r="T19" i="31"/>
  <c r="T26" i="31"/>
  <c r="S19" i="31"/>
  <c r="S26" i="31"/>
  <c r="R19" i="31"/>
  <c r="R26" i="31"/>
  <c r="Q19" i="31"/>
  <c r="Q26" i="31"/>
  <c r="P19" i="31"/>
  <c r="P26" i="31"/>
  <c r="O19" i="31"/>
  <c r="O26" i="31"/>
  <c r="N19" i="31"/>
  <c r="N26" i="31"/>
  <c r="M19" i="31"/>
  <c r="M26" i="31"/>
  <c r="L19" i="31"/>
  <c r="L26" i="31"/>
  <c r="K19" i="31"/>
  <c r="K26" i="31"/>
  <c r="J19" i="31"/>
  <c r="I19" i="31"/>
  <c r="I26" i="31"/>
  <c r="H19" i="31"/>
  <c r="H26" i="31"/>
  <c r="G19" i="31"/>
  <c r="F19" i="31"/>
  <c r="F26" i="31"/>
  <c r="F43" i="31"/>
  <c r="F48" i="31"/>
  <c r="E19" i="31"/>
  <c r="E26" i="31"/>
  <c r="D19" i="31"/>
  <c r="D26" i="31"/>
  <c r="C18" i="31"/>
  <c r="C16" i="31"/>
  <c r="C15" i="31"/>
  <c r="C14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C13" i="31"/>
  <c r="D13" i="31"/>
  <c r="C12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C10" i="31"/>
  <c r="W9" i="31"/>
  <c r="W17" i="31"/>
  <c r="V9" i="31"/>
  <c r="V17" i="31"/>
  <c r="V43" i="31"/>
  <c r="V48" i="31"/>
  <c r="U9" i="31"/>
  <c r="U17" i="31"/>
  <c r="U43" i="31"/>
  <c r="U48" i="31"/>
  <c r="T9" i="31"/>
  <c r="T17" i="31"/>
  <c r="S9" i="31"/>
  <c r="S17" i="31"/>
  <c r="R9" i="31"/>
  <c r="R17" i="31"/>
  <c r="Q9" i="31"/>
  <c r="Q17" i="31"/>
  <c r="Q43" i="31"/>
  <c r="Q48" i="31"/>
  <c r="P9" i="31"/>
  <c r="P17" i="31"/>
  <c r="O9" i="31"/>
  <c r="O17" i="31"/>
  <c r="N9" i="31"/>
  <c r="N17" i="31"/>
  <c r="N43" i="31"/>
  <c r="N48" i="31"/>
  <c r="M9" i="31"/>
  <c r="M17" i="31"/>
  <c r="L9" i="31"/>
  <c r="L17" i="31"/>
  <c r="L43" i="31"/>
  <c r="L48" i="31"/>
  <c r="K9" i="31"/>
  <c r="K17" i="31"/>
  <c r="J9" i="31"/>
  <c r="J17" i="31"/>
  <c r="I9" i="31"/>
  <c r="I17" i="31"/>
  <c r="H9" i="31"/>
  <c r="H17" i="31"/>
  <c r="G9" i="31"/>
  <c r="G17" i="31"/>
  <c r="F9" i="31"/>
  <c r="F17" i="31"/>
  <c r="E9" i="31"/>
  <c r="E17" i="31"/>
  <c r="D9" i="31"/>
  <c r="D17" i="31"/>
  <c r="C8" i="31"/>
  <c r="C7" i="31"/>
  <c r="C6" i="31"/>
  <c r="L70" i="30"/>
  <c r="L71" i="30"/>
  <c r="K70" i="30"/>
  <c r="K71" i="30"/>
  <c r="J70" i="30"/>
  <c r="J71" i="30"/>
  <c r="I70" i="30"/>
  <c r="I71" i="30"/>
  <c r="H70" i="30"/>
  <c r="H71" i="30"/>
  <c r="G70" i="30"/>
  <c r="G71" i="30"/>
  <c r="F70" i="30"/>
  <c r="F71" i="30"/>
  <c r="E70" i="30"/>
  <c r="E71" i="30"/>
  <c r="C69" i="30"/>
  <c r="C68" i="30"/>
  <c r="D67" i="30"/>
  <c r="L65" i="30"/>
  <c r="K65" i="30"/>
  <c r="J65" i="30"/>
  <c r="I65" i="30"/>
  <c r="H65" i="30"/>
  <c r="G65" i="30"/>
  <c r="F65" i="30"/>
  <c r="E65" i="30"/>
  <c r="D65" i="30"/>
  <c r="C65" i="30"/>
  <c r="C64" i="30"/>
  <c r="C63" i="30"/>
  <c r="C62" i="30"/>
  <c r="L61" i="30"/>
  <c r="K61" i="30"/>
  <c r="J61" i="30"/>
  <c r="I61" i="30"/>
  <c r="H61" i="30"/>
  <c r="G61" i="30"/>
  <c r="F61" i="30"/>
  <c r="E61" i="30"/>
  <c r="D61" i="30"/>
  <c r="C61" i="30"/>
  <c r="C60" i="30"/>
  <c r="C58" i="30"/>
  <c r="C57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L44" i="30"/>
  <c r="K44" i="30"/>
  <c r="J44" i="30"/>
  <c r="I44" i="30"/>
  <c r="H44" i="30"/>
  <c r="G44" i="30"/>
  <c r="F44" i="30"/>
  <c r="E44" i="30"/>
  <c r="D44" i="30"/>
  <c r="C44" i="30"/>
  <c r="C43" i="30"/>
  <c r="C42" i="30"/>
  <c r="L41" i="30"/>
  <c r="K41" i="30"/>
  <c r="J41" i="30"/>
  <c r="I41" i="30"/>
  <c r="H41" i="30"/>
  <c r="G41" i="30"/>
  <c r="F41" i="30"/>
  <c r="E41" i="30"/>
  <c r="D41" i="30"/>
  <c r="C40" i="30"/>
  <c r="C39" i="30"/>
  <c r="C38" i="30"/>
  <c r="L37" i="30"/>
  <c r="L59" i="30"/>
  <c r="K37" i="30"/>
  <c r="K59" i="30"/>
  <c r="J37" i="30"/>
  <c r="J59" i="30"/>
  <c r="I37" i="30"/>
  <c r="I59" i="30"/>
  <c r="H37" i="30"/>
  <c r="H59" i="30"/>
  <c r="G37" i="30"/>
  <c r="G59" i="30"/>
  <c r="F37" i="30"/>
  <c r="F59" i="30"/>
  <c r="E37" i="30"/>
  <c r="E59" i="30"/>
  <c r="D37" i="30"/>
  <c r="C37" i="30"/>
  <c r="C35" i="30"/>
  <c r="C34" i="30"/>
  <c r="C33" i="30"/>
  <c r="L32" i="30"/>
  <c r="K32" i="30"/>
  <c r="K36" i="30"/>
  <c r="J32" i="30"/>
  <c r="I32" i="30"/>
  <c r="H32" i="30"/>
  <c r="G32" i="30"/>
  <c r="F32" i="30"/>
  <c r="E32" i="30"/>
  <c r="D32" i="30"/>
  <c r="L31" i="30"/>
  <c r="K31" i="30"/>
  <c r="J31" i="30"/>
  <c r="I31" i="30"/>
  <c r="H31" i="30"/>
  <c r="G31" i="30"/>
  <c r="F31" i="30"/>
  <c r="E31" i="30"/>
  <c r="D31" i="30"/>
  <c r="C31" i="30"/>
  <c r="C30" i="30"/>
  <c r="C29" i="30"/>
  <c r="C28" i="30"/>
  <c r="C27" i="30"/>
  <c r="C26" i="30"/>
  <c r="L25" i="30"/>
  <c r="L36" i="30"/>
  <c r="K25" i="30"/>
  <c r="J25" i="30"/>
  <c r="J36" i="30"/>
  <c r="I25" i="30"/>
  <c r="I36" i="30"/>
  <c r="H25" i="30"/>
  <c r="H36" i="30"/>
  <c r="G25" i="30"/>
  <c r="G36" i="30"/>
  <c r="F25" i="30"/>
  <c r="F36" i="30"/>
  <c r="E25" i="30"/>
  <c r="E36" i="30"/>
  <c r="D25" i="30"/>
  <c r="C25" i="30"/>
  <c r="C23" i="30"/>
  <c r="C22" i="30"/>
  <c r="C21" i="30"/>
  <c r="C20" i="30"/>
  <c r="L19" i="30"/>
  <c r="L24" i="30"/>
  <c r="K19" i="30"/>
  <c r="K24" i="30"/>
  <c r="J19" i="30"/>
  <c r="J24" i="30"/>
  <c r="I19" i="30"/>
  <c r="I24" i="30"/>
  <c r="H19" i="30"/>
  <c r="H24" i="30"/>
  <c r="G19" i="30"/>
  <c r="G24" i="30"/>
  <c r="F19" i="30"/>
  <c r="F24" i="30"/>
  <c r="E19" i="30"/>
  <c r="E24" i="30"/>
  <c r="C24" i="30"/>
  <c r="D19" i="30"/>
  <c r="C19" i="30"/>
  <c r="C17" i="30"/>
  <c r="C16" i="30"/>
  <c r="C15" i="30"/>
  <c r="C14" i="30"/>
  <c r="C13" i="30"/>
  <c r="L12" i="30"/>
  <c r="K12" i="30"/>
  <c r="J12" i="30"/>
  <c r="I12" i="30"/>
  <c r="H12" i="30"/>
  <c r="H18" i="30"/>
  <c r="H66" i="30"/>
  <c r="H72" i="30"/>
  <c r="G12" i="30"/>
  <c r="F12" i="30"/>
  <c r="E12" i="30"/>
  <c r="D12" i="30"/>
  <c r="C12" i="30"/>
  <c r="L11" i="30"/>
  <c r="L18" i="30"/>
  <c r="K11" i="30"/>
  <c r="K18" i="30"/>
  <c r="K66" i="30"/>
  <c r="K72" i="30"/>
  <c r="J11" i="30"/>
  <c r="J18" i="30"/>
  <c r="J66" i="30"/>
  <c r="J72" i="30"/>
  <c r="I11" i="30"/>
  <c r="I18" i="30"/>
  <c r="H11" i="30"/>
  <c r="G11" i="30"/>
  <c r="G18" i="30"/>
  <c r="F11" i="30"/>
  <c r="E11" i="30"/>
  <c r="E18" i="30"/>
  <c r="C10" i="30"/>
  <c r="D9" i="30"/>
  <c r="C9" i="30"/>
  <c r="D8" i="30"/>
  <c r="C8" i="30"/>
  <c r="C7" i="30"/>
  <c r="D6" i="30"/>
  <c r="D11" i="30"/>
  <c r="D18" i="30"/>
  <c r="C6" i="30"/>
  <c r="B8" i="8"/>
  <c r="M43" i="31"/>
  <c r="M48" i="31"/>
  <c r="J43" i="31"/>
  <c r="J48" i="31"/>
  <c r="E43" i="31"/>
  <c r="I43" i="31"/>
  <c r="I48" i="31"/>
  <c r="K43" i="31"/>
  <c r="K48" i="31"/>
  <c r="S43" i="31"/>
  <c r="W43" i="31"/>
  <c r="W48" i="31"/>
  <c r="O43" i="31"/>
  <c r="O48" i="31"/>
  <c r="C9" i="31"/>
  <c r="C38" i="31"/>
  <c r="O36" i="31"/>
  <c r="O37" i="31"/>
  <c r="L66" i="30"/>
  <c r="L72" i="30"/>
  <c r="C41" i="30"/>
  <c r="D24" i="30"/>
  <c r="D59" i="30"/>
  <c r="C59" i="30"/>
  <c r="E26" i="23"/>
  <c r="E19" i="23"/>
  <c r="E17" i="23"/>
  <c r="E7" i="23"/>
  <c r="B16" i="8"/>
  <c r="C16" i="2"/>
  <c r="C16" i="24"/>
  <c r="O37" i="1"/>
  <c r="B14" i="8"/>
  <c r="E36" i="1"/>
  <c r="F36" i="1"/>
  <c r="G36" i="1"/>
  <c r="H36" i="1"/>
  <c r="H37" i="1"/>
  <c r="I36" i="1"/>
  <c r="J36" i="1"/>
  <c r="K36" i="1"/>
  <c r="L37" i="1"/>
  <c r="M36" i="1"/>
  <c r="N36" i="1"/>
  <c r="N37" i="1"/>
  <c r="P37" i="1"/>
  <c r="S36" i="1"/>
  <c r="S37" i="1"/>
  <c r="T36" i="1"/>
  <c r="T37" i="1"/>
  <c r="U36" i="1"/>
  <c r="V36" i="1"/>
  <c r="V37" i="1"/>
  <c r="W36" i="1"/>
  <c r="D36" i="1"/>
  <c r="D37" i="1"/>
  <c r="C37" i="1"/>
  <c r="E31" i="1"/>
  <c r="E32" i="1"/>
  <c r="F31" i="1"/>
  <c r="G31" i="1"/>
  <c r="G32" i="1"/>
  <c r="H31" i="1"/>
  <c r="H32" i="1"/>
  <c r="I31" i="1"/>
  <c r="I32" i="1"/>
  <c r="J31" i="1"/>
  <c r="K31" i="1"/>
  <c r="K32" i="1"/>
  <c r="L31" i="1"/>
  <c r="L32" i="1"/>
  <c r="M32" i="1"/>
  <c r="O31" i="1"/>
  <c r="O32" i="1"/>
  <c r="P31" i="1"/>
  <c r="P32" i="1"/>
  <c r="Q31" i="1"/>
  <c r="R31" i="1"/>
  <c r="R32" i="1"/>
  <c r="S31" i="1"/>
  <c r="S32" i="1"/>
  <c r="T31" i="1"/>
  <c r="T32" i="1"/>
  <c r="U31" i="1"/>
  <c r="V31" i="1"/>
  <c r="V32" i="1"/>
  <c r="W31" i="1"/>
  <c r="W32" i="1"/>
  <c r="B12" i="8"/>
  <c r="B13" i="8"/>
  <c r="B15" i="8"/>
  <c r="C16" i="27"/>
  <c r="D16" i="27"/>
  <c r="E9" i="26"/>
  <c r="E15" i="26"/>
  <c r="B26" i="23"/>
  <c r="C9" i="2"/>
  <c r="C9" i="24"/>
  <c r="C7" i="1"/>
  <c r="C7" i="25"/>
  <c r="C8" i="1"/>
  <c r="J19" i="1"/>
  <c r="J26" i="1"/>
  <c r="O19" i="1"/>
  <c r="O26" i="1"/>
  <c r="P19" i="1"/>
  <c r="Q19" i="1"/>
  <c r="Q26" i="1"/>
  <c r="U19" i="1"/>
  <c r="U26" i="1"/>
  <c r="R19" i="1"/>
  <c r="R26" i="1"/>
  <c r="C22" i="1"/>
  <c r="C22" i="25"/>
  <c r="C23" i="1"/>
  <c r="C23" i="25"/>
  <c r="C24" i="1"/>
  <c r="C24" i="25"/>
  <c r="C25" i="1"/>
  <c r="C25" i="25"/>
  <c r="P26" i="1"/>
  <c r="C27" i="1"/>
  <c r="C27" i="25"/>
  <c r="C29" i="1"/>
  <c r="C29" i="25"/>
  <c r="C30" i="1"/>
  <c r="C30" i="25"/>
  <c r="F32" i="1"/>
  <c r="J32" i="1"/>
  <c r="N32" i="1"/>
  <c r="Q32" i="1"/>
  <c r="U32" i="1"/>
  <c r="C33" i="1"/>
  <c r="C33" i="25"/>
  <c r="E37" i="1"/>
  <c r="F37" i="1"/>
  <c r="G37" i="1"/>
  <c r="I37" i="1"/>
  <c r="J37" i="1"/>
  <c r="K37" i="1"/>
  <c r="M37" i="1"/>
  <c r="Q37" i="1"/>
  <c r="U37" i="1"/>
  <c r="W37" i="1"/>
  <c r="C6" i="1"/>
  <c r="C6" i="25"/>
  <c r="D9" i="25"/>
  <c r="D11" i="25"/>
  <c r="D13" i="25"/>
  <c r="D19" i="25"/>
  <c r="D26" i="25"/>
  <c r="D32" i="25"/>
  <c r="D37" i="25"/>
  <c r="D38" i="25"/>
  <c r="D42" i="25"/>
  <c r="D46" i="25"/>
  <c r="D47" i="25"/>
  <c r="H12" i="2"/>
  <c r="C15" i="2"/>
  <c r="C15" i="24"/>
  <c r="E25" i="2"/>
  <c r="E36" i="2"/>
  <c r="C26" i="2"/>
  <c r="C26" i="24"/>
  <c r="C27" i="2"/>
  <c r="C27" i="24"/>
  <c r="C28" i="2"/>
  <c r="C28" i="24"/>
  <c r="C29" i="2"/>
  <c r="C29" i="24"/>
  <c r="E31" i="2"/>
  <c r="E32" i="2"/>
  <c r="C34" i="2"/>
  <c r="C34" i="24"/>
  <c r="C35" i="2"/>
  <c r="C35" i="24"/>
  <c r="G37" i="2"/>
  <c r="C39" i="2"/>
  <c r="C39" i="24"/>
  <c r="I41" i="2"/>
  <c r="G41" i="2"/>
  <c r="C42" i="2"/>
  <c r="C42" i="24"/>
  <c r="C43" i="2"/>
  <c r="C43" i="24"/>
  <c r="G44" i="2"/>
  <c r="C47" i="2"/>
  <c r="C47" i="24"/>
  <c r="C63" i="2"/>
  <c r="C63" i="24"/>
  <c r="K65" i="2"/>
  <c r="D11" i="24"/>
  <c r="D12" i="24"/>
  <c r="D18" i="24"/>
  <c r="D19" i="24"/>
  <c r="D24" i="24"/>
  <c r="D25" i="24"/>
  <c r="D31" i="24"/>
  <c r="D32" i="24"/>
  <c r="D37" i="24"/>
  <c r="D41" i="24"/>
  <c r="D59" i="24"/>
  <c r="D44" i="24"/>
  <c r="D61" i="24"/>
  <c r="D65" i="24"/>
  <c r="D70" i="24"/>
  <c r="D71" i="24"/>
  <c r="D11" i="1"/>
  <c r="D13" i="1"/>
  <c r="U9" i="1"/>
  <c r="U11" i="1"/>
  <c r="U13" i="1"/>
  <c r="U38" i="1"/>
  <c r="U42" i="1"/>
  <c r="U46" i="1"/>
  <c r="U47" i="1"/>
  <c r="T9" i="1"/>
  <c r="T11" i="1"/>
  <c r="T13" i="1"/>
  <c r="T19" i="1"/>
  <c r="T26" i="1"/>
  <c r="T38" i="1"/>
  <c r="T42" i="1"/>
  <c r="T46" i="1"/>
  <c r="T47" i="1"/>
  <c r="S9" i="1"/>
  <c r="S17" i="1"/>
  <c r="S43" i="1"/>
  <c r="S48" i="1"/>
  <c r="S11" i="1"/>
  <c r="S13" i="1"/>
  <c r="S19" i="1"/>
  <c r="S26" i="1"/>
  <c r="S38" i="1"/>
  <c r="S42" i="1"/>
  <c r="S46" i="1"/>
  <c r="S47" i="1"/>
  <c r="R9" i="1"/>
  <c r="R11" i="1"/>
  <c r="R17" i="1"/>
  <c r="R43" i="1"/>
  <c r="R48" i="1"/>
  <c r="R13" i="1"/>
  <c r="R38" i="1"/>
  <c r="R42" i="1"/>
  <c r="R46" i="1"/>
  <c r="R47" i="1"/>
  <c r="L9" i="1"/>
  <c r="L11" i="1"/>
  <c r="L13" i="1"/>
  <c r="L17" i="1"/>
  <c r="L19" i="1"/>
  <c r="L26" i="1"/>
  <c r="L38" i="1"/>
  <c r="L42" i="1"/>
  <c r="L46" i="1"/>
  <c r="L47" i="1"/>
  <c r="K9" i="1"/>
  <c r="K11" i="1"/>
  <c r="K13" i="1"/>
  <c r="K19" i="1"/>
  <c r="K26" i="1"/>
  <c r="K38" i="1"/>
  <c r="K42" i="1"/>
  <c r="K46" i="1"/>
  <c r="K47" i="1"/>
  <c r="J9" i="1"/>
  <c r="J11" i="1"/>
  <c r="J13" i="1"/>
  <c r="J38" i="1"/>
  <c r="J42" i="1"/>
  <c r="J46" i="1"/>
  <c r="J47" i="1"/>
  <c r="I9" i="1"/>
  <c r="I11" i="1"/>
  <c r="I13" i="1"/>
  <c r="I19" i="1"/>
  <c r="I26" i="1"/>
  <c r="I38" i="1"/>
  <c r="I42" i="1"/>
  <c r="I46" i="1"/>
  <c r="I47" i="1"/>
  <c r="H9" i="1"/>
  <c r="H11" i="1"/>
  <c r="H13" i="1"/>
  <c r="H19" i="1"/>
  <c r="H26" i="1"/>
  <c r="H38" i="1"/>
  <c r="H42" i="1"/>
  <c r="H46" i="1"/>
  <c r="H47" i="1"/>
  <c r="Q9" i="1"/>
  <c r="Q11" i="1"/>
  <c r="Q13" i="1"/>
  <c r="Q38" i="1"/>
  <c r="Q42" i="1"/>
  <c r="Q46" i="1"/>
  <c r="Q47" i="1"/>
  <c r="P9" i="1"/>
  <c r="P11" i="1"/>
  <c r="P17" i="1"/>
  <c r="P43" i="1"/>
  <c r="P48" i="1"/>
  <c r="P13" i="1"/>
  <c r="P38" i="1"/>
  <c r="P42" i="1"/>
  <c r="P46" i="1"/>
  <c r="P47" i="1"/>
  <c r="O9" i="1"/>
  <c r="O11" i="1"/>
  <c r="O13" i="1"/>
  <c r="O38" i="1"/>
  <c r="O42" i="1"/>
  <c r="O46" i="1"/>
  <c r="O47" i="1"/>
  <c r="N9" i="1"/>
  <c r="N11" i="1"/>
  <c r="N17" i="1"/>
  <c r="N43" i="1"/>
  <c r="N48" i="1"/>
  <c r="N13" i="1"/>
  <c r="N19" i="1"/>
  <c r="N26" i="1"/>
  <c r="N38" i="1"/>
  <c r="N42" i="1"/>
  <c r="N46" i="1"/>
  <c r="N47" i="1"/>
  <c r="M9" i="1"/>
  <c r="M11" i="1"/>
  <c r="M13" i="1"/>
  <c r="M19" i="1"/>
  <c r="M26" i="1"/>
  <c r="M38" i="1"/>
  <c r="M42" i="1"/>
  <c r="M46" i="1"/>
  <c r="M47" i="1"/>
  <c r="E9" i="1"/>
  <c r="E17" i="1"/>
  <c r="E43" i="1"/>
  <c r="E48" i="1"/>
  <c r="E11" i="1"/>
  <c r="E13" i="1"/>
  <c r="E19" i="1"/>
  <c r="E26" i="1"/>
  <c r="E38" i="1"/>
  <c r="E42" i="1"/>
  <c r="E46" i="1"/>
  <c r="E47" i="1"/>
  <c r="K11" i="2"/>
  <c r="K12" i="2"/>
  <c r="K18" i="2"/>
  <c r="K19" i="2"/>
  <c r="K24" i="2"/>
  <c r="K25" i="2"/>
  <c r="K31" i="2"/>
  <c r="K36" i="2"/>
  <c r="K32" i="2"/>
  <c r="K37" i="2"/>
  <c r="K59" i="2"/>
  <c r="K41" i="2"/>
  <c r="K44" i="2"/>
  <c r="K61" i="2"/>
  <c r="K70" i="2"/>
  <c r="K71" i="2"/>
  <c r="I11" i="2"/>
  <c r="I12" i="2"/>
  <c r="I19" i="2"/>
  <c r="I24" i="2"/>
  <c r="I25" i="2"/>
  <c r="I31" i="2"/>
  <c r="I32" i="2"/>
  <c r="I37" i="2"/>
  <c r="I44" i="2"/>
  <c r="I61" i="2"/>
  <c r="I65" i="2"/>
  <c r="I70" i="2"/>
  <c r="I71" i="2"/>
  <c r="G11" i="2"/>
  <c r="G12" i="2"/>
  <c r="G19" i="2"/>
  <c r="G24" i="2"/>
  <c r="G25" i="2"/>
  <c r="G31" i="2"/>
  <c r="G32" i="2"/>
  <c r="G61" i="2"/>
  <c r="G65" i="2"/>
  <c r="G70" i="2"/>
  <c r="G71" i="2"/>
  <c r="F11" i="2"/>
  <c r="F12" i="2"/>
  <c r="F19" i="2"/>
  <c r="F24" i="2"/>
  <c r="F25" i="2"/>
  <c r="F31" i="2"/>
  <c r="F32" i="2"/>
  <c r="F37" i="2"/>
  <c r="F41" i="2"/>
  <c r="F44" i="2"/>
  <c r="F61" i="2"/>
  <c r="F65" i="2"/>
  <c r="F70" i="2"/>
  <c r="F71" i="2"/>
  <c r="E11" i="2"/>
  <c r="E12" i="2"/>
  <c r="C12" i="2"/>
  <c r="C12" i="24"/>
  <c r="E19" i="2"/>
  <c r="E24" i="2"/>
  <c r="E37" i="2"/>
  <c r="E41" i="2"/>
  <c r="E44" i="2"/>
  <c r="E61" i="2"/>
  <c r="E65" i="2"/>
  <c r="E70" i="2"/>
  <c r="E71" i="2"/>
  <c r="H11" i="2"/>
  <c r="H18" i="2"/>
  <c r="H66" i="2"/>
  <c r="H72" i="2"/>
  <c r="H19" i="2"/>
  <c r="H24" i="2"/>
  <c r="H25" i="2"/>
  <c r="H31" i="2"/>
  <c r="C31" i="2"/>
  <c r="C31" i="24"/>
  <c r="H32" i="2"/>
  <c r="H37" i="2"/>
  <c r="C37" i="2"/>
  <c r="C37" i="24"/>
  <c r="H41" i="2"/>
  <c r="H44" i="2"/>
  <c r="H61" i="2"/>
  <c r="H65" i="2"/>
  <c r="H70" i="2"/>
  <c r="H71" i="2"/>
  <c r="D12" i="2"/>
  <c r="D19" i="2"/>
  <c r="D24" i="2"/>
  <c r="D25" i="2"/>
  <c r="D31" i="2"/>
  <c r="D32" i="2"/>
  <c r="D37" i="2"/>
  <c r="D41" i="2"/>
  <c r="D44" i="2"/>
  <c r="D61" i="2"/>
  <c r="D65" i="2"/>
  <c r="W9" i="1"/>
  <c r="W11" i="1"/>
  <c r="W13" i="1"/>
  <c r="W19" i="1"/>
  <c r="W26" i="1"/>
  <c r="W38" i="1"/>
  <c r="W42" i="1"/>
  <c r="W46" i="1"/>
  <c r="W47" i="1"/>
  <c r="V9" i="1"/>
  <c r="V11" i="1"/>
  <c r="V13" i="1"/>
  <c r="V17" i="1"/>
  <c r="V19" i="1"/>
  <c r="V26" i="1"/>
  <c r="V43" i="1"/>
  <c r="V38" i="1"/>
  <c r="V42" i="1"/>
  <c r="V46" i="1"/>
  <c r="V47" i="1"/>
  <c r="G9" i="1"/>
  <c r="G11" i="1"/>
  <c r="G13" i="1"/>
  <c r="G19" i="1"/>
  <c r="G26" i="1"/>
  <c r="G38" i="1"/>
  <c r="G42" i="1"/>
  <c r="G46" i="1"/>
  <c r="G47" i="1"/>
  <c r="F9" i="1"/>
  <c r="F11" i="1"/>
  <c r="F13" i="1"/>
  <c r="F19" i="1"/>
  <c r="F26" i="1"/>
  <c r="F38" i="1"/>
  <c r="F42" i="1"/>
  <c r="F46" i="1"/>
  <c r="F47" i="1"/>
  <c r="D9" i="1"/>
  <c r="D19" i="1"/>
  <c r="D38" i="1"/>
  <c r="C69" i="2"/>
  <c r="C69" i="24"/>
  <c r="C10" i="1"/>
  <c r="C10" i="25"/>
  <c r="C12" i="1"/>
  <c r="C12" i="25"/>
  <c r="C14" i="1"/>
  <c r="C14" i="25"/>
  <c r="C15" i="1"/>
  <c r="C15" i="25"/>
  <c r="C16" i="1"/>
  <c r="C16" i="25"/>
  <c r="C18" i="1"/>
  <c r="C18" i="25"/>
  <c r="C20" i="1"/>
  <c r="C20" i="25"/>
  <c r="C21" i="1"/>
  <c r="C21" i="25"/>
  <c r="C28" i="1"/>
  <c r="C28" i="25"/>
  <c r="C34" i="1"/>
  <c r="C34" i="25"/>
  <c r="C35" i="1"/>
  <c r="C35" i="25"/>
  <c r="C39" i="1"/>
  <c r="C39" i="25"/>
  <c r="C40" i="1"/>
  <c r="C40" i="25"/>
  <c r="C41" i="1"/>
  <c r="C41" i="25"/>
  <c r="C44" i="1"/>
  <c r="C44" i="25"/>
  <c r="L11" i="2"/>
  <c r="L12" i="2"/>
  <c r="L19" i="2"/>
  <c r="L24" i="2"/>
  <c r="L25" i="2"/>
  <c r="L36" i="2"/>
  <c r="L31" i="2"/>
  <c r="L32" i="2"/>
  <c r="L37" i="2"/>
  <c r="L41" i="2"/>
  <c r="L59" i="2"/>
  <c r="L44" i="2"/>
  <c r="L61" i="2"/>
  <c r="L65" i="2"/>
  <c r="L70" i="2"/>
  <c r="L71" i="2"/>
  <c r="J11" i="2"/>
  <c r="J12" i="2"/>
  <c r="J19" i="2"/>
  <c r="J24" i="2"/>
  <c r="J25" i="2"/>
  <c r="J36" i="2"/>
  <c r="J31" i="2"/>
  <c r="J32" i="2"/>
  <c r="J37" i="2"/>
  <c r="J41" i="2"/>
  <c r="J59" i="2"/>
  <c r="J44" i="2"/>
  <c r="J61" i="2"/>
  <c r="J65" i="2"/>
  <c r="J70" i="2"/>
  <c r="J71" i="2"/>
  <c r="C7" i="2"/>
  <c r="C7" i="24"/>
  <c r="C10" i="2"/>
  <c r="C10" i="24"/>
  <c r="C13" i="2"/>
  <c r="C13" i="24"/>
  <c r="C14" i="2"/>
  <c r="C14" i="24"/>
  <c r="C17" i="2"/>
  <c r="C17" i="24"/>
  <c r="C20" i="2"/>
  <c r="C20" i="24"/>
  <c r="C21" i="2"/>
  <c r="C21" i="24"/>
  <c r="C22" i="2"/>
  <c r="C22" i="24"/>
  <c r="C23" i="2"/>
  <c r="C23" i="24"/>
  <c r="C30" i="2"/>
  <c r="C30" i="24"/>
  <c r="C33" i="2"/>
  <c r="C33" i="24"/>
  <c r="C38" i="2"/>
  <c r="C38" i="24"/>
  <c r="C40" i="2"/>
  <c r="C40" i="24"/>
  <c r="C45" i="2"/>
  <c r="C45" i="24"/>
  <c r="C46" i="2"/>
  <c r="C46" i="24"/>
  <c r="C48" i="2"/>
  <c r="C48" i="24"/>
  <c r="C49" i="2"/>
  <c r="C49" i="24"/>
  <c r="C50" i="2"/>
  <c r="C50" i="24"/>
  <c r="C52" i="2"/>
  <c r="C52" i="24"/>
  <c r="C53" i="2"/>
  <c r="C53" i="24"/>
  <c r="C54" i="2"/>
  <c r="C54" i="24"/>
  <c r="C55" i="2"/>
  <c r="C55" i="24"/>
  <c r="C56" i="2"/>
  <c r="C56" i="24"/>
  <c r="C57" i="2"/>
  <c r="C57" i="24"/>
  <c r="C58" i="2"/>
  <c r="C58" i="24"/>
  <c r="C60" i="2"/>
  <c r="C60" i="24"/>
  <c r="C62" i="2"/>
  <c r="C62" i="24"/>
  <c r="C64" i="2"/>
  <c r="C64" i="24"/>
  <c r="C68" i="2"/>
  <c r="D18" i="8"/>
  <c r="D19" i="8"/>
  <c r="D22" i="8"/>
  <c r="G18" i="8"/>
  <c r="G19" i="8"/>
  <c r="G22" i="8"/>
  <c r="I18" i="8"/>
  <c r="I19" i="8"/>
  <c r="I22" i="8"/>
  <c r="J18" i="8"/>
  <c r="J19" i="8"/>
  <c r="J22" i="8"/>
  <c r="F18" i="8"/>
  <c r="F20" i="8"/>
  <c r="F22" i="8"/>
  <c r="E18" i="8"/>
  <c r="E20" i="8"/>
  <c r="E22" i="8"/>
  <c r="H18" i="8"/>
  <c r="H21" i="8"/>
  <c r="E22" i="13"/>
  <c r="F22" i="13"/>
  <c r="D22" i="13"/>
  <c r="I24" i="12"/>
  <c r="H24" i="12"/>
  <c r="G24" i="12"/>
  <c r="F24" i="12"/>
  <c r="E24" i="12"/>
  <c r="J24" i="12"/>
  <c r="J23" i="12"/>
  <c r="J20" i="12"/>
  <c r="B9" i="8"/>
  <c r="B10" i="8"/>
  <c r="B11" i="8"/>
  <c r="B17" i="8"/>
  <c r="B7" i="8"/>
  <c r="C18" i="8"/>
  <c r="C20" i="8"/>
  <c r="C22" i="13"/>
  <c r="C51" i="2"/>
  <c r="C51" i="24"/>
  <c r="L18" i="2"/>
  <c r="D45" i="1"/>
  <c r="C45" i="1" s="1"/>
  <c r="C45" i="25" s="1"/>
  <c r="G18" i="2"/>
  <c r="G66" i="2"/>
  <c r="G72" i="2"/>
  <c r="F18" i="2"/>
  <c r="E18" i="2"/>
  <c r="J18" i="2"/>
  <c r="D36" i="2"/>
  <c r="D59" i="2"/>
  <c r="H36" i="2"/>
  <c r="C61" i="2"/>
  <c r="C61" i="24"/>
  <c r="H59" i="2"/>
  <c r="G59" i="2"/>
  <c r="I59" i="2"/>
  <c r="I36" i="2"/>
  <c r="K17" i="1"/>
  <c r="K43" i="1"/>
  <c r="K48" i="1"/>
  <c r="U17" i="1"/>
  <c r="U43" i="1"/>
  <c r="U48" i="1"/>
  <c r="D17" i="1"/>
  <c r="W17" i="1"/>
  <c r="D42" i="1"/>
  <c r="C24" i="2"/>
  <c r="C24" i="24"/>
  <c r="B7" i="23"/>
  <c r="E59" i="2"/>
  <c r="F17" i="1"/>
  <c r="F43" i="1"/>
  <c r="F48" i="1"/>
  <c r="C25" i="2"/>
  <c r="C25" i="24"/>
  <c r="F36" i="2"/>
  <c r="G36" i="2"/>
  <c r="C44" i="2"/>
  <c r="C44" i="24"/>
  <c r="C32" i="2"/>
  <c r="C32" i="24"/>
  <c r="D26" i="1"/>
  <c r="H17" i="1"/>
  <c r="H43" i="1"/>
  <c r="H48" i="1"/>
  <c r="C65" i="2"/>
  <c r="C65" i="24"/>
  <c r="M17" i="1"/>
  <c r="T17" i="1"/>
  <c r="T43" i="1"/>
  <c r="T48" i="1"/>
  <c r="D36" i="24"/>
  <c r="D66" i="24"/>
  <c r="D72" i="24"/>
  <c r="D17" i="25"/>
  <c r="D43" i="25"/>
  <c r="D48" i="25"/>
  <c r="D46" i="1"/>
  <c r="D47" i="1" s="1"/>
  <c r="B19" i="23"/>
  <c r="C8" i="2"/>
  <c r="C8" i="24"/>
  <c r="B17" i="23"/>
  <c r="C6" i="2"/>
  <c r="C6" i="24"/>
  <c r="B6" i="23"/>
  <c r="C68" i="24"/>
  <c r="W43" i="1"/>
  <c r="W48" i="1"/>
  <c r="C31" i="1"/>
  <c r="C31" i="25"/>
  <c r="C8" i="25"/>
  <c r="C13" i="1"/>
  <c r="C13" i="25"/>
  <c r="R37" i="1"/>
  <c r="D32" i="1"/>
  <c r="C32" i="1"/>
  <c r="B18" i="8"/>
  <c r="I18" i="2"/>
  <c r="I66" i="2"/>
  <c r="I72" i="2"/>
  <c r="E6" i="23"/>
  <c r="D11" i="2"/>
  <c r="D43" i="1"/>
  <c r="C11" i="2"/>
  <c r="C11" i="24"/>
  <c r="D18" i="2"/>
  <c r="D66" i="2"/>
  <c r="C26" i="1"/>
  <c r="C26" i="25"/>
  <c r="V48" i="1"/>
  <c r="C32" i="25"/>
  <c r="B21" i="8"/>
  <c r="H22" i="8"/>
  <c r="K66" i="2"/>
  <c r="K72" i="2"/>
  <c r="C18" i="2"/>
  <c r="E66" i="30"/>
  <c r="E72" i="30"/>
  <c r="J66" i="2"/>
  <c r="J72" i="2"/>
  <c r="L66" i="2"/>
  <c r="L72" i="2"/>
  <c r="C22" i="8"/>
  <c r="B22" i="8"/>
  <c r="D67" i="2"/>
  <c r="B20" i="8"/>
  <c r="C36" i="2"/>
  <c r="E66" i="2"/>
  <c r="E72" i="2"/>
  <c r="C37" i="25"/>
  <c r="J17" i="1"/>
  <c r="J43" i="1"/>
  <c r="J48" i="1"/>
  <c r="C11" i="1"/>
  <c r="C11" i="25"/>
  <c r="D70" i="30"/>
  <c r="C67" i="30"/>
  <c r="C19" i="1"/>
  <c r="C19" i="25"/>
  <c r="B19" i="8"/>
  <c r="C36" i="1"/>
  <c r="C36" i="25"/>
  <c r="M43" i="1"/>
  <c r="M48" i="1"/>
  <c r="C9" i="1"/>
  <c r="C9" i="25"/>
  <c r="C19" i="2"/>
  <c r="C19" i="24"/>
  <c r="C42" i="1"/>
  <c r="C41" i="2"/>
  <c r="C41" i="24"/>
  <c r="G17" i="1"/>
  <c r="G43" i="1"/>
  <c r="C38" i="1"/>
  <c r="C38" i="25"/>
  <c r="F59" i="2"/>
  <c r="F66" i="2"/>
  <c r="F72" i="2"/>
  <c r="O17" i="1"/>
  <c r="O43" i="1"/>
  <c r="O48" i="1"/>
  <c r="Q17" i="1"/>
  <c r="Q43" i="1"/>
  <c r="Q48" i="1"/>
  <c r="I17" i="1"/>
  <c r="I43" i="1"/>
  <c r="I48" i="1"/>
  <c r="L43" i="1"/>
  <c r="L48" i="1"/>
  <c r="C11" i="30"/>
  <c r="S48" i="31"/>
  <c r="E48" i="31"/>
  <c r="F18" i="30"/>
  <c r="F66" i="30"/>
  <c r="F72" i="30"/>
  <c r="G66" i="30"/>
  <c r="G72" i="30"/>
  <c r="I66" i="30"/>
  <c r="I72" i="30"/>
  <c r="C32" i="30"/>
  <c r="D36" i="30"/>
  <c r="C36" i="30"/>
  <c r="C17" i="31"/>
  <c r="G26" i="31"/>
  <c r="C19" i="31"/>
  <c r="C31" i="31"/>
  <c r="D32" i="31"/>
  <c r="R36" i="31"/>
  <c r="C36" i="31"/>
  <c r="C33" i="31"/>
  <c r="C45" i="31"/>
  <c r="D46" i="31"/>
  <c r="H43" i="31"/>
  <c r="H48" i="31"/>
  <c r="P43" i="31"/>
  <c r="P48" i="31"/>
  <c r="T43" i="31"/>
  <c r="T48" i="31"/>
  <c r="D47" i="31"/>
  <c r="C47" i="31"/>
  <c r="C46" i="31"/>
  <c r="G43" i="31"/>
  <c r="G48" i="31"/>
  <c r="C26" i="31"/>
  <c r="G48" i="1"/>
  <c r="C43" i="1"/>
  <c r="C43" i="25"/>
  <c r="D71" i="30"/>
  <c r="C71" i="30"/>
  <c r="C70" i="30"/>
  <c r="C17" i="1"/>
  <c r="C18" i="24"/>
  <c r="C59" i="2"/>
  <c r="R37" i="31"/>
  <c r="D43" i="31"/>
  <c r="C32" i="31"/>
  <c r="C42" i="25"/>
  <c r="C36" i="24"/>
  <c r="D70" i="2"/>
  <c r="C67" i="2"/>
  <c r="C66" i="2"/>
  <c r="C66" i="24"/>
  <c r="C18" i="30"/>
  <c r="D66" i="30"/>
  <c r="C70" i="2"/>
  <c r="C70" i="24" s="1"/>
  <c r="D71" i="2"/>
  <c r="C71" i="2" s="1"/>
  <c r="C71" i="24" s="1"/>
  <c r="D48" i="31"/>
  <c r="C17" i="25"/>
  <c r="D72" i="30"/>
  <c r="C72" i="30"/>
  <c r="C66" i="30"/>
  <c r="C67" i="24"/>
  <c r="C37" i="31"/>
  <c r="R43" i="31"/>
  <c r="R48" i="31"/>
  <c r="C59" i="24"/>
  <c r="C48" i="31"/>
  <c r="C43" i="31"/>
  <c r="F23" i="14" l="1"/>
  <c r="J23" i="14"/>
  <c r="N23" i="14"/>
  <c r="G16" i="9"/>
  <c r="F22" i="14"/>
  <c r="J22" i="14"/>
  <c r="N22" i="14"/>
  <c r="D23" i="14"/>
  <c r="H23" i="14"/>
  <c r="L23" i="14"/>
  <c r="C28" i="14"/>
  <c r="C31" i="14" s="1"/>
  <c r="E7" i="14"/>
  <c r="G7" i="14"/>
  <c r="I7" i="14"/>
  <c r="K7" i="14"/>
  <c r="M7" i="14"/>
  <c r="O7" i="14"/>
  <c r="E8" i="14"/>
  <c r="G8" i="14"/>
  <c r="I8" i="14"/>
  <c r="K8" i="14"/>
  <c r="M8" i="14"/>
  <c r="O8" i="14"/>
  <c r="E9" i="14"/>
  <c r="G9" i="14"/>
  <c r="I9" i="14"/>
  <c r="K9" i="14"/>
  <c r="M9" i="14"/>
  <c r="O9" i="14"/>
  <c r="E10" i="14"/>
  <c r="G10" i="14"/>
  <c r="I10" i="14"/>
  <c r="K10" i="14"/>
  <c r="M10" i="14"/>
  <c r="O10" i="14"/>
  <c r="E11" i="14"/>
  <c r="G11" i="14"/>
  <c r="I11" i="14"/>
  <c r="K11" i="14"/>
  <c r="M11" i="14"/>
  <c r="O11" i="14"/>
  <c r="E12" i="14"/>
  <c r="G12" i="14"/>
  <c r="I12" i="14"/>
  <c r="K12" i="14"/>
  <c r="M12" i="14"/>
  <c r="O12" i="14"/>
  <c r="N13" i="14"/>
  <c r="N15" i="14" s="1"/>
  <c r="N19" i="14" s="1"/>
  <c r="L13" i="14"/>
  <c r="J13" i="14"/>
  <c r="E13" i="14"/>
  <c r="G13" i="14"/>
  <c r="I13" i="14"/>
  <c r="M13" i="14"/>
  <c r="C15" i="14"/>
  <c r="C19" i="14" s="1"/>
  <c r="D7" i="14"/>
  <c r="F7" i="14"/>
  <c r="H7" i="14"/>
  <c r="J7" i="14"/>
  <c r="L7" i="14"/>
  <c r="D8" i="14"/>
  <c r="F8" i="14"/>
  <c r="H8" i="14"/>
  <c r="J8" i="14"/>
  <c r="L8" i="14"/>
  <c r="D9" i="14"/>
  <c r="F9" i="14"/>
  <c r="H9" i="14"/>
  <c r="J9" i="14"/>
  <c r="L9" i="14"/>
  <c r="D10" i="14"/>
  <c r="F10" i="14"/>
  <c r="H10" i="14"/>
  <c r="J10" i="14"/>
  <c r="L10" i="14"/>
  <c r="D11" i="14"/>
  <c r="F11" i="14"/>
  <c r="H11" i="14"/>
  <c r="J11" i="14"/>
  <c r="L11" i="14"/>
  <c r="D12" i="14"/>
  <c r="F12" i="14"/>
  <c r="H12" i="14"/>
  <c r="J12" i="14"/>
  <c r="L12" i="14"/>
  <c r="D13" i="14"/>
  <c r="F13" i="14"/>
  <c r="H13" i="14"/>
  <c r="K13" i="14"/>
  <c r="O13" i="14"/>
  <c r="D18" i="14"/>
  <c r="F18" i="14"/>
  <c r="F16" i="14" s="1"/>
  <c r="H18" i="14"/>
  <c r="H16" i="14" s="1"/>
  <c r="J18" i="14"/>
  <c r="J16" i="14" s="1"/>
  <c r="L18" i="14"/>
  <c r="L16" i="14" s="1"/>
  <c r="N18" i="14"/>
  <c r="N16" i="14" s="1"/>
  <c r="D20" i="14"/>
  <c r="F20" i="14"/>
  <c r="H20" i="14"/>
  <c r="J20" i="14"/>
  <c r="L20" i="14"/>
  <c r="N20" i="14"/>
  <c r="E22" i="14"/>
  <c r="G22" i="14"/>
  <c r="I22" i="14"/>
  <c r="K22" i="14"/>
  <c r="M22" i="14"/>
  <c r="E23" i="14"/>
  <c r="G23" i="14"/>
  <c r="I23" i="14"/>
  <c r="K23" i="14"/>
  <c r="M23" i="14"/>
  <c r="E24" i="14"/>
  <c r="P24" i="14" s="1"/>
  <c r="G24" i="14"/>
  <c r="I24" i="14"/>
  <c r="K24" i="14"/>
  <c r="M24" i="14"/>
  <c r="D26" i="14"/>
  <c r="F26" i="14"/>
  <c r="H26" i="14"/>
  <c r="J26" i="14"/>
  <c r="L26" i="14"/>
  <c r="N26" i="14"/>
  <c r="D29" i="14"/>
  <c r="F29" i="14"/>
  <c r="F28" i="14" s="1"/>
  <c r="H29" i="14"/>
  <c r="H28" i="14" s="1"/>
  <c r="J29" i="14"/>
  <c r="J28" i="14" s="1"/>
  <c r="L29" i="14"/>
  <c r="L28" i="14" s="1"/>
  <c r="N29" i="14"/>
  <c r="N28" i="14" s="1"/>
  <c r="E18" i="14"/>
  <c r="E16" i="14" s="1"/>
  <c r="G18" i="14"/>
  <c r="G16" i="14" s="1"/>
  <c r="I18" i="14"/>
  <c r="I16" i="14" s="1"/>
  <c r="K18" i="14"/>
  <c r="K16" i="14" s="1"/>
  <c r="M18" i="14"/>
  <c r="M16" i="14" s="1"/>
  <c r="E20" i="14"/>
  <c r="G20" i="14"/>
  <c r="I20" i="14"/>
  <c r="K20" i="14"/>
  <c r="M20" i="14"/>
  <c r="O20" i="14"/>
  <c r="O27" i="14" s="1"/>
  <c r="O31" i="14" s="1"/>
  <c r="E26" i="14"/>
  <c r="G26" i="14"/>
  <c r="I26" i="14"/>
  <c r="K26" i="14"/>
  <c r="M26" i="14"/>
  <c r="E29" i="14"/>
  <c r="E28" i="14" s="1"/>
  <c r="G29" i="14"/>
  <c r="G28" i="14" s="1"/>
  <c r="I29" i="14"/>
  <c r="I28" i="14" s="1"/>
  <c r="K29" i="14"/>
  <c r="K28" i="14" s="1"/>
  <c r="M29" i="14"/>
  <c r="M28" i="14" s="1"/>
  <c r="D33" i="9"/>
  <c r="D36" i="9" s="1"/>
  <c r="G17" i="9"/>
  <c r="G31" i="9"/>
  <c r="G18" i="9"/>
  <c r="G33" i="9"/>
  <c r="G36" i="9" s="1"/>
  <c r="D43" i="36"/>
  <c r="C17" i="36"/>
  <c r="AA17" i="36" s="1"/>
  <c r="C26" i="36"/>
  <c r="AA26" i="36" s="1"/>
  <c r="E43" i="36"/>
  <c r="E48" i="36" s="1"/>
  <c r="C9" i="36"/>
  <c r="AA9" i="36" s="1"/>
  <c r="C19" i="36"/>
  <c r="AA19" i="36" s="1"/>
  <c r="C37" i="36"/>
  <c r="AA37" i="36" s="1"/>
  <c r="C42" i="36"/>
  <c r="AA42" i="36" s="1"/>
  <c r="E32" i="36"/>
  <c r="C31" i="36"/>
  <c r="AA31" i="36" s="1"/>
  <c r="C32" i="36"/>
  <c r="AA32" i="36" s="1"/>
  <c r="D47" i="36"/>
  <c r="C47" i="36" s="1"/>
  <c r="AA47" i="36" s="1"/>
  <c r="C46" i="36"/>
  <c r="AA46" i="36" s="1"/>
  <c r="C38" i="36"/>
  <c r="AA38" i="36" s="1"/>
  <c r="C45" i="36"/>
  <c r="AA45" i="36" s="1"/>
  <c r="D43" i="34"/>
  <c r="C9" i="34"/>
  <c r="W17" i="34"/>
  <c r="W43" i="34" s="1"/>
  <c r="W48" i="34" s="1"/>
  <c r="Y17" i="34"/>
  <c r="Y43" i="34" s="1"/>
  <c r="Y48" i="34" s="1"/>
  <c r="C26" i="34"/>
  <c r="C32" i="34"/>
  <c r="C37" i="34"/>
  <c r="C42" i="34"/>
  <c r="D47" i="34"/>
  <c r="C47" i="34" s="1"/>
  <c r="C46" i="34"/>
  <c r="C45" i="34"/>
  <c r="C36" i="34"/>
  <c r="D72" i="35"/>
  <c r="C72" i="35" s="1"/>
  <c r="P72" i="35" s="1"/>
  <c r="C71" i="35"/>
  <c r="P71" i="35" s="1"/>
  <c r="O18" i="35"/>
  <c r="O67" i="35" s="1"/>
  <c r="O73" i="35" s="1"/>
  <c r="D18" i="35"/>
  <c r="D24" i="35"/>
  <c r="C24" i="35" s="1"/>
  <c r="P24" i="35" s="1"/>
  <c r="D36" i="35"/>
  <c r="C36" i="35" s="1"/>
  <c r="P36" i="35" s="1"/>
  <c r="D59" i="35"/>
  <c r="C59" i="35" s="1"/>
  <c r="P59" i="35" s="1"/>
  <c r="C68" i="35"/>
  <c r="P68" i="35" s="1"/>
  <c r="C72" i="33"/>
  <c r="C18" i="33"/>
  <c r="D59" i="33"/>
  <c r="C59" i="33" s="1"/>
  <c r="C19" i="33"/>
  <c r="C25" i="33"/>
  <c r="D48" i="1"/>
  <c r="C48" i="1" s="1"/>
  <c r="C47" i="1"/>
  <c r="C47" i="25" s="1"/>
  <c r="D72" i="2"/>
  <c r="C72" i="2" s="1"/>
  <c r="C72" i="24" s="1"/>
  <c r="C46" i="1"/>
  <c r="C46" i="25" s="1"/>
  <c r="P22" i="14" l="1"/>
  <c r="P23" i="14"/>
  <c r="M27" i="14"/>
  <c r="M31" i="14" s="1"/>
  <c r="I27" i="14"/>
  <c r="I31" i="14" s="1"/>
  <c r="E27" i="14"/>
  <c r="E31" i="14" s="1"/>
  <c r="L27" i="14"/>
  <c r="L31" i="14" s="1"/>
  <c r="H27" i="14"/>
  <c r="H31" i="14" s="1"/>
  <c r="D27" i="14"/>
  <c r="P20" i="14"/>
  <c r="D16" i="14"/>
  <c r="P16" i="14" s="1"/>
  <c r="P18" i="14"/>
  <c r="P13" i="14"/>
  <c r="P11" i="14"/>
  <c r="P9" i="14"/>
  <c r="L15" i="14"/>
  <c r="L19" i="14" s="1"/>
  <c r="H15" i="14"/>
  <c r="H19" i="14" s="1"/>
  <c r="D15" i="14"/>
  <c r="P7" i="14"/>
  <c r="M15" i="14"/>
  <c r="M19" i="14" s="1"/>
  <c r="I15" i="14"/>
  <c r="I19" i="14" s="1"/>
  <c r="E15" i="14"/>
  <c r="E19" i="14" s="1"/>
  <c r="K27" i="14"/>
  <c r="K31" i="14" s="1"/>
  <c r="G27" i="14"/>
  <c r="G31" i="14" s="1"/>
  <c r="P29" i="14"/>
  <c r="D28" i="14"/>
  <c r="P28" i="14" s="1"/>
  <c r="P26" i="14"/>
  <c r="N27" i="14"/>
  <c r="N31" i="14" s="1"/>
  <c r="J27" i="14"/>
  <c r="J31" i="14" s="1"/>
  <c r="F27" i="14"/>
  <c r="F31" i="14" s="1"/>
  <c r="P12" i="14"/>
  <c r="P10" i="14"/>
  <c r="P8" i="14"/>
  <c r="J15" i="14"/>
  <c r="J19" i="14" s="1"/>
  <c r="F15" i="14"/>
  <c r="F19" i="14" s="1"/>
  <c r="O15" i="14"/>
  <c r="O19" i="14" s="1"/>
  <c r="K15" i="14"/>
  <c r="K19" i="14" s="1"/>
  <c r="G15" i="14"/>
  <c r="G19" i="14" s="1"/>
  <c r="C43" i="36"/>
  <c r="AA43" i="36" s="1"/>
  <c r="D48" i="36"/>
  <c r="C48" i="36" s="1"/>
  <c r="AA48" i="36" s="1"/>
  <c r="C17" i="34"/>
  <c r="D48" i="34"/>
  <c r="C48" i="34" s="1"/>
  <c r="C43" i="34"/>
  <c r="C18" i="35"/>
  <c r="P18" i="35" s="1"/>
  <c r="D67" i="35"/>
  <c r="D67" i="33"/>
  <c r="C48" i="25"/>
  <c r="C49" i="1"/>
  <c r="D31" i="14" l="1"/>
  <c r="P31" i="14" s="1"/>
  <c r="P27" i="14"/>
  <c r="P15" i="14"/>
  <c r="D19" i="14"/>
  <c r="P19" i="14" s="1"/>
  <c r="D73" i="35"/>
  <c r="C73" i="35" s="1"/>
  <c r="P73" i="35" s="1"/>
  <c r="C67" i="35"/>
  <c r="P67" i="35" s="1"/>
  <c r="C67" i="33"/>
  <c r="D73" i="33"/>
  <c r="C73" i="33" s="1"/>
</calcChain>
</file>

<file path=xl/sharedStrings.xml><?xml version="1.0" encoding="utf-8"?>
<sst xmlns="http://schemas.openxmlformats.org/spreadsheetml/2006/main" count="1140" uniqueCount="417">
  <si>
    <t>Sor-
szám</t>
  </si>
  <si>
    <t>Rovat megnevezése</t>
  </si>
  <si>
    <t>Személyi juttatások (K1)</t>
  </si>
  <si>
    <t>Munkaadókat terhelő járulékok és szociális hozzájárulási adó (K2)</t>
  </si>
  <si>
    <t>Dologi kiadások (K3)</t>
  </si>
  <si>
    <t>Családi támogatások (K42)</t>
  </si>
  <si>
    <t>ebből:  az egyéb pénzbeli és természetbeni gyermekvédelmi támogatások  (K42132)</t>
  </si>
  <si>
    <t>Intézményi ellátottak pénzbeli juttatásai (K47)</t>
  </si>
  <si>
    <t>ebből: oktatásban résztvevők pénzbeli juttatásai (K471)</t>
  </si>
  <si>
    <t>Egyéb nem intézményi ellátások (K48)</t>
  </si>
  <si>
    <t>ebből: köztemetés [Szoctv. 48.§] (K48123)</t>
  </si>
  <si>
    <t>ebből: települési támogatás [Szoctv. 45. §], (K48122)</t>
  </si>
  <si>
    <t>ebből: önkorm. Saját hatáskörben adott (K48139)</t>
  </si>
  <si>
    <t>Ellátottak pénzbeli juttatásai (K4)</t>
  </si>
  <si>
    <t>Elvonások és befizetések  (K5023)</t>
  </si>
  <si>
    <t>Egyéb működési célú támogatások államháztartáson belülre (K506)</t>
  </si>
  <si>
    <t>ebből: egyéb fejezeti kezelésű előirányzatok (K506132)</t>
  </si>
  <si>
    <t>ebből: elkülönített állami pénzalap   (K50615)</t>
  </si>
  <si>
    <t>ebből: önkormányzatok és költségv-i szerveik K50616)</t>
  </si>
  <si>
    <t>ebből: társulások és költségvetési szerveik (K50617)</t>
  </si>
  <si>
    <t>Egyéb működési célú támogatások államháztartáson kívülre non-profit szervezet (K512142)</t>
  </si>
  <si>
    <t>Tartalékok (K51311)</t>
  </si>
  <si>
    <t>Egyéb működési célú kiadások (K5)</t>
  </si>
  <si>
    <t>Immateriális javak beszerzése, lét (K611)</t>
  </si>
  <si>
    <t>Ingatlanok beszerzése, létesítése (K621)</t>
  </si>
  <si>
    <t>Informatikai eszközök beszerzése, létesítése (K631)</t>
  </si>
  <si>
    <t>Egyéb tárgyi eszközök beszerzése, létesítése (K641)</t>
  </si>
  <si>
    <t>Beruházási célú előzetesen felszámított általános forgalmi adó (K671)</t>
  </si>
  <si>
    <t>Beruházások (K6)</t>
  </si>
  <si>
    <t>Ingatlanok felújítása (K711)</t>
  </si>
  <si>
    <t>Informatikai eszköz felújítása (K7211)</t>
  </si>
  <si>
    <t>Egyéb tárgyi eszközök felújítása  (K731)</t>
  </si>
  <si>
    <t>Felújítási célú előzetesen felszámított általános forgalmi adó (K741)</t>
  </si>
  <si>
    <t>Felújítások (K7)</t>
  </si>
  <si>
    <t>Egyéb felhalmozási célú támogatások államháztartáson kívülre (K89)</t>
  </si>
  <si>
    <t>ebből: egyházi jogi személyek (K89)</t>
  </si>
  <si>
    <t>ebből: nonprofit gazdasági társaságok (K89)</t>
  </si>
  <si>
    <t>ebből:önkormányzati többségi tulajdonú nem pénzügyi vállalkozások (K89)</t>
  </si>
  <si>
    <t>Egyéb felhalmozási célú kiadások (K8)</t>
  </si>
  <si>
    <t>Költségvetési kiadások (K1-K8)</t>
  </si>
  <si>
    <t>Államháztartáson belüli megelőlegezések visszafizetése (K914)</t>
  </si>
  <si>
    <t>Központi, irányító szervi támogatások folyósítása (K915)</t>
  </si>
  <si>
    <t>Belföldi finanszírozás kiadásai (K91)</t>
  </si>
  <si>
    <t>Finanszírozási kiadások (K9)</t>
  </si>
  <si>
    <t>MINDÖSSZESEN:</t>
  </si>
  <si>
    <t>Összesen</t>
  </si>
  <si>
    <t>Helyi önkormányzatok működésének általános támogatása (B1111)</t>
  </si>
  <si>
    <t>Települési önkormányzatok egyes köznevelési feladatainak támogatása (B1121)</t>
  </si>
  <si>
    <t>Települési önkormányzatok szociális, gyermekjóléti  és gyermekétkeztetési feladatainak támogatása (B1131)</t>
  </si>
  <si>
    <t>Települési önkormányzatok kulturális feladatainak támogatása (B1141)</t>
  </si>
  <si>
    <t>Működési célú költségvetési támogatások és kiegészítő támogatások (B1151)</t>
  </si>
  <si>
    <t>Önkormányzatok működési támogatásai (B11)</t>
  </si>
  <si>
    <t>Egyéb működési célú támogatások bevételei államháztartáson belülről (B16)</t>
  </si>
  <si>
    <t>ebből: egyéb fejezeti kezelésű előirányzatok (B16132)</t>
  </si>
  <si>
    <t>ebből: társadalombiztosítás pénzügyi alapjai (B1614)</t>
  </si>
  <si>
    <t>ebből: elkülönített állami pénzal (B1615)</t>
  </si>
  <si>
    <t>ebből: önkormányzat és kv-i szerveik (B 1616)</t>
  </si>
  <si>
    <t>Működési célú támogatások államháztartáson belülről (B1)</t>
  </si>
  <si>
    <t>Felhalmozási célú önkormányzati támogatások (B21)</t>
  </si>
  <si>
    <t>ebből egyéb központi fc tám (B2119)</t>
  </si>
  <si>
    <t>ebből: egyéb fejezeti kezelésű előirányzatok fc (B2513)</t>
  </si>
  <si>
    <t>ebből: elkülönített állami pénzal fc (B2515)</t>
  </si>
  <si>
    <t>ebből: önkorm és kv-i szervek fc tám (B2516)</t>
  </si>
  <si>
    <t>Felhalmozási célú támogatások államháztartáson belülről (B2)</t>
  </si>
  <si>
    <t>Vagyoni tipusú adók (B34)</t>
  </si>
  <si>
    <t>ebből: építményadó  (B34111)</t>
  </si>
  <si>
    <t>ebből: magánszemélyek kommunális adója (B34114)</t>
  </si>
  <si>
    <t>Értékesítési és forgalmi adók iparűzési adó (B351121)</t>
  </si>
  <si>
    <t>Gépjárműadó (B354121)</t>
  </si>
  <si>
    <t>Egyéb áruhasználati és szolgáltatási adók, környezetterh díj (B355122)</t>
  </si>
  <si>
    <t>Termékek és szolgáltatások adói  (B35)</t>
  </si>
  <si>
    <t>Egyéb közhatalmi bevételek (B36)</t>
  </si>
  <si>
    <t>ebből: szabálysértési pénz- és helyszíni bírság és a közlekedési szabályszegések után kiszabott közigazgatási bírság helyi önkormányzatot megillető része (B361225)</t>
  </si>
  <si>
    <t>ebből: egyéb bírság (B361229)</t>
  </si>
  <si>
    <t>ebből: egyéb települési adók (B36128)</t>
  </si>
  <si>
    <t>Közhatalmi bevételek (B3)</t>
  </si>
  <si>
    <t>Szolgáltatások (B4021)</t>
  </si>
  <si>
    <t>ebből: alkalmazottak térítési díj (B40211)</t>
  </si>
  <si>
    <t>ebből: bérleti díj bev (B40212)</t>
  </si>
  <si>
    <t>ebből: egyéb szolgáltatás (40214)</t>
  </si>
  <si>
    <t>Közvetített szolgáltatások ellenértéke  (B403)</t>
  </si>
  <si>
    <t>ebből: államháztartáson belül (B40311)</t>
  </si>
  <si>
    <t>ebből: államháztartáson kívül (B40312)</t>
  </si>
  <si>
    <t>Tulajdonosi bevételek (B404)</t>
  </si>
  <si>
    <t>ebből: önkormányzati vagyon üzemeltetéséből, koncesszióból származó bevétel (B404131)</t>
  </si>
  <si>
    <t>ebből: önkormányzati vagyon vagyonkezelésbe adásából származó bevétel (B404133)</t>
  </si>
  <si>
    <t>ebből: egy önk-i vagyon bérbeadásából (404134)</t>
  </si>
  <si>
    <t>ebből egyéb önkorm vagyon haszonbérbeadásából (B404135)</t>
  </si>
  <si>
    <t>ebből: egy önk tulajdonosi bevétel (B404139)</t>
  </si>
  <si>
    <t>Ellátási díjak (B40511)</t>
  </si>
  <si>
    <t>Kiszámlázott általános forgalmi adó (B40611)</t>
  </si>
  <si>
    <t>Általános forgalmi adó visszatérítése (B4071)</t>
  </si>
  <si>
    <t>Egyéb kapott (járó) kamatok és kamatjellegű bevételek ÁHK(B408129)</t>
  </si>
  <si>
    <t>Más egyéb pénzügyi műveletek bevételei (B4092)</t>
  </si>
  <si>
    <t>ebből: valuta és deviza eszközök realizált árfolyamnyeresége (B4092)</t>
  </si>
  <si>
    <t>Egyéb pénzügyi műveletek bevételei B409199)</t>
  </si>
  <si>
    <t>Biztosító által fizetett kártérítés (B4101)</t>
  </si>
  <si>
    <t>Egyéb működési bevételek (B411199)</t>
  </si>
  <si>
    <t>Működési bevételek (B4)</t>
  </si>
  <si>
    <t>Ingatlanok értékesítése (B52)</t>
  </si>
  <si>
    <t>Felhalmozási bevételek (B5)</t>
  </si>
  <si>
    <t>Felhalmozási célú visszatérítendő támogatások, kölcsönök visszatérülése államháztartáson kívülről (B74)</t>
  </si>
  <si>
    <t>ebből: háztartások (B74)</t>
  </si>
  <si>
    <t>Egyéb felhalmozási célú átvett pénzeszközök (B75)</t>
  </si>
  <si>
    <t>Felhalmozási célú átvett pénzeszközök (B7)</t>
  </si>
  <si>
    <t>Költségvetési bevételek (B1-B7)</t>
  </si>
  <si>
    <t>Előző év költségvetési maradványának igénybevétele (B8131)</t>
  </si>
  <si>
    <t>Államháztartáson belüli megelőlegezések (B814)</t>
  </si>
  <si>
    <t>Belföldi finanszírozás bevételei (B81)</t>
  </si>
  <si>
    <t>Finanszírozási bevételek  (B8)</t>
  </si>
  <si>
    <t>Bevételek</t>
  </si>
  <si>
    <t>Kiadások</t>
  </si>
  <si>
    <t>Ft-ban</t>
  </si>
  <si>
    <t>Irányító szervi támogatás B816</t>
  </si>
  <si>
    <t>fő</t>
  </si>
  <si>
    <t>Forint</t>
  </si>
  <si>
    <t xml:space="preserve">Önkormányzatok működési támogatásai      </t>
  </si>
  <si>
    <t>1.)Helyi önkormányzatok működésének általános támogatása</t>
  </si>
  <si>
    <t>Önkormányzati hivatal működésének támogatása</t>
  </si>
  <si>
    <t>Település üzemeltetés: zöldterület-gazdálkodás</t>
  </si>
  <si>
    <t xml:space="preserve">                                    közvilágítás fenntartása</t>
  </si>
  <si>
    <t xml:space="preserve">                                    köztemető fenntartással kapcs fel</t>
  </si>
  <si>
    <t xml:space="preserve">                                   közutak fenntartásának támog</t>
  </si>
  <si>
    <t>Egyéb kötelező önkormányzati feladatok</t>
  </si>
  <si>
    <t>2.)Települési önkorm. Egyes köznevelési feladatainak támoga</t>
  </si>
  <si>
    <t>3.) Tel önk szociális, gyermekjóléti és gyermekétk fel tám</t>
  </si>
  <si>
    <t>gyermekétkeztetés szempontjából elismert dolgozók bértámog</t>
  </si>
  <si>
    <t>4.) Tel önk kulturális feladatainak támogatása</t>
  </si>
  <si>
    <t>Működési célú központosított tám (lakott külterületi fel)</t>
  </si>
  <si>
    <t>2017. évi költségvetés</t>
  </si>
  <si>
    <t>A</t>
  </si>
  <si>
    <t>B</t>
  </si>
  <si>
    <t>C</t>
  </si>
  <si>
    <t>D</t>
  </si>
  <si>
    <t>F</t>
  </si>
  <si>
    <t>G</t>
  </si>
  <si>
    <t>H</t>
  </si>
  <si>
    <t>Kultúrház</t>
  </si>
  <si>
    <t>ÖSSZESEN</t>
  </si>
  <si>
    <t>Összesen:</t>
  </si>
  <si>
    <t>Felújítások</t>
  </si>
  <si>
    <t>Eredeti előir</t>
  </si>
  <si>
    <t>2/b. melléklet</t>
  </si>
  <si>
    <t>Beruházások</t>
  </si>
  <si>
    <t>adatok Ft-ban</t>
  </si>
  <si>
    <t>adatok ezer Ft-ban</t>
  </si>
  <si>
    <t xml:space="preserve">B </t>
  </si>
  <si>
    <t>előirányzat</t>
  </si>
  <si>
    <t>1. melléklet</t>
  </si>
  <si>
    <t>2. melléklet</t>
  </si>
  <si>
    <t>I</t>
  </si>
  <si>
    <t>J</t>
  </si>
  <si>
    <t>4. melléklet</t>
  </si>
  <si>
    <t>a működési és felhalmozási célú bevételi és kiadási előirányzatokról</t>
  </si>
  <si>
    <t xml:space="preserve">A </t>
  </si>
  <si>
    <t xml:space="preserve">D </t>
  </si>
  <si>
    <t xml:space="preserve">E </t>
  </si>
  <si>
    <t>BEVÉTELI TERV</t>
  </si>
  <si>
    <t>KIADÁSI TERV</t>
  </si>
  <si>
    <t>I.</t>
  </si>
  <si>
    <t>Működési célú bevételi terv</t>
  </si>
  <si>
    <t>Működési célú kiadási terv</t>
  </si>
  <si>
    <t>a.)</t>
  </si>
  <si>
    <t>Műk c támogatások áht belülről</t>
  </si>
  <si>
    <t>Személyi juttatások</t>
  </si>
  <si>
    <t>b.)</t>
  </si>
  <si>
    <t>Közhatalmi bevételek</t>
  </si>
  <si>
    <t>Munkaadókat t járulékok</t>
  </si>
  <si>
    <t>c.)</t>
  </si>
  <si>
    <t>Működési bevételek</t>
  </si>
  <si>
    <t>Dologi kiadások</t>
  </si>
  <si>
    <t>d.)</t>
  </si>
  <si>
    <t>Működési átvett pénzeszközök</t>
  </si>
  <si>
    <t>Ellátottak pénzbeli jutt</t>
  </si>
  <si>
    <t>e.)</t>
  </si>
  <si>
    <t>Egyéb műk c kiadások</t>
  </si>
  <si>
    <t>f.)</t>
  </si>
  <si>
    <t>g.)</t>
  </si>
  <si>
    <t xml:space="preserve">          I. Bevételek:</t>
  </si>
  <si>
    <t>I. Kiadások együtt:</t>
  </si>
  <si>
    <t>Működési célú bevételek:</t>
  </si>
  <si>
    <t>Működési egyenleg:</t>
  </si>
  <si>
    <t>II.</t>
  </si>
  <si>
    <t>Felhalmozási célú bevételi terv</t>
  </si>
  <si>
    <t>Felhalmozási célú kiadások:</t>
  </si>
  <si>
    <t>1.)</t>
  </si>
  <si>
    <t>Felhalmozási c támog. Áht-n bel</t>
  </si>
  <si>
    <t>2.)</t>
  </si>
  <si>
    <t>Felhalmozási bevételek</t>
  </si>
  <si>
    <t>3.)</t>
  </si>
  <si>
    <t>Egyéb felhalmozási c átvett pe</t>
  </si>
  <si>
    <t>Egyéb felhalm c kiadások</t>
  </si>
  <si>
    <t>4.)</t>
  </si>
  <si>
    <t>5.)</t>
  </si>
  <si>
    <t xml:space="preserve">6.) </t>
  </si>
  <si>
    <t>7.)</t>
  </si>
  <si>
    <t>8.)</t>
  </si>
  <si>
    <t xml:space="preserve">        II. Bevételek:</t>
  </si>
  <si>
    <t>II. Kiadások:</t>
  </si>
  <si>
    <t>Felhalm.célú bevételek:</t>
  </si>
  <si>
    <t>Felhalm. egyenleg:</t>
  </si>
  <si>
    <t>Bevételek összesen (I+II):</t>
  </si>
  <si>
    <t>Kiadások összesen (I+II):</t>
  </si>
  <si>
    <t>Áht megelőleg visszafiz</t>
  </si>
  <si>
    <t>Össz bevétel</t>
  </si>
  <si>
    <t>Össz Kiadás</t>
  </si>
  <si>
    <t xml:space="preserve">                               2017. évi költségvetési tervben a költségvetési maradvány igénybevétel és hiány részletezése</t>
  </si>
  <si>
    <t>adatok  Ft-ban</t>
  </si>
  <si>
    <t>kv-i maradvány</t>
  </si>
  <si>
    <t>céltart</t>
  </si>
  <si>
    <t>Felújítás</t>
  </si>
  <si>
    <t>Felhalm</t>
  </si>
  <si>
    <t>dologi</t>
  </si>
  <si>
    <t>HKA</t>
  </si>
  <si>
    <t>állami támogatás elszám. Étkeztetés</t>
  </si>
  <si>
    <t>pályázati tartalék</t>
  </si>
  <si>
    <t>Mindösszesen</t>
  </si>
  <si>
    <t>Az önkormányzat által adott közvetett támogatások, kedvezmények</t>
  </si>
  <si>
    <t>Sorszám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</si>
  <si>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</si>
  <si>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</si>
  <si>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</si>
  <si>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</si>
  <si>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</si>
  <si>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>bevétel  e/Ft</t>
  </si>
  <si>
    <t>e/Ft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</si>
  <si>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</si>
  <si>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</si>
  <si>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</si>
  <si>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</si>
  <si>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</si>
  <si>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</si>
  <si>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</si>
  <si>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</si>
  <si>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</si>
  <si>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Több éves kihatással járó döntésekből származó kötelezettségek célok szerint, évenkénti bontásban</t>
  </si>
  <si>
    <t>Lejárat és eszközök szerinti bontásban (e/Ft-ban)</t>
  </si>
  <si>
    <t>Kötelezett-</t>
  </si>
  <si>
    <t xml:space="preserve">Lejárat </t>
  </si>
  <si>
    <t xml:space="preserve">Hitel jellege </t>
  </si>
  <si>
    <t>ségváll.</t>
  </si>
  <si>
    <t>éve</t>
  </si>
  <si>
    <t xml:space="preserve">előtti </t>
  </si>
  <si>
    <t>2018.</t>
  </si>
  <si>
    <t>2019.</t>
  </si>
  <si>
    <t>kifizetés</t>
  </si>
  <si>
    <t>Működési célú</t>
  </si>
  <si>
    <t xml:space="preserve">Felhalmozási célú </t>
  </si>
  <si>
    <t>10.</t>
  </si>
  <si>
    <t>11.</t>
  </si>
  <si>
    <t>Összesen: (1+6)</t>
  </si>
  <si>
    <t xml:space="preserve">Az Önkormányzat saját bevételének alakulásáról </t>
  </si>
  <si>
    <t xml:space="preserve">F </t>
  </si>
  <si>
    <t>2019 év</t>
  </si>
  <si>
    <t xml:space="preserve">bevételi </t>
  </si>
  <si>
    <t>építmény adó</t>
  </si>
  <si>
    <t>magánszemélyek kommunális adója</t>
  </si>
  <si>
    <t>iparűzési adó</t>
  </si>
  <si>
    <t>önk-i vagyon értékesítésből sz bev</t>
  </si>
  <si>
    <t>osztalék, hozam bevétel</t>
  </si>
  <si>
    <t>tárgyi eszköz és imm jószág értékes sz bev</t>
  </si>
  <si>
    <t>bírság, pótlék és díj bevétel</t>
  </si>
  <si>
    <t>kezességvállalással kapcsolatos megtérülés</t>
  </si>
  <si>
    <t>ELŐIRÁNYZAT FELHASZNÁLÁSI ÜTEMTERV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</si>
  <si>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</si>
  <si>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</si>
  <si>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</si>
  <si>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</si>
  <si>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</si>
  <si>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</si>
  <si>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</si>
  <si>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</si>
  <si>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</si>
  <si>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</si>
  <si>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</si>
  <si>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</si>
  <si>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</si>
  <si>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Ellenőrző sor</t>
  </si>
  <si>
    <t xml:space="preserve">Munkaadókat terhelő járulékok és szociális hozzájárulási adó, </t>
  </si>
  <si>
    <t xml:space="preserve">Dologi kiadások </t>
  </si>
  <si>
    <t>Ellátottak pénzbeli juttatásai</t>
  </si>
  <si>
    <t>Egyéb működési célú kiadások</t>
  </si>
  <si>
    <t xml:space="preserve">Beruházások </t>
  </si>
  <si>
    <t>Egyéb felhalmozási célú támogatások</t>
  </si>
  <si>
    <t>Költségvetési kiadások</t>
  </si>
  <si>
    <t xml:space="preserve">Finanszírozási kiadások </t>
  </si>
  <si>
    <t>ÁHT belüli megelőlegezések visszafiz</t>
  </si>
  <si>
    <t>Irányító szervtől finansz támogatás</t>
  </si>
  <si>
    <t>KIADÁSOK ÖSSZESEN:</t>
  </si>
  <si>
    <t>Működési célú támogatások államháztartáson belül</t>
  </si>
  <si>
    <t>Felhalmozási célú támogatások államháztartáson belülről</t>
  </si>
  <si>
    <t>Működési célú átvett pénzeszközök</t>
  </si>
  <si>
    <t>Felhalmozási célú átvett pénzeszközök</t>
  </si>
  <si>
    <t>Költségvetési bevételek</t>
  </si>
  <si>
    <t>Finanszírozási bevételek</t>
  </si>
  <si>
    <t>Költségvetési maradvány igénybevétele</t>
  </si>
  <si>
    <t>BEVÉTELEK ÖSSZESEN:</t>
  </si>
  <si>
    <t>2020 év</t>
  </si>
  <si>
    <t>2020.</t>
  </si>
  <si>
    <t>2020. után</t>
  </si>
  <si>
    <t>Felhalmozási célú</t>
  </si>
  <si>
    <t>Műk célú Tám</t>
  </si>
  <si>
    <t>finanszírozási célú</t>
  </si>
  <si>
    <t>Müködési célú</t>
  </si>
  <si>
    <t>Vilonya Község Önkormányzata</t>
  </si>
  <si>
    <t>Önk igazg</t>
  </si>
  <si>
    <t>finansz, elszám</t>
  </si>
  <si>
    <t>Önkorm. Bev ÁH-n kívülről</t>
  </si>
  <si>
    <t>köztemető</t>
  </si>
  <si>
    <t>tel hulladék</t>
  </si>
  <si>
    <t>vagyongazd</t>
  </si>
  <si>
    <t>hosszú közfoglalk</t>
  </si>
  <si>
    <t>út üzem</t>
  </si>
  <si>
    <t>kultúra ig</t>
  </si>
  <si>
    <t>könyvt szolg.</t>
  </si>
  <si>
    <t>Óvoda műk</t>
  </si>
  <si>
    <t>Házigond</t>
  </si>
  <si>
    <t>Szoc. étk</t>
  </si>
  <si>
    <t>iskolai étk</t>
  </si>
  <si>
    <t>szennyvíz gyűjt</t>
  </si>
  <si>
    <t>Szennyvízcsat üzem, fenntart</t>
  </si>
  <si>
    <t xml:space="preserve">Eredeti előirányzat Összesen </t>
  </si>
  <si>
    <t>közvilágítás</t>
  </si>
  <si>
    <t>zöldter kez</t>
  </si>
  <si>
    <t>háziorv ell</t>
  </si>
  <si>
    <t>Csal és gyjól</t>
  </si>
  <si>
    <t>e pénzbeli ell</t>
  </si>
  <si>
    <t>1/a. melléklet</t>
  </si>
  <si>
    <t>ezer Ft-ban</t>
  </si>
  <si>
    <t>MUTATÓ</t>
  </si>
  <si>
    <t>Lakott külterületi lakosok után tám</t>
  </si>
  <si>
    <t>A helyi önk működtetésének általános támog kiegészítése</t>
  </si>
  <si>
    <t xml:space="preserve">gyermekétkeztetés üzemeltetési támogatása </t>
  </si>
  <si>
    <t xml:space="preserve">szünidei étkeztetés támogatás </t>
  </si>
  <si>
    <t>Kistelepülések szociális feladatainak támogatása</t>
  </si>
  <si>
    <t xml:space="preserve">könyvtári és közművelődési feladat tám  </t>
  </si>
  <si>
    <t>Kötelezően ellátandó</t>
  </si>
  <si>
    <t>Önként váll</t>
  </si>
  <si>
    <t>1.b melléklet</t>
  </si>
  <si>
    <t>2/c. melléklet</t>
  </si>
  <si>
    <t>2/d melléklet</t>
  </si>
  <si>
    <t>2 a  melléklet</t>
  </si>
  <si>
    <t xml:space="preserve">Vilonya Község Önkormányzatának </t>
  </si>
  <si>
    <t>intézményi létszáma</t>
  </si>
  <si>
    <t>6.  melléklet</t>
  </si>
  <si>
    <t xml:space="preserve">önkorm. igazgatási tevékenysége </t>
  </si>
  <si>
    <t>ebből: polgármester</t>
  </si>
  <si>
    <t>ebből: önkormányzati képviselő</t>
  </si>
  <si>
    <t>Zöldterület kezelés</t>
  </si>
  <si>
    <t>hosszú távú közfoglalkoztatás</t>
  </si>
  <si>
    <t>Vilonya Község Önkormányzatának</t>
  </si>
  <si>
    <t>5.  melléklet</t>
  </si>
  <si>
    <t>8. melléklet</t>
  </si>
  <si>
    <t>9. melléklet</t>
  </si>
  <si>
    <t>Adósság konsz pályázat  rendezési terv</t>
  </si>
  <si>
    <t>Adósságkonsz pályázat 2016</t>
  </si>
  <si>
    <t>Lakossági hulladék támog</t>
  </si>
  <si>
    <t>Összesen er előirányzat</t>
  </si>
  <si>
    <t>könyvtári eszköz beszerzés</t>
  </si>
  <si>
    <t>kultúr eszközbeszerzés</t>
  </si>
  <si>
    <t>elszám, finansz</t>
  </si>
  <si>
    <t>állami támogatás megelőlegezés</t>
  </si>
  <si>
    <t xml:space="preserve">állami megel </t>
  </si>
  <si>
    <t>szünidei étk</t>
  </si>
  <si>
    <t>ebből: egyéb fejezeti kezelésű elői (B16132) pm bérkül</t>
  </si>
  <si>
    <t>ebből társulás és kv-i szerveik</t>
  </si>
  <si>
    <t>finansz. Bev kv-i maradv</t>
  </si>
  <si>
    <t>7.  melléklet</t>
  </si>
  <si>
    <t>Központi támogatások a 2018. Évi költségvetés</t>
  </si>
  <si>
    <t xml:space="preserve">2017eredeti </t>
  </si>
  <si>
    <t>2018eredeti</t>
  </si>
  <si>
    <t>Polgármesteri illetmény támogatása</t>
  </si>
  <si>
    <t>Egyéb szociális feladatok támogatása</t>
  </si>
  <si>
    <t>2018. évi költségvetés</t>
  </si>
  <si>
    <t>ebből: egyéb központi kez. B16</t>
  </si>
  <si>
    <t>BMÖFT/107-26/2017 belterületi utak, járdák fejl.pály</t>
  </si>
  <si>
    <t>BMKAT/3-4/2017 belterületi utak, járdák fejl. Pály</t>
  </si>
  <si>
    <t>út híd</t>
  </si>
  <si>
    <t>Áht megelőlegezés</t>
  </si>
  <si>
    <t>Litér végátemelő szivattyú felúj ktg. Hozzájárulás</t>
  </si>
  <si>
    <t xml:space="preserve">Áht kív. Felh </t>
  </si>
  <si>
    <t>működési hiány köznevelési társulási feladatok</t>
  </si>
  <si>
    <t>háziorvosi ügyeleti feladatok</t>
  </si>
  <si>
    <t>2018. év</t>
  </si>
  <si>
    <t>20214 év</t>
  </si>
  <si>
    <t>2018. Évi költségvetéséhez</t>
  </si>
  <si>
    <t>2018 évi költségvetés</t>
  </si>
  <si>
    <t>2018. Év</t>
  </si>
  <si>
    <t>házigondozási feladatra</t>
  </si>
  <si>
    <t>szoc.étkeztetési feladatra</t>
  </si>
  <si>
    <t>ebből: egyéb központi előirányzatok (K506</t>
  </si>
  <si>
    <t>a 2/2018. (II.27.) önkormányzati rendelethez</t>
  </si>
  <si>
    <t>önk rendezv.</t>
  </si>
  <si>
    <t>sport feladatok</t>
  </si>
  <si>
    <t>civil szerv tám</t>
  </si>
  <si>
    <t>változás</t>
  </si>
  <si>
    <t>laptop vásárlás igazgatás</t>
  </si>
  <si>
    <t>sörpad vásárlás</t>
  </si>
  <si>
    <t>rendezvény sátor vásárlás</t>
  </si>
  <si>
    <t>igazgatás egyéb gép, berendezés vás.</t>
  </si>
  <si>
    <t>Sport feladatok kisértékű te. Egyéb gép</t>
  </si>
  <si>
    <t>1/c. melléklet</t>
  </si>
  <si>
    <t>Módosított előir</t>
  </si>
  <si>
    <t>tel. hulladék</t>
  </si>
  <si>
    <t>kultúra ig.</t>
  </si>
  <si>
    <t xml:space="preserve">Egyéb szoc. </t>
  </si>
  <si>
    <t>Működési célú átvett pénzeszközök (B6)</t>
  </si>
  <si>
    <t>1/d. melléklet</t>
  </si>
  <si>
    <t>Teljesítés 03.31</t>
  </si>
  <si>
    <t xml:space="preserve"> </t>
  </si>
  <si>
    <t>a 6/2018. (II.27.) önkormányzati rendelethez</t>
  </si>
  <si>
    <t>Mód. Előirányzat</t>
  </si>
  <si>
    <t>Mód javaslat előir</t>
  </si>
  <si>
    <t>2e. melléklet</t>
  </si>
  <si>
    <t>2f. melléklet</t>
  </si>
  <si>
    <t>18. melléklet</t>
  </si>
  <si>
    <t>19.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</si>
</sst>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F_t_-;\-* #,##0.00\ _F_t_-;_-* &quot;-&quot;??\ _F_t_-;_-@_-"/>
    <numFmt numFmtId="164" formatCode="00"/>
    <numFmt numFmtId="165" formatCode="_-* #,##0\ _F_t_-;\-* #,##0\ _F_t_-;_-* &quot;-&quot;??\ _F_t_-;_-@_-"/>
    <numFmt numFmtId="166" formatCode="0__"/>
    <numFmt numFmtId="167" formatCode="0.0"/>
  </numFmts>
  <fonts count="51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4"/>
      <name val="Arial CE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sz val="9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53"/>
      <name val="Arial CE"/>
      <family val="2"/>
      <charset val="238"/>
    </font>
    <font>
      <sz val="10"/>
      <color indexed="53"/>
      <name val="Arial"/>
      <family val="2"/>
      <charset val="238"/>
    </font>
    <font>
      <sz val="10"/>
      <name val="Times New Roman CE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Arial CE"/>
      <charset val="238"/>
    </font>
    <font>
      <sz val="11"/>
      <color indexed="9"/>
      <name val="Calibri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10"/>
      <name val="Arial"/>
      <charset val="238"/>
    </font>
    <font>
      <sz val="10"/>
      <name val="MS Sans Serif"/>
      <family val="2"/>
      <charset val="238"/>
    </font>
    <font>
      <sz val="9"/>
      <color indexed="8"/>
      <name val="Arial"/>
      <family val="2"/>
      <charset val="238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Times New Roman CE"/>
      <charset val="238"/>
    </font>
    <font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 CE"/>
      <charset val="238"/>
    </font>
    <font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3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22"/>
      </top>
      <bottom style="dashed">
        <color indexed="2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22"/>
      </bottom>
      <diagonal/>
    </border>
    <border>
      <left/>
      <right style="thin">
        <color indexed="64"/>
      </right>
      <top/>
      <bottom style="dashed">
        <color indexed="22"/>
      </bottom>
      <diagonal/>
    </border>
    <border>
      <left style="thin">
        <color indexed="64"/>
      </left>
      <right/>
      <top/>
      <bottom style="dashed">
        <color indexed="22"/>
      </bottom>
      <diagonal/>
    </border>
    <border>
      <left style="medium">
        <color indexed="64"/>
      </left>
      <right/>
      <top style="dashed">
        <color indexed="22"/>
      </top>
      <bottom style="dashed">
        <color indexed="22"/>
      </bottom>
      <diagonal/>
    </border>
    <border>
      <left/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86">
    <xf numFmtId="0" fontId="0" fillId="0" borderId="0"/>
    <xf numFmtId="43" fontId="1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7" fillId="4" borderId="0" applyNumberFormat="0" applyBorder="0" applyAlignment="0" applyProtection="0"/>
    <xf numFmtId="0" fontId="37" fillId="6" borderId="0" applyNumberFormat="0" applyBorder="0" applyAlignment="0" applyProtection="0"/>
    <xf numFmtId="0" fontId="37" fillId="3" borderId="0" applyNumberFormat="0" applyBorder="0" applyAlignment="0" applyProtection="0"/>
    <xf numFmtId="0" fontId="37" fillId="7" borderId="0" applyNumberFormat="0" applyBorder="0" applyAlignment="0" applyProtection="0"/>
    <xf numFmtId="0" fontId="37" fillId="2" borderId="0" applyNumberFormat="0" applyBorder="0" applyAlignment="0" applyProtection="0"/>
    <xf numFmtId="0" fontId="37" fillId="5" borderId="0" applyNumberFormat="0" applyBorder="0" applyAlignment="0" applyProtection="0"/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50" fillId="0" borderId="0"/>
    <xf numFmtId="0" fontId="6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40" fillId="0" borderId="0"/>
    <xf numFmtId="0" fontId="12" fillId="0" borderId="0"/>
    <xf numFmtId="0" fontId="6" fillId="0" borderId="0"/>
    <xf numFmtId="0" fontId="41" fillId="0" borderId="0"/>
    <xf numFmtId="0" fontId="12" fillId="0" borderId="0"/>
    <xf numFmtId="0" fontId="6" fillId="0" borderId="0"/>
    <xf numFmtId="0" fontId="33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2" fillId="0" borderId="0"/>
    <xf numFmtId="0" fontId="33" fillId="0" borderId="0"/>
    <xf numFmtId="0" fontId="12" fillId="0" borderId="0"/>
  </cellStyleXfs>
  <cellXfs count="398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8" borderId="1" xfId="0" applyNumberFormat="1" applyFont="1" applyFill="1" applyBorder="1" applyAlignment="1">
      <alignment horizontal="right" vertical="top" wrapText="1"/>
    </xf>
    <xf numFmtId="3" fontId="6" fillId="9" borderId="1" xfId="0" applyNumberFormat="1" applyFont="1" applyFill="1" applyBorder="1" applyAlignment="1">
      <alignment horizontal="right" vertical="top" wrapText="1"/>
    </xf>
    <xf numFmtId="3" fontId="5" fillId="10" borderId="1" xfId="0" applyNumberFormat="1" applyFont="1" applyFill="1" applyBorder="1" applyAlignment="1">
      <alignment horizontal="right" vertical="top" wrapText="1"/>
    </xf>
    <xf numFmtId="3" fontId="5" fillId="11" borderId="1" xfId="0" applyNumberFormat="1" applyFont="1" applyFill="1" applyBorder="1" applyAlignment="1">
      <alignment horizontal="right" vertical="top" wrapText="1"/>
    </xf>
    <xf numFmtId="3" fontId="5" fillId="11" borderId="2" xfId="0" applyNumberFormat="1" applyFont="1" applyFill="1" applyBorder="1" applyAlignment="1">
      <alignment horizontal="right" vertical="top" wrapText="1"/>
    </xf>
    <xf numFmtId="0" fontId="0" fillId="9" borderId="1" xfId="0" applyFill="1" applyBorder="1"/>
    <xf numFmtId="0" fontId="0" fillId="9" borderId="0" xfId="0" applyFill="1" applyBorder="1"/>
    <xf numFmtId="0" fontId="3" fillId="9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3" fontId="5" fillId="10" borderId="3" xfId="0" applyNumberFormat="1" applyFont="1" applyFill="1" applyBorder="1" applyAlignment="1">
      <alignment horizontal="right" vertical="top" wrapText="1"/>
    </xf>
    <xf numFmtId="0" fontId="10" fillId="9" borderId="4" xfId="0" applyFont="1" applyFill="1" applyBorder="1"/>
    <xf numFmtId="0" fontId="11" fillId="0" borderId="0" xfId="0" applyFont="1"/>
    <xf numFmtId="0" fontId="6" fillId="0" borderId="5" xfId="0" applyFont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left"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11" borderId="7" xfId="0" applyFont="1" applyFill="1" applyBorder="1" applyAlignment="1">
      <alignment horizontal="left" vertical="top" wrapText="1"/>
    </xf>
    <xf numFmtId="0" fontId="0" fillId="0" borderId="8" xfId="0" applyBorder="1"/>
    <xf numFmtId="0" fontId="5" fillId="10" borderId="5" xfId="0" applyFont="1" applyFill="1" applyBorder="1" applyAlignment="1">
      <alignment horizontal="left" vertical="top" wrapText="1"/>
    </xf>
    <xf numFmtId="0" fontId="5" fillId="10" borderId="9" xfId="0" applyFont="1" applyFill="1" applyBorder="1" applyAlignment="1">
      <alignment horizontal="left" vertical="top" wrapText="1"/>
    </xf>
    <xf numFmtId="0" fontId="0" fillId="0" borderId="10" xfId="0" applyBorder="1"/>
    <xf numFmtId="3" fontId="5" fillId="10" borderId="11" xfId="0" applyNumberFormat="1" applyFont="1" applyFill="1" applyBorder="1" applyAlignment="1">
      <alignment horizontal="right" vertical="top" wrapText="1"/>
    </xf>
    <xf numFmtId="0" fontId="0" fillId="0" borderId="0" xfId="0" applyFont="1"/>
    <xf numFmtId="0" fontId="50" fillId="0" borderId="0" xfId="59"/>
    <xf numFmtId="0" fontId="8" fillId="0" borderId="0" xfId="53"/>
    <xf numFmtId="0" fontId="16" fillId="0" borderId="0" xfId="53" applyFont="1" applyAlignment="1">
      <alignment horizontal="center"/>
    </xf>
    <xf numFmtId="0" fontId="15" fillId="0" borderId="0" xfId="53" applyFont="1"/>
    <xf numFmtId="0" fontId="22" fillId="0" borderId="0" xfId="60" applyFont="1"/>
    <xf numFmtId="0" fontId="23" fillId="0" borderId="0" xfId="60" applyFont="1"/>
    <xf numFmtId="0" fontId="6" fillId="0" borderId="0" xfId="80" applyFont="1"/>
    <xf numFmtId="0" fontId="22" fillId="0" borderId="0" xfId="80" applyFont="1"/>
    <xf numFmtId="0" fontId="6" fillId="0" borderId="0" xfId="60"/>
    <xf numFmtId="0" fontId="16" fillId="0" borderId="0" xfId="59" applyFont="1"/>
    <xf numFmtId="0" fontId="24" fillId="0" borderId="0" xfId="59" applyFont="1" applyBorder="1"/>
    <xf numFmtId="0" fontId="16" fillId="0" borderId="0" xfId="81" applyFont="1"/>
    <xf numFmtId="0" fontId="25" fillId="0" borderId="0" xfId="59" applyFont="1"/>
    <xf numFmtId="0" fontId="16" fillId="0" borderId="0" xfId="59" applyFont="1" applyBorder="1"/>
    <xf numFmtId="0" fontId="9" fillId="9" borderId="0" xfId="59" applyFont="1" applyFill="1" applyBorder="1"/>
    <xf numFmtId="0" fontId="16" fillId="0" borderId="0" xfId="59" applyFont="1" applyAlignment="1">
      <alignment horizontal="left"/>
    </xf>
    <xf numFmtId="0" fontId="11" fillId="12" borderId="1" xfId="59" applyFont="1" applyFill="1" applyBorder="1"/>
    <xf numFmtId="0" fontId="16" fillId="12" borderId="1" xfId="59" applyFont="1" applyFill="1" applyBorder="1"/>
    <xf numFmtId="0" fontId="16" fillId="0" borderId="1" xfId="59" applyFont="1" applyBorder="1"/>
    <xf numFmtId="165" fontId="16" fillId="0" borderId="1" xfId="35" applyNumberFormat="1" applyFont="1" applyBorder="1"/>
    <xf numFmtId="0" fontId="16" fillId="0" borderId="1" xfId="59" applyFont="1" applyFill="1" applyBorder="1"/>
    <xf numFmtId="0" fontId="16" fillId="0" borderId="1" xfId="82" applyFont="1" applyBorder="1"/>
    <xf numFmtId="0" fontId="12" fillId="0" borderId="0" xfId="83" applyBorder="1"/>
    <xf numFmtId="0" fontId="12" fillId="0" borderId="0" xfId="83" applyFill="1" applyBorder="1"/>
    <xf numFmtId="0" fontId="30" fillId="13" borderId="12" xfId="60" applyFont="1" applyFill="1" applyBorder="1" applyAlignment="1">
      <alignment horizontal="center"/>
    </xf>
    <xf numFmtId="0" fontId="5" fillId="0" borderId="0" xfId="60" applyFont="1" applyAlignment="1">
      <alignment horizontal="left"/>
    </xf>
    <xf numFmtId="0" fontId="5" fillId="0" borderId="0" xfId="60" applyFont="1"/>
    <xf numFmtId="0" fontId="6" fillId="0" borderId="0" xfId="60" applyAlignment="1">
      <alignment horizontal="left"/>
    </xf>
    <xf numFmtId="0" fontId="22" fillId="0" borderId="0" xfId="81" applyFont="1"/>
    <xf numFmtId="0" fontId="6" fillId="0" borderId="0" xfId="67"/>
    <xf numFmtId="0" fontId="5" fillId="0" borderId="0" xfId="67" applyFont="1"/>
    <xf numFmtId="0" fontId="22" fillId="0" borderId="0" xfId="67" applyFont="1"/>
    <xf numFmtId="0" fontId="6" fillId="14" borderId="13" xfId="67" applyFill="1" applyBorder="1"/>
    <xf numFmtId="0" fontId="6" fillId="0" borderId="13" xfId="67" applyBorder="1"/>
    <xf numFmtId="0" fontId="6" fillId="0" borderId="13" xfId="67" applyFont="1" applyBorder="1"/>
    <xf numFmtId="0" fontId="6" fillId="14" borderId="1" xfId="67" applyFill="1" applyBorder="1"/>
    <xf numFmtId="0" fontId="6" fillId="0" borderId="3" xfId="67" applyBorder="1"/>
    <xf numFmtId="0" fontId="6" fillId="0" borderId="13" xfId="67" applyFill="1" applyBorder="1"/>
    <xf numFmtId="0" fontId="6" fillId="13" borderId="1" xfId="67" applyFill="1" applyBorder="1"/>
    <xf numFmtId="0" fontId="6" fillId="0" borderId="0" xfId="67" applyBorder="1"/>
    <xf numFmtId="0" fontId="6" fillId="0" borderId="0" xfId="67" applyFont="1" applyBorder="1"/>
    <xf numFmtId="165" fontId="6" fillId="0" borderId="13" xfId="1" applyNumberFormat="1" applyFont="1" applyBorder="1"/>
    <xf numFmtId="165" fontId="6" fillId="9" borderId="13" xfId="1" applyNumberFormat="1" applyFont="1" applyFill="1" applyBorder="1"/>
    <xf numFmtId="165" fontId="6" fillId="14" borderId="1" xfId="1" applyNumberFormat="1" applyFont="1" applyFill="1" applyBorder="1"/>
    <xf numFmtId="165" fontId="6" fillId="13" borderId="1" xfId="1" applyNumberFormat="1" applyFont="1" applyFill="1" applyBorder="1"/>
    <xf numFmtId="165" fontId="6" fillId="0" borderId="0" xfId="1" applyNumberFormat="1" applyFont="1"/>
    <xf numFmtId="165" fontId="6" fillId="0" borderId="0" xfId="1" applyNumberFormat="1" applyFont="1" applyBorder="1"/>
    <xf numFmtId="0" fontId="8" fillId="0" borderId="1" xfId="0" applyFont="1" applyBorder="1"/>
    <xf numFmtId="165" fontId="18" fillId="0" borderId="1" xfId="1" applyNumberFormat="1" applyFont="1" applyBorder="1"/>
    <xf numFmtId="0" fontId="8" fillId="0" borderId="0" xfId="0" applyFont="1"/>
    <xf numFmtId="0" fontId="19" fillId="0" borderId="0" xfId="60" applyFont="1"/>
    <xf numFmtId="0" fontId="8" fillId="0" borderId="3" xfId="0" applyFont="1" applyBorder="1"/>
    <xf numFmtId="165" fontId="15" fillId="0" borderId="3" xfId="1" applyNumberFormat="1" applyFont="1" applyBorder="1"/>
    <xf numFmtId="0" fontId="8" fillId="0" borderId="2" xfId="0" applyFont="1" applyBorder="1"/>
    <xf numFmtId="0" fontId="6" fillId="0" borderId="1" xfId="60" applyBorder="1"/>
    <xf numFmtId="0" fontId="6" fillId="0" borderId="3" xfId="60" applyBorder="1"/>
    <xf numFmtId="0" fontId="6" fillId="0" borderId="2" xfId="60" applyBorder="1"/>
    <xf numFmtId="0" fontId="15" fillId="14" borderId="14" xfId="0" applyFont="1" applyFill="1" applyBorder="1"/>
    <xf numFmtId="0" fontId="15" fillId="14" borderId="15" xfId="0" applyFont="1" applyFill="1" applyBorder="1"/>
    <xf numFmtId="0" fontId="15" fillId="14" borderId="16" xfId="0" applyFont="1" applyFill="1" applyBorder="1"/>
    <xf numFmtId="0" fontId="5" fillId="14" borderId="14" xfId="60" applyFont="1" applyFill="1" applyBorder="1"/>
    <xf numFmtId="0" fontId="5" fillId="14" borderId="17" xfId="60" applyFont="1" applyFill="1" applyBorder="1"/>
    <xf numFmtId="0" fontId="8" fillId="14" borderId="14" xfId="0" applyFont="1" applyFill="1" applyBorder="1"/>
    <xf numFmtId="165" fontId="17" fillId="14" borderId="15" xfId="1" applyNumberFormat="1" applyFont="1" applyFill="1" applyBorder="1"/>
    <xf numFmtId="165" fontId="18" fillId="14" borderId="15" xfId="1" applyNumberFormat="1" applyFont="1" applyFill="1" applyBorder="1"/>
    <xf numFmtId="165" fontId="18" fillId="14" borderId="16" xfId="1" applyNumberFormat="1" applyFont="1" applyFill="1" applyBorder="1"/>
    <xf numFmtId="165" fontId="8" fillId="0" borderId="3" xfId="1" applyNumberFormat="1" applyFont="1" applyBorder="1"/>
    <xf numFmtId="165" fontId="8" fillId="0" borderId="9" xfId="1" applyNumberFormat="1" applyFont="1" applyBorder="1"/>
    <xf numFmtId="165" fontId="6" fillId="0" borderId="3" xfId="1" applyNumberFormat="1" applyFont="1" applyBorder="1"/>
    <xf numFmtId="165" fontId="6" fillId="0" borderId="1" xfId="1" applyNumberFormat="1" applyFont="1" applyBorder="1"/>
    <xf numFmtId="165" fontId="18" fillId="0" borderId="5" xfId="1" applyNumberFormat="1" applyFont="1" applyBorder="1"/>
    <xf numFmtId="165" fontId="18" fillId="0" borderId="2" xfId="1" applyNumberFormat="1" applyFont="1" applyBorder="1"/>
    <xf numFmtId="165" fontId="18" fillId="0" borderId="7" xfId="1" applyNumberFormat="1" applyFont="1" applyBorder="1"/>
    <xf numFmtId="165" fontId="14" fillId="0" borderId="2" xfId="1" applyNumberFormat="1" applyFont="1" applyBorder="1"/>
    <xf numFmtId="0" fontId="6" fillId="0" borderId="0" xfId="60" applyAlignment="1"/>
    <xf numFmtId="0" fontId="23" fillId="0" borderId="0" xfId="60" applyFont="1" applyAlignment="1">
      <alignment horizontal="center"/>
    </xf>
    <xf numFmtId="0" fontId="6" fillId="0" borderId="0" xfId="80"/>
    <xf numFmtId="0" fontId="30" fillId="0" borderId="2" xfId="60" applyFont="1" applyBorder="1" applyAlignment="1">
      <alignment horizontal="center"/>
    </xf>
    <xf numFmtId="0" fontId="30" fillId="13" borderId="2" xfId="60" applyFont="1" applyFill="1" applyBorder="1" applyAlignment="1">
      <alignment horizontal="center"/>
    </xf>
    <xf numFmtId="0" fontId="30" fillId="13" borderId="7" xfId="60" applyFont="1" applyFill="1" applyBorder="1" applyAlignment="1">
      <alignment horizontal="center"/>
    </xf>
    <xf numFmtId="0" fontId="29" fillId="0" borderId="13" xfId="60" applyFont="1" applyBorder="1" applyAlignment="1">
      <alignment horizontal="center"/>
    </xf>
    <xf numFmtId="0" fontId="30" fillId="13" borderId="13" xfId="60" applyFont="1" applyFill="1" applyBorder="1" applyAlignment="1">
      <alignment horizontal="center"/>
    </xf>
    <xf numFmtId="0" fontId="30" fillId="13" borderId="18" xfId="60" applyFont="1" applyFill="1" applyBorder="1" applyAlignment="1">
      <alignment horizontal="center"/>
    </xf>
    <xf numFmtId="0" fontId="30" fillId="13" borderId="0" xfId="60" applyFont="1" applyFill="1" applyBorder="1" applyAlignment="1">
      <alignment horizontal="center"/>
    </xf>
    <xf numFmtId="0" fontId="6" fillId="13" borderId="13" xfId="60" applyFill="1" applyBorder="1"/>
    <xf numFmtId="0" fontId="29" fillId="0" borderId="3" xfId="60" applyFont="1" applyBorder="1" applyAlignment="1">
      <alignment horizontal="center"/>
    </xf>
    <xf numFmtId="0" fontId="29" fillId="13" borderId="3" xfId="60" applyFont="1" applyFill="1" applyBorder="1" applyAlignment="1">
      <alignment horizontal="center"/>
    </xf>
    <xf numFmtId="0" fontId="30" fillId="13" borderId="19" xfId="60" applyFont="1" applyFill="1" applyBorder="1" applyAlignment="1">
      <alignment horizontal="center"/>
    </xf>
    <xf numFmtId="0" fontId="29" fillId="13" borderId="19" xfId="60" applyFont="1" applyFill="1" applyBorder="1" applyAlignment="1">
      <alignment horizontal="center"/>
    </xf>
    <xf numFmtId="0" fontId="29" fillId="13" borderId="9" xfId="60" applyFont="1" applyFill="1" applyBorder="1" applyAlignment="1">
      <alignment horizontal="center"/>
    </xf>
    <xf numFmtId="0" fontId="6" fillId="13" borderId="3" xfId="60" applyFill="1" applyBorder="1"/>
    <xf numFmtId="0" fontId="30" fillId="0" borderId="20" xfId="60" applyFont="1" applyBorder="1" applyAlignment="1">
      <alignment horizontal="center"/>
    </xf>
    <xf numFmtId="0" fontId="30" fillId="0" borderId="21" xfId="60" applyFont="1" applyBorder="1" applyAlignment="1">
      <alignment horizontal="center"/>
    </xf>
    <xf numFmtId="0" fontId="30" fillId="0" borderId="22" xfId="60" applyFont="1" applyBorder="1" applyAlignment="1">
      <alignment horizontal="center"/>
    </xf>
    <xf numFmtId="0" fontId="30" fillId="0" borderId="0" xfId="60" applyFont="1" applyBorder="1" applyAlignment="1">
      <alignment horizontal="center"/>
    </xf>
    <xf numFmtId="0" fontId="30" fillId="0" borderId="23" xfId="60" applyFont="1" applyBorder="1" applyAlignment="1">
      <alignment horizontal="center"/>
    </xf>
    <xf numFmtId="0" fontId="30" fillId="0" borderId="23" xfId="60" applyFont="1" applyBorder="1"/>
    <xf numFmtId="0" fontId="29" fillId="0" borderId="23" xfId="60" applyFont="1" applyFill="1" applyBorder="1"/>
    <xf numFmtId="0" fontId="29" fillId="0" borderId="23" xfId="60" applyFont="1" applyBorder="1"/>
    <xf numFmtId="0" fontId="29" fillId="0" borderId="24" xfId="60" applyFont="1" applyBorder="1"/>
    <xf numFmtId="0" fontId="6" fillId="0" borderId="15" xfId="60" applyBorder="1"/>
    <xf numFmtId="0" fontId="30" fillId="0" borderId="3" xfId="60" applyFont="1" applyBorder="1" applyAlignment="1">
      <alignment horizontal="center"/>
    </xf>
    <xf numFmtId="0" fontId="29" fillId="0" borderId="3" xfId="60" applyFont="1" applyFill="1" applyBorder="1"/>
    <xf numFmtId="0" fontId="29" fillId="0" borderId="3" xfId="60" applyFont="1" applyBorder="1"/>
    <xf numFmtId="0" fontId="29" fillId="0" borderId="9" xfId="60" applyFont="1" applyBorder="1"/>
    <xf numFmtId="0" fontId="30" fillId="0" borderId="1" xfId="60" applyFont="1" applyBorder="1" applyAlignment="1">
      <alignment horizontal="center"/>
    </xf>
    <xf numFmtId="0" fontId="29" fillId="0" borderId="1" xfId="60" applyFont="1" applyFill="1" applyBorder="1"/>
    <xf numFmtId="0" fontId="29" fillId="0" borderId="1" xfId="60" applyFont="1" applyBorder="1"/>
    <xf numFmtId="0" fontId="29" fillId="0" borderId="5" xfId="60" applyFont="1" applyBorder="1"/>
    <xf numFmtId="0" fontId="29" fillId="0" borderId="2" xfId="60" applyFont="1" applyFill="1" applyBorder="1"/>
    <xf numFmtId="0" fontId="29" fillId="0" borderId="2" xfId="60" applyFont="1" applyBorder="1"/>
    <xf numFmtId="0" fontId="29" fillId="0" borderId="7" xfId="60" applyFont="1" applyBorder="1"/>
    <xf numFmtId="3" fontId="30" fillId="0" borderId="23" xfId="60" applyNumberFormat="1" applyFont="1" applyBorder="1"/>
    <xf numFmtId="3" fontId="30" fillId="0" borderId="24" xfId="60" applyNumberFormat="1" applyFont="1" applyBorder="1"/>
    <xf numFmtId="3" fontId="29" fillId="0" borderId="3" xfId="60" applyNumberFormat="1" applyFont="1" applyBorder="1"/>
    <xf numFmtId="3" fontId="29" fillId="0" borderId="9" xfId="60" applyNumberFormat="1" applyFont="1" applyBorder="1"/>
    <xf numFmtId="165" fontId="6" fillId="0" borderId="3" xfId="16" applyNumberFormat="1" applyFont="1" applyBorder="1"/>
    <xf numFmtId="3" fontId="31" fillId="0" borderId="1" xfId="60" applyNumberFormat="1" applyFont="1" applyBorder="1"/>
    <xf numFmtId="3" fontId="31" fillId="0" borderId="5" xfId="60" applyNumberFormat="1" applyFont="1" applyBorder="1"/>
    <xf numFmtId="165" fontId="32" fillId="0" borderId="3" xfId="16" applyNumberFormat="1" applyFont="1" applyBorder="1"/>
    <xf numFmtId="0" fontId="32" fillId="0" borderId="0" xfId="60" applyFont="1"/>
    <xf numFmtId="3" fontId="31" fillId="0" borderId="2" xfId="60" applyNumberFormat="1" applyFont="1" applyBorder="1"/>
    <xf numFmtId="3" fontId="31" fillId="0" borderId="7" xfId="60" applyNumberFormat="1" applyFont="1" applyBorder="1"/>
    <xf numFmtId="0" fontId="30" fillId="13" borderId="23" xfId="60" applyFont="1" applyFill="1" applyBorder="1"/>
    <xf numFmtId="0" fontId="29" fillId="13" borderId="23" xfId="60" applyFont="1" applyFill="1" applyBorder="1"/>
    <xf numFmtId="3" fontId="30" fillId="13" borderId="23" xfId="60" applyNumberFormat="1" applyFont="1" applyFill="1" applyBorder="1"/>
    <xf numFmtId="3" fontId="30" fillId="13" borderId="24" xfId="60" applyNumberFormat="1" applyFont="1" applyFill="1" applyBorder="1"/>
    <xf numFmtId="165" fontId="6" fillId="13" borderId="15" xfId="16" applyNumberFormat="1" applyFill="1" applyBorder="1"/>
    <xf numFmtId="165" fontId="6" fillId="0" borderId="0" xfId="16" applyNumberFormat="1"/>
    <xf numFmtId="165" fontId="6" fillId="0" borderId="0" xfId="16" applyNumberFormat="1" applyAlignment="1"/>
    <xf numFmtId="0" fontId="6" fillId="0" borderId="0" xfId="60" applyAlignment="1">
      <alignment horizontal="center"/>
    </xf>
    <xf numFmtId="0" fontId="27" fillId="13" borderId="2" xfId="60" applyFont="1" applyFill="1" applyBorder="1" applyAlignment="1">
      <alignment horizontal="center"/>
    </xf>
    <xf numFmtId="0" fontId="27" fillId="13" borderId="12" xfId="60" applyFont="1" applyFill="1" applyBorder="1" applyAlignment="1">
      <alignment horizontal="center"/>
    </xf>
    <xf numFmtId="0" fontId="28" fillId="13" borderId="13" xfId="60" applyFont="1" applyFill="1" applyBorder="1"/>
    <xf numFmtId="0" fontId="28" fillId="13" borderId="18" xfId="60" applyFont="1" applyFill="1" applyBorder="1"/>
    <xf numFmtId="0" fontId="27" fillId="13" borderId="18" xfId="60" applyFont="1" applyFill="1" applyBorder="1" applyAlignment="1">
      <alignment horizontal="center"/>
    </xf>
    <xf numFmtId="0" fontId="27" fillId="13" borderId="3" xfId="60" applyFont="1" applyFill="1" applyBorder="1" applyAlignment="1">
      <alignment horizontal="center"/>
    </xf>
    <xf numFmtId="0" fontId="27" fillId="13" borderId="19" xfId="60" applyFont="1" applyFill="1" applyBorder="1" applyAlignment="1">
      <alignment horizontal="center"/>
    </xf>
    <xf numFmtId="0" fontId="29" fillId="0" borderId="1" xfId="60" applyFont="1" applyBorder="1" applyAlignment="1">
      <alignment horizontal="center"/>
    </xf>
    <xf numFmtId="0" fontId="29" fillId="0" borderId="11" xfId="60" applyFont="1" applyBorder="1"/>
    <xf numFmtId="165" fontId="29" fillId="0" borderId="11" xfId="16" applyNumberFormat="1" applyFont="1" applyBorder="1" applyAlignment="1">
      <alignment horizontal="right"/>
    </xf>
    <xf numFmtId="0" fontId="30" fillId="13" borderId="1" xfId="60" applyFont="1" applyFill="1" applyBorder="1" applyAlignment="1">
      <alignment horizontal="center"/>
    </xf>
    <xf numFmtId="0" fontId="30" fillId="13" borderId="1" xfId="60" applyFont="1" applyFill="1" applyBorder="1"/>
    <xf numFmtId="165" fontId="30" fillId="13" borderId="1" xfId="16" applyNumberFormat="1" applyFont="1" applyFill="1" applyBorder="1" applyAlignment="1">
      <alignment horizontal="right"/>
    </xf>
    <xf numFmtId="0" fontId="21" fillId="0" borderId="0" xfId="60" applyFont="1"/>
    <xf numFmtId="0" fontId="21" fillId="12" borderId="1" xfId="60" applyFont="1" applyFill="1" applyBorder="1"/>
    <xf numFmtId="0" fontId="19" fillId="12" borderId="13" xfId="60" applyFont="1" applyFill="1" applyBorder="1"/>
    <xf numFmtId="0" fontId="19" fillId="0" borderId="1" xfId="60" applyFont="1" applyBorder="1" applyAlignment="1">
      <alignment horizontal="justify" wrapText="1"/>
    </xf>
    <xf numFmtId="165" fontId="19" fillId="0" borderId="1" xfId="16" applyNumberFormat="1" applyFont="1" applyBorder="1" applyAlignment="1">
      <alignment horizontal="right" wrapText="1"/>
    </xf>
    <xf numFmtId="1" fontId="6" fillId="0" borderId="0" xfId="60" applyNumberFormat="1" applyFont="1"/>
    <xf numFmtId="0" fontId="19" fillId="0" borderId="1" xfId="60" applyFont="1" applyFill="1" applyBorder="1" applyAlignment="1">
      <alignment horizontal="justify" wrapText="1"/>
    </xf>
    <xf numFmtId="165" fontId="19" fillId="0" borderId="1" xfId="16" applyNumberFormat="1" applyFont="1" applyFill="1" applyBorder="1" applyAlignment="1">
      <alignment horizontal="right" wrapText="1"/>
    </xf>
    <xf numFmtId="0" fontId="21" fillId="15" borderId="1" xfId="60" applyFont="1" applyFill="1" applyBorder="1" applyAlignment="1">
      <alignment horizontal="justify" wrapText="1"/>
    </xf>
    <xf numFmtId="165" fontId="19" fillId="15" borderId="1" xfId="16" applyNumberFormat="1" applyFont="1" applyFill="1" applyBorder="1" applyAlignment="1">
      <alignment horizontal="right" wrapText="1"/>
    </xf>
    <xf numFmtId="0" fontId="21" fillId="15" borderId="1" xfId="60" applyFont="1" applyFill="1" applyBorder="1" applyAlignment="1">
      <alignment wrapText="1"/>
    </xf>
    <xf numFmtId="165" fontId="21" fillId="15" borderId="1" xfId="16" applyNumberFormat="1" applyFont="1" applyFill="1" applyBorder="1" applyAlignment="1">
      <alignment horizontal="right" wrapText="1"/>
    </xf>
    <xf numFmtId="1" fontId="6" fillId="0" borderId="0" xfId="60" applyNumberFormat="1"/>
    <xf numFmtId="0" fontId="12" fillId="9" borderId="0" xfId="83" applyFont="1" applyFill="1" applyBorder="1"/>
    <xf numFmtId="0" fontId="19" fillId="9" borderId="1" xfId="60" applyFont="1" applyFill="1" applyBorder="1" applyAlignment="1">
      <alignment wrapText="1"/>
    </xf>
    <xf numFmtId="165" fontId="19" fillId="9" borderId="1" xfId="16" applyNumberFormat="1" applyFont="1" applyFill="1" applyBorder="1" applyAlignment="1">
      <alignment horizontal="right" wrapText="1"/>
    </xf>
    <xf numFmtId="1" fontId="6" fillId="9" borderId="0" xfId="60" applyNumberFormat="1" applyFont="1" applyFill="1"/>
    <xf numFmtId="0" fontId="6" fillId="9" borderId="0" xfId="60" applyFont="1" applyFill="1"/>
    <xf numFmtId="0" fontId="19" fillId="0" borderId="1" xfId="60" applyFont="1" applyBorder="1" applyAlignment="1">
      <alignment wrapText="1"/>
    </xf>
    <xf numFmtId="165" fontId="21" fillId="0" borderId="1" xfId="16" applyNumberFormat="1" applyFont="1" applyBorder="1" applyAlignment="1">
      <alignment horizontal="right" wrapText="1"/>
    </xf>
    <xf numFmtId="0" fontId="21" fillId="12" borderId="1" xfId="60" applyFont="1" applyFill="1" applyBorder="1" applyAlignment="1">
      <alignment wrapText="1"/>
    </xf>
    <xf numFmtId="165" fontId="21" fillId="12" borderId="1" xfId="16" applyNumberFormat="1" applyFont="1" applyFill="1" applyBorder="1" applyAlignment="1">
      <alignment horizontal="right" wrapText="1"/>
    </xf>
    <xf numFmtId="0" fontId="19" fillId="0" borderId="1" xfId="60" applyFont="1" applyFill="1" applyBorder="1" applyAlignment="1">
      <alignment wrapText="1"/>
    </xf>
    <xf numFmtId="166" fontId="34" fillId="0" borderId="1" xfId="84" applyNumberFormat="1" applyFont="1" applyFill="1" applyBorder="1" applyAlignment="1">
      <alignment horizontal="left" vertical="center" wrapText="1"/>
    </xf>
    <xf numFmtId="165" fontId="34" fillId="0" borderId="1" xfId="16" applyNumberFormat="1" applyFont="1" applyFill="1" applyBorder="1" applyAlignment="1">
      <alignment horizontal="right" vertical="center" wrapText="1"/>
    </xf>
    <xf numFmtId="0" fontId="7" fillId="0" borderId="0" xfId="83" applyFont="1" applyFill="1" applyBorder="1"/>
    <xf numFmtId="166" fontId="35" fillId="15" borderId="1" xfId="84" applyNumberFormat="1" applyFont="1" applyFill="1" applyBorder="1" applyAlignment="1">
      <alignment horizontal="left" vertical="center" wrapText="1"/>
    </xf>
    <xf numFmtId="165" fontId="35" fillId="15" borderId="1" xfId="16" applyNumberFormat="1" applyFont="1" applyFill="1" applyBorder="1" applyAlignment="1">
      <alignment horizontal="right" vertical="center" wrapText="1"/>
    </xf>
    <xf numFmtId="1" fontId="5" fillId="0" borderId="0" xfId="60" applyNumberFormat="1" applyFont="1"/>
    <xf numFmtId="0" fontId="12" fillId="0" borderId="0" xfId="83" applyFont="1" applyFill="1" applyBorder="1"/>
    <xf numFmtId="0" fontId="6" fillId="0" borderId="0" xfId="60" applyFont="1"/>
    <xf numFmtId="165" fontId="35" fillId="0" borderId="1" xfId="16" applyNumberFormat="1" applyFont="1" applyFill="1" applyBorder="1" applyAlignment="1">
      <alignment horizontal="right" vertical="center" wrapText="1"/>
    </xf>
    <xf numFmtId="166" fontId="35" fillId="12" borderId="1" xfId="84" applyNumberFormat="1" applyFont="1" applyFill="1" applyBorder="1" applyAlignment="1">
      <alignment horizontal="left" vertical="center" wrapText="1"/>
    </xf>
    <xf numFmtId="165" fontId="35" fillId="12" borderId="1" xfId="16" applyNumberFormat="1" applyFont="1" applyFill="1" applyBorder="1" applyAlignment="1">
      <alignment horizontal="right" vertical="center" wrapText="1"/>
    </xf>
    <xf numFmtId="165" fontId="19" fillId="0" borderId="0" xfId="1" applyNumberFormat="1" applyFont="1"/>
    <xf numFmtId="165" fontId="6" fillId="0" borderId="0" xfId="1" applyNumberFormat="1" applyFont="1" applyAlignment="1">
      <alignment horizontal="center"/>
    </xf>
    <xf numFmtId="165" fontId="22" fillId="0" borderId="0" xfId="1" applyNumberFormat="1" applyFont="1"/>
    <xf numFmtId="165" fontId="19" fillId="12" borderId="1" xfId="1" applyNumberFormat="1" applyFont="1" applyFill="1" applyBorder="1"/>
    <xf numFmtId="165" fontId="19" fillId="0" borderId="1" xfId="1" applyNumberFormat="1" applyFont="1" applyBorder="1"/>
    <xf numFmtId="165" fontId="19" fillId="15" borderId="1" xfId="1" applyNumberFormat="1" applyFont="1" applyFill="1" applyBorder="1" applyAlignment="1">
      <alignment horizontal="right" wrapText="1"/>
    </xf>
    <xf numFmtId="165" fontId="21" fillId="15" borderId="1" xfId="1" applyNumberFormat="1" applyFont="1" applyFill="1" applyBorder="1" applyAlignment="1">
      <alignment horizontal="right" wrapText="1"/>
    </xf>
    <xf numFmtId="165" fontId="19" fillId="9" borderId="1" xfId="1" applyNumberFormat="1" applyFont="1" applyFill="1" applyBorder="1" applyAlignment="1">
      <alignment horizontal="right" wrapText="1"/>
    </xf>
    <xf numFmtId="165" fontId="21" fillId="12" borderId="1" xfId="1" applyNumberFormat="1" applyFont="1" applyFill="1" applyBorder="1" applyAlignment="1">
      <alignment horizontal="right" wrapText="1"/>
    </xf>
    <xf numFmtId="165" fontId="35" fillId="15" borderId="1" xfId="1" applyNumberFormat="1" applyFont="1" applyFill="1" applyBorder="1" applyAlignment="1">
      <alignment horizontal="right" vertical="center" wrapText="1"/>
    </xf>
    <xf numFmtId="165" fontId="35" fillId="12" borderId="1" xfId="1" applyNumberFormat="1" applyFont="1" applyFill="1" applyBorder="1" applyAlignment="1">
      <alignment horizontal="right" vertical="center" wrapText="1"/>
    </xf>
    <xf numFmtId="165" fontId="8" fillId="0" borderId="0" xfId="0" applyNumberFormat="1" applyFont="1"/>
    <xf numFmtId="0" fontId="8" fillId="0" borderId="0" xfId="60" applyFont="1"/>
    <xf numFmtId="165" fontId="8" fillId="0" borderId="0" xfId="60" applyNumberFormat="1" applyFont="1"/>
    <xf numFmtId="0" fontId="38" fillId="0" borderId="1" xfId="0" applyFont="1" applyBorder="1" applyAlignment="1">
      <alignment horizontal="center" vertical="center" wrapText="1"/>
    </xf>
    <xf numFmtId="0" fontId="38" fillId="9" borderId="1" xfId="0" applyFont="1" applyFill="1" applyBorder="1" applyAlignment="1">
      <alignment horizontal="center" vertical="center" wrapText="1"/>
    </xf>
    <xf numFmtId="0" fontId="38" fillId="0" borderId="1" xfId="64" applyFont="1" applyBorder="1" applyAlignment="1">
      <alignment horizontal="center" vertical="center" wrapText="1"/>
    </xf>
    <xf numFmtId="0" fontId="38" fillId="9" borderId="5" xfId="64" applyFont="1" applyFill="1" applyBorder="1" applyAlignment="1">
      <alignment horizontal="center" vertical="center" wrapText="1"/>
    </xf>
    <xf numFmtId="0" fontId="19" fillId="0" borderId="0" xfId="81" applyFont="1"/>
    <xf numFmtId="0" fontId="12" fillId="0" borderId="0" xfId="0" applyFont="1"/>
    <xf numFmtId="0" fontId="8" fillId="0" borderId="0" xfId="81" applyFont="1"/>
    <xf numFmtId="0" fontId="39" fillId="0" borderId="0" xfId="0" applyFont="1"/>
    <xf numFmtId="0" fontId="22" fillId="0" borderId="0" xfId="59" applyFont="1" applyAlignment="1">
      <alignment horizontal="left"/>
    </xf>
    <xf numFmtId="3" fontId="38" fillId="0" borderId="2" xfId="0" applyNumberFormat="1" applyFont="1" applyBorder="1" applyAlignment="1">
      <alignment horizontal="right" vertical="top" wrapText="1"/>
    </xf>
    <xf numFmtId="3" fontId="38" fillId="14" borderId="25" xfId="0" applyNumberFormat="1" applyFont="1" applyFill="1" applyBorder="1" applyAlignment="1">
      <alignment horizontal="right" vertical="top" wrapText="1"/>
    </xf>
    <xf numFmtId="3" fontId="22" fillId="0" borderId="11" xfId="0" applyNumberFormat="1" applyFont="1" applyBorder="1" applyAlignment="1">
      <alignment horizontal="right" vertical="top" wrapText="1"/>
    </xf>
    <xf numFmtId="3" fontId="22" fillId="0" borderId="1" xfId="0" applyNumberFormat="1" applyFont="1" applyBorder="1" applyAlignment="1">
      <alignment horizontal="right" vertical="top" wrapText="1"/>
    </xf>
    <xf numFmtId="3" fontId="38" fillId="14" borderId="26" xfId="0" applyNumberFormat="1" applyFont="1" applyFill="1" applyBorder="1" applyAlignment="1">
      <alignment horizontal="right" vertical="top" wrapText="1"/>
    </xf>
    <xf numFmtId="3" fontId="22" fillId="16" borderId="1" xfId="0" applyNumberFormat="1" applyFont="1" applyFill="1" applyBorder="1" applyAlignment="1">
      <alignment horizontal="right" vertical="top" wrapText="1"/>
    </xf>
    <xf numFmtId="3" fontId="22" fillId="9" borderId="1" xfId="0" applyNumberFormat="1" applyFont="1" applyFill="1" applyBorder="1" applyAlignment="1">
      <alignment horizontal="right" vertical="top" wrapText="1"/>
    </xf>
    <xf numFmtId="3" fontId="22" fillId="8" borderId="11" xfId="0" applyNumberFormat="1" applyFont="1" applyFill="1" applyBorder="1" applyAlignment="1">
      <alignment horizontal="right" vertical="top" wrapText="1"/>
    </xf>
    <xf numFmtId="3" fontId="22" fillId="8" borderId="1" xfId="0" applyNumberFormat="1" applyFont="1" applyFill="1" applyBorder="1" applyAlignment="1">
      <alignment horizontal="right" vertical="top" wrapText="1"/>
    </xf>
    <xf numFmtId="3" fontId="38" fillId="16" borderId="1" xfId="0" applyNumberFormat="1" applyFont="1" applyFill="1" applyBorder="1" applyAlignment="1">
      <alignment horizontal="right" vertical="top" wrapText="1"/>
    </xf>
    <xf numFmtId="3" fontId="38" fillId="0" borderId="1" xfId="0" applyNumberFormat="1" applyFont="1" applyBorder="1" applyAlignment="1">
      <alignment horizontal="right" vertical="top" wrapText="1"/>
    </xf>
    <xf numFmtId="3" fontId="22" fillId="14" borderId="1" xfId="0" applyNumberFormat="1" applyFont="1" applyFill="1" applyBorder="1" applyAlignment="1">
      <alignment horizontal="right" vertical="top" wrapText="1"/>
    </xf>
    <xf numFmtId="3" fontId="22" fillId="9" borderId="11" xfId="0" applyNumberFormat="1" applyFont="1" applyFill="1" applyBorder="1" applyAlignment="1">
      <alignment horizontal="right" vertical="top" wrapText="1"/>
    </xf>
    <xf numFmtId="3" fontId="22" fillId="14" borderId="26" xfId="0" applyNumberFormat="1" applyFont="1" applyFill="1" applyBorder="1" applyAlignment="1">
      <alignment horizontal="right" vertical="top" wrapText="1"/>
    </xf>
    <xf numFmtId="3" fontId="38" fillId="8" borderId="1" xfId="0" applyNumberFormat="1" applyFont="1" applyFill="1" applyBorder="1" applyAlignment="1">
      <alignment horizontal="right" vertical="top" wrapText="1"/>
    </xf>
    <xf numFmtId="3" fontId="22" fillId="11" borderId="1" xfId="0" applyNumberFormat="1" applyFont="1" applyFill="1" applyBorder="1" applyAlignment="1">
      <alignment horizontal="right" vertical="top" wrapText="1"/>
    </xf>
    <xf numFmtId="3" fontId="39" fillId="11" borderId="2" xfId="0" applyNumberFormat="1" applyFont="1" applyFill="1" applyBorder="1"/>
    <xf numFmtId="3" fontId="38" fillId="14" borderId="27" xfId="0" applyNumberFormat="1" applyFont="1" applyFill="1" applyBorder="1" applyAlignment="1">
      <alignment horizontal="right" vertical="top" wrapText="1"/>
    </xf>
    <xf numFmtId="3" fontId="39" fillId="0" borderId="28" xfId="0" applyNumberFormat="1" applyFont="1" applyBorder="1"/>
    <xf numFmtId="3" fontId="22" fillId="0" borderId="1" xfId="0" applyNumberFormat="1" applyFont="1" applyFill="1" applyBorder="1" applyAlignment="1">
      <alignment horizontal="right" vertical="top" wrapText="1"/>
    </xf>
    <xf numFmtId="3" fontId="12" fillId="0" borderId="29" xfId="0" applyNumberFormat="1" applyFont="1" applyBorder="1"/>
    <xf numFmtId="0" fontId="16" fillId="0" borderId="0" xfId="79" applyFont="1"/>
    <xf numFmtId="0" fontId="11" fillId="0" borderId="0" xfId="79" applyFont="1"/>
    <xf numFmtId="0" fontId="8" fillId="0" borderId="0" xfId="78" applyFont="1"/>
    <xf numFmtId="0" fontId="7" fillId="0" borderId="0" xfId="85" applyFont="1"/>
    <xf numFmtId="0" fontId="8" fillId="0" borderId="0" xfId="53" applyProtection="1">
      <protection locked="0"/>
    </xf>
    <xf numFmtId="0" fontId="16" fillId="0" borderId="0" xfId="53" applyFont="1"/>
    <xf numFmtId="0" fontId="15" fillId="0" borderId="7" xfId="53" applyFont="1" applyBorder="1"/>
    <xf numFmtId="0" fontId="15" fillId="0" borderId="30" xfId="53" applyFont="1" applyBorder="1"/>
    <xf numFmtId="0" fontId="8" fillId="0" borderId="2" xfId="53" applyBorder="1" applyAlignment="1">
      <alignment horizontal="center"/>
    </xf>
    <xf numFmtId="0" fontId="15" fillId="0" borderId="31" xfId="53" applyFont="1" applyBorder="1"/>
    <xf numFmtId="0" fontId="8" fillId="0" borderId="31" xfId="53" applyBorder="1"/>
    <xf numFmtId="0" fontId="8" fillId="9" borderId="16" xfId="53" applyFill="1" applyBorder="1"/>
    <xf numFmtId="0" fontId="15" fillId="0" borderId="24" xfId="53" applyFont="1" applyBorder="1"/>
    <xf numFmtId="0" fontId="8" fillId="17" borderId="16" xfId="53" applyFont="1" applyFill="1" applyBorder="1"/>
    <xf numFmtId="3" fontId="15" fillId="12" borderId="17" xfId="5" applyNumberFormat="1" applyFont="1" applyFill="1" applyBorder="1" applyProtection="1"/>
    <xf numFmtId="0" fontId="18" fillId="0" borderId="6" xfId="76" applyFont="1" applyFill="1" applyBorder="1"/>
    <xf numFmtId="165" fontId="19" fillId="0" borderId="18" xfId="5" applyNumberFormat="1" applyFont="1" applyFill="1" applyBorder="1" applyProtection="1"/>
    <xf numFmtId="0" fontId="8" fillId="0" borderId="6" xfId="53" applyFill="1" applyBorder="1"/>
    <xf numFmtId="3" fontId="8" fillId="17" borderId="32" xfId="5" applyNumberFormat="1" applyFont="1" applyFill="1" applyBorder="1" applyProtection="1"/>
    <xf numFmtId="0" fontId="18" fillId="0" borderId="33" xfId="53" applyFont="1" applyFill="1" applyBorder="1"/>
    <xf numFmtId="165" fontId="19" fillId="0" borderId="0" xfId="5" applyNumberFormat="1" applyFont="1" applyFill="1" applyBorder="1" applyProtection="1"/>
    <xf numFmtId="165" fontId="8" fillId="0" borderId="0" xfId="5" applyNumberFormat="1" applyFont="1" applyFill="1" applyBorder="1" applyProtection="1"/>
    <xf numFmtId="0" fontId="15" fillId="0" borderId="24" xfId="53" applyFont="1" applyFill="1" applyBorder="1"/>
    <xf numFmtId="165" fontId="15" fillId="0" borderId="31" xfId="5" applyNumberFormat="1" applyFont="1" applyFill="1" applyBorder="1" applyProtection="1"/>
    <xf numFmtId="0" fontId="15" fillId="0" borderId="16" xfId="53" applyFont="1" applyFill="1" applyBorder="1" applyProtection="1">
      <protection locked="0"/>
    </xf>
    <xf numFmtId="0" fontId="8" fillId="0" borderId="34" xfId="53" applyFont="1" applyFill="1" applyBorder="1"/>
    <xf numFmtId="0" fontId="8" fillId="0" borderId="6" xfId="53" applyFill="1" applyBorder="1" applyProtection="1">
      <protection locked="0"/>
    </xf>
    <xf numFmtId="165" fontId="19" fillId="17" borderId="13" xfId="5" applyNumberFormat="1" applyFont="1" applyFill="1" applyBorder="1"/>
    <xf numFmtId="165" fontId="21" fillId="12" borderId="17" xfId="5" applyNumberFormat="1" applyFont="1" applyFill="1" applyBorder="1"/>
    <xf numFmtId="0" fontId="8" fillId="0" borderId="35" xfId="53" applyFont="1" applyFill="1" applyBorder="1"/>
    <xf numFmtId="165" fontId="19" fillId="0" borderId="36" xfId="5" applyNumberFormat="1" applyFont="1" applyFill="1" applyBorder="1" applyProtection="1"/>
    <xf numFmtId="0" fontId="8" fillId="0" borderId="37" xfId="53" applyFill="1" applyBorder="1" applyProtection="1">
      <protection locked="0"/>
    </xf>
    <xf numFmtId="0" fontId="8" fillId="0" borderId="38" xfId="53" applyFont="1" applyFill="1" applyBorder="1"/>
    <xf numFmtId="165" fontId="19" fillId="0" borderId="39" xfId="5" applyNumberFormat="1" applyFont="1" applyFill="1" applyBorder="1" applyProtection="1"/>
    <xf numFmtId="0" fontId="8" fillId="0" borderId="33" xfId="53" applyFill="1" applyBorder="1" applyProtection="1">
      <protection locked="0"/>
    </xf>
    <xf numFmtId="0" fontId="15" fillId="0" borderId="38" xfId="53" applyFont="1" applyFill="1" applyBorder="1"/>
    <xf numFmtId="0" fontId="8" fillId="0" borderId="13" xfId="53" applyBorder="1"/>
    <xf numFmtId="165" fontId="21" fillId="12" borderId="15" xfId="5" applyNumberFormat="1" applyFont="1" applyFill="1" applyBorder="1"/>
    <xf numFmtId="0" fontId="24" fillId="0" borderId="0" xfId="62" applyFont="1" applyBorder="1"/>
    <xf numFmtId="0" fontId="22" fillId="17" borderId="0" xfId="81" applyFont="1" applyFill="1" applyAlignment="1">
      <alignment wrapText="1"/>
    </xf>
    <xf numFmtId="0" fontId="0" fillId="17" borderId="0" xfId="0" applyFill="1" applyAlignment="1">
      <alignment wrapText="1"/>
    </xf>
    <xf numFmtId="0" fontId="42" fillId="0" borderId="0" xfId="0" applyFont="1"/>
    <xf numFmtId="0" fontId="22" fillId="17" borderId="1" xfId="81" applyFont="1" applyFill="1" applyBorder="1" applyAlignment="1">
      <alignment wrapText="1"/>
    </xf>
    <xf numFmtId="0" fontId="0" fillId="17" borderId="1" xfId="0" applyFill="1" applyBorder="1" applyAlignment="1">
      <alignment wrapText="1"/>
    </xf>
    <xf numFmtId="3" fontId="8" fillId="0" borderId="13" xfId="5" applyNumberFormat="1" applyFont="1" applyFill="1" applyBorder="1" applyProtection="1"/>
    <xf numFmtId="3" fontId="8" fillId="0" borderId="40" xfId="5" applyNumberFormat="1" applyFont="1" applyFill="1" applyBorder="1" applyProtection="1"/>
    <xf numFmtId="3" fontId="18" fillId="0" borderId="41" xfId="5" applyNumberFormat="1" applyFont="1" applyFill="1" applyBorder="1" applyProtection="1"/>
    <xf numFmtId="165" fontId="19" fillId="0" borderId="13" xfId="5" applyNumberFormat="1" applyFont="1" applyFill="1" applyBorder="1"/>
    <xf numFmtId="165" fontId="19" fillId="0" borderId="0" xfId="5" applyNumberFormat="1" applyFont="1" applyFill="1" applyBorder="1"/>
    <xf numFmtId="0" fontId="43" fillId="0" borderId="0" xfId="77" applyFont="1" applyAlignment="1">
      <alignment horizontal="left"/>
    </xf>
    <xf numFmtId="0" fontId="44" fillId="0" borderId="0" xfId="77" applyFont="1" applyAlignment="1">
      <alignment horizontal="left"/>
    </xf>
    <xf numFmtId="0" fontId="43" fillId="0" borderId="0" xfId="77" applyFont="1"/>
    <xf numFmtId="0" fontId="33" fillId="0" borderId="0" xfId="77"/>
    <xf numFmtId="0" fontId="33" fillId="0" borderId="0" xfId="77" applyFont="1"/>
    <xf numFmtId="0" fontId="45" fillId="0" borderId="0" xfId="77" applyFont="1"/>
    <xf numFmtId="0" fontId="43" fillId="0" borderId="0" xfId="77" applyFont="1" applyFill="1"/>
    <xf numFmtId="0" fontId="46" fillId="0" borderId="0" xfId="77" applyFont="1"/>
    <xf numFmtId="0" fontId="44" fillId="0" borderId="0" xfId="77" applyFont="1"/>
    <xf numFmtId="0" fontId="6" fillId="0" borderId="0" xfId="54"/>
    <xf numFmtId="0" fontId="5" fillId="0" borderId="0" xfId="54" applyFont="1"/>
    <xf numFmtId="0" fontId="27" fillId="0" borderId="2" xfId="54" applyFont="1" applyBorder="1" applyAlignment="1">
      <alignment horizontal="center"/>
    </xf>
    <xf numFmtId="0" fontId="27" fillId="0" borderId="12" xfId="54" applyFont="1" applyBorder="1" applyAlignment="1">
      <alignment horizontal="center"/>
    </xf>
    <xf numFmtId="0" fontId="28" fillId="0" borderId="13" xfId="54" applyFont="1" applyBorder="1"/>
    <xf numFmtId="0" fontId="28" fillId="0" borderId="18" xfId="54" applyFont="1" applyBorder="1"/>
    <xf numFmtId="0" fontId="27" fillId="0" borderId="18" xfId="54" applyFont="1" applyBorder="1" applyAlignment="1">
      <alignment horizontal="center"/>
    </xf>
    <xf numFmtId="0" fontId="27" fillId="0" borderId="3" xfId="54" applyFont="1" applyBorder="1" applyAlignment="1">
      <alignment horizontal="center"/>
    </xf>
    <xf numFmtId="0" fontId="27" fillId="0" borderId="19" xfId="54" applyFont="1" applyBorder="1" applyAlignment="1">
      <alignment horizontal="center"/>
    </xf>
    <xf numFmtId="0" fontId="29" fillId="0" borderId="1" xfId="54" applyFont="1" applyBorder="1" applyAlignment="1">
      <alignment horizontal="center"/>
    </xf>
    <xf numFmtId="0" fontId="29" fillId="0" borderId="11" xfId="54" applyFont="1" applyBorder="1"/>
    <xf numFmtId="165" fontId="29" fillId="0" borderId="11" xfId="20" applyNumberFormat="1" applyFont="1" applyBorder="1" applyAlignment="1">
      <alignment horizontal="right"/>
    </xf>
    <xf numFmtId="165" fontId="29" fillId="0" borderId="1" xfId="20" applyNumberFormat="1" applyFont="1" applyBorder="1" applyAlignment="1">
      <alignment horizontal="right"/>
    </xf>
    <xf numFmtId="0" fontId="30" fillId="0" borderId="1" xfId="54" applyFont="1" applyBorder="1" applyAlignment="1">
      <alignment horizontal="center"/>
    </xf>
    <xf numFmtId="0" fontId="30" fillId="0" borderId="1" xfId="54" applyFont="1" applyBorder="1"/>
    <xf numFmtId="165" fontId="30" fillId="0" borderId="1" xfId="20" applyNumberFormat="1" applyFont="1" applyBorder="1" applyAlignment="1">
      <alignment horizontal="right"/>
    </xf>
    <xf numFmtId="0" fontId="6" fillId="0" borderId="0" xfId="60" applyFont="1" applyAlignment="1"/>
    <xf numFmtId="165" fontId="16" fillId="0" borderId="1" xfId="1" applyNumberFormat="1" applyFont="1" applyBorder="1"/>
    <xf numFmtId="165" fontId="6" fillId="0" borderId="2" xfId="1" applyNumberFormat="1" applyFont="1" applyBorder="1"/>
    <xf numFmtId="0" fontId="15" fillId="0" borderId="0" xfId="60" applyFont="1"/>
    <xf numFmtId="165" fontId="15" fillId="0" borderId="0" xfId="60" applyNumberFormat="1" applyFont="1"/>
    <xf numFmtId="165" fontId="16" fillId="0" borderId="2" xfId="1" applyNumberFormat="1" applyFont="1" applyBorder="1"/>
    <xf numFmtId="0" fontId="16" fillId="0" borderId="2" xfId="59" applyFont="1" applyBorder="1"/>
    <xf numFmtId="165" fontId="16" fillId="0" borderId="2" xfId="35" applyNumberFormat="1" applyFont="1" applyBorder="1"/>
    <xf numFmtId="3" fontId="6" fillId="18" borderId="1" xfId="0" applyNumberFormat="1" applyFont="1" applyFill="1" applyBorder="1" applyAlignment="1">
      <alignment horizontal="right" vertical="top" wrapText="1"/>
    </xf>
    <xf numFmtId="0" fontId="39" fillId="9" borderId="0" xfId="0" applyFont="1" applyFill="1" applyBorder="1"/>
    <xf numFmtId="0" fontId="39" fillId="14" borderId="1" xfId="0" applyFont="1" applyFill="1" applyBorder="1" applyAlignment="1">
      <alignment wrapText="1"/>
    </xf>
    <xf numFmtId="3" fontId="38" fillId="10" borderId="11" xfId="0" applyNumberFormat="1" applyFont="1" applyFill="1" applyBorder="1" applyAlignment="1">
      <alignment horizontal="right" vertical="top" wrapText="1"/>
    </xf>
    <xf numFmtId="3" fontId="38" fillId="10" borderId="1" xfId="0" applyNumberFormat="1" applyFont="1" applyFill="1" applyBorder="1" applyAlignment="1">
      <alignment horizontal="right" vertical="top" wrapText="1"/>
    </xf>
    <xf numFmtId="3" fontId="38" fillId="10" borderId="19" xfId="0" applyNumberFormat="1" applyFont="1" applyFill="1" applyBorder="1" applyAlignment="1">
      <alignment horizontal="right" vertical="top" wrapText="1"/>
    </xf>
    <xf numFmtId="3" fontId="38" fillId="10" borderId="3" xfId="0" applyNumberFormat="1" applyFont="1" applyFill="1" applyBorder="1" applyAlignment="1">
      <alignment horizontal="right" vertical="top" wrapText="1"/>
    </xf>
    <xf numFmtId="3" fontId="22" fillId="18" borderId="1" xfId="0" applyNumberFormat="1" applyFont="1" applyFill="1" applyBorder="1" applyAlignment="1">
      <alignment horizontal="right" vertical="top" wrapText="1"/>
    </xf>
    <xf numFmtId="3" fontId="38" fillId="11" borderId="11" xfId="0" applyNumberFormat="1" applyFont="1" applyFill="1" applyBorder="1" applyAlignment="1">
      <alignment horizontal="right" vertical="top" wrapText="1"/>
    </xf>
    <xf numFmtId="3" fontId="38" fillId="11" borderId="1" xfId="0" applyNumberFormat="1" applyFont="1" applyFill="1" applyBorder="1" applyAlignment="1">
      <alignment horizontal="right" vertical="top" wrapText="1"/>
    </xf>
    <xf numFmtId="3" fontId="38" fillId="11" borderId="12" xfId="0" applyNumberFormat="1" applyFont="1" applyFill="1" applyBorder="1" applyAlignment="1">
      <alignment horizontal="right" vertical="top" wrapText="1"/>
    </xf>
    <xf numFmtId="3" fontId="38" fillId="11" borderId="2" xfId="0" applyNumberFormat="1" applyFont="1" applyFill="1" applyBorder="1" applyAlignment="1">
      <alignment horizontal="right" vertical="top" wrapText="1"/>
    </xf>
    <xf numFmtId="3" fontId="39" fillId="0" borderId="29" xfId="0" applyNumberFormat="1" applyFont="1" applyBorder="1"/>
    <xf numFmtId="0" fontId="15" fillId="0" borderId="0" xfId="59" applyFont="1" applyBorder="1"/>
    <xf numFmtId="0" fontId="13" fillId="9" borderId="4" xfId="0" applyFont="1" applyFill="1" applyBorder="1"/>
    <xf numFmtId="0" fontId="15" fillId="0" borderId="0" xfId="0" applyFont="1"/>
    <xf numFmtId="0" fontId="39" fillId="9" borderId="1" xfId="0" applyFont="1" applyFill="1" applyBorder="1"/>
    <xf numFmtId="0" fontId="49" fillId="9" borderId="1" xfId="0" applyFont="1" applyFill="1" applyBorder="1"/>
    <xf numFmtId="164" fontId="48" fillId="0" borderId="1" xfId="0" applyNumberFormat="1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top" wrapText="1"/>
    </xf>
    <xf numFmtId="0" fontId="38" fillId="10" borderId="5" xfId="0" applyFont="1" applyFill="1" applyBorder="1" applyAlignment="1">
      <alignment horizontal="left" vertical="top" wrapText="1"/>
    </xf>
    <xf numFmtId="0" fontId="38" fillId="10" borderId="9" xfId="0" applyFont="1" applyFill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38" fillId="11" borderId="5" xfId="0" applyFont="1" applyFill="1" applyBorder="1" applyAlignment="1">
      <alignment horizontal="left" vertical="top" wrapText="1"/>
    </xf>
    <xf numFmtId="0" fontId="38" fillId="11" borderId="7" xfId="0" applyFont="1" applyFill="1" applyBorder="1" applyAlignment="1">
      <alignment horizontal="left" vertical="top" wrapText="1"/>
    </xf>
    <xf numFmtId="0" fontId="39" fillId="0" borderId="10" xfId="0" applyFont="1" applyBorder="1"/>
    <xf numFmtId="165" fontId="19" fillId="0" borderId="42" xfId="5" applyNumberFormat="1" applyFont="1" applyFill="1" applyBorder="1" applyProtection="1"/>
    <xf numFmtId="0" fontId="8" fillId="0" borderId="42" xfId="53" applyFill="1" applyBorder="1" applyProtection="1">
      <protection locked="0"/>
    </xf>
    <xf numFmtId="3" fontId="15" fillId="19" borderId="16" xfId="5" applyNumberFormat="1" applyFont="1" applyFill="1" applyBorder="1" applyProtection="1"/>
    <xf numFmtId="3" fontId="15" fillId="19" borderId="17" xfId="5" applyNumberFormat="1" applyFont="1" applyFill="1" applyBorder="1" applyProtection="1"/>
    <xf numFmtId="165" fontId="21" fillId="19" borderId="17" xfId="5" applyNumberFormat="1" applyFont="1" applyFill="1" applyBorder="1"/>
    <xf numFmtId="0" fontId="19" fillId="0" borderId="1" xfId="59" applyFont="1" applyBorder="1"/>
    <xf numFmtId="3" fontId="39" fillId="0" borderId="0" xfId="0" applyNumberFormat="1" applyFont="1"/>
    <xf numFmtId="165" fontId="16" fillId="0" borderId="1" xfId="36" applyNumberFormat="1" applyFont="1" applyBorder="1"/>
    <xf numFmtId="165" fontId="11" fillId="12" borderId="1" xfId="36" applyNumberFormat="1" applyFont="1" applyFill="1" applyBorder="1"/>
    <xf numFmtId="0" fontId="0" fillId="18" borderId="0" xfId="0" applyFill="1"/>
    <xf numFmtId="0" fontId="6" fillId="0" borderId="0" xfId="54" applyFont="1" applyAlignment="1">
      <alignment horizontal="left"/>
    </xf>
    <xf numFmtId="0" fontId="38" fillId="18" borderId="1" xfId="64" applyFont="1" applyFill="1" applyBorder="1" applyAlignment="1">
      <alignment horizontal="center" vertical="center" wrapText="1"/>
    </xf>
    <xf numFmtId="0" fontId="38" fillId="18" borderId="1" xfId="0" applyFont="1" applyFill="1" applyBorder="1" applyAlignment="1">
      <alignment wrapText="1"/>
    </xf>
    <xf numFmtId="0" fontId="0" fillId="18" borderId="1" xfId="0" applyFill="1" applyBorder="1"/>
    <xf numFmtId="3" fontId="22" fillId="20" borderId="1" xfId="0" applyNumberFormat="1" applyFont="1" applyFill="1" applyBorder="1" applyAlignment="1">
      <alignment horizontal="right" vertical="top" wrapText="1"/>
    </xf>
    <xf numFmtId="3" fontId="38" fillId="20" borderId="1" xfId="0" applyNumberFormat="1" applyFont="1" applyFill="1" applyBorder="1" applyAlignment="1">
      <alignment horizontal="right" vertical="top" wrapText="1"/>
    </xf>
    <xf numFmtId="3" fontId="22" fillId="21" borderId="1" xfId="0" applyNumberFormat="1" applyFont="1" applyFill="1" applyBorder="1" applyAlignment="1">
      <alignment horizontal="right" vertical="top" wrapText="1"/>
    </xf>
    <xf numFmtId="3" fontId="22" fillId="22" borderId="1" xfId="0" applyNumberFormat="1" applyFont="1" applyFill="1" applyBorder="1" applyAlignment="1">
      <alignment horizontal="right" vertical="top" wrapText="1"/>
    </xf>
    <xf numFmtId="3" fontId="22" fillId="23" borderId="1" xfId="0" applyNumberFormat="1" applyFont="1" applyFill="1" applyBorder="1" applyAlignment="1">
      <alignment horizontal="right" vertical="top" wrapText="1"/>
    </xf>
    <xf numFmtId="0" fontId="0" fillId="18" borderId="1" xfId="0" applyFont="1" applyFill="1" applyBorder="1"/>
    <xf numFmtId="3" fontId="38" fillId="21" borderId="1" xfId="0" applyNumberFormat="1" applyFont="1" applyFill="1" applyBorder="1" applyAlignment="1">
      <alignment horizontal="right" vertical="top" wrapText="1"/>
    </xf>
    <xf numFmtId="3" fontId="22" fillId="24" borderId="1" xfId="0" applyNumberFormat="1" applyFont="1" applyFill="1" applyBorder="1" applyAlignment="1">
      <alignment horizontal="right" vertical="top" wrapText="1"/>
    </xf>
    <xf numFmtId="3" fontId="38" fillId="22" borderId="1" xfId="0" applyNumberFormat="1" applyFont="1" applyFill="1" applyBorder="1" applyAlignment="1">
      <alignment horizontal="right" vertical="top" wrapText="1"/>
    </xf>
    <xf numFmtId="3" fontId="39" fillId="24" borderId="2" xfId="0" applyNumberFormat="1" applyFont="1" applyFill="1" applyBorder="1"/>
    <xf numFmtId="3" fontId="39" fillId="18" borderId="43" xfId="0" applyNumberFormat="1" applyFont="1" applyFill="1" applyBorder="1"/>
    <xf numFmtId="167" fontId="0" fillId="0" borderId="0" xfId="0" applyNumberFormat="1"/>
    <xf numFmtId="3" fontId="39" fillId="0" borderId="43" xfId="0" applyNumberFormat="1" applyFont="1" applyBorder="1"/>
    <xf numFmtId="0" fontId="6" fillId="0" borderId="0" xfId="59" applyFont="1" applyAlignment="1">
      <alignment horizontal="left"/>
    </xf>
    <xf numFmtId="165" fontId="16" fillId="0" borderId="1" xfId="36" applyNumberFormat="1" applyFont="1" applyFill="1" applyBorder="1"/>
    <xf numFmtId="0" fontId="16" fillId="12" borderId="1" xfId="59" applyFont="1" applyFill="1" applyBorder="1" applyAlignment="1">
      <alignment wrapText="1"/>
    </xf>
    <xf numFmtId="0" fontId="6" fillId="13" borderId="1" xfId="67" applyFill="1" applyBorder="1" applyAlignment="1">
      <alignment horizontal="center"/>
    </xf>
    <xf numFmtId="0" fontId="6" fillId="0" borderId="0" xfId="54" applyAlignment="1">
      <alignment horizontal="center"/>
    </xf>
    <xf numFmtId="0" fontId="47" fillId="0" borderId="0" xfId="54" applyFont="1" applyAlignment="1">
      <alignment horizontal="center"/>
    </xf>
    <xf numFmtId="0" fontId="23" fillId="0" borderId="0" xfId="60" applyFont="1" applyAlignment="1">
      <alignment horizontal="center"/>
    </xf>
    <xf numFmtId="0" fontId="30" fillId="13" borderId="7" xfId="60" applyFont="1" applyFill="1" applyBorder="1" applyAlignment="1">
      <alignment horizontal="center"/>
    </xf>
    <xf numFmtId="0" fontId="30" fillId="13" borderId="30" xfId="60" applyFont="1" applyFill="1" applyBorder="1" applyAlignment="1">
      <alignment horizontal="center"/>
    </xf>
    <xf numFmtId="0" fontId="30" fillId="13" borderId="12" xfId="60" applyFont="1" applyFill="1" applyBorder="1" applyAlignment="1">
      <alignment horizontal="center"/>
    </xf>
    <xf numFmtId="0" fontId="26" fillId="0" borderId="0" xfId="60" applyFont="1" applyAlignment="1">
      <alignment horizontal="center"/>
    </xf>
  </cellXfs>
  <cellStyles count="86">
    <cellStyle name="Ezres" xfId="1" builtinId="3"/>
    <cellStyle name="Ezres 10" xfId="2" xr:uid="{00000000-0005-0000-0000-000001000000}"/>
    <cellStyle name="Ezres 11" xfId="3" xr:uid="{00000000-0005-0000-0000-000002000000}"/>
    <cellStyle name="Ezres 12" xfId="4" xr:uid="{00000000-0005-0000-0000-000003000000}"/>
    <cellStyle name="Ezres 2" xfId="5" xr:uid="{00000000-0005-0000-0000-000004000000}"/>
    <cellStyle name="Ezres 2 2" xfId="6" xr:uid="{00000000-0005-0000-0000-000005000000}"/>
    <cellStyle name="Ezres 2 2 2" xfId="7" xr:uid="{00000000-0005-0000-0000-000006000000}"/>
    <cellStyle name="Ezres 2 2 2 2" xfId="8" xr:uid="{00000000-0005-0000-0000-000007000000}"/>
    <cellStyle name="Ezres 2 2 3" xfId="9" xr:uid="{00000000-0005-0000-0000-000008000000}"/>
    <cellStyle name="Ezres 2 3" xfId="10" xr:uid="{00000000-0005-0000-0000-000009000000}"/>
    <cellStyle name="Ezres 2 3 2" xfId="11" xr:uid="{00000000-0005-0000-0000-00000A000000}"/>
    <cellStyle name="Ezres 2 4" xfId="12" xr:uid="{00000000-0005-0000-0000-00000B000000}"/>
    <cellStyle name="Ezres 2 4 2" xfId="13" xr:uid="{00000000-0005-0000-0000-00000C000000}"/>
    <cellStyle name="Ezres 2 5" xfId="14" xr:uid="{00000000-0005-0000-0000-00000D000000}"/>
    <cellStyle name="Ezres 2 6" xfId="15" xr:uid="{00000000-0005-0000-0000-00000E000000}"/>
    <cellStyle name="Ezres 3" xfId="16" xr:uid="{00000000-0005-0000-0000-00000F000000}"/>
    <cellStyle name="Ezres 3 2" xfId="17" xr:uid="{00000000-0005-0000-0000-000010000000}"/>
    <cellStyle name="Ezres 3 2 2" xfId="18" xr:uid="{00000000-0005-0000-0000-000011000000}"/>
    <cellStyle name="Ezres 3 3" xfId="19" xr:uid="{00000000-0005-0000-0000-000012000000}"/>
    <cellStyle name="Ezres 4" xfId="20" xr:uid="{00000000-0005-0000-0000-000013000000}"/>
    <cellStyle name="Ezres 4 2" xfId="21" xr:uid="{00000000-0005-0000-0000-000014000000}"/>
    <cellStyle name="Ezres 4 2 2" xfId="22" xr:uid="{00000000-0005-0000-0000-000015000000}"/>
    <cellStyle name="Ezres 4 3" xfId="23" xr:uid="{00000000-0005-0000-0000-000016000000}"/>
    <cellStyle name="Ezres 5" xfId="24" xr:uid="{00000000-0005-0000-0000-000017000000}"/>
    <cellStyle name="Ezres 5 2" xfId="25" xr:uid="{00000000-0005-0000-0000-000018000000}"/>
    <cellStyle name="Ezres 5 2 2" xfId="26" xr:uid="{00000000-0005-0000-0000-000019000000}"/>
    <cellStyle name="Ezres 5 3" xfId="27" xr:uid="{00000000-0005-0000-0000-00001A000000}"/>
    <cellStyle name="Ezres 6" xfId="28" xr:uid="{00000000-0005-0000-0000-00001B000000}"/>
    <cellStyle name="Ezres 6 2" xfId="29" xr:uid="{00000000-0005-0000-0000-00001C000000}"/>
    <cellStyle name="Ezres 6 2 2" xfId="30" xr:uid="{00000000-0005-0000-0000-00001D000000}"/>
    <cellStyle name="Ezres 6 3" xfId="31" xr:uid="{00000000-0005-0000-0000-00001E000000}"/>
    <cellStyle name="Ezres 6 3 2" xfId="32" xr:uid="{00000000-0005-0000-0000-00001F000000}"/>
    <cellStyle name="Ezres 6 4" xfId="33" xr:uid="{00000000-0005-0000-0000-000020000000}"/>
    <cellStyle name="Ezres 7" xfId="34" xr:uid="{00000000-0005-0000-0000-000021000000}"/>
    <cellStyle name="Ezres 7 2" xfId="35" xr:uid="{00000000-0005-0000-0000-000022000000}"/>
    <cellStyle name="Ezres 7 2 2" xfId="36" xr:uid="{00000000-0005-0000-0000-000023000000}"/>
    <cellStyle name="Ezres 7 2 2 2" xfId="37" xr:uid="{00000000-0005-0000-0000-000024000000}"/>
    <cellStyle name="Ezres 7 2 2 2 2" xfId="38" xr:uid="{00000000-0005-0000-0000-000025000000}"/>
    <cellStyle name="Ezres 7 2 2 3" xfId="39" xr:uid="{00000000-0005-0000-0000-000026000000}"/>
    <cellStyle name="Ezres 7 2 3" xfId="40" xr:uid="{00000000-0005-0000-0000-000027000000}"/>
    <cellStyle name="Ezres 7 2 4" xfId="41" xr:uid="{00000000-0005-0000-0000-000028000000}"/>
    <cellStyle name="Ezres 7 3" xfId="42" xr:uid="{00000000-0005-0000-0000-000029000000}"/>
    <cellStyle name="Ezres 8" xfId="43" xr:uid="{00000000-0005-0000-0000-00002A000000}"/>
    <cellStyle name="Ezres 8 2" xfId="44" xr:uid="{00000000-0005-0000-0000-00002B000000}"/>
    <cellStyle name="Ezres 9" xfId="45" xr:uid="{00000000-0005-0000-0000-00002C000000}"/>
    <cellStyle name="Ezres 9 2" xfId="46" xr:uid="{00000000-0005-0000-0000-00002D000000}"/>
    <cellStyle name="Jelölőszín 1" xfId="47" xr:uid="{00000000-0005-0000-0000-00002E000000}"/>
    <cellStyle name="Jelölőszín 2" xfId="48" xr:uid="{00000000-0005-0000-0000-00002F000000}"/>
    <cellStyle name="Jelölőszín 3" xfId="49" xr:uid="{00000000-0005-0000-0000-000030000000}"/>
    <cellStyle name="Jelölőszín 4" xfId="50" xr:uid="{00000000-0005-0000-0000-000031000000}"/>
    <cellStyle name="Jelölőszín 5" xfId="51" xr:uid="{00000000-0005-0000-0000-000032000000}"/>
    <cellStyle name="Jelölőszín 6" xfId="52" xr:uid="{00000000-0005-0000-0000-000033000000}"/>
    <cellStyle name="Normál" xfId="0" builtinId="0"/>
    <cellStyle name="Normál 2" xfId="53" xr:uid="{00000000-0005-0000-0000-000035000000}"/>
    <cellStyle name="Normál 2 2" xfId="54" xr:uid="{00000000-0005-0000-0000-000036000000}"/>
    <cellStyle name="Normál 2 2 2" xfId="55" xr:uid="{00000000-0005-0000-0000-000037000000}"/>
    <cellStyle name="Normál 2 2 3" xfId="56" xr:uid="{00000000-0005-0000-0000-000038000000}"/>
    <cellStyle name="Normál 2 3" xfId="57" xr:uid="{00000000-0005-0000-0000-000039000000}"/>
    <cellStyle name="Normál 2_2014 évi kgvt tábla" xfId="58" xr:uid="{00000000-0005-0000-0000-00003A000000}"/>
    <cellStyle name="Normál 3" xfId="59" xr:uid="{00000000-0005-0000-0000-00003B000000}"/>
    <cellStyle name="Normál 3 2" xfId="60" xr:uid="{00000000-0005-0000-0000-00003C000000}"/>
    <cellStyle name="Normál 3 3" xfId="61" xr:uid="{00000000-0005-0000-0000-00003D000000}"/>
    <cellStyle name="Normál 3_2017 kv táblák" xfId="62" xr:uid="{00000000-0005-0000-0000-00003E000000}"/>
    <cellStyle name="Normál 4" xfId="63" xr:uid="{00000000-0005-0000-0000-00003F000000}"/>
    <cellStyle name="Normál 4 2" xfId="64" xr:uid="{00000000-0005-0000-0000-000040000000}"/>
    <cellStyle name="Normál 4 2 2" xfId="65" xr:uid="{00000000-0005-0000-0000-000041000000}"/>
    <cellStyle name="Normál 4 2_2017 kv táblák" xfId="66" xr:uid="{00000000-0005-0000-0000-000042000000}"/>
    <cellStyle name="Normál 4 3" xfId="67" xr:uid="{00000000-0005-0000-0000-000043000000}"/>
    <cellStyle name="Normál 4_2017 kv táblák" xfId="68" xr:uid="{00000000-0005-0000-0000-000044000000}"/>
    <cellStyle name="Normál 5" xfId="69" xr:uid="{00000000-0005-0000-0000-000045000000}"/>
    <cellStyle name="Normál 5 2" xfId="70" xr:uid="{00000000-0005-0000-0000-000046000000}"/>
    <cellStyle name="Normál 6" xfId="71" xr:uid="{00000000-0005-0000-0000-000047000000}"/>
    <cellStyle name="Normál 6 2" xfId="72" xr:uid="{00000000-0005-0000-0000-000048000000}"/>
    <cellStyle name="Normál 6 3" xfId="73" xr:uid="{00000000-0005-0000-0000-000049000000}"/>
    <cellStyle name="Normál 7" xfId="74" xr:uid="{00000000-0005-0000-0000-00004A000000}"/>
    <cellStyle name="Normál 8" xfId="75" xr:uid="{00000000-0005-0000-0000-00004B000000}"/>
    <cellStyle name="Normál_2006. július felülv." xfId="76" xr:uid="{00000000-0005-0000-0000-00004C000000}"/>
    <cellStyle name="Normál_2006.ktgv.táblák Vilonya" xfId="77" xr:uid="{00000000-0005-0000-0000-00004D000000}"/>
    <cellStyle name="Normál_2007. évi 1-2 melléklet konc ." xfId="78" xr:uid="{00000000-0005-0000-0000-00004E000000}"/>
    <cellStyle name="Normál_2007.áhj" xfId="79" xr:uid="{00000000-0005-0000-0000-00004F000000}"/>
    <cellStyle name="Normál_2007.költségv.táblák 2" xfId="80" xr:uid="{00000000-0005-0000-0000-000050000000}"/>
    <cellStyle name="Normál_2007.költségv.táblák 3" xfId="81" xr:uid="{00000000-0005-0000-0000-000051000000}"/>
    <cellStyle name="Normál_2-1, 2-2 melléklet 2006" xfId="82" xr:uid="{00000000-0005-0000-0000-000052000000}"/>
    <cellStyle name="Normál_6.MELL.szoc.tábla" xfId="83" xr:uid="{00000000-0005-0000-0000-000053000000}"/>
    <cellStyle name="Normál_97ûrlap" xfId="84" xr:uid="{00000000-0005-0000-0000-000054000000}"/>
    <cellStyle name="Normál_Intézményi kiadás 2008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JEGY~1/AppData/Local/Temp/1530617489_vilonya%207.a.%20-%202018.%20i.nev%20v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%20P1/2018%20Vilonya/2018%20eredeti%20Vi/2018%20k&#246;lts&#233;gvet&#233;si%20t&#225;bl&#225;k%20V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%20P1/2017%20Vilonya/2017%20Vi%20k&#246;lts&#233;gvet&#233;s/2017%20kv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c"/>
      <sheetName val="1d"/>
      <sheetName val="2b"/>
      <sheetName val="2c"/>
      <sheetName val="2e"/>
      <sheetName val="2f"/>
      <sheetName val="3"/>
      <sheetName val="10"/>
    </sheetNames>
    <sheetDataSet>
      <sheetData sheetId="0">
        <row r="7">
          <cell r="C7">
            <v>0</v>
          </cell>
        </row>
        <row r="8">
          <cell r="C8">
            <v>5296600</v>
          </cell>
        </row>
        <row r="9">
          <cell r="C9">
            <v>1800000</v>
          </cell>
        </row>
        <row r="10">
          <cell r="C10">
            <v>0</v>
          </cell>
        </row>
        <row r="11">
          <cell r="C11">
            <v>22283498</v>
          </cell>
        </row>
        <row r="12">
          <cell r="C12">
            <v>6675483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6675483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28958981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1360000</v>
          </cell>
        </row>
        <row r="26">
          <cell r="C26">
            <v>350000</v>
          </cell>
        </row>
        <row r="27">
          <cell r="C27">
            <v>1010000</v>
          </cell>
        </row>
        <row r="28">
          <cell r="C28">
            <v>2920000</v>
          </cell>
        </row>
        <row r="29">
          <cell r="C29">
            <v>1450000</v>
          </cell>
        </row>
        <row r="30">
          <cell r="C30">
            <v>0</v>
          </cell>
        </row>
        <row r="31">
          <cell r="C31">
            <v>4370000</v>
          </cell>
        </row>
        <row r="32">
          <cell r="C32">
            <v>200000</v>
          </cell>
        </row>
        <row r="33">
          <cell r="C33">
            <v>0</v>
          </cell>
        </row>
        <row r="34">
          <cell r="C34">
            <v>140000</v>
          </cell>
        </row>
        <row r="35">
          <cell r="C35">
            <v>60000</v>
          </cell>
        </row>
        <row r="36">
          <cell r="C36">
            <v>5930000</v>
          </cell>
        </row>
        <row r="37">
          <cell r="C37">
            <v>190000</v>
          </cell>
        </row>
        <row r="38">
          <cell r="C38">
            <v>0</v>
          </cell>
        </row>
        <row r="39">
          <cell r="C39">
            <v>190000</v>
          </cell>
        </row>
        <row r="40">
          <cell r="C40">
            <v>0</v>
          </cell>
        </row>
        <row r="41">
          <cell r="C41">
            <v>2120640</v>
          </cell>
        </row>
        <row r="42">
          <cell r="C42">
            <v>1775640</v>
          </cell>
        </row>
        <row r="43">
          <cell r="C43">
            <v>345000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493865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2804505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100000</v>
          </cell>
        </row>
        <row r="65">
          <cell r="C65">
            <v>0</v>
          </cell>
        </row>
        <row r="66">
          <cell r="C66">
            <v>100000</v>
          </cell>
        </row>
        <row r="67">
          <cell r="C67">
            <v>37793486</v>
          </cell>
        </row>
        <row r="68">
          <cell r="C68">
            <v>37062900</v>
          </cell>
          <cell r="D68">
            <v>37062900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37062900</v>
          </cell>
        </row>
        <row r="72">
          <cell r="C72">
            <v>37062900</v>
          </cell>
        </row>
        <row r="73">
          <cell r="C73">
            <v>74856386</v>
          </cell>
        </row>
      </sheetData>
      <sheetData sheetId="1"/>
      <sheetData sheetId="2"/>
      <sheetData sheetId="3"/>
      <sheetData sheetId="4">
        <row r="6">
          <cell r="C6">
            <v>16360682</v>
          </cell>
        </row>
        <row r="7">
          <cell r="C7">
            <v>2766071</v>
          </cell>
        </row>
        <row r="8">
          <cell r="C8">
            <v>18073073</v>
          </cell>
        </row>
        <row r="9">
          <cell r="C9">
            <v>0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1500000</v>
          </cell>
        </row>
        <row r="14">
          <cell r="C14">
            <v>100000</v>
          </cell>
        </row>
        <row r="15">
          <cell r="C15">
            <v>1400000</v>
          </cell>
        </row>
        <row r="16">
          <cell r="C16">
            <v>0</v>
          </cell>
        </row>
        <row r="17">
          <cell r="C17">
            <v>1500000</v>
          </cell>
        </row>
        <row r="18">
          <cell r="C18">
            <v>78349</v>
          </cell>
        </row>
        <row r="19">
          <cell r="C19">
            <v>6254804</v>
          </cell>
        </row>
        <row r="20">
          <cell r="C20">
            <v>100000</v>
          </cell>
        </row>
        <row r="21">
          <cell r="C21">
            <v>0</v>
          </cell>
        </row>
        <row r="22">
          <cell r="C22">
            <v>715060</v>
          </cell>
        </row>
        <row r="23">
          <cell r="C23">
            <v>5439744</v>
          </cell>
        </row>
        <row r="24">
          <cell r="C24">
            <v>450000</v>
          </cell>
        </row>
        <row r="25">
          <cell r="C25">
            <v>14419270</v>
          </cell>
        </row>
        <row r="26">
          <cell r="C26">
            <v>21202423</v>
          </cell>
        </row>
        <row r="27">
          <cell r="C27">
            <v>6301181</v>
          </cell>
        </row>
        <row r="28">
          <cell r="C28">
            <v>0</v>
          </cell>
        </row>
        <row r="29">
          <cell r="C29">
            <v>157480</v>
          </cell>
        </row>
        <row r="30">
          <cell r="C30">
            <v>630314</v>
          </cell>
        </row>
        <row r="31">
          <cell r="C31">
            <v>1914025.28</v>
          </cell>
        </row>
        <row r="32">
          <cell r="C32">
            <v>9003000.2799999993</v>
          </cell>
        </row>
        <row r="33">
          <cell r="C33">
            <v>3930639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1061272</v>
          </cell>
        </row>
        <row r="37">
          <cell r="C37">
            <v>4991911</v>
          </cell>
        </row>
        <row r="38">
          <cell r="C38">
            <v>67886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67886</v>
          </cell>
        </row>
        <row r="42">
          <cell r="C42">
            <v>67886</v>
          </cell>
        </row>
        <row r="43">
          <cell r="C43">
            <v>73965046.280000001</v>
          </cell>
        </row>
        <row r="44">
          <cell r="C44">
            <v>891340</v>
          </cell>
        </row>
        <row r="45">
          <cell r="C45">
            <v>0</v>
          </cell>
        </row>
        <row r="46">
          <cell r="C46">
            <v>891340</v>
          </cell>
        </row>
        <row r="47">
          <cell r="C47">
            <v>891340</v>
          </cell>
        </row>
        <row r="48">
          <cell r="C48">
            <v>74856386.280000001</v>
          </cell>
        </row>
      </sheetData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 a"/>
      <sheetName val="2b"/>
      <sheetName val="2c"/>
      <sheetName val="2d"/>
      <sheetName val="3"/>
      <sheetName val="4.sz. mell"/>
      <sheetName val="5"/>
      <sheetName val="6 mell"/>
      <sheetName val="7"/>
      <sheetName val="8"/>
      <sheetName val="9"/>
      <sheetName val="10"/>
    </sheetNames>
    <sheetDataSet>
      <sheetData sheetId="0" refreshError="1">
        <row r="61">
          <cell r="C61">
            <v>0</v>
          </cell>
        </row>
        <row r="68">
          <cell r="C68">
            <v>0</v>
          </cell>
        </row>
        <row r="69">
          <cell r="C69">
            <v>0</v>
          </cell>
        </row>
      </sheetData>
      <sheetData sheetId="1" refreshError="1"/>
      <sheetData sheetId="2" refreshError="1"/>
      <sheetData sheetId="3" refreshError="1">
        <row r="45">
          <cell r="C4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1a"/>
      <sheetName val="1b"/>
      <sheetName val="2"/>
      <sheetName val="2 a"/>
      <sheetName val="2b"/>
      <sheetName val="2c"/>
      <sheetName val="2d"/>
      <sheetName val="3"/>
      <sheetName val="4.sz. mell"/>
      <sheetName val="5"/>
      <sheetName val="6 mell"/>
      <sheetName val="7"/>
      <sheetName val="8"/>
      <sheetName val="9"/>
      <sheetName val="10"/>
    </sheetNames>
    <sheetDataSet>
      <sheetData sheetId="0">
        <row r="69">
          <cell r="C69">
            <v>0</v>
          </cell>
        </row>
      </sheetData>
      <sheetData sheetId="1">
        <row r="7">
          <cell r="F7">
            <v>13146508</v>
          </cell>
        </row>
        <row r="18">
          <cell r="F18">
            <v>5148548</v>
          </cell>
        </row>
        <row r="25">
          <cell r="F25">
            <v>1200000</v>
          </cell>
        </row>
      </sheetData>
      <sheetData sheetId="2"/>
      <sheetData sheetId="3"/>
      <sheetData sheetId="4"/>
      <sheetData sheetId="5">
        <row r="6">
          <cell r="C6">
            <v>1997015</v>
          </cell>
        </row>
        <row r="7">
          <cell r="C7">
            <v>1879754</v>
          </cell>
        </row>
      </sheetData>
      <sheetData sheetId="6">
        <row r="7">
          <cell r="C7">
            <v>25590</v>
          </cell>
        </row>
      </sheetData>
      <sheetData sheetId="7">
        <row r="17">
          <cell r="B17">
            <v>31245189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opLeftCell="B1" workbookViewId="0">
      <pane ySplit="6" topLeftCell="A25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28" customWidth="1"/>
    <col min="4" max="12" width="10.7109375" style="228" customWidth="1"/>
  </cols>
  <sheetData>
    <row r="1" spans="1:12" ht="18.75" x14ac:dyDescent="0.3">
      <c r="B1" s="39" t="s">
        <v>304</v>
      </c>
      <c r="C1" s="227" t="s">
        <v>148</v>
      </c>
    </row>
    <row r="2" spans="1:12" ht="18.75" x14ac:dyDescent="0.3">
      <c r="B2" s="43" t="s">
        <v>373</v>
      </c>
      <c r="C2" s="229" t="s">
        <v>391</v>
      </c>
    </row>
    <row r="3" spans="1:12" ht="18.75" x14ac:dyDescent="0.3">
      <c r="B3" s="15"/>
    </row>
    <row r="4" spans="1:12" ht="15.75" x14ac:dyDescent="0.25">
      <c r="B4" s="16" t="s">
        <v>110</v>
      </c>
      <c r="C4" s="228" t="s">
        <v>112</v>
      </c>
    </row>
    <row r="5" spans="1:12" ht="36.75" thickBot="1" x14ac:dyDescent="0.25">
      <c r="A5" s="1" t="s">
        <v>0</v>
      </c>
      <c r="B5" s="2" t="s">
        <v>1</v>
      </c>
      <c r="C5" s="230" t="s">
        <v>321</v>
      </c>
      <c r="D5" s="221" t="s">
        <v>306</v>
      </c>
      <c r="E5" s="222" t="s">
        <v>307</v>
      </c>
      <c r="F5" s="221" t="s">
        <v>308</v>
      </c>
      <c r="G5" s="221" t="s">
        <v>310</v>
      </c>
      <c r="H5" s="221" t="s">
        <v>311</v>
      </c>
      <c r="I5" s="221" t="s">
        <v>315</v>
      </c>
      <c r="J5" s="221" t="s">
        <v>318</v>
      </c>
      <c r="K5" s="223" t="s">
        <v>319</v>
      </c>
      <c r="L5" s="224" t="s">
        <v>320</v>
      </c>
    </row>
    <row r="6" spans="1:12" ht="25.5" x14ac:dyDescent="0.2">
      <c r="A6" s="3">
        <v>1</v>
      </c>
      <c r="B6" s="17" t="s">
        <v>46</v>
      </c>
      <c r="C6" s="231">
        <f t="shared" ref="C6:C37" si="0">SUM(D6:L6)</f>
        <v>15186898</v>
      </c>
      <c r="D6" s="233">
        <v>15186898</v>
      </c>
      <c r="E6" s="233"/>
      <c r="F6" s="233"/>
      <c r="G6" s="233"/>
      <c r="H6" s="233"/>
      <c r="I6" s="233"/>
      <c r="J6" s="233"/>
      <c r="K6" s="233"/>
      <c r="L6" s="233"/>
    </row>
    <row r="7" spans="1:12" ht="25.5" x14ac:dyDescent="0.2">
      <c r="A7" s="3">
        <v>2</v>
      </c>
      <c r="B7" s="17" t="s">
        <v>47</v>
      </c>
      <c r="C7" s="234">
        <f t="shared" si="0"/>
        <v>0</v>
      </c>
      <c r="D7" s="233"/>
      <c r="E7" s="233"/>
      <c r="F7" s="233"/>
      <c r="G7" s="233"/>
      <c r="H7" s="233"/>
      <c r="I7" s="233"/>
      <c r="J7" s="233"/>
      <c r="K7" s="233"/>
      <c r="L7" s="233"/>
    </row>
    <row r="8" spans="1:12" ht="25.5" x14ac:dyDescent="0.2">
      <c r="A8" s="3">
        <v>3</v>
      </c>
      <c r="B8" s="17" t="s">
        <v>48</v>
      </c>
      <c r="C8" s="234">
        <f t="shared" si="0"/>
        <v>5296600</v>
      </c>
      <c r="D8" s="233">
        <v>5296600</v>
      </c>
      <c r="E8" s="233"/>
      <c r="F8" s="233"/>
      <c r="G8" s="233"/>
      <c r="H8" s="233"/>
      <c r="I8" s="233"/>
      <c r="J8" s="233"/>
      <c r="K8" s="233"/>
      <c r="L8" s="233"/>
    </row>
    <row r="9" spans="1:12" ht="25.5" x14ac:dyDescent="0.2">
      <c r="A9" s="3">
        <v>4</v>
      </c>
      <c r="B9" s="17" t="s">
        <v>49</v>
      </c>
      <c r="C9" s="234">
        <f t="shared" si="0"/>
        <v>1800000</v>
      </c>
      <c r="D9" s="233">
        <v>1800000</v>
      </c>
      <c r="E9" s="233"/>
      <c r="F9" s="233"/>
      <c r="G9" s="233"/>
      <c r="H9" s="233"/>
      <c r="I9" s="233"/>
      <c r="J9" s="233"/>
      <c r="K9" s="233"/>
      <c r="L9" s="233"/>
    </row>
    <row r="10" spans="1:12" ht="25.5" x14ac:dyDescent="0.2">
      <c r="A10" s="3">
        <v>5</v>
      </c>
      <c r="B10" s="17" t="s">
        <v>50</v>
      </c>
      <c r="C10" s="234">
        <f t="shared" si="0"/>
        <v>0</v>
      </c>
      <c r="D10" s="233"/>
      <c r="E10" s="233"/>
      <c r="F10" s="233"/>
      <c r="G10" s="233"/>
      <c r="H10" s="233"/>
      <c r="I10" s="233"/>
      <c r="J10" s="233"/>
      <c r="K10" s="233"/>
      <c r="L10" s="233"/>
    </row>
    <row r="11" spans="1:12" x14ac:dyDescent="0.2">
      <c r="A11" s="3">
        <v>6</v>
      </c>
      <c r="B11" s="17" t="s">
        <v>51</v>
      </c>
      <c r="C11" s="234">
        <f t="shared" si="0"/>
        <v>22283498</v>
      </c>
      <c r="D11" s="235">
        <f t="shared" ref="D11:L11" si="1">SUM(D6:D10)</f>
        <v>22283498</v>
      </c>
      <c r="E11" s="235">
        <f t="shared" si="1"/>
        <v>0</v>
      </c>
      <c r="F11" s="235">
        <f t="shared" si="1"/>
        <v>0</v>
      </c>
      <c r="G11" s="235">
        <f t="shared" si="1"/>
        <v>0</v>
      </c>
      <c r="H11" s="235">
        <f t="shared" si="1"/>
        <v>0</v>
      </c>
      <c r="I11" s="235">
        <f t="shared" si="1"/>
        <v>0</v>
      </c>
      <c r="J11" s="235">
        <f t="shared" si="1"/>
        <v>0</v>
      </c>
      <c r="K11" s="235">
        <f t="shared" si="1"/>
        <v>0</v>
      </c>
      <c r="L11" s="235">
        <f t="shared" si="1"/>
        <v>0</v>
      </c>
    </row>
    <row r="12" spans="1:12" ht="25.5" x14ac:dyDescent="0.2">
      <c r="A12" s="3">
        <v>7</v>
      </c>
      <c r="B12" s="17" t="s">
        <v>52</v>
      </c>
      <c r="C12" s="234">
        <f t="shared" si="0"/>
        <v>6675483</v>
      </c>
      <c r="D12" s="235">
        <f t="shared" ref="D12:L12" si="2">SUM(D13:D17)</f>
        <v>0</v>
      </c>
      <c r="E12" s="235">
        <f t="shared" si="2"/>
        <v>0</v>
      </c>
      <c r="F12" s="235">
        <f t="shared" si="2"/>
        <v>0</v>
      </c>
      <c r="G12" s="235">
        <f t="shared" si="2"/>
        <v>0</v>
      </c>
      <c r="H12" s="235">
        <f t="shared" si="2"/>
        <v>6675483</v>
      </c>
      <c r="I12" s="235">
        <f t="shared" si="2"/>
        <v>0</v>
      </c>
      <c r="J12" s="235">
        <f t="shared" si="2"/>
        <v>0</v>
      </c>
      <c r="K12" s="235">
        <f t="shared" si="2"/>
        <v>0</v>
      </c>
      <c r="L12" s="235">
        <f t="shared" si="2"/>
        <v>0</v>
      </c>
    </row>
    <row r="13" spans="1:12" x14ac:dyDescent="0.2">
      <c r="A13" s="3">
        <v>8</v>
      </c>
      <c r="B13" s="17" t="s">
        <v>374</v>
      </c>
      <c r="C13" s="234">
        <f t="shared" si="0"/>
        <v>0</v>
      </c>
      <c r="D13" s="233"/>
      <c r="E13" s="233"/>
      <c r="F13" s="233"/>
      <c r="G13" s="233"/>
      <c r="H13" s="233"/>
      <c r="I13" s="233"/>
      <c r="J13" s="233"/>
      <c r="K13" s="233"/>
      <c r="L13" s="233"/>
    </row>
    <row r="14" spans="1:12" x14ac:dyDescent="0.2">
      <c r="A14" s="3">
        <v>9</v>
      </c>
      <c r="B14" s="17" t="s">
        <v>54</v>
      </c>
      <c r="C14" s="234">
        <f t="shared" si="0"/>
        <v>0</v>
      </c>
      <c r="D14" s="233"/>
      <c r="E14" s="233"/>
      <c r="F14" s="233"/>
      <c r="G14" s="233"/>
      <c r="H14" s="233"/>
      <c r="I14" s="233"/>
      <c r="J14" s="233"/>
      <c r="K14" s="233"/>
      <c r="L14" s="233"/>
    </row>
    <row r="15" spans="1:12" x14ac:dyDescent="0.2">
      <c r="A15" s="3">
        <v>10</v>
      </c>
      <c r="B15" s="17" t="s">
        <v>55</v>
      </c>
      <c r="C15" s="234">
        <f t="shared" si="0"/>
        <v>6675483</v>
      </c>
      <c r="D15" s="233"/>
      <c r="E15" s="236"/>
      <c r="F15" s="233"/>
      <c r="G15" s="233"/>
      <c r="H15" s="233">
        <v>6675483</v>
      </c>
      <c r="I15" s="236"/>
      <c r="J15" s="233"/>
      <c r="K15" s="233"/>
      <c r="L15" s="233"/>
    </row>
    <row r="16" spans="1:12" x14ac:dyDescent="0.2">
      <c r="A16" s="3"/>
      <c r="B16" s="17" t="s">
        <v>365</v>
      </c>
      <c r="C16" s="234">
        <f t="shared" si="0"/>
        <v>0</v>
      </c>
      <c r="D16" s="233"/>
      <c r="E16" s="236"/>
      <c r="F16" s="233"/>
      <c r="G16" s="233"/>
      <c r="H16" s="233"/>
      <c r="I16" s="236"/>
      <c r="J16" s="233"/>
      <c r="K16" s="233"/>
      <c r="L16" s="233"/>
    </row>
    <row r="17" spans="1:12" x14ac:dyDescent="0.2">
      <c r="A17" s="3">
        <v>11</v>
      </c>
      <c r="B17" s="17" t="s">
        <v>56</v>
      </c>
      <c r="C17" s="234">
        <f t="shared" si="0"/>
        <v>0</v>
      </c>
      <c r="D17" s="233"/>
      <c r="E17" s="233"/>
      <c r="F17" s="233"/>
      <c r="G17" s="233"/>
      <c r="H17" s="233"/>
      <c r="I17" s="233"/>
      <c r="J17" s="233"/>
      <c r="K17" s="233"/>
      <c r="L17" s="233"/>
    </row>
    <row r="18" spans="1:12" ht="25.5" x14ac:dyDescent="0.2">
      <c r="A18" s="3">
        <v>12</v>
      </c>
      <c r="B18" s="18" t="s">
        <v>57</v>
      </c>
      <c r="C18" s="234">
        <f t="shared" si="0"/>
        <v>28958981</v>
      </c>
      <c r="D18" s="238">
        <f t="shared" ref="D18:L18" si="3">D11+D12</f>
        <v>22283498</v>
      </c>
      <c r="E18" s="238">
        <f t="shared" si="3"/>
        <v>0</v>
      </c>
      <c r="F18" s="238">
        <f t="shared" si="3"/>
        <v>0</v>
      </c>
      <c r="G18" s="238">
        <f t="shared" si="3"/>
        <v>0</v>
      </c>
      <c r="H18" s="238">
        <f t="shared" si="3"/>
        <v>6675483</v>
      </c>
      <c r="I18" s="238">
        <f t="shared" si="3"/>
        <v>0</v>
      </c>
      <c r="J18" s="238">
        <f t="shared" si="3"/>
        <v>0</v>
      </c>
      <c r="K18" s="238">
        <f t="shared" si="3"/>
        <v>0</v>
      </c>
      <c r="L18" s="238">
        <f t="shared" si="3"/>
        <v>0</v>
      </c>
    </row>
    <row r="19" spans="1:12" x14ac:dyDescent="0.2">
      <c r="A19" s="3">
        <v>13</v>
      </c>
      <c r="B19" s="17" t="s">
        <v>58</v>
      </c>
      <c r="C19" s="234">
        <f t="shared" si="0"/>
        <v>0</v>
      </c>
      <c r="D19" s="239">
        <f t="shared" ref="D19:L19" si="4">SUM(D20:D23)</f>
        <v>0</v>
      </c>
      <c r="E19" s="239">
        <f t="shared" si="4"/>
        <v>0</v>
      </c>
      <c r="F19" s="239">
        <f t="shared" si="4"/>
        <v>0</v>
      </c>
      <c r="G19" s="239">
        <f t="shared" si="4"/>
        <v>0</v>
      </c>
      <c r="H19" s="239">
        <f t="shared" si="4"/>
        <v>0</v>
      </c>
      <c r="I19" s="239">
        <f t="shared" si="4"/>
        <v>0</v>
      </c>
      <c r="J19" s="239">
        <f t="shared" si="4"/>
        <v>0</v>
      </c>
      <c r="K19" s="239">
        <f t="shared" si="4"/>
        <v>0</v>
      </c>
      <c r="L19" s="239">
        <f t="shared" si="4"/>
        <v>0</v>
      </c>
    </row>
    <row r="20" spans="1:12" x14ac:dyDescent="0.2">
      <c r="A20" s="3">
        <v>14</v>
      </c>
      <c r="B20" s="17" t="s">
        <v>59</v>
      </c>
      <c r="C20" s="234">
        <f t="shared" si="0"/>
        <v>0</v>
      </c>
      <c r="D20" s="240"/>
      <c r="E20" s="240"/>
      <c r="F20" s="240"/>
      <c r="G20" s="240"/>
      <c r="H20" s="240"/>
      <c r="I20" s="240"/>
      <c r="J20" s="240"/>
      <c r="K20" s="240"/>
      <c r="L20" s="240"/>
    </row>
    <row r="21" spans="1:12" x14ac:dyDescent="0.2">
      <c r="A21" s="3">
        <v>15</v>
      </c>
      <c r="B21" s="17" t="s">
        <v>60</v>
      </c>
      <c r="C21" s="234">
        <f t="shared" si="0"/>
        <v>0</v>
      </c>
      <c r="D21" s="240"/>
      <c r="E21" s="240"/>
      <c r="F21" s="240"/>
      <c r="G21" s="240"/>
      <c r="H21" s="240"/>
      <c r="I21" s="240"/>
      <c r="J21" s="240"/>
      <c r="K21" s="240"/>
      <c r="L21" s="240"/>
    </row>
    <row r="22" spans="1:12" x14ac:dyDescent="0.2">
      <c r="A22" s="3">
        <v>16</v>
      </c>
      <c r="B22" s="17" t="s">
        <v>61</v>
      </c>
      <c r="C22" s="234">
        <f t="shared" si="0"/>
        <v>0</v>
      </c>
      <c r="D22" s="240"/>
      <c r="E22" s="240"/>
      <c r="F22" s="240"/>
      <c r="G22" s="240"/>
      <c r="H22" s="240"/>
      <c r="I22" s="240"/>
      <c r="J22" s="240"/>
      <c r="K22" s="240"/>
      <c r="L22" s="240"/>
    </row>
    <row r="23" spans="1:12" x14ac:dyDescent="0.2">
      <c r="A23" s="3">
        <v>17</v>
      </c>
      <c r="B23" s="19" t="s">
        <v>62</v>
      </c>
      <c r="C23" s="234">
        <f t="shared" si="0"/>
        <v>0</v>
      </c>
      <c r="D23" s="240"/>
      <c r="E23" s="240"/>
      <c r="F23" s="240"/>
      <c r="G23" s="240"/>
      <c r="H23" s="240"/>
      <c r="I23" s="240"/>
      <c r="J23" s="240"/>
      <c r="K23" s="240"/>
      <c r="L23" s="240"/>
    </row>
    <row r="24" spans="1:12" ht="25.5" x14ac:dyDescent="0.2">
      <c r="A24" s="3">
        <v>18</v>
      </c>
      <c r="B24" s="18" t="s">
        <v>63</v>
      </c>
      <c r="C24" s="234">
        <f t="shared" si="0"/>
        <v>0</v>
      </c>
      <c r="D24" s="238">
        <f t="shared" ref="D24:L24" si="5">D19</f>
        <v>0</v>
      </c>
      <c r="E24" s="238">
        <f t="shared" si="5"/>
        <v>0</v>
      </c>
      <c r="F24" s="238">
        <f t="shared" si="5"/>
        <v>0</v>
      </c>
      <c r="G24" s="238">
        <f t="shared" si="5"/>
        <v>0</v>
      </c>
      <c r="H24" s="238">
        <f t="shared" si="5"/>
        <v>0</v>
      </c>
      <c r="I24" s="238">
        <f t="shared" si="5"/>
        <v>0</v>
      </c>
      <c r="J24" s="238">
        <f t="shared" si="5"/>
        <v>0</v>
      </c>
      <c r="K24" s="238">
        <f t="shared" si="5"/>
        <v>0</v>
      </c>
      <c r="L24" s="238">
        <f t="shared" si="5"/>
        <v>0</v>
      </c>
    </row>
    <row r="25" spans="1:12" x14ac:dyDescent="0.2">
      <c r="A25" s="3">
        <v>19</v>
      </c>
      <c r="B25" s="17" t="s">
        <v>64</v>
      </c>
      <c r="C25" s="234">
        <f t="shared" si="0"/>
        <v>1360000</v>
      </c>
      <c r="D25" s="235">
        <f t="shared" ref="D25:L25" si="6">SUM(D26:D27)</f>
        <v>0</v>
      </c>
      <c r="E25" s="235">
        <f t="shared" si="6"/>
        <v>1360000</v>
      </c>
      <c r="F25" s="235">
        <f t="shared" si="6"/>
        <v>0</v>
      </c>
      <c r="G25" s="235">
        <f t="shared" si="6"/>
        <v>0</v>
      </c>
      <c r="H25" s="235">
        <f t="shared" si="6"/>
        <v>0</v>
      </c>
      <c r="I25" s="235">
        <f t="shared" si="6"/>
        <v>0</v>
      </c>
      <c r="J25" s="235">
        <f t="shared" si="6"/>
        <v>0</v>
      </c>
      <c r="K25" s="235">
        <f t="shared" si="6"/>
        <v>0</v>
      </c>
      <c r="L25" s="235">
        <f t="shared" si="6"/>
        <v>0</v>
      </c>
    </row>
    <row r="26" spans="1:12" x14ac:dyDescent="0.2">
      <c r="A26" s="3">
        <v>20</v>
      </c>
      <c r="B26" s="17" t="s">
        <v>65</v>
      </c>
      <c r="C26" s="234">
        <f t="shared" si="0"/>
        <v>350000</v>
      </c>
      <c r="D26" s="233"/>
      <c r="E26" s="233">
        <v>350000</v>
      </c>
      <c r="F26" s="233"/>
      <c r="G26" s="233"/>
      <c r="H26" s="233"/>
      <c r="I26" s="233"/>
      <c r="J26" s="233"/>
      <c r="K26" s="233"/>
      <c r="L26" s="233"/>
    </row>
    <row r="27" spans="1:12" ht="16.5" customHeight="1" x14ac:dyDescent="0.2">
      <c r="A27" s="3">
        <v>21</v>
      </c>
      <c r="B27" s="17" t="s">
        <v>66</v>
      </c>
      <c r="C27" s="234">
        <f t="shared" si="0"/>
        <v>1010000</v>
      </c>
      <c r="D27" s="233"/>
      <c r="E27" s="233">
        <v>1010000</v>
      </c>
      <c r="F27" s="233"/>
      <c r="G27" s="233"/>
      <c r="H27" s="233"/>
      <c r="I27" s="233"/>
      <c r="J27" s="233"/>
      <c r="K27" s="233"/>
      <c r="L27" s="233"/>
    </row>
    <row r="28" spans="1:12" ht="18.75" customHeight="1" x14ac:dyDescent="0.2">
      <c r="A28" s="3">
        <v>22</v>
      </c>
      <c r="B28" s="17" t="s">
        <v>67</v>
      </c>
      <c r="C28" s="234">
        <f t="shared" si="0"/>
        <v>2920000</v>
      </c>
      <c r="D28" s="233"/>
      <c r="E28" s="233">
        <v>2920000</v>
      </c>
      <c r="F28" s="233"/>
      <c r="G28" s="233"/>
      <c r="H28" s="233"/>
      <c r="I28" s="233"/>
      <c r="J28" s="233"/>
      <c r="K28" s="233"/>
      <c r="L28" s="233"/>
    </row>
    <row r="29" spans="1:12" x14ac:dyDescent="0.2">
      <c r="A29" s="3">
        <v>23</v>
      </c>
      <c r="B29" s="17" t="s">
        <v>68</v>
      </c>
      <c r="C29" s="234">
        <f t="shared" si="0"/>
        <v>1450000</v>
      </c>
      <c r="D29" s="233"/>
      <c r="E29" s="233">
        <v>1450000</v>
      </c>
      <c r="F29" s="233"/>
      <c r="G29" s="233"/>
      <c r="H29" s="233"/>
      <c r="I29" s="233"/>
      <c r="J29" s="233"/>
      <c r="K29" s="233"/>
      <c r="L29" s="233"/>
    </row>
    <row r="30" spans="1:12" ht="25.5" x14ac:dyDescent="0.2">
      <c r="A30" s="3">
        <v>24</v>
      </c>
      <c r="B30" s="17" t="s">
        <v>69</v>
      </c>
      <c r="C30" s="234">
        <f t="shared" si="0"/>
        <v>0</v>
      </c>
      <c r="D30" s="233"/>
      <c r="E30" s="233"/>
      <c r="F30" s="233"/>
      <c r="G30" s="233"/>
      <c r="H30" s="233"/>
      <c r="I30" s="233"/>
      <c r="J30" s="233"/>
      <c r="K30" s="233"/>
      <c r="L30" s="233"/>
    </row>
    <row r="31" spans="1:12" x14ac:dyDescent="0.2">
      <c r="A31" s="3">
        <v>25</v>
      </c>
      <c r="B31" s="17" t="s">
        <v>70</v>
      </c>
      <c r="C31" s="234">
        <f t="shared" si="0"/>
        <v>4370000</v>
      </c>
      <c r="D31" s="235">
        <f t="shared" ref="D31:L31" si="7">SUM(D28:D30)</f>
        <v>0</v>
      </c>
      <c r="E31" s="235">
        <f t="shared" si="7"/>
        <v>4370000</v>
      </c>
      <c r="F31" s="235">
        <f t="shared" si="7"/>
        <v>0</v>
      </c>
      <c r="G31" s="235">
        <f t="shared" si="7"/>
        <v>0</v>
      </c>
      <c r="H31" s="235">
        <f t="shared" si="7"/>
        <v>0</v>
      </c>
      <c r="I31" s="235">
        <f t="shared" si="7"/>
        <v>0</v>
      </c>
      <c r="J31" s="235">
        <f t="shared" si="7"/>
        <v>0</v>
      </c>
      <c r="K31" s="235">
        <f t="shared" si="7"/>
        <v>0</v>
      </c>
      <c r="L31" s="235">
        <f t="shared" si="7"/>
        <v>0</v>
      </c>
    </row>
    <row r="32" spans="1:12" x14ac:dyDescent="0.2">
      <c r="A32" s="3">
        <v>26</v>
      </c>
      <c r="B32" s="17" t="s">
        <v>71</v>
      </c>
      <c r="C32" s="234">
        <f t="shared" si="0"/>
        <v>200000</v>
      </c>
      <c r="D32" s="235">
        <f t="shared" ref="D32:L32" si="8">SUM(D33:D35)</f>
        <v>0</v>
      </c>
      <c r="E32" s="235">
        <f t="shared" si="8"/>
        <v>200000</v>
      </c>
      <c r="F32" s="235">
        <f t="shared" si="8"/>
        <v>0</v>
      </c>
      <c r="G32" s="235">
        <f t="shared" si="8"/>
        <v>0</v>
      </c>
      <c r="H32" s="235">
        <f t="shared" si="8"/>
        <v>0</v>
      </c>
      <c r="I32" s="235">
        <f t="shared" si="8"/>
        <v>0</v>
      </c>
      <c r="J32" s="235">
        <f t="shared" si="8"/>
        <v>0</v>
      </c>
      <c r="K32" s="235">
        <f t="shared" si="8"/>
        <v>0</v>
      </c>
      <c r="L32" s="235">
        <f t="shared" si="8"/>
        <v>0</v>
      </c>
    </row>
    <row r="33" spans="1:12" ht="51" x14ac:dyDescent="0.2">
      <c r="A33" s="3">
        <v>27</v>
      </c>
      <c r="B33" s="17" t="s">
        <v>72</v>
      </c>
      <c r="C33" s="234">
        <f t="shared" si="0"/>
        <v>0</v>
      </c>
      <c r="D33" s="233"/>
      <c r="E33" s="233"/>
      <c r="F33" s="233"/>
      <c r="G33" s="233"/>
      <c r="H33" s="233"/>
      <c r="I33" s="233"/>
      <c r="J33" s="233"/>
      <c r="K33" s="233"/>
      <c r="L33" s="233"/>
    </row>
    <row r="34" spans="1:12" x14ac:dyDescent="0.2">
      <c r="A34" s="3">
        <v>28</v>
      </c>
      <c r="B34" s="17" t="s">
        <v>73</v>
      </c>
      <c r="C34" s="234">
        <f t="shared" si="0"/>
        <v>140000</v>
      </c>
      <c r="D34" s="233"/>
      <c r="E34" s="233">
        <v>140000</v>
      </c>
      <c r="F34" s="233"/>
      <c r="G34" s="233"/>
      <c r="H34" s="233"/>
      <c r="I34" s="233"/>
      <c r="J34" s="233"/>
      <c r="K34" s="233"/>
      <c r="L34" s="233"/>
    </row>
    <row r="35" spans="1:12" x14ac:dyDescent="0.2">
      <c r="A35" s="3">
        <v>29</v>
      </c>
      <c r="B35" s="17" t="s">
        <v>74</v>
      </c>
      <c r="C35" s="234">
        <f t="shared" si="0"/>
        <v>60000</v>
      </c>
      <c r="D35" s="240"/>
      <c r="E35" s="233">
        <v>60000</v>
      </c>
      <c r="F35" s="240"/>
      <c r="G35" s="240"/>
      <c r="H35" s="240"/>
      <c r="I35" s="240"/>
      <c r="J35" s="240"/>
      <c r="K35" s="240"/>
      <c r="L35" s="240"/>
    </row>
    <row r="36" spans="1:12" x14ac:dyDescent="0.2">
      <c r="A36" s="3">
        <v>30</v>
      </c>
      <c r="B36" s="18" t="s">
        <v>75</v>
      </c>
      <c r="C36" s="234">
        <f t="shared" si="0"/>
        <v>5930000</v>
      </c>
      <c r="D36" s="238">
        <f t="shared" ref="D36:L36" si="9">D25+D31+D32</f>
        <v>0</v>
      </c>
      <c r="E36" s="238">
        <f t="shared" si="9"/>
        <v>5930000</v>
      </c>
      <c r="F36" s="238">
        <f t="shared" si="9"/>
        <v>0</v>
      </c>
      <c r="G36" s="238">
        <f t="shared" si="9"/>
        <v>0</v>
      </c>
      <c r="H36" s="238">
        <f t="shared" si="9"/>
        <v>0</v>
      </c>
      <c r="I36" s="238">
        <f t="shared" si="9"/>
        <v>0</v>
      </c>
      <c r="J36" s="238">
        <f t="shared" si="9"/>
        <v>0</v>
      </c>
      <c r="K36" s="238">
        <f t="shared" si="9"/>
        <v>0</v>
      </c>
      <c r="L36" s="238">
        <f t="shared" si="9"/>
        <v>0</v>
      </c>
    </row>
    <row r="37" spans="1:12" x14ac:dyDescent="0.2">
      <c r="A37" s="3">
        <v>31</v>
      </c>
      <c r="B37" s="20" t="s">
        <v>76</v>
      </c>
      <c r="C37" s="234">
        <f t="shared" si="0"/>
        <v>190000</v>
      </c>
      <c r="D37" s="241">
        <f t="shared" ref="D37:L37" si="10">SUM(D38:D40)</f>
        <v>0</v>
      </c>
      <c r="E37" s="241">
        <f t="shared" si="10"/>
        <v>0</v>
      </c>
      <c r="F37" s="241">
        <f t="shared" si="10"/>
        <v>0</v>
      </c>
      <c r="G37" s="241">
        <f t="shared" si="10"/>
        <v>190000</v>
      </c>
      <c r="H37" s="241">
        <f t="shared" si="10"/>
        <v>0</v>
      </c>
      <c r="I37" s="241">
        <f t="shared" si="10"/>
        <v>0</v>
      </c>
      <c r="J37" s="241">
        <f t="shared" si="10"/>
        <v>0</v>
      </c>
      <c r="K37" s="241">
        <f t="shared" si="10"/>
        <v>0</v>
      </c>
      <c r="L37" s="241">
        <f t="shared" si="10"/>
        <v>0</v>
      </c>
    </row>
    <row r="38" spans="1:12" x14ac:dyDescent="0.2">
      <c r="A38" s="3">
        <v>32</v>
      </c>
      <c r="B38" s="20" t="s">
        <v>77</v>
      </c>
      <c r="C38" s="234">
        <f t="shared" ref="C38:C69" si="11">SUM(D38:L38)</f>
        <v>0</v>
      </c>
      <c r="D38" s="236"/>
      <c r="E38" s="236"/>
      <c r="F38" s="236"/>
      <c r="G38" s="236"/>
      <c r="H38" s="236"/>
      <c r="I38" s="236"/>
      <c r="J38" s="236"/>
      <c r="K38" s="236"/>
      <c r="L38" s="236"/>
    </row>
    <row r="39" spans="1:12" x14ac:dyDescent="0.2">
      <c r="A39" s="3">
        <v>33</v>
      </c>
      <c r="B39" s="20" t="s">
        <v>78</v>
      </c>
      <c r="C39" s="234">
        <f t="shared" si="11"/>
        <v>190000</v>
      </c>
      <c r="D39" s="236"/>
      <c r="E39" s="236"/>
      <c r="F39" s="236"/>
      <c r="G39" s="236">
        <v>190000</v>
      </c>
      <c r="H39" s="236"/>
      <c r="I39" s="236"/>
      <c r="J39" s="236"/>
      <c r="K39" s="236"/>
      <c r="L39" s="236"/>
    </row>
    <row r="40" spans="1:12" x14ac:dyDescent="0.2">
      <c r="A40" s="3">
        <v>34</v>
      </c>
      <c r="B40" s="20" t="s">
        <v>79</v>
      </c>
      <c r="C40" s="234">
        <f t="shared" si="11"/>
        <v>0</v>
      </c>
      <c r="D40" s="236"/>
      <c r="E40" s="236"/>
      <c r="F40" s="236"/>
      <c r="G40" s="236"/>
      <c r="H40" s="236"/>
      <c r="I40" s="236"/>
      <c r="J40" s="236"/>
      <c r="K40" s="236"/>
      <c r="L40" s="236"/>
    </row>
    <row r="41" spans="1:12" x14ac:dyDescent="0.2">
      <c r="A41" s="3">
        <v>35</v>
      </c>
      <c r="B41" s="17" t="s">
        <v>80</v>
      </c>
      <c r="C41" s="234">
        <f t="shared" si="11"/>
        <v>2120640</v>
      </c>
      <c r="D41" s="241">
        <f t="shared" ref="D41:L41" si="12">SUM(D42:D43)</f>
        <v>0</v>
      </c>
      <c r="E41" s="241">
        <f t="shared" si="12"/>
        <v>0</v>
      </c>
      <c r="F41" s="241">
        <f t="shared" si="12"/>
        <v>225000</v>
      </c>
      <c r="G41" s="241">
        <f t="shared" si="12"/>
        <v>120000</v>
      </c>
      <c r="H41" s="241">
        <f t="shared" si="12"/>
        <v>0</v>
      </c>
      <c r="I41" s="241">
        <f t="shared" si="12"/>
        <v>1775640</v>
      </c>
      <c r="J41" s="241">
        <f t="shared" si="12"/>
        <v>0</v>
      </c>
      <c r="K41" s="241">
        <f t="shared" si="12"/>
        <v>0</v>
      </c>
      <c r="L41" s="241">
        <f t="shared" si="12"/>
        <v>0</v>
      </c>
    </row>
    <row r="42" spans="1:12" x14ac:dyDescent="0.2">
      <c r="A42" s="3">
        <v>36</v>
      </c>
      <c r="B42" s="17" t="s">
        <v>81</v>
      </c>
      <c r="C42" s="234">
        <f t="shared" si="11"/>
        <v>1775640</v>
      </c>
      <c r="D42" s="233"/>
      <c r="E42" s="233"/>
      <c r="F42" s="233"/>
      <c r="G42" s="233"/>
      <c r="H42" s="233"/>
      <c r="I42" s="233">
        <v>1775640</v>
      </c>
      <c r="J42" s="233"/>
      <c r="K42" s="233"/>
      <c r="L42" s="233"/>
    </row>
    <row r="43" spans="1:12" x14ac:dyDescent="0.2">
      <c r="A43" s="3">
        <v>37</v>
      </c>
      <c r="B43" s="17" t="s">
        <v>82</v>
      </c>
      <c r="C43" s="234">
        <f t="shared" si="11"/>
        <v>345000</v>
      </c>
      <c r="D43" s="233"/>
      <c r="E43" s="233"/>
      <c r="F43" s="233">
        <v>225000</v>
      </c>
      <c r="G43" s="233">
        <v>120000</v>
      </c>
      <c r="H43" s="233"/>
      <c r="I43" s="233"/>
      <c r="J43" s="233"/>
      <c r="K43" s="233"/>
      <c r="L43" s="233"/>
    </row>
    <row r="44" spans="1:12" x14ac:dyDescent="0.2">
      <c r="A44" s="3">
        <v>38</v>
      </c>
      <c r="B44" s="17" t="s">
        <v>83</v>
      </c>
      <c r="C44" s="234">
        <f t="shared" si="11"/>
        <v>0</v>
      </c>
      <c r="D44" s="241">
        <f t="shared" ref="D44:L44" si="13">SUM(D45:D49)</f>
        <v>0</v>
      </c>
      <c r="E44" s="241">
        <f t="shared" si="13"/>
        <v>0</v>
      </c>
      <c r="F44" s="241">
        <f t="shared" si="13"/>
        <v>0</v>
      </c>
      <c r="G44" s="241">
        <f t="shared" si="13"/>
        <v>0</v>
      </c>
      <c r="H44" s="241">
        <f t="shared" si="13"/>
        <v>0</v>
      </c>
      <c r="I44" s="241">
        <f t="shared" si="13"/>
        <v>0</v>
      </c>
      <c r="J44" s="241">
        <f t="shared" si="13"/>
        <v>0</v>
      </c>
      <c r="K44" s="241">
        <f t="shared" si="13"/>
        <v>0</v>
      </c>
      <c r="L44" s="241">
        <f t="shared" si="13"/>
        <v>0</v>
      </c>
    </row>
    <row r="45" spans="1:12" ht="25.5" x14ac:dyDescent="0.2">
      <c r="A45" s="3">
        <v>39</v>
      </c>
      <c r="B45" s="17" t="s">
        <v>84</v>
      </c>
      <c r="C45" s="234">
        <f t="shared" si="11"/>
        <v>0</v>
      </c>
      <c r="D45" s="233"/>
      <c r="E45" s="233"/>
      <c r="F45" s="233"/>
      <c r="G45" s="233"/>
      <c r="H45" s="233"/>
      <c r="I45" s="233"/>
      <c r="J45" s="233"/>
      <c r="K45" s="233"/>
      <c r="L45" s="233"/>
    </row>
    <row r="46" spans="1:12" ht="25.5" x14ac:dyDescent="0.2">
      <c r="A46" s="3">
        <v>40</v>
      </c>
      <c r="B46" s="17" t="s">
        <v>85</v>
      </c>
      <c r="C46" s="234">
        <f t="shared" si="11"/>
        <v>0</v>
      </c>
      <c r="D46" s="233"/>
      <c r="E46" s="233"/>
      <c r="F46" s="233"/>
      <c r="G46" s="233"/>
      <c r="H46" s="233"/>
      <c r="I46" s="233"/>
      <c r="J46" s="233"/>
      <c r="K46" s="233"/>
      <c r="L46" s="233"/>
    </row>
    <row r="47" spans="1:12" x14ac:dyDescent="0.2">
      <c r="A47" s="3">
        <v>41</v>
      </c>
      <c r="B47" s="17" t="s">
        <v>86</v>
      </c>
      <c r="C47" s="234">
        <f t="shared" si="11"/>
        <v>0</v>
      </c>
      <c r="D47" s="233"/>
      <c r="E47" s="233"/>
      <c r="F47" s="233"/>
      <c r="G47" s="233"/>
      <c r="H47" s="233"/>
      <c r="I47" s="233"/>
      <c r="J47" s="233"/>
      <c r="K47" s="233"/>
      <c r="L47" s="233"/>
    </row>
    <row r="48" spans="1:12" ht="25.5" x14ac:dyDescent="0.2">
      <c r="A48" s="3">
        <v>42</v>
      </c>
      <c r="B48" s="17" t="s">
        <v>87</v>
      </c>
      <c r="C48" s="234">
        <f t="shared" si="11"/>
        <v>0</v>
      </c>
      <c r="D48" s="233"/>
      <c r="E48" s="233"/>
      <c r="F48" s="233"/>
      <c r="G48" s="233"/>
      <c r="H48" s="233"/>
      <c r="I48" s="233"/>
      <c r="J48" s="233"/>
      <c r="K48" s="233"/>
      <c r="L48" s="233"/>
    </row>
    <row r="49" spans="1:12" x14ac:dyDescent="0.2">
      <c r="A49" s="3">
        <v>43</v>
      </c>
      <c r="B49" s="17" t="s">
        <v>88</v>
      </c>
      <c r="C49" s="234">
        <f t="shared" si="11"/>
        <v>0</v>
      </c>
      <c r="D49" s="233"/>
      <c r="E49" s="233"/>
      <c r="F49" s="233"/>
      <c r="G49" s="233"/>
      <c r="H49" s="233"/>
      <c r="I49" s="233"/>
      <c r="J49" s="233"/>
      <c r="K49" s="233"/>
      <c r="L49" s="233"/>
    </row>
    <row r="50" spans="1:12" x14ac:dyDescent="0.2">
      <c r="A50" s="3">
        <v>44</v>
      </c>
      <c r="B50" s="17" t="s">
        <v>89</v>
      </c>
      <c r="C50" s="234">
        <f t="shared" si="11"/>
        <v>493865</v>
      </c>
      <c r="D50" s="233"/>
      <c r="E50" s="233"/>
      <c r="F50" s="233"/>
      <c r="G50" s="233"/>
      <c r="H50" s="233"/>
      <c r="I50" s="233"/>
      <c r="J50" s="233">
        <v>493865</v>
      </c>
      <c r="K50" s="233"/>
      <c r="L50" s="233"/>
    </row>
    <row r="51" spans="1:12" x14ac:dyDescent="0.2">
      <c r="A51" s="3">
        <v>45</v>
      </c>
      <c r="B51" s="17" t="s">
        <v>90</v>
      </c>
      <c r="C51" s="234">
        <f t="shared" si="11"/>
        <v>0</v>
      </c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2" x14ac:dyDescent="0.2">
      <c r="A52" s="3">
        <v>46</v>
      </c>
      <c r="B52" s="17" t="s">
        <v>91</v>
      </c>
      <c r="C52" s="234">
        <f t="shared" si="11"/>
        <v>0</v>
      </c>
      <c r="D52" s="233"/>
      <c r="E52" s="233"/>
      <c r="F52" s="233"/>
      <c r="G52" s="233"/>
      <c r="H52" s="233"/>
      <c r="I52" s="233"/>
      <c r="J52" s="233"/>
      <c r="K52" s="233"/>
      <c r="L52" s="233"/>
    </row>
    <row r="53" spans="1:12" ht="25.5" x14ac:dyDescent="0.2">
      <c r="A53" s="3">
        <v>47</v>
      </c>
      <c r="B53" s="17" t="s">
        <v>92</v>
      </c>
      <c r="C53" s="234">
        <f t="shared" si="11"/>
        <v>0</v>
      </c>
      <c r="D53" s="233"/>
      <c r="E53" s="233"/>
      <c r="F53" s="233"/>
      <c r="G53" s="233"/>
      <c r="H53" s="233"/>
      <c r="I53" s="233"/>
      <c r="J53" s="233"/>
      <c r="K53" s="233"/>
      <c r="L53" s="233"/>
    </row>
    <row r="54" spans="1:12" x14ac:dyDescent="0.2">
      <c r="A54" s="3">
        <v>48</v>
      </c>
      <c r="B54" s="17" t="s">
        <v>93</v>
      </c>
      <c r="C54" s="234">
        <f t="shared" si="11"/>
        <v>0</v>
      </c>
      <c r="D54" s="233"/>
      <c r="E54" s="233"/>
      <c r="F54" s="233"/>
      <c r="G54" s="233"/>
      <c r="H54" s="233"/>
      <c r="I54" s="233"/>
      <c r="J54" s="233"/>
      <c r="K54" s="233"/>
      <c r="L54" s="233"/>
    </row>
    <row r="55" spans="1:12" ht="25.5" x14ac:dyDescent="0.2">
      <c r="A55" s="3">
        <v>49</v>
      </c>
      <c r="B55" s="17" t="s">
        <v>94</v>
      </c>
      <c r="C55" s="234">
        <f t="shared" si="11"/>
        <v>0</v>
      </c>
      <c r="D55" s="233"/>
      <c r="E55" s="233"/>
      <c r="F55" s="233"/>
      <c r="G55" s="233"/>
      <c r="H55" s="233"/>
      <c r="I55" s="233"/>
      <c r="J55" s="233"/>
      <c r="K55" s="233"/>
      <c r="L55" s="233"/>
    </row>
    <row r="56" spans="1:12" x14ac:dyDescent="0.2">
      <c r="A56" s="3">
        <v>50</v>
      </c>
      <c r="B56" s="17" t="s">
        <v>95</v>
      </c>
      <c r="C56" s="234">
        <f t="shared" si="11"/>
        <v>0</v>
      </c>
      <c r="D56" s="233"/>
      <c r="E56" s="233"/>
      <c r="F56" s="233"/>
      <c r="G56" s="233"/>
      <c r="H56" s="233"/>
      <c r="I56" s="233"/>
      <c r="J56" s="233"/>
      <c r="K56" s="233"/>
      <c r="L56" s="233"/>
    </row>
    <row r="57" spans="1:12" x14ac:dyDescent="0.2">
      <c r="A57" s="3">
        <v>51</v>
      </c>
      <c r="B57" s="17" t="s">
        <v>96</v>
      </c>
      <c r="C57" s="234">
        <f t="shared" si="11"/>
        <v>0</v>
      </c>
      <c r="D57" s="233"/>
      <c r="E57" s="233"/>
      <c r="F57" s="233"/>
      <c r="G57" s="233"/>
      <c r="H57" s="233"/>
      <c r="I57" s="233"/>
      <c r="J57" s="233"/>
      <c r="K57" s="233"/>
      <c r="L57" s="233"/>
    </row>
    <row r="58" spans="1:12" s="28" customFormat="1" x14ac:dyDescent="0.2">
      <c r="A58" s="3">
        <v>52</v>
      </c>
      <c r="B58" s="17" t="s">
        <v>97</v>
      </c>
      <c r="C58" s="243">
        <f t="shared" si="11"/>
        <v>0</v>
      </c>
      <c r="D58" s="233"/>
      <c r="E58" s="233"/>
      <c r="F58" s="233"/>
      <c r="G58" s="233"/>
      <c r="H58" s="233"/>
      <c r="I58" s="233"/>
      <c r="J58" s="233"/>
      <c r="K58" s="233"/>
      <c r="L58" s="233"/>
    </row>
    <row r="59" spans="1:12" x14ac:dyDescent="0.2">
      <c r="A59" s="3">
        <v>53</v>
      </c>
      <c r="B59" s="18" t="s">
        <v>98</v>
      </c>
      <c r="C59" s="234">
        <f t="shared" si="11"/>
        <v>2804505</v>
      </c>
      <c r="D59" s="238">
        <f t="shared" ref="D59:L59" si="14">D37+D41+D44+D50+D51+D52+D53+D54+D55+D56+D57+D58</f>
        <v>0</v>
      </c>
      <c r="E59" s="238">
        <f t="shared" si="14"/>
        <v>0</v>
      </c>
      <c r="F59" s="238">
        <f t="shared" si="14"/>
        <v>225000</v>
      </c>
      <c r="G59" s="238">
        <f t="shared" si="14"/>
        <v>310000</v>
      </c>
      <c r="H59" s="238">
        <f t="shared" si="14"/>
        <v>0</v>
      </c>
      <c r="I59" s="238">
        <f t="shared" si="14"/>
        <v>1775640</v>
      </c>
      <c r="J59" s="238">
        <f t="shared" si="14"/>
        <v>493865</v>
      </c>
      <c r="K59" s="238">
        <f t="shared" si="14"/>
        <v>0</v>
      </c>
      <c r="L59" s="238">
        <f t="shared" si="14"/>
        <v>0</v>
      </c>
    </row>
    <row r="60" spans="1:12" s="28" customFormat="1" x14ac:dyDescent="0.2">
      <c r="A60" s="3">
        <v>54</v>
      </c>
      <c r="B60" s="17" t="s">
        <v>99</v>
      </c>
      <c r="C60" s="243">
        <f t="shared" si="11"/>
        <v>0</v>
      </c>
      <c r="D60" s="233"/>
      <c r="E60" s="233"/>
      <c r="F60" s="233"/>
      <c r="G60" s="233"/>
      <c r="H60" s="233"/>
      <c r="I60" s="233"/>
      <c r="J60" s="233"/>
      <c r="K60" s="233"/>
      <c r="L60" s="233"/>
    </row>
    <row r="61" spans="1:12" x14ac:dyDescent="0.2">
      <c r="A61" s="3">
        <v>55</v>
      </c>
      <c r="B61" s="18" t="s">
        <v>100</v>
      </c>
      <c r="C61" s="234">
        <f t="shared" si="11"/>
        <v>0</v>
      </c>
      <c r="D61" s="238">
        <f t="shared" ref="D61:L61" si="15">D60</f>
        <v>0</v>
      </c>
      <c r="E61" s="238">
        <f t="shared" si="15"/>
        <v>0</v>
      </c>
      <c r="F61" s="238">
        <f t="shared" si="15"/>
        <v>0</v>
      </c>
      <c r="G61" s="238">
        <f t="shared" si="15"/>
        <v>0</v>
      </c>
      <c r="H61" s="238">
        <f t="shared" si="15"/>
        <v>0</v>
      </c>
      <c r="I61" s="238">
        <f t="shared" si="15"/>
        <v>0</v>
      </c>
      <c r="J61" s="238">
        <f t="shared" si="15"/>
        <v>0</v>
      </c>
      <c r="K61" s="238">
        <f t="shared" si="15"/>
        <v>0</v>
      </c>
      <c r="L61" s="238">
        <f t="shared" si="15"/>
        <v>0</v>
      </c>
    </row>
    <row r="62" spans="1:12" ht="25.5" x14ac:dyDescent="0.2">
      <c r="A62" s="3">
        <v>56</v>
      </c>
      <c r="B62" s="17" t="s">
        <v>101</v>
      </c>
      <c r="C62" s="234">
        <f t="shared" si="11"/>
        <v>0</v>
      </c>
      <c r="D62" s="233"/>
      <c r="E62" s="233"/>
      <c r="F62" s="233"/>
      <c r="G62" s="233"/>
      <c r="H62" s="233"/>
      <c r="I62" s="233"/>
      <c r="J62" s="233"/>
      <c r="K62" s="233"/>
      <c r="L62" s="233"/>
    </row>
    <row r="63" spans="1:12" x14ac:dyDescent="0.2">
      <c r="A63" s="3">
        <v>57</v>
      </c>
      <c r="B63" s="17" t="s">
        <v>102</v>
      </c>
      <c r="C63" s="234">
        <f t="shared" si="11"/>
        <v>100000</v>
      </c>
      <c r="D63" s="233"/>
      <c r="E63" s="233"/>
      <c r="F63" s="233"/>
      <c r="G63" s="233"/>
      <c r="H63" s="233"/>
      <c r="I63" s="233"/>
      <c r="J63" s="233"/>
      <c r="K63" s="233">
        <v>100000</v>
      </c>
      <c r="L63" s="233"/>
    </row>
    <row r="64" spans="1:12" x14ac:dyDescent="0.2">
      <c r="A64" s="3">
        <v>58</v>
      </c>
      <c r="B64" s="17" t="s">
        <v>103</v>
      </c>
      <c r="C64" s="234">
        <f t="shared" si="11"/>
        <v>0</v>
      </c>
      <c r="D64" s="240"/>
      <c r="E64" s="240"/>
      <c r="F64" s="240"/>
      <c r="G64" s="240"/>
      <c r="H64" s="240"/>
      <c r="I64" s="240"/>
      <c r="J64" s="240"/>
      <c r="K64" s="240"/>
      <c r="L64" s="240"/>
    </row>
    <row r="65" spans="1:12" x14ac:dyDescent="0.2">
      <c r="A65" s="3">
        <v>59</v>
      </c>
      <c r="B65" s="18" t="s">
        <v>104</v>
      </c>
      <c r="C65" s="234">
        <f t="shared" si="11"/>
        <v>100000</v>
      </c>
      <c r="D65" s="244">
        <f t="shared" ref="D65:L65" si="16">SUM(D62:D64)</f>
        <v>0</v>
      </c>
      <c r="E65" s="244">
        <f t="shared" si="16"/>
        <v>0</v>
      </c>
      <c r="F65" s="244">
        <f t="shared" si="16"/>
        <v>0</v>
      </c>
      <c r="G65" s="244">
        <f t="shared" si="16"/>
        <v>0</v>
      </c>
      <c r="H65" s="244">
        <f t="shared" si="16"/>
        <v>0</v>
      </c>
      <c r="I65" s="244">
        <f t="shared" si="16"/>
        <v>0</v>
      </c>
      <c r="J65" s="244">
        <f t="shared" si="16"/>
        <v>0</v>
      </c>
      <c r="K65" s="244">
        <f t="shared" si="16"/>
        <v>100000</v>
      </c>
      <c r="L65" s="244">
        <f t="shared" si="16"/>
        <v>0</v>
      </c>
    </row>
    <row r="66" spans="1:12" x14ac:dyDescent="0.2">
      <c r="A66" s="3">
        <v>60</v>
      </c>
      <c r="B66" s="21" t="s">
        <v>105</v>
      </c>
      <c r="C66" s="234">
        <f t="shared" si="11"/>
        <v>37793486</v>
      </c>
      <c r="D66" s="245">
        <f t="shared" ref="D66:L66" si="17">D18+D24+D36+D59+D61+D65</f>
        <v>22283498</v>
      </c>
      <c r="E66" s="245">
        <f t="shared" si="17"/>
        <v>5930000</v>
      </c>
      <c r="F66" s="245">
        <f t="shared" si="17"/>
        <v>225000</v>
      </c>
      <c r="G66" s="245">
        <f t="shared" si="17"/>
        <v>310000</v>
      </c>
      <c r="H66" s="245">
        <f t="shared" si="17"/>
        <v>6675483</v>
      </c>
      <c r="I66" s="245">
        <f t="shared" si="17"/>
        <v>1775640</v>
      </c>
      <c r="J66" s="245">
        <f t="shared" si="17"/>
        <v>493865</v>
      </c>
      <c r="K66" s="245">
        <f t="shared" si="17"/>
        <v>100000</v>
      </c>
      <c r="L66" s="245">
        <f t="shared" si="17"/>
        <v>0</v>
      </c>
    </row>
    <row r="67" spans="1:12" ht="25.5" x14ac:dyDescent="0.2">
      <c r="A67" s="3">
        <v>61</v>
      </c>
      <c r="B67" s="17" t="s">
        <v>106</v>
      </c>
      <c r="C67" s="234">
        <f t="shared" si="11"/>
        <v>34108346</v>
      </c>
      <c r="D67" s="233">
        <f>'2d'!B22</f>
        <v>34108346</v>
      </c>
      <c r="E67" s="233"/>
      <c r="F67" s="233"/>
      <c r="G67" s="233"/>
      <c r="H67" s="233"/>
      <c r="I67" s="233"/>
      <c r="J67" s="233"/>
      <c r="K67" s="233"/>
      <c r="L67" s="233"/>
    </row>
    <row r="68" spans="1:12" x14ac:dyDescent="0.2">
      <c r="A68" s="3">
        <v>62</v>
      </c>
      <c r="B68" s="17" t="s">
        <v>107</v>
      </c>
      <c r="C68" s="234">
        <f t="shared" si="11"/>
        <v>0</v>
      </c>
      <c r="D68" s="233"/>
      <c r="E68" s="233"/>
      <c r="F68" s="233"/>
      <c r="G68" s="233"/>
      <c r="H68" s="233"/>
      <c r="I68" s="233"/>
      <c r="J68" s="233"/>
      <c r="K68" s="233"/>
      <c r="L68" s="233"/>
    </row>
    <row r="69" spans="1:12" x14ac:dyDescent="0.2">
      <c r="A69" s="3">
        <v>63</v>
      </c>
      <c r="B69" s="17" t="s">
        <v>113</v>
      </c>
      <c r="C69" s="234">
        <f t="shared" si="11"/>
        <v>0</v>
      </c>
      <c r="D69" s="233"/>
      <c r="E69" s="233"/>
      <c r="F69" s="233"/>
      <c r="G69" s="233"/>
      <c r="H69" s="233"/>
      <c r="I69" s="233"/>
      <c r="J69" s="233"/>
      <c r="K69" s="233"/>
      <c r="L69" s="233"/>
    </row>
    <row r="70" spans="1:12" x14ac:dyDescent="0.2">
      <c r="A70" s="3">
        <v>64</v>
      </c>
      <c r="B70" s="17" t="s">
        <v>108</v>
      </c>
      <c r="C70" s="234">
        <f>SUM(D70:L70)</f>
        <v>34108346</v>
      </c>
      <c r="D70" s="239">
        <f t="shared" ref="D70:L70" si="18">SUM(D67:D69)</f>
        <v>34108346</v>
      </c>
      <c r="E70" s="239">
        <f t="shared" si="18"/>
        <v>0</v>
      </c>
      <c r="F70" s="239">
        <f t="shared" si="18"/>
        <v>0</v>
      </c>
      <c r="G70" s="239">
        <f t="shared" si="18"/>
        <v>0</v>
      </c>
      <c r="H70" s="239">
        <f t="shared" si="18"/>
        <v>0</v>
      </c>
      <c r="I70" s="239">
        <f t="shared" si="18"/>
        <v>0</v>
      </c>
      <c r="J70" s="239">
        <f t="shared" si="18"/>
        <v>0</v>
      </c>
      <c r="K70" s="239">
        <f t="shared" si="18"/>
        <v>0</v>
      </c>
      <c r="L70" s="239">
        <f t="shared" si="18"/>
        <v>0</v>
      </c>
    </row>
    <row r="71" spans="1:12" ht="13.5" thickBot="1" x14ac:dyDescent="0.25">
      <c r="A71" s="3">
        <v>65</v>
      </c>
      <c r="B71" s="22" t="s">
        <v>109</v>
      </c>
      <c r="C71" s="234">
        <f>SUM(D71:L71)</f>
        <v>34108346</v>
      </c>
      <c r="D71" s="246">
        <f t="shared" ref="D71:L71" si="19">D70</f>
        <v>34108346</v>
      </c>
      <c r="E71" s="246">
        <f t="shared" si="19"/>
        <v>0</v>
      </c>
      <c r="F71" s="246">
        <f t="shared" si="19"/>
        <v>0</v>
      </c>
      <c r="G71" s="246">
        <f t="shared" si="19"/>
        <v>0</v>
      </c>
      <c r="H71" s="246">
        <f t="shared" si="19"/>
        <v>0</v>
      </c>
      <c r="I71" s="246">
        <f t="shared" si="19"/>
        <v>0</v>
      </c>
      <c r="J71" s="246">
        <f t="shared" si="19"/>
        <v>0</v>
      </c>
      <c r="K71" s="246">
        <f t="shared" si="19"/>
        <v>0</v>
      </c>
      <c r="L71" s="246">
        <f t="shared" si="19"/>
        <v>0</v>
      </c>
    </row>
    <row r="72" spans="1:12" ht="14.25" thickTop="1" thickBot="1" x14ac:dyDescent="0.25">
      <c r="A72" s="3">
        <v>66</v>
      </c>
      <c r="B72" s="23" t="s">
        <v>44</v>
      </c>
      <c r="C72" s="247">
        <f>SUM(D72:L72)</f>
        <v>71901832</v>
      </c>
      <c r="D72" s="248">
        <f t="shared" ref="D72:L72" si="20">D66+D71</f>
        <v>56391844</v>
      </c>
      <c r="E72" s="248">
        <f t="shared" si="20"/>
        <v>5930000</v>
      </c>
      <c r="F72" s="248">
        <f t="shared" si="20"/>
        <v>225000</v>
      </c>
      <c r="G72" s="248">
        <f t="shared" si="20"/>
        <v>310000</v>
      </c>
      <c r="H72" s="248">
        <f t="shared" si="20"/>
        <v>6675483</v>
      </c>
      <c r="I72" s="248">
        <f t="shared" si="20"/>
        <v>1775640</v>
      </c>
      <c r="J72" s="248">
        <f t="shared" si="20"/>
        <v>493865</v>
      </c>
      <c r="K72" s="248">
        <f t="shared" si="20"/>
        <v>100000</v>
      </c>
      <c r="L72" s="248">
        <f t="shared" si="20"/>
        <v>0</v>
      </c>
    </row>
    <row r="73" spans="1:12" ht="13.5" thickTop="1" x14ac:dyDescent="0.2"/>
  </sheetData>
  <phoneticPr fontId="36" type="noConversion"/>
  <pageMargins left="0.15748031496062992" right="0.15748031496062992" top="0.19685039370078741" bottom="0.19685039370078741" header="0.51181102362204722" footer="0.51181102362204722"/>
  <pageSetup scale="80" orientation="landscape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"/>
  <sheetViews>
    <sheetView workbookViewId="0">
      <selection activeCell="M18" sqref="M18"/>
    </sheetView>
  </sheetViews>
  <sheetFormatPr defaultColWidth="4.5703125" defaultRowHeight="12.75" x14ac:dyDescent="0.2"/>
  <cols>
    <col min="1" max="1" width="49.7109375" style="37" customWidth="1"/>
    <col min="2" max="2" width="19.140625" style="37" customWidth="1"/>
    <col min="3" max="3" width="12.7109375" style="37" customWidth="1"/>
    <col min="4" max="4" width="12.28515625" style="37" customWidth="1"/>
    <col min="5" max="6" width="12.42578125" style="37" customWidth="1"/>
    <col min="7" max="7" width="13.140625" style="37" customWidth="1"/>
    <col min="8" max="8" width="13.42578125" style="37" customWidth="1"/>
    <col min="9" max="9" width="12.85546875" style="37" bestFit="1" customWidth="1"/>
    <col min="10" max="10" width="11.5703125" style="37" bestFit="1" customWidth="1"/>
    <col min="11" max="254" width="9.140625" style="37" customWidth="1"/>
    <col min="255" max="255" width="3.42578125" style="37" customWidth="1"/>
    <col min="256" max="16384" width="4.5703125" style="37"/>
  </cols>
  <sheetData>
    <row r="1" spans="1:10" ht="18.75" x14ac:dyDescent="0.3">
      <c r="A1" s="39" t="s">
        <v>304</v>
      </c>
    </row>
    <row r="2" spans="1:10" x14ac:dyDescent="0.2">
      <c r="A2" s="54" t="s">
        <v>206</v>
      </c>
      <c r="B2" s="55"/>
      <c r="C2" s="55"/>
      <c r="D2" s="55"/>
    </row>
    <row r="3" spans="1:10" x14ac:dyDescent="0.2">
      <c r="A3" s="54"/>
      <c r="B3" s="55"/>
      <c r="C3" s="55"/>
      <c r="D3" s="55"/>
      <c r="E3" s="203" t="s">
        <v>340</v>
      </c>
    </row>
    <row r="4" spans="1:10" x14ac:dyDescent="0.2">
      <c r="A4" s="56"/>
      <c r="E4" s="229" t="s">
        <v>391</v>
      </c>
    </row>
    <row r="5" spans="1:10" ht="13.5" thickBot="1" x14ac:dyDescent="0.25">
      <c r="E5" s="57" t="s">
        <v>207</v>
      </c>
    </row>
    <row r="6" spans="1:10" ht="13.5" thickBot="1" x14ac:dyDescent="0.25">
      <c r="A6" s="86" t="s">
        <v>208</v>
      </c>
      <c r="B6" s="87"/>
      <c r="C6" s="87" t="s">
        <v>209</v>
      </c>
      <c r="D6" s="87" t="s">
        <v>301</v>
      </c>
      <c r="E6" s="87" t="s">
        <v>210</v>
      </c>
      <c r="F6" s="87" t="s">
        <v>211</v>
      </c>
      <c r="G6" s="87" t="s">
        <v>212</v>
      </c>
      <c r="H6" s="88" t="s">
        <v>362</v>
      </c>
      <c r="I6" s="89" t="s">
        <v>380</v>
      </c>
      <c r="J6" s="90"/>
    </row>
    <row r="7" spans="1:10" x14ac:dyDescent="0.2">
      <c r="A7" s="80" t="s">
        <v>213</v>
      </c>
      <c r="B7" s="81">
        <f>SUM(C7:J7)</f>
        <v>1714791</v>
      </c>
      <c r="C7" s="95">
        <v>1714791</v>
      </c>
      <c r="D7" s="95"/>
      <c r="E7" s="95"/>
      <c r="F7" s="95"/>
      <c r="G7" s="95"/>
      <c r="H7" s="96"/>
      <c r="I7" s="97"/>
      <c r="J7" s="97"/>
    </row>
    <row r="8" spans="1:10" x14ac:dyDescent="0.2">
      <c r="A8" s="80" t="s">
        <v>379</v>
      </c>
      <c r="B8" s="81">
        <f>SUM(C8:J8)</f>
        <v>67886</v>
      </c>
      <c r="C8" s="95"/>
      <c r="D8" s="95"/>
      <c r="E8" s="95"/>
      <c r="F8" s="95"/>
      <c r="G8" s="95"/>
      <c r="H8" s="96"/>
      <c r="I8" s="97">
        <v>67886</v>
      </c>
      <c r="J8" s="97"/>
    </row>
    <row r="9" spans="1:10" x14ac:dyDescent="0.2">
      <c r="A9" s="76" t="s">
        <v>355</v>
      </c>
      <c r="B9" s="81">
        <f t="shared" ref="B9:B17" si="0">SUM(C9:J9)</f>
        <v>8002500</v>
      </c>
      <c r="C9" s="77"/>
      <c r="D9" s="77"/>
      <c r="E9" s="77"/>
      <c r="F9" s="77">
        <v>8002500</v>
      </c>
      <c r="G9" s="77"/>
      <c r="H9" s="99"/>
      <c r="I9" s="98"/>
      <c r="J9" s="98"/>
    </row>
    <row r="10" spans="1:10" x14ac:dyDescent="0.2">
      <c r="A10" s="76" t="s">
        <v>214</v>
      </c>
      <c r="B10" s="81">
        <f t="shared" si="0"/>
        <v>250000</v>
      </c>
      <c r="C10" s="77">
        <v>250000</v>
      </c>
      <c r="D10" s="77"/>
      <c r="E10" s="77"/>
      <c r="F10" s="77"/>
      <c r="G10" s="77"/>
      <c r="H10" s="99"/>
      <c r="I10" s="98"/>
      <c r="J10" s="98"/>
    </row>
    <row r="11" spans="1:10" x14ac:dyDescent="0.2">
      <c r="A11" s="76" t="s">
        <v>215</v>
      </c>
      <c r="B11" s="81">
        <f t="shared" si="0"/>
        <v>400000</v>
      </c>
      <c r="C11" s="77">
        <v>400000</v>
      </c>
      <c r="D11" s="77"/>
      <c r="E11" s="77"/>
      <c r="F11" s="77"/>
      <c r="G11" s="77"/>
      <c r="H11" s="99"/>
      <c r="I11" s="98"/>
      <c r="J11" s="98"/>
    </row>
    <row r="12" spans="1:10" x14ac:dyDescent="0.2">
      <c r="A12" s="82" t="s">
        <v>375</v>
      </c>
      <c r="B12" s="81">
        <f t="shared" si="0"/>
        <v>3742046</v>
      </c>
      <c r="C12" s="100"/>
      <c r="D12" s="100"/>
      <c r="E12" s="100">
        <v>3742046</v>
      </c>
      <c r="F12" s="100"/>
      <c r="G12" s="100"/>
      <c r="H12" s="101"/>
      <c r="I12" s="327"/>
      <c r="J12" s="327"/>
    </row>
    <row r="13" spans="1:10" ht="15.75" x14ac:dyDescent="0.25">
      <c r="A13" s="365" t="s">
        <v>376</v>
      </c>
      <c r="B13" s="81">
        <f t="shared" si="0"/>
        <v>1249865</v>
      </c>
      <c r="C13" s="100"/>
      <c r="D13" s="100"/>
      <c r="E13" s="100">
        <v>1249865</v>
      </c>
      <c r="F13" s="48"/>
      <c r="G13" s="100"/>
      <c r="H13" s="101"/>
      <c r="I13" s="327"/>
      <c r="J13" s="327"/>
    </row>
    <row r="14" spans="1:10" ht="15.75" x14ac:dyDescent="0.25">
      <c r="A14" s="331" t="s">
        <v>356</v>
      </c>
      <c r="B14" s="81">
        <f t="shared" si="0"/>
        <v>14002640</v>
      </c>
      <c r="C14" s="100">
        <v>11002640</v>
      </c>
      <c r="D14" s="100"/>
      <c r="E14" s="100"/>
      <c r="F14" s="332"/>
      <c r="G14" s="100">
        <v>3000000</v>
      </c>
      <c r="H14" s="101"/>
      <c r="I14" s="327"/>
      <c r="J14" s="327"/>
    </row>
    <row r="15" spans="1:10" x14ac:dyDescent="0.2">
      <c r="A15" s="82" t="s">
        <v>361</v>
      </c>
      <c r="B15" s="81">
        <f t="shared" si="0"/>
        <v>891340</v>
      </c>
      <c r="C15" s="100"/>
      <c r="D15" s="100"/>
      <c r="E15" s="100"/>
      <c r="F15" s="100"/>
      <c r="G15" s="100"/>
      <c r="H15" s="101">
        <v>891340</v>
      </c>
      <c r="I15" s="327"/>
      <c r="J15" s="327"/>
    </row>
    <row r="16" spans="1:10" x14ac:dyDescent="0.2">
      <c r="A16" s="82" t="s">
        <v>382</v>
      </c>
      <c r="B16" s="81">
        <f t="shared" si="0"/>
        <v>408469</v>
      </c>
      <c r="C16" s="100"/>
      <c r="D16" s="100">
        <v>408469</v>
      </c>
      <c r="E16" s="100"/>
      <c r="F16" s="100"/>
      <c r="G16" s="100"/>
      <c r="H16" s="101"/>
      <c r="I16" s="327"/>
      <c r="J16" s="327"/>
    </row>
    <row r="17" spans="1:10" ht="13.5" thickBot="1" x14ac:dyDescent="0.25">
      <c r="A17" s="82" t="s">
        <v>381</v>
      </c>
      <c r="B17" s="81">
        <f t="shared" si="0"/>
        <v>3378809</v>
      </c>
      <c r="C17" s="100"/>
      <c r="D17" s="333">
        <v>3378809</v>
      </c>
      <c r="E17" s="100"/>
      <c r="F17" s="100"/>
      <c r="G17" s="100"/>
      <c r="H17" s="101"/>
      <c r="I17" s="102"/>
      <c r="J17" s="102"/>
    </row>
    <row r="18" spans="1:10" ht="13.5" thickBot="1" x14ac:dyDescent="0.25">
      <c r="A18" s="91" t="s">
        <v>216</v>
      </c>
      <c r="B18" s="92">
        <f t="shared" ref="B18:J18" si="1">SUM(B7:B17)</f>
        <v>34108346</v>
      </c>
      <c r="C18" s="92">
        <f t="shared" si="1"/>
        <v>13367431</v>
      </c>
      <c r="D18" s="93">
        <f t="shared" si="1"/>
        <v>3787278</v>
      </c>
      <c r="E18" s="93">
        <f t="shared" si="1"/>
        <v>4991911</v>
      </c>
      <c r="F18" s="93">
        <f t="shared" si="1"/>
        <v>8002500</v>
      </c>
      <c r="G18" s="93">
        <f t="shared" si="1"/>
        <v>3000000</v>
      </c>
      <c r="H18" s="94">
        <f t="shared" si="1"/>
        <v>891340</v>
      </c>
      <c r="I18" s="94">
        <f t="shared" si="1"/>
        <v>67886</v>
      </c>
      <c r="J18" s="94">
        <f t="shared" si="1"/>
        <v>0</v>
      </c>
    </row>
    <row r="19" spans="1:10" x14ac:dyDescent="0.2">
      <c r="A19" s="78" t="s">
        <v>303</v>
      </c>
      <c r="B19" s="220">
        <f>SUM(C19:J19)</f>
        <v>18507804</v>
      </c>
      <c r="C19" s="220">
        <f>C10+C11+C14</f>
        <v>11652640</v>
      </c>
      <c r="D19" s="218">
        <f>D18</f>
        <v>3787278</v>
      </c>
      <c r="E19" s="78"/>
      <c r="F19" s="78"/>
      <c r="G19" s="218">
        <f>G18</f>
        <v>3000000</v>
      </c>
      <c r="H19" s="78"/>
      <c r="I19" s="220">
        <f>I18</f>
        <v>67886</v>
      </c>
      <c r="J19" s="220">
        <f>J18</f>
        <v>0</v>
      </c>
    </row>
    <row r="20" spans="1:10" x14ac:dyDescent="0.2">
      <c r="A20" s="78" t="s">
        <v>300</v>
      </c>
      <c r="B20" s="220">
        <f>SUM(C20:J20)</f>
        <v>14709202</v>
      </c>
      <c r="C20" s="218">
        <f>C18-C19</f>
        <v>1714791</v>
      </c>
      <c r="D20" s="78"/>
      <c r="E20" s="218">
        <f>E18</f>
        <v>4991911</v>
      </c>
      <c r="F20" s="218">
        <f>F18</f>
        <v>8002500</v>
      </c>
      <c r="G20" s="78"/>
      <c r="H20" s="218"/>
      <c r="I20" s="219"/>
      <c r="J20" s="219"/>
    </row>
    <row r="21" spans="1:10" x14ac:dyDescent="0.2">
      <c r="A21" s="78" t="s">
        <v>302</v>
      </c>
      <c r="B21" s="220">
        <f>SUM(C21:J21)</f>
        <v>891340</v>
      </c>
      <c r="C21" s="218"/>
      <c r="D21" s="78"/>
      <c r="E21" s="218"/>
      <c r="F21" s="218"/>
      <c r="G21" s="78"/>
      <c r="H21" s="218">
        <f>H18</f>
        <v>891340</v>
      </c>
      <c r="I21" s="219"/>
      <c r="J21" s="219"/>
    </row>
    <row r="22" spans="1:10" s="55" customFormat="1" x14ac:dyDescent="0.2">
      <c r="A22" s="328" t="s">
        <v>45</v>
      </c>
      <c r="B22" s="329">
        <f>SUM(C22:J22)</f>
        <v>34108346</v>
      </c>
      <c r="C22" s="329">
        <f>SUM(C19:C21)</f>
        <v>13367431</v>
      </c>
      <c r="D22" s="329">
        <f t="shared" ref="D22:J22" si="2">SUM(D19:D21)</f>
        <v>3787278</v>
      </c>
      <c r="E22" s="329">
        <f t="shared" si="2"/>
        <v>4991911</v>
      </c>
      <c r="F22" s="329">
        <f t="shared" si="2"/>
        <v>8002500</v>
      </c>
      <c r="G22" s="329">
        <f t="shared" si="2"/>
        <v>3000000</v>
      </c>
      <c r="H22" s="329">
        <f t="shared" si="2"/>
        <v>891340</v>
      </c>
      <c r="I22" s="329">
        <f t="shared" si="2"/>
        <v>67886</v>
      </c>
      <c r="J22" s="329">
        <f t="shared" si="2"/>
        <v>0</v>
      </c>
    </row>
  </sheetData>
  <phoneticPr fontId="36" type="noConversion"/>
  <pageMargins left="0.39370078740157483" right="0.39370078740157483" top="0.59055118110236227" bottom="0.59055118110236227" header="0.51181102362204722" footer="0.51181102362204722"/>
  <pageSetup paperSize="9" scale="8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49"/>
  <sheetViews>
    <sheetView workbookViewId="0">
      <selection activeCell="N24" sqref="N24"/>
    </sheetView>
  </sheetViews>
  <sheetFormatPr defaultRowHeight="12.75" x14ac:dyDescent="0.2"/>
  <cols>
    <col min="1" max="1" width="6.42578125" style="228" customWidth="1"/>
    <col min="2" max="2" width="36.140625" style="228" customWidth="1"/>
    <col min="3" max="3" width="10.28515625" style="228" customWidth="1"/>
    <col min="4" max="4" width="10.85546875" style="228" customWidth="1"/>
    <col min="5" max="9" width="8.7109375" style="228" customWidth="1"/>
    <col min="10" max="10" width="10" style="228" customWidth="1"/>
    <col min="11" max="26" width="8.7109375" style="228" customWidth="1"/>
  </cols>
  <sheetData>
    <row r="1" spans="1:26" x14ac:dyDescent="0.2">
      <c r="B1" s="346" t="s">
        <v>304</v>
      </c>
      <c r="D1" s="227" t="s">
        <v>413</v>
      </c>
    </row>
    <row r="2" spans="1:26" ht="18.75" x14ac:dyDescent="0.3">
      <c r="B2" s="43" t="s">
        <v>373</v>
      </c>
      <c r="C2" s="370" t="s">
        <v>391</v>
      </c>
      <c r="D2" s="229"/>
    </row>
    <row r="3" spans="1:26" x14ac:dyDescent="0.2">
      <c r="B3" s="348" t="s">
        <v>111</v>
      </c>
      <c r="C3" s="228" t="s">
        <v>112</v>
      </c>
    </row>
    <row r="4" spans="1:26" s="11" customFormat="1" x14ac:dyDescent="0.2">
      <c r="A4" s="349"/>
      <c r="B4" s="350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</row>
    <row r="5" spans="1:26" ht="36.75" thickBot="1" x14ac:dyDescent="0.25">
      <c r="A5" s="351" t="s">
        <v>0</v>
      </c>
      <c r="B5" s="352" t="s">
        <v>1</v>
      </c>
      <c r="C5" s="335" t="s">
        <v>357</v>
      </c>
      <c r="D5" s="221" t="s">
        <v>305</v>
      </c>
      <c r="E5" s="221" t="s">
        <v>360</v>
      </c>
      <c r="F5" s="221" t="s">
        <v>308</v>
      </c>
      <c r="G5" s="221" t="s">
        <v>322</v>
      </c>
      <c r="H5" s="221" t="s">
        <v>310</v>
      </c>
      <c r="I5" s="221" t="s">
        <v>323</v>
      </c>
      <c r="J5" s="221" t="s">
        <v>309</v>
      </c>
      <c r="K5" s="221" t="s">
        <v>311</v>
      </c>
      <c r="L5" s="221" t="s">
        <v>377</v>
      </c>
      <c r="M5" s="221" t="s">
        <v>313</v>
      </c>
      <c r="N5" s="221" t="s">
        <v>314</v>
      </c>
      <c r="O5" s="221" t="s">
        <v>324</v>
      </c>
      <c r="P5" s="221" t="s">
        <v>316</v>
      </c>
      <c r="Q5" s="221" t="s">
        <v>317</v>
      </c>
      <c r="R5" s="221" t="s">
        <v>315</v>
      </c>
      <c r="S5" s="221" t="s">
        <v>318</v>
      </c>
      <c r="T5" s="221" t="s">
        <v>363</v>
      </c>
      <c r="U5" s="221" t="s">
        <v>325</v>
      </c>
      <c r="V5" s="221" t="s">
        <v>326</v>
      </c>
      <c r="W5" s="221" t="s">
        <v>392</v>
      </c>
      <c r="X5" s="221" t="s">
        <v>393</v>
      </c>
      <c r="Y5" s="221" t="s">
        <v>394</v>
      </c>
      <c r="Z5" s="223" t="s">
        <v>319</v>
      </c>
    </row>
    <row r="6" spans="1:26" x14ac:dyDescent="0.2">
      <c r="A6" s="353">
        <v>1</v>
      </c>
      <c r="B6" s="354" t="s">
        <v>2</v>
      </c>
      <c r="C6" s="231">
        <f t="shared" ref="C6:C48" si="0">SUM(D6:Z6)</f>
        <v>16360682</v>
      </c>
      <c r="D6" s="336">
        <v>6344542</v>
      </c>
      <c r="E6" s="337"/>
      <c r="F6" s="337"/>
      <c r="G6" s="337"/>
      <c r="H6" s="337"/>
      <c r="I6" s="337">
        <v>2216500</v>
      </c>
      <c r="J6" s="337"/>
      <c r="K6" s="337">
        <v>6359340</v>
      </c>
      <c r="L6" s="337"/>
      <c r="M6" s="337">
        <v>862800</v>
      </c>
      <c r="N6" s="337">
        <v>477500</v>
      </c>
      <c r="O6" s="337"/>
      <c r="P6" s="337"/>
      <c r="Q6" s="337"/>
      <c r="R6" s="337"/>
      <c r="S6" s="337"/>
      <c r="T6" s="337"/>
      <c r="U6" s="337"/>
      <c r="V6" s="337"/>
      <c r="W6" s="337">
        <v>100000</v>
      </c>
      <c r="X6" s="337"/>
      <c r="Y6" s="337"/>
      <c r="Z6" s="337"/>
    </row>
    <row r="7" spans="1:26" ht="24" x14ac:dyDescent="0.2">
      <c r="A7" s="353">
        <v>2</v>
      </c>
      <c r="B7" s="354" t="s">
        <v>3</v>
      </c>
      <c r="C7" s="234">
        <f t="shared" si="0"/>
        <v>2766071</v>
      </c>
      <c r="D7" s="336">
        <v>1287508</v>
      </c>
      <c r="E7" s="337"/>
      <c r="F7" s="337"/>
      <c r="G7" s="337"/>
      <c r="H7" s="337"/>
      <c r="I7" s="337">
        <v>441050</v>
      </c>
      <c r="J7" s="337"/>
      <c r="K7" s="337">
        <v>720036</v>
      </c>
      <c r="L7" s="337"/>
      <c r="M7" s="337">
        <v>172662</v>
      </c>
      <c r="N7" s="337">
        <v>93113</v>
      </c>
      <c r="O7" s="337"/>
      <c r="P7" s="337"/>
      <c r="Q7" s="337"/>
      <c r="R7" s="337"/>
      <c r="S7" s="337"/>
      <c r="T7" s="337"/>
      <c r="U7" s="337"/>
      <c r="V7" s="337"/>
      <c r="W7" s="337">
        <v>51702</v>
      </c>
      <c r="X7" s="337"/>
      <c r="Y7" s="337"/>
      <c r="Z7" s="337"/>
    </row>
    <row r="8" spans="1:26" x14ac:dyDescent="0.2">
      <c r="A8" s="353">
        <v>3</v>
      </c>
      <c r="B8" s="355" t="s">
        <v>4</v>
      </c>
      <c r="C8" s="234">
        <f t="shared" si="0"/>
        <v>18073073</v>
      </c>
      <c r="D8" s="338">
        <v>4785522</v>
      </c>
      <c r="E8" s="339"/>
      <c r="F8" s="339">
        <v>606000</v>
      </c>
      <c r="G8" s="339">
        <v>1397000</v>
      </c>
      <c r="H8" s="339">
        <v>622300</v>
      </c>
      <c r="I8" s="339">
        <v>817550</v>
      </c>
      <c r="J8" s="337">
        <v>3067000</v>
      </c>
      <c r="K8" s="339">
        <v>482600</v>
      </c>
      <c r="L8" s="339">
        <v>520700</v>
      </c>
      <c r="M8" s="339">
        <v>1043300</v>
      </c>
      <c r="N8" s="339">
        <v>151130</v>
      </c>
      <c r="O8" s="337"/>
      <c r="P8" s="339"/>
      <c r="Q8" s="339"/>
      <c r="R8" s="339">
        <v>2275840</v>
      </c>
      <c r="S8" s="337">
        <v>1450400</v>
      </c>
      <c r="T8" s="339">
        <v>101731</v>
      </c>
      <c r="U8" s="339"/>
      <c r="V8" s="339">
        <v>400000</v>
      </c>
      <c r="W8" s="339">
        <v>227000</v>
      </c>
      <c r="X8" s="339"/>
      <c r="Y8" s="339"/>
      <c r="Z8" s="337">
        <v>125000</v>
      </c>
    </row>
    <row r="9" spans="1:26" x14ac:dyDescent="0.2">
      <c r="A9" s="353">
        <v>4</v>
      </c>
      <c r="B9" s="356" t="s">
        <v>5</v>
      </c>
      <c r="C9" s="234">
        <f t="shared" si="0"/>
        <v>0</v>
      </c>
      <c r="D9" s="242">
        <f t="shared" ref="D9:Z9" si="1">D10</f>
        <v>0</v>
      </c>
      <c r="E9" s="236">
        <f t="shared" si="1"/>
        <v>0</v>
      </c>
      <c r="F9" s="236">
        <f t="shared" si="1"/>
        <v>0</v>
      </c>
      <c r="G9" s="236">
        <f t="shared" si="1"/>
        <v>0</v>
      </c>
      <c r="H9" s="236">
        <f t="shared" si="1"/>
        <v>0</v>
      </c>
      <c r="I9" s="236">
        <f t="shared" si="1"/>
        <v>0</v>
      </c>
      <c r="J9" s="236">
        <f t="shared" si="1"/>
        <v>0</v>
      </c>
      <c r="K9" s="236">
        <f t="shared" si="1"/>
        <v>0</v>
      </c>
      <c r="L9" s="236">
        <f t="shared" si="1"/>
        <v>0</v>
      </c>
      <c r="M9" s="236">
        <f t="shared" si="1"/>
        <v>0</v>
      </c>
      <c r="N9" s="236">
        <f t="shared" si="1"/>
        <v>0</v>
      </c>
      <c r="O9" s="236">
        <f t="shared" si="1"/>
        <v>0</v>
      </c>
      <c r="P9" s="236">
        <f t="shared" si="1"/>
        <v>0</v>
      </c>
      <c r="Q9" s="236">
        <f t="shared" si="1"/>
        <v>0</v>
      </c>
      <c r="R9" s="236">
        <f t="shared" si="1"/>
        <v>0</v>
      </c>
      <c r="S9" s="236">
        <f t="shared" si="1"/>
        <v>0</v>
      </c>
      <c r="T9" s="236">
        <f t="shared" si="1"/>
        <v>0</v>
      </c>
      <c r="U9" s="236">
        <f t="shared" si="1"/>
        <v>0</v>
      </c>
      <c r="V9" s="236">
        <f t="shared" si="1"/>
        <v>0</v>
      </c>
      <c r="W9" s="236">
        <f t="shared" si="1"/>
        <v>0</v>
      </c>
      <c r="X9" s="236">
        <f t="shared" si="1"/>
        <v>0</v>
      </c>
      <c r="Y9" s="236">
        <f t="shared" si="1"/>
        <v>0</v>
      </c>
      <c r="Z9" s="236">
        <f t="shared" si="1"/>
        <v>0</v>
      </c>
    </row>
    <row r="10" spans="1:26" ht="24" x14ac:dyDescent="0.2">
      <c r="A10" s="353">
        <v>5</v>
      </c>
      <c r="B10" s="356" t="s">
        <v>6</v>
      </c>
      <c r="C10" s="234">
        <f t="shared" si="0"/>
        <v>0</v>
      </c>
      <c r="D10" s="232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</row>
    <row r="11" spans="1:26" ht="24" x14ac:dyDescent="0.2">
      <c r="A11" s="353">
        <v>6</v>
      </c>
      <c r="B11" s="356" t="s">
        <v>7</v>
      </c>
      <c r="C11" s="234">
        <f t="shared" si="0"/>
        <v>0</v>
      </c>
      <c r="D11" s="242">
        <f t="shared" ref="D11:Z11" si="2">D12</f>
        <v>0</v>
      </c>
      <c r="E11" s="236">
        <f t="shared" si="2"/>
        <v>0</v>
      </c>
      <c r="F11" s="236">
        <f t="shared" si="2"/>
        <v>0</v>
      </c>
      <c r="G11" s="236">
        <f t="shared" si="2"/>
        <v>0</v>
      </c>
      <c r="H11" s="236">
        <f t="shared" si="2"/>
        <v>0</v>
      </c>
      <c r="I11" s="236">
        <f t="shared" si="2"/>
        <v>0</v>
      </c>
      <c r="J11" s="236">
        <f t="shared" si="2"/>
        <v>0</v>
      </c>
      <c r="K11" s="236">
        <f t="shared" si="2"/>
        <v>0</v>
      </c>
      <c r="L11" s="236">
        <f t="shared" si="2"/>
        <v>0</v>
      </c>
      <c r="M11" s="236">
        <f t="shared" si="2"/>
        <v>0</v>
      </c>
      <c r="N11" s="236">
        <f t="shared" si="2"/>
        <v>0</v>
      </c>
      <c r="O11" s="236">
        <f t="shared" si="2"/>
        <v>0</v>
      </c>
      <c r="P11" s="236">
        <f t="shared" si="2"/>
        <v>0</v>
      </c>
      <c r="Q11" s="236">
        <f t="shared" si="2"/>
        <v>0</v>
      </c>
      <c r="R11" s="236">
        <f t="shared" si="2"/>
        <v>0</v>
      </c>
      <c r="S11" s="236">
        <f t="shared" si="2"/>
        <v>0</v>
      </c>
      <c r="T11" s="236">
        <f t="shared" si="2"/>
        <v>0</v>
      </c>
      <c r="U11" s="236">
        <f t="shared" si="2"/>
        <v>0</v>
      </c>
      <c r="V11" s="236">
        <f t="shared" si="2"/>
        <v>0</v>
      </c>
      <c r="W11" s="236">
        <f t="shared" si="2"/>
        <v>0</v>
      </c>
      <c r="X11" s="236">
        <f t="shared" si="2"/>
        <v>0</v>
      </c>
      <c r="Y11" s="236">
        <f t="shared" si="2"/>
        <v>0</v>
      </c>
      <c r="Z11" s="236">
        <f t="shared" si="2"/>
        <v>0</v>
      </c>
    </row>
    <row r="12" spans="1:26" ht="18.75" customHeight="1" x14ac:dyDescent="0.2">
      <c r="A12" s="353">
        <v>7</v>
      </c>
      <c r="B12" s="356" t="s">
        <v>8</v>
      </c>
      <c r="C12" s="234">
        <f t="shared" si="0"/>
        <v>0</v>
      </c>
      <c r="D12" s="242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 x14ac:dyDescent="0.2">
      <c r="A13" s="353">
        <v>8</v>
      </c>
      <c r="B13" s="356" t="s">
        <v>9</v>
      </c>
      <c r="C13" s="234">
        <f t="shared" si="0"/>
        <v>1500000</v>
      </c>
      <c r="D13" s="242">
        <f t="shared" ref="D13:Z13" si="3">SUM(D14:D16)</f>
        <v>0</v>
      </c>
      <c r="E13" s="236">
        <f t="shared" si="3"/>
        <v>0</v>
      </c>
      <c r="F13" s="236">
        <f t="shared" si="3"/>
        <v>0</v>
      </c>
      <c r="G13" s="236">
        <f t="shared" si="3"/>
        <v>0</v>
      </c>
      <c r="H13" s="236">
        <f t="shared" si="3"/>
        <v>0</v>
      </c>
      <c r="I13" s="236">
        <f t="shared" si="3"/>
        <v>0</v>
      </c>
      <c r="J13" s="236">
        <f t="shared" si="3"/>
        <v>0</v>
      </c>
      <c r="K13" s="236">
        <f t="shared" si="3"/>
        <v>0</v>
      </c>
      <c r="L13" s="236">
        <f t="shared" si="3"/>
        <v>0</v>
      </c>
      <c r="M13" s="236">
        <f t="shared" si="3"/>
        <v>0</v>
      </c>
      <c r="N13" s="236">
        <f t="shared" si="3"/>
        <v>0</v>
      </c>
      <c r="O13" s="236">
        <f t="shared" si="3"/>
        <v>0</v>
      </c>
      <c r="P13" s="236">
        <f t="shared" si="3"/>
        <v>0</v>
      </c>
      <c r="Q13" s="236">
        <f t="shared" si="3"/>
        <v>0</v>
      </c>
      <c r="R13" s="236">
        <f t="shared" si="3"/>
        <v>0</v>
      </c>
      <c r="S13" s="236">
        <f t="shared" si="3"/>
        <v>0</v>
      </c>
      <c r="T13" s="236">
        <f t="shared" si="3"/>
        <v>0</v>
      </c>
      <c r="U13" s="236">
        <f t="shared" si="3"/>
        <v>0</v>
      </c>
      <c r="V13" s="236">
        <f t="shared" si="3"/>
        <v>1500000</v>
      </c>
      <c r="W13" s="236">
        <f t="shared" si="3"/>
        <v>0</v>
      </c>
      <c r="X13" s="236">
        <f t="shared" si="3"/>
        <v>0</v>
      </c>
      <c r="Y13" s="236">
        <f t="shared" si="3"/>
        <v>0</v>
      </c>
      <c r="Z13" s="236">
        <f t="shared" si="3"/>
        <v>0</v>
      </c>
    </row>
    <row r="14" spans="1:26" ht="18" customHeight="1" x14ac:dyDescent="0.2">
      <c r="A14" s="353">
        <v>9</v>
      </c>
      <c r="B14" s="356" t="s">
        <v>10</v>
      </c>
      <c r="C14" s="234">
        <f t="shared" si="0"/>
        <v>100000</v>
      </c>
      <c r="D14" s="232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>
        <v>100000</v>
      </c>
      <c r="W14" s="233"/>
      <c r="X14" s="233"/>
      <c r="Y14" s="233"/>
      <c r="Z14" s="233"/>
    </row>
    <row r="15" spans="1:26" ht="24" x14ac:dyDescent="0.2">
      <c r="A15" s="353">
        <v>10</v>
      </c>
      <c r="B15" s="356" t="s">
        <v>11</v>
      </c>
      <c r="C15" s="234">
        <f t="shared" si="0"/>
        <v>1400000</v>
      </c>
      <c r="D15" s="232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>
        <v>1400000</v>
      </c>
      <c r="W15" s="233"/>
      <c r="X15" s="233"/>
      <c r="Y15" s="233"/>
      <c r="Z15" s="233"/>
    </row>
    <row r="16" spans="1:26" ht="24" x14ac:dyDescent="0.2">
      <c r="A16" s="353">
        <v>11</v>
      </c>
      <c r="B16" s="356" t="s">
        <v>12</v>
      </c>
      <c r="C16" s="234">
        <f t="shared" si="0"/>
        <v>0</v>
      </c>
      <c r="D16" s="23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</row>
    <row r="17" spans="1:26" x14ac:dyDescent="0.2">
      <c r="A17" s="353">
        <v>12</v>
      </c>
      <c r="B17" s="354" t="s">
        <v>13</v>
      </c>
      <c r="C17" s="234">
        <f t="shared" si="0"/>
        <v>1500000</v>
      </c>
      <c r="D17" s="336">
        <f t="shared" ref="D17:Z17" si="4">D9+D11+D13</f>
        <v>0</v>
      </c>
      <c r="E17" s="337">
        <f t="shared" si="4"/>
        <v>0</v>
      </c>
      <c r="F17" s="337">
        <f t="shared" si="4"/>
        <v>0</v>
      </c>
      <c r="G17" s="337">
        <f t="shared" si="4"/>
        <v>0</v>
      </c>
      <c r="H17" s="337">
        <f t="shared" si="4"/>
        <v>0</v>
      </c>
      <c r="I17" s="337">
        <f t="shared" si="4"/>
        <v>0</v>
      </c>
      <c r="J17" s="337">
        <f t="shared" si="4"/>
        <v>0</v>
      </c>
      <c r="K17" s="337">
        <f t="shared" si="4"/>
        <v>0</v>
      </c>
      <c r="L17" s="337">
        <f t="shared" si="4"/>
        <v>0</v>
      </c>
      <c r="M17" s="337">
        <f t="shared" si="4"/>
        <v>0</v>
      </c>
      <c r="N17" s="337">
        <f t="shared" si="4"/>
        <v>0</v>
      </c>
      <c r="O17" s="337">
        <f t="shared" si="4"/>
        <v>0</v>
      </c>
      <c r="P17" s="337">
        <f t="shared" si="4"/>
        <v>0</v>
      </c>
      <c r="Q17" s="337">
        <f t="shared" si="4"/>
        <v>0</v>
      </c>
      <c r="R17" s="337">
        <f t="shared" si="4"/>
        <v>0</v>
      </c>
      <c r="S17" s="337">
        <f t="shared" si="4"/>
        <v>0</v>
      </c>
      <c r="T17" s="337">
        <f t="shared" si="4"/>
        <v>0</v>
      </c>
      <c r="U17" s="337">
        <f t="shared" si="4"/>
        <v>0</v>
      </c>
      <c r="V17" s="337">
        <f t="shared" si="4"/>
        <v>1500000</v>
      </c>
      <c r="W17" s="337">
        <f t="shared" si="4"/>
        <v>0</v>
      </c>
      <c r="X17" s="337">
        <f t="shared" si="4"/>
        <v>0</v>
      </c>
      <c r="Y17" s="337">
        <f t="shared" si="4"/>
        <v>0</v>
      </c>
      <c r="Z17" s="337">
        <f t="shared" si="4"/>
        <v>0</v>
      </c>
    </row>
    <row r="18" spans="1:26" x14ac:dyDescent="0.2">
      <c r="A18" s="353">
        <v>13</v>
      </c>
      <c r="B18" s="356" t="s">
        <v>14</v>
      </c>
      <c r="C18" s="234">
        <f t="shared" si="0"/>
        <v>78349</v>
      </c>
      <c r="D18" s="232"/>
      <c r="E18" s="233">
        <v>78349</v>
      </c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:26" ht="24" x14ac:dyDescent="0.2">
      <c r="A19" s="353">
        <v>14</v>
      </c>
      <c r="B19" s="356" t="s">
        <v>15</v>
      </c>
      <c r="C19" s="234">
        <f t="shared" si="0"/>
        <v>6254804</v>
      </c>
      <c r="D19" s="237">
        <f t="shared" ref="D19:Z19" si="5">SUM(D20:D23)</f>
        <v>280060</v>
      </c>
      <c r="E19" s="238">
        <f t="shared" si="5"/>
        <v>0</v>
      </c>
      <c r="F19" s="238">
        <f t="shared" si="5"/>
        <v>0</v>
      </c>
      <c r="G19" s="238">
        <f t="shared" si="5"/>
        <v>0</v>
      </c>
      <c r="H19" s="238">
        <f t="shared" si="5"/>
        <v>0</v>
      </c>
      <c r="I19" s="238">
        <f t="shared" si="5"/>
        <v>0</v>
      </c>
      <c r="J19" s="238">
        <f t="shared" si="5"/>
        <v>0</v>
      </c>
      <c r="K19" s="238">
        <f t="shared" si="5"/>
        <v>0</v>
      </c>
      <c r="L19" s="238">
        <f t="shared" si="5"/>
        <v>0</v>
      </c>
      <c r="M19" s="238">
        <f t="shared" si="5"/>
        <v>0</v>
      </c>
      <c r="N19" s="238">
        <f t="shared" si="5"/>
        <v>0</v>
      </c>
      <c r="O19" s="238">
        <f t="shared" si="5"/>
        <v>435000</v>
      </c>
      <c r="P19" s="238">
        <f t="shared" si="5"/>
        <v>456656</v>
      </c>
      <c r="Q19" s="238">
        <f t="shared" si="5"/>
        <v>1604279</v>
      </c>
      <c r="R19" s="238">
        <f t="shared" si="5"/>
        <v>3378809</v>
      </c>
      <c r="S19" s="238">
        <f t="shared" si="5"/>
        <v>0</v>
      </c>
      <c r="T19" s="238">
        <f t="shared" si="5"/>
        <v>0</v>
      </c>
      <c r="U19" s="238">
        <f t="shared" si="5"/>
        <v>0</v>
      </c>
      <c r="V19" s="238">
        <f t="shared" si="5"/>
        <v>100000</v>
      </c>
      <c r="W19" s="238">
        <f t="shared" si="5"/>
        <v>0</v>
      </c>
      <c r="X19" s="238">
        <f t="shared" si="5"/>
        <v>0</v>
      </c>
      <c r="Y19" s="238">
        <f t="shared" si="5"/>
        <v>0</v>
      </c>
      <c r="Z19" s="238">
        <f t="shared" si="5"/>
        <v>0</v>
      </c>
    </row>
    <row r="20" spans="1:26" ht="24" customHeight="1" x14ac:dyDescent="0.2">
      <c r="A20" s="353">
        <v>15</v>
      </c>
      <c r="B20" s="356" t="s">
        <v>390</v>
      </c>
      <c r="C20" s="234">
        <f t="shared" si="0"/>
        <v>100000</v>
      </c>
      <c r="D20" s="232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>
        <v>100000</v>
      </c>
      <c r="W20" s="233"/>
      <c r="X20" s="233"/>
      <c r="Y20" s="233"/>
      <c r="Z20" s="233"/>
    </row>
    <row r="21" spans="1:26" ht="16.5" customHeight="1" x14ac:dyDescent="0.2">
      <c r="A21" s="353">
        <v>16</v>
      </c>
      <c r="B21" s="356" t="s">
        <v>17</v>
      </c>
      <c r="C21" s="234">
        <f t="shared" si="0"/>
        <v>0</v>
      </c>
      <c r="D21" s="232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  <row r="22" spans="1:26" ht="23.25" customHeight="1" x14ac:dyDescent="0.2">
      <c r="A22" s="353">
        <v>17</v>
      </c>
      <c r="B22" s="356" t="s">
        <v>18</v>
      </c>
      <c r="C22" s="234">
        <f t="shared" si="0"/>
        <v>715060</v>
      </c>
      <c r="D22" s="232">
        <v>280060</v>
      </c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>
        <v>435000</v>
      </c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</row>
    <row r="23" spans="1:26" ht="24" x14ac:dyDescent="0.2">
      <c r="A23" s="353">
        <v>18</v>
      </c>
      <c r="B23" s="356" t="s">
        <v>19</v>
      </c>
      <c r="C23" s="234">
        <f t="shared" si="0"/>
        <v>5439744</v>
      </c>
      <c r="D23" s="232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>
        <v>456656</v>
      </c>
      <c r="Q23" s="233">
        <v>1604279</v>
      </c>
      <c r="R23" s="340">
        <v>3378809</v>
      </c>
      <c r="S23" s="233"/>
      <c r="T23" s="233"/>
      <c r="U23" s="233">
        <v>0</v>
      </c>
      <c r="V23" s="233"/>
      <c r="W23" s="233"/>
      <c r="X23" s="233"/>
      <c r="Y23" s="233"/>
      <c r="Z23" s="233"/>
    </row>
    <row r="24" spans="1:26" ht="36" x14ac:dyDescent="0.2">
      <c r="A24" s="353">
        <v>19</v>
      </c>
      <c r="B24" s="356" t="s">
        <v>20</v>
      </c>
      <c r="C24" s="234">
        <f t="shared" si="0"/>
        <v>450000</v>
      </c>
      <c r="D24" s="232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>
        <v>450000</v>
      </c>
      <c r="Z24" s="233"/>
    </row>
    <row r="25" spans="1:26" x14ac:dyDescent="0.2">
      <c r="A25" s="353">
        <v>20</v>
      </c>
      <c r="B25" s="356" t="s">
        <v>21</v>
      </c>
      <c r="C25" s="234">
        <f t="shared" si="0"/>
        <v>14419270</v>
      </c>
      <c r="D25" s="232">
        <v>1451839</v>
      </c>
      <c r="E25" s="233"/>
      <c r="F25" s="233"/>
      <c r="G25" s="233"/>
      <c r="H25" s="233"/>
      <c r="I25" s="233"/>
      <c r="J25" s="233">
        <v>11002640</v>
      </c>
      <c r="K25" s="233"/>
      <c r="L25" s="233"/>
      <c r="M25" s="233"/>
      <c r="N25" s="233"/>
      <c r="O25" s="233"/>
      <c r="P25" s="233"/>
      <c r="Q25" s="233"/>
      <c r="R25" s="233"/>
      <c r="S25" s="233">
        <v>250000</v>
      </c>
      <c r="T25" s="233"/>
      <c r="U25" s="233"/>
      <c r="V25" s="233"/>
      <c r="W25" s="233"/>
      <c r="X25" s="233"/>
      <c r="Y25" s="233"/>
      <c r="Z25" s="233">
        <v>1714791</v>
      </c>
    </row>
    <row r="26" spans="1:26" x14ac:dyDescent="0.2">
      <c r="A26" s="353">
        <v>21</v>
      </c>
      <c r="B26" s="354" t="s">
        <v>22</v>
      </c>
      <c r="C26" s="234">
        <f t="shared" si="0"/>
        <v>21202423</v>
      </c>
      <c r="D26" s="336">
        <f t="shared" ref="D26:Z26" si="6">D18+D19+D24+D25</f>
        <v>1731899</v>
      </c>
      <c r="E26" s="337">
        <f t="shared" si="6"/>
        <v>78349</v>
      </c>
      <c r="F26" s="337">
        <f t="shared" si="6"/>
        <v>0</v>
      </c>
      <c r="G26" s="337">
        <f t="shared" si="6"/>
        <v>0</v>
      </c>
      <c r="H26" s="337">
        <f t="shared" si="6"/>
        <v>0</v>
      </c>
      <c r="I26" s="337">
        <f t="shared" si="6"/>
        <v>0</v>
      </c>
      <c r="J26" s="337">
        <f t="shared" si="6"/>
        <v>11002640</v>
      </c>
      <c r="K26" s="337">
        <f t="shared" si="6"/>
        <v>0</v>
      </c>
      <c r="L26" s="337">
        <f t="shared" si="6"/>
        <v>0</v>
      </c>
      <c r="M26" s="337">
        <f t="shared" si="6"/>
        <v>0</v>
      </c>
      <c r="N26" s="337">
        <f t="shared" si="6"/>
        <v>0</v>
      </c>
      <c r="O26" s="337">
        <f t="shared" si="6"/>
        <v>435000</v>
      </c>
      <c r="P26" s="337">
        <f t="shared" si="6"/>
        <v>456656</v>
      </c>
      <c r="Q26" s="337">
        <f t="shared" si="6"/>
        <v>1604279</v>
      </c>
      <c r="R26" s="337">
        <f t="shared" si="6"/>
        <v>3378809</v>
      </c>
      <c r="S26" s="337">
        <f t="shared" si="6"/>
        <v>250000</v>
      </c>
      <c r="T26" s="337">
        <f t="shared" si="6"/>
        <v>0</v>
      </c>
      <c r="U26" s="337">
        <f t="shared" si="6"/>
        <v>0</v>
      </c>
      <c r="V26" s="337">
        <f t="shared" si="6"/>
        <v>100000</v>
      </c>
      <c r="W26" s="337">
        <f t="shared" si="6"/>
        <v>0</v>
      </c>
      <c r="X26" s="337">
        <f t="shared" si="6"/>
        <v>0</v>
      </c>
      <c r="Y26" s="337">
        <f t="shared" si="6"/>
        <v>450000</v>
      </c>
      <c r="Z26" s="337">
        <f t="shared" si="6"/>
        <v>1714791</v>
      </c>
    </row>
    <row r="27" spans="1:26" x14ac:dyDescent="0.2">
      <c r="A27" s="353">
        <v>22</v>
      </c>
      <c r="B27" s="356" t="s">
        <v>23</v>
      </c>
      <c r="C27" s="234">
        <f t="shared" si="0"/>
        <v>6301181</v>
      </c>
      <c r="D27" s="232">
        <v>6301181</v>
      </c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</row>
    <row r="28" spans="1:26" x14ac:dyDescent="0.2">
      <c r="A28" s="353">
        <v>23</v>
      </c>
      <c r="B28" s="356" t="s">
        <v>24</v>
      </c>
      <c r="C28" s="234">
        <f t="shared" si="0"/>
        <v>0</v>
      </c>
      <c r="D28" s="232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</row>
    <row r="29" spans="1:26" ht="24" x14ac:dyDescent="0.2">
      <c r="A29" s="353">
        <v>24</v>
      </c>
      <c r="B29" s="356" t="s">
        <v>25</v>
      </c>
      <c r="C29" s="234">
        <f t="shared" si="0"/>
        <v>157480</v>
      </c>
      <c r="D29" s="232">
        <v>157480</v>
      </c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</row>
    <row r="30" spans="1:26" ht="24" x14ac:dyDescent="0.2">
      <c r="A30" s="353">
        <v>25</v>
      </c>
      <c r="B30" s="356" t="s">
        <v>26</v>
      </c>
      <c r="C30" s="234">
        <f t="shared" si="0"/>
        <v>630314</v>
      </c>
      <c r="D30" s="232">
        <v>236220</v>
      </c>
      <c r="E30" s="233"/>
      <c r="F30" s="233"/>
      <c r="G30" s="233"/>
      <c r="H30" s="233"/>
      <c r="I30" s="233"/>
      <c r="J30" s="233"/>
      <c r="K30" s="233"/>
      <c r="L30" s="233"/>
      <c r="M30" s="233">
        <v>141732</v>
      </c>
      <c r="N30" s="233">
        <v>212598</v>
      </c>
      <c r="O30" s="233"/>
      <c r="P30" s="233"/>
      <c r="Q30" s="233"/>
      <c r="R30" s="233"/>
      <c r="S30" s="233"/>
      <c r="T30" s="233"/>
      <c r="U30" s="233"/>
      <c r="V30" s="233"/>
      <c r="W30" s="233"/>
      <c r="X30" s="233">
        <v>39764</v>
      </c>
      <c r="Y30" s="233"/>
      <c r="Z30" s="233"/>
    </row>
    <row r="31" spans="1:26" ht="24" x14ac:dyDescent="0.2">
      <c r="A31" s="353">
        <v>26</v>
      </c>
      <c r="B31" s="356" t="s">
        <v>27</v>
      </c>
      <c r="C31" s="234">
        <f t="shared" si="0"/>
        <v>1914025.28</v>
      </c>
      <c r="D31" s="232">
        <v>1807619</v>
      </c>
      <c r="E31" s="232">
        <f t="shared" ref="E31:Z31" si="7">(SUM(E27:E30))*0.27</f>
        <v>0</v>
      </c>
      <c r="F31" s="232">
        <f t="shared" si="7"/>
        <v>0</v>
      </c>
      <c r="G31" s="232">
        <f t="shared" si="7"/>
        <v>0</v>
      </c>
      <c r="H31" s="232">
        <f t="shared" si="7"/>
        <v>0</v>
      </c>
      <c r="I31" s="232">
        <f t="shared" si="7"/>
        <v>0</v>
      </c>
      <c r="J31" s="232">
        <f t="shared" si="7"/>
        <v>0</v>
      </c>
      <c r="K31" s="232">
        <f t="shared" si="7"/>
        <v>0</v>
      </c>
      <c r="L31" s="232">
        <f t="shared" si="7"/>
        <v>0</v>
      </c>
      <c r="M31" s="232">
        <v>38268</v>
      </c>
      <c r="N31" s="232">
        <v>57402</v>
      </c>
      <c r="O31" s="232">
        <f t="shared" si="7"/>
        <v>0</v>
      </c>
      <c r="P31" s="232">
        <f t="shared" si="7"/>
        <v>0</v>
      </c>
      <c r="Q31" s="232">
        <f t="shared" si="7"/>
        <v>0</v>
      </c>
      <c r="R31" s="232">
        <f t="shared" si="7"/>
        <v>0</v>
      </c>
      <c r="S31" s="232">
        <f t="shared" si="7"/>
        <v>0</v>
      </c>
      <c r="T31" s="232">
        <f t="shared" si="7"/>
        <v>0</v>
      </c>
      <c r="U31" s="232">
        <f t="shared" si="7"/>
        <v>0</v>
      </c>
      <c r="V31" s="232">
        <f t="shared" si="7"/>
        <v>0</v>
      </c>
      <c r="W31" s="232">
        <f t="shared" si="7"/>
        <v>0</v>
      </c>
      <c r="X31" s="232">
        <f t="shared" si="7"/>
        <v>10736.28</v>
      </c>
      <c r="Y31" s="232">
        <f t="shared" si="7"/>
        <v>0</v>
      </c>
      <c r="Z31" s="232">
        <f t="shared" si="7"/>
        <v>0</v>
      </c>
    </row>
    <row r="32" spans="1:26" x14ac:dyDescent="0.2">
      <c r="A32" s="353">
        <v>27</v>
      </c>
      <c r="B32" s="354" t="s">
        <v>28</v>
      </c>
      <c r="C32" s="234">
        <f t="shared" si="0"/>
        <v>9003000.2799999993</v>
      </c>
      <c r="D32" s="336">
        <f t="shared" ref="D32:Z32" si="8">SUM(D27:D31)</f>
        <v>8502500</v>
      </c>
      <c r="E32" s="337">
        <f t="shared" si="8"/>
        <v>0</v>
      </c>
      <c r="F32" s="337">
        <f t="shared" si="8"/>
        <v>0</v>
      </c>
      <c r="G32" s="337">
        <f t="shared" si="8"/>
        <v>0</v>
      </c>
      <c r="H32" s="337">
        <f t="shared" si="8"/>
        <v>0</v>
      </c>
      <c r="I32" s="337">
        <f t="shared" si="8"/>
        <v>0</v>
      </c>
      <c r="J32" s="337">
        <f t="shared" si="8"/>
        <v>0</v>
      </c>
      <c r="K32" s="337">
        <f t="shared" si="8"/>
        <v>0</v>
      </c>
      <c r="L32" s="337">
        <f t="shared" si="8"/>
        <v>0</v>
      </c>
      <c r="M32" s="337">
        <f t="shared" si="8"/>
        <v>180000</v>
      </c>
      <c r="N32" s="337">
        <f t="shared" si="8"/>
        <v>270000</v>
      </c>
      <c r="O32" s="337">
        <f t="shared" si="8"/>
        <v>0</v>
      </c>
      <c r="P32" s="337">
        <f t="shared" si="8"/>
        <v>0</v>
      </c>
      <c r="Q32" s="337">
        <f t="shared" si="8"/>
        <v>0</v>
      </c>
      <c r="R32" s="337">
        <f t="shared" si="8"/>
        <v>0</v>
      </c>
      <c r="S32" s="337">
        <f t="shared" si="8"/>
        <v>0</v>
      </c>
      <c r="T32" s="337">
        <f t="shared" si="8"/>
        <v>0</v>
      </c>
      <c r="U32" s="337">
        <f t="shared" si="8"/>
        <v>0</v>
      </c>
      <c r="V32" s="337">
        <f t="shared" si="8"/>
        <v>0</v>
      </c>
      <c r="W32" s="337">
        <f t="shared" si="8"/>
        <v>0</v>
      </c>
      <c r="X32" s="337">
        <f t="shared" si="8"/>
        <v>50500.28</v>
      </c>
      <c r="Y32" s="337">
        <f t="shared" si="8"/>
        <v>0</v>
      </c>
      <c r="Z32" s="337">
        <f t="shared" si="8"/>
        <v>0</v>
      </c>
    </row>
    <row r="33" spans="1:26" x14ac:dyDescent="0.2">
      <c r="A33" s="353">
        <v>28</v>
      </c>
      <c r="B33" s="356" t="s">
        <v>29</v>
      </c>
      <c r="C33" s="234">
        <f t="shared" si="0"/>
        <v>3930639</v>
      </c>
      <c r="D33" s="232"/>
      <c r="E33" s="233"/>
      <c r="F33" s="233"/>
      <c r="G33" s="233"/>
      <c r="H33" s="233"/>
      <c r="I33" s="233"/>
      <c r="J33" s="233"/>
      <c r="K33" s="233"/>
      <c r="L33" s="233">
        <v>3930639</v>
      </c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</row>
    <row r="34" spans="1:26" x14ac:dyDescent="0.2">
      <c r="A34" s="353">
        <v>29</v>
      </c>
      <c r="B34" s="356" t="s">
        <v>30</v>
      </c>
      <c r="C34" s="234">
        <f t="shared" si="0"/>
        <v>0</v>
      </c>
      <c r="D34" s="232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</row>
    <row r="35" spans="1:26" x14ac:dyDescent="0.2">
      <c r="A35" s="353">
        <v>30</v>
      </c>
      <c r="B35" s="356" t="s">
        <v>31</v>
      </c>
      <c r="C35" s="234">
        <f t="shared" si="0"/>
        <v>0</v>
      </c>
      <c r="D35" s="232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</row>
    <row r="36" spans="1:26" ht="24" x14ac:dyDescent="0.2">
      <c r="A36" s="353">
        <v>31</v>
      </c>
      <c r="B36" s="356" t="s">
        <v>32</v>
      </c>
      <c r="C36" s="234">
        <f t="shared" si="0"/>
        <v>1061272</v>
      </c>
      <c r="D36" s="232">
        <f>(SUM(D33:D35))*0.27</f>
        <v>0</v>
      </c>
      <c r="E36" s="232">
        <f t="shared" ref="E36:Z36" si="9">(SUM(E33:E35))*0.27</f>
        <v>0</v>
      </c>
      <c r="F36" s="232">
        <f t="shared" si="9"/>
        <v>0</v>
      </c>
      <c r="G36" s="232">
        <f t="shared" si="9"/>
        <v>0</v>
      </c>
      <c r="H36" s="232">
        <f t="shared" si="9"/>
        <v>0</v>
      </c>
      <c r="I36" s="232">
        <f t="shared" si="9"/>
        <v>0</v>
      </c>
      <c r="J36" s="232">
        <f t="shared" si="9"/>
        <v>0</v>
      </c>
      <c r="K36" s="232">
        <f t="shared" si="9"/>
        <v>0</v>
      </c>
      <c r="L36" s="232">
        <v>1061272</v>
      </c>
      <c r="M36" s="232">
        <f t="shared" si="9"/>
        <v>0</v>
      </c>
      <c r="N36" s="232">
        <f t="shared" si="9"/>
        <v>0</v>
      </c>
      <c r="O36" s="232"/>
      <c r="P36" s="232"/>
      <c r="Q36" s="232"/>
      <c r="R36" s="232"/>
      <c r="S36" s="232">
        <f t="shared" si="9"/>
        <v>0</v>
      </c>
      <c r="T36" s="232">
        <f t="shared" si="9"/>
        <v>0</v>
      </c>
      <c r="U36" s="232">
        <f t="shared" si="9"/>
        <v>0</v>
      </c>
      <c r="V36" s="232">
        <f t="shared" si="9"/>
        <v>0</v>
      </c>
      <c r="W36" s="232">
        <f t="shared" si="9"/>
        <v>0</v>
      </c>
      <c r="X36" s="232">
        <f t="shared" si="9"/>
        <v>0</v>
      </c>
      <c r="Y36" s="232">
        <f t="shared" si="9"/>
        <v>0</v>
      </c>
      <c r="Z36" s="232">
        <f t="shared" si="9"/>
        <v>0</v>
      </c>
    </row>
    <row r="37" spans="1:26" x14ac:dyDescent="0.2">
      <c r="A37" s="353">
        <v>32</v>
      </c>
      <c r="B37" s="354" t="s">
        <v>33</v>
      </c>
      <c r="C37" s="234">
        <f t="shared" si="0"/>
        <v>4991911</v>
      </c>
      <c r="D37" s="336">
        <f t="shared" ref="D37:Z37" si="10">SUM(D33:D36)</f>
        <v>0</v>
      </c>
      <c r="E37" s="336">
        <f t="shared" si="10"/>
        <v>0</v>
      </c>
      <c r="F37" s="336">
        <f t="shared" si="10"/>
        <v>0</v>
      </c>
      <c r="G37" s="336">
        <f t="shared" si="10"/>
        <v>0</v>
      </c>
      <c r="H37" s="336">
        <f t="shared" si="10"/>
        <v>0</v>
      </c>
      <c r="I37" s="336">
        <f t="shared" si="10"/>
        <v>0</v>
      </c>
      <c r="J37" s="336">
        <f t="shared" si="10"/>
        <v>0</v>
      </c>
      <c r="K37" s="336">
        <f t="shared" si="10"/>
        <v>0</v>
      </c>
      <c r="L37" s="336">
        <f t="shared" si="10"/>
        <v>4991911</v>
      </c>
      <c r="M37" s="336">
        <f t="shared" si="10"/>
        <v>0</v>
      </c>
      <c r="N37" s="336">
        <f t="shared" si="10"/>
        <v>0</v>
      </c>
      <c r="O37" s="336">
        <f t="shared" si="10"/>
        <v>0</v>
      </c>
      <c r="P37" s="336">
        <f t="shared" si="10"/>
        <v>0</v>
      </c>
      <c r="Q37" s="336">
        <f t="shared" si="10"/>
        <v>0</v>
      </c>
      <c r="R37" s="336">
        <f t="shared" si="10"/>
        <v>0</v>
      </c>
      <c r="S37" s="336">
        <f t="shared" si="10"/>
        <v>0</v>
      </c>
      <c r="T37" s="336">
        <f t="shared" si="10"/>
        <v>0</v>
      </c>
      <c r="U37" s="336">
        <f t="shared" si="10"/>
        <v>0</v>
      </c>
      <c r="V37" s="336">
        <f t="shared" si="10"/>
        <v>0</v>
      </c>
      <c r="W37" s="336">
        <f t="shared" si="10"/>
        <v>0</v>
      </c>
      <c r="X37" s="336">
        <f t="shared" si="10"/>
        <v>0</v>
      </c>
      <c r="Y37" s="336">
        <f t="shared" si="10"/>
        <v>0</v>
      </c>
      <c r="Z37" s="336">
        <f t="shared" si="10"/>
        <v>0</v>
      </c>
    </row>
    <row r="38" spans="1:26" ht="24" x14ac:dyDescent="0.2">
      <c r="A38" s="353">
        <v>33</v>
      </c>
      <c r="B38" s="356" t="s">
        <v>34</v>
      </c>
      <c r="C38" s="234">
        <f t="shared" si="0"/>
        <v>67886</v>
      </c>
      <c r="D38" s="242">
        <f t="shared" ref="D38:Z38" si="11">SUM(D39:D41)</f>
        <v>0</v>
      </c>
      <c r="E38" s="236">
        <f t="shared" si="11"/>
        <v>0</v>
      </c>
      <c r="F38" s="236">
        <f t="shared" si="11"/>
        <v>0</v>
      </c>
      <c r="G38" s="236">
        <f t="shared" si="11"/>
        <v>0</v>
      </c>
      <c r="H38" s="236">
        <f t="shared" si="11"/>
        <v>0</v>
      </c>
      <c r="I38" s="236">
        <f t="shared" si="11"/>
        <v>0</v>
      </c>
      <c r="J38" s="236">
        <f t="shared" si="11"/>
        <v>0</v>
      </c>
      <c r="K38" s="236">
        <f t="shared" si="11"/>
        <v>0</v>
      </c>
      <c r="L38" s="236">
        <f t="shared" si="11"/>
        <v>0</v>
      </c>
      <c r="M38" s="236">
        <f t="shared" si="11"/>
        <v>0</v>
      </c>
      <c r="N38" s="236">
        <f t="shared" si="11"/>
        <v>0</v>
      </c>
      <c r="O38" s="236">
        <f t="shared" si="11"/>
        <v>0</v>
      </c>
      <c r="P38" s="236">
        <f t="shared" si="11"/>
        <v>0</v>
      </c>
      <c r="Q38" s="236">
        <f t="shared" si="11"/>
        <v>0</v>
      </c>
      <c r="R38" s="236">
        <f t="shared" si="11"/>
        <v>0</v>
      </c>
      <c r="S38" s="236">
        <f t="shared" si="11"/>
        <v>0</v>
      </c>
      <c r="T38" s="236">
        <f t="shared" si="11"/>
        <v>0</v>
      </c>
      <c r="U38" s="236">
        <f t="shared" si="11"/>
        <v>0</v>
      </c>
      <c r="V38" s="236">
        <f t="shared" si="11"/>
        <v>0</v>
      </c>
      <c r="W38" s="236">
        <f t="shared" si="11"/>
        <v>0</v>
      </c>
      <c r="X38" s="236">
        <f t="shared" si="11"/>
        <v>0</v>
      </c>
      <c r="Y38" s="236">
        <f t="shared" si="11"/>
        <v>0</v>
      </c>
      <c r="Z38" s="236">
        <f t="shared" si="11"/>
        <v>67886</v>
      </c>
    </row>
    <row r="39" spans="1:26" x14ac:dyDescent="0.2">
      <c r="A39" s="353">
        <v>34</v>
      </c>
      <c r="B39" s="356" t="s">
        <v>35</v>
      </c>
      <c r="C39" s="234">
        <f t="shared" si="0"/>
        <v>0</v>
      </c>
      <c r="D39" s="232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</row>
    <row r="40" spans="1:26" ht="24" x14ac:dyDescent="0.2">
      <c r="A40" s="353">
        <v>35</v>
      </c>
      <c r="B40" s="356" t="s">
        <v>36</v>
      </c>
      <c r="C40" s="234">
        <f t="shared" si="0"/>
        <v>0</v>
      </c>
      <c r="D40" s="232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</row>
    <row r="41" spans="1:26" ht="24" x14ac:dyDescent="0.2">
      <c r="A41" s="353">
        <v>36</v>
      </c>
      <c r="B41" s="356" t="s">
        <v>37</v>
      </c>
      <c r="C41" s="234">
        <f t="shared" si="0"/>
        <v>67886</v>
      </c>
      <c r="D41" s="232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>
        <v>67886</v>
      </c>
    </row>
    <row r="42" spans="1:26" x14ac:dyDescent="0.2">
      <c r="A42" s="353">
        <v>37</v>
      </c>
      <c r="B42" s="354" t="s">
        <v>38</v>
      </c>
      <c r="C42" s="234">
        <f t="shared" si="0"/>
        <v>67886</v>
      </c>
      <c r="D42" s="336">
        <f t="shared" ref="D42:Z42" si="12">D38</f>
        <v>0</v>
      </c>
      <c r="E42" s="337">
        <f t="shared" si="12"/>
        <v>0</v>
      </c>
      <c r="F42" s="337">
        <f t="shared" si="12"/>
        <v>0</v>
      </c>
      <c r="G42" s="337">
        <f t="shared" si="12"/>
        <v>0</v>
      </c>
      <c r="H42" s="337">
        <f t="shared" si="12"/>
        <v>0</v>
      </c>
      <c r="I42" s="337">
        <f t="shared" si="12"/>
        <v>0</v>
      </c>
      <c r="J42" s="337">
        <f t="shared" si="12"/>
        <v>0</v>
      </c>
      <c r="K42" s="337">
        <f t="shared" si="12"/>
        <v>0</v>
      </c>
      <c r="L42" s="337">
        <f t="shared" si="12"/>
        <v>0</v>
      </c>
      <c r="M42" s="337">
        <f t="shared" si="12"/>
        <v>0</v>
      </c>
      <c r="N42" s="337">
        <f t="shared" si="12"/>
        <v>0</v>
      </c>
      <c r="O42" s="337">
        <f t="shared" si="12"/>
        <v>0</v>
      </c>
      <c r="P42" s="337">
        <f t="shared" si="12"/>
        <v>0</v>
      </c>
      <c r="Q42" s="337">
        <f t="shared" si="12"/>
        <v>0</v>
      </c>
      <c r="R42" s="337">
        <f t="shared" si="12"/>
        <v>0</v>
      </c>
      <c r="S42" s="337">
        <f t="shared" si="12"/>
        <v>0</v>
      </c>
      <c r="T42" s="337">
        <f t="shared" si="12"/>
        <v>0</v>
      </c>
      <c r="U42" s="337">
        <f t="shared" si="12"/>
        <v>0</v>
      </c>
      <c r="V42" s="337">
        <f t="shared" si="12"/>
        <v>0</v>
      </c>
      <c r="W42" s="337">
        <f t="shared" si="12"/>
        <v>0</v>
      </c>
      <c r="X42" s="337">
        <f t="shared" si="12"/>
        <v>0</v>
      </c>
      <c r="Y42" s="337">
        <f t="shared" si="12"/>
        <v>0</v>
      </c>
      <c r="Z42" s="337">
        <f t="shared" si="12"/>
        <v>67886</v>
      </c>
    </row>
    <row r="43" spans="1:26" x14ac:dyDescent="0.2">
      <c r="A43" s="353">
        <v>38</v>
      </c>
      <c r="B43" s="357" t="s">
        <v>39</v>
      </c>
      <c r="C43" s="234">
        <f t="shared" si="0"/>
        <v>73965046.280000001</v>
      </c>
      <c r="D43" s="341">
        <f t="shared" ref="D43:Z43" si="13">D6+D7+D8+D17+D26+D32+D37+D42</f>
        <v>22651971</v>
      </c>
      <c r="E43" s="342">
        <f t="shared" si="13"/>
        <v>78349</v>
      </c>
      <c r="F43" s="342">
        <f t="shared" si="13"/>
        <v>606000</v>
      </c>
      <c r="G43" s="342">
        <f t="shared" si="13"/>
        <v>1397000</v>
      </c>
      <c r="H43" s="342">
        <f t="shared" si="13"/>
        <v>622300</v>
      </c>
      <c r="I43" s="342">
        <f t="shared" si="13"/>
        <v>3475100</v>
      </c>
      <c r="J43" s="342">
        <f t="shared" si="13"/>
        <v>14069640</v>
      </c>
      <c r="K43" s="342">
        <f t="shared" si="13"/>
        <v>7561976</v>
      </c>
      <c r="L43" s="342">
        <f t="shared" si="13"/>
        <v>5512611</v>
      </c>
      <c r="M43" s="342">
        <f t="shared" si="13"/>
        <v>2258762</v>
      </c>
      <c r="N43" s="342">
        <f t="shared" si="13"/>
        <v>991743</v>
      </c>
      <c r="O43" s="342">
        <f t="shared" si="13"/>
        <v>435000</v>
      </c>
      <c r="P43" s="342">
        <f t="shared" si="13"/>
        <v>456656</v>
      </c>
      <c r="Q43" s="342">
        <f t="shared" si="13"/>
        <v>1604279</v>
      </c>
      <c r="R43" s="342">
        <f t="shared" si="13"/>
        <v>5654649</v>
      </c>
      <c r="S43" s="342">
        <f t="shared" si="13"/>
        <v>1700400</v>
      </c>
      <c r="T43" s="342">
        <f t="shared" si="13"/>
        <v>101731</v>
      </c>
      <c r="U43" s="342">
        <f t="shared" si="13"/>
        <v>0</v>
      </c>
      <c r="V43" s="342">
        <f t="shared" si="13"/>
        <v>2000000</v>
      </c>
      <c r="W43" s="342">
        <f t="shared" si="13"/>
        <v>378702</v>
      </c>
      <c r="X43" s="342">
        <f t="shared" si="13"/>
        <v>50500.28</v>
      </c>
      <c r="Y43" s="342">
        <f t="shared" si="13"/>
        <v>450000</v>
      </c>
      <c r="Z43" s="342">
        <f t="shared" si="13"/>
        <v>1907677</v>
      </c>
    </row>
    <row r="44" spans="1:26" ht="24" x14ac:dyDescent="0.2">
      <c r="A44" s="353">
        <v>39</v>
      </c>
      <c r="B44" s="356" t="s">
        <v>40</v>
      </c>
      <c r="C44" s="234">
        <f t="shared" si="0"/>
        <v>891340</v>
      </c>
      <c r="D44" s="232"/>
      <c r="E44" s="233">
        <v>891340</v>
      </c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</row>
    <row r="45" spans="1:26" ht="24" x14ac:dyDescent="0.2">
      <c r="A45" s="353">
        <v>40</v>
      </c>
      <c r="B45" s="356" t="s">
        <v>41</v>
      </c>
      <c r="C45" s="234">
        <f t="shared" si="0"/>
        <v>0</v>
      </c>
      <c r="D45" s="232">
        <f>'[2]1'!C69</f>
        <v>0</v>
      </c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</row>
    <row r="46" spans="1:26" x14ac:dyDescent="0.2">
      <c r="A46" s="353">
        <v>41</v>
      </c>
      <c r="B46" s="356" t="s">
        <v>42</v>
      </c>
      <c r="C46" s="234">
        <f t="shared" si="0"/>
        <v>891340</v>
      </c>
      <c r="D46" s="242">
        <f t="shared" ref="D46:Z46" si="14">SUM(D44:D45)</f>
        <v>0</v>
      </c>
      <c r="E46" s="236">
        <f t="shared" si="14"/>
        <v>891340</v>
      </c>
      <c r="F46" s="236">
        <f t="shared" si="14"/>
        <v>0</v>
      </c>
      <c r="G46" s="236">
        <f t="shared" si="14"/>
        <v>0</v>
      </c>
      <c r="H46" s="236">
        <f t="shared" si="14"/>
        <v>0</v>
      </c>
      <c r="I46" s="236">
        <f t="shared" si="14"/>
        <v>0</v>
      </c>
      <c r="J46" s="236">
        <f t="shared" si="14"/>
        <v>0</v>
      </c>
      <c r="K46" s="236">
        <f t="shared" si="14"/>
        <v>0</v>
      </c>
      <c r="L46" s="236">
        <f t="shared" si="14"/>
        <v>0</v>
      </c>
      <c r="M46" s="236">
        <f t="shared" si="14"/>
        <v>0</v>
      </c>
      <c r="N46" s="236">
        <f t="shared" si="14"/>
        <v>0</v>
      </c>
      <c r="O46" s="236">
        <f t="shared" si="14"/>
        <v>0</v>
      </c>
      <c r="P46" s="236">
        <f t="shared" si="14"/>
        <v>0</v>
      </c>
      <c r="Q46" s="236">
        <f t="shared" si="14"/>
        <v>0</v>
      </c>
      <c r="R46" s="236">
        <f t="shared" si="14"/>
        <v>0</v>
      </c>
      <c r="S46" s="236">
        <f t="shared" si="14"/>
        <v>0</v>
      </c>
      <c r="T46" s="236">
        <f t="shared" si="14"/>
        <v>0</v>
      </c>
      <c r="U46" s="236">
        <f t="shared" si="14"/>
        <v>0</v>
      </c>
      <c r="V46" s="236">
        <f t="shared" si="14"/>
        <v>0</v>
      </c>
      <c r="W46" s="236">
        <f t="shared" si="14"/>
        <v>0</v>
      </c>
      <c r="X46" s="236">
        <f t="shared" si="14"/>
        <v>0</v>
      </c>
      <c r="Y46" s="236">
        <f t="shared" si="14"/>
        <v>0</v>
      </c>
      <c r="Z46" s="236">
        <f t="shared" si="14"/>
        <v>0</v>
      </c>
    </row>
    <row r="47" spans="1:26" ht="13.5" thickBot="1" x14ac:dyDescent="0.25">
      <c r="A47" s="353">
        <v>42</v>
      </c>
      <c r="B47" s="358" t="s">
        <v>43</v>
      </c>
      <c r="C47" s="234">
        <f t="shared" si="0"/>
        <v>891340</v>
      </c>
      <c r="D47" s="343">
        <f t="shared" ref="D47:Z47" si="15">D46</f>
        <v>0</v>
      </c>
      <c r="E47" s="344">
        <f t="shared" si="15"/>
        <v>891340</v>
      </c>
      <c r="F47" s="344">
        <f t="shared" si="15"/>
        <v>0</v>
      </c>
      <c r="G47" s="344">
        <f t="shared" si="15"/>
        <v>0</v>
      </c>
      <c r="H47" s="344">
        <f t="shared" si="15"/>
        <v>0</v>
      </c>
      <c r="I47" s="344">
        <f t="shared" si="15"/>
        <v>0</v>
      </c>
      <c r="J47" s="344">
        <f t="shared" si="15"/>
        <v>0</v>
      </c>
      <c r="K47" s="344">
        <f t="shared" si="15"/>
        <v>0</v>
      </c>
      <c r="L47" s="344">
        <f t="shared" si="15"/>
        <v>0</v>
      </c>
      <c r="M47" s="344">
        <f t="shared" si="15"/>
        <v>0</v>
      </c>
      <c r="N47" s="344">
        <f t="shared" si="15"/>
        <v>0</v>
      </c>
      <c r="O47" s="344">
        <f t="shared" si="15"/>
        <v>0</v>
      </c>
      <c r="P47" s="344">
        <f t="shared" si="15"/>
        <v>0</v>
      </c>
      <c r="Q47" s="344">
        <f t="shared" si="15"/>
        <v>0</v>
      </c>
      <c r="R47" s="344">
        <f t="shared" si="15"/>
        <v>0</v>
      </c>
      <c r="S47" s="344">
        <f t="shared" si="15"/>
        <v>0</v>
      </c>
      <c r="T47" s="344">
        <f t="shared" si="15"/>
        <v>0</v>
      </c>
      <c r="U47" s="344">
        <f t="shared" si="15"/>
        <v>0</v>
      </c>
      <c r="V47" s="344">
        <f t="shared" si="15"/>
        <v>0</v>
      </c>
      <c r="W47" s="344">
        <f t="shared" si="15"/>
        <v>0</v>
      </c>
      <c r="X47" s="344">
        <f t="shared" si="15"/>
        <v>0</v>
      </c>
      <c r="Y47" s="344">
        <f t="shared" si="15"/>
        <v>0</v>
      </c>
      <c r="Z47" s="344">
        <f t="shared" si="15"/>
        <v>0</v>
      </c>
    </row>
    <row r="48" spans="1:26" ht="14.25" thickTop="1" thickBot="1" x14ac:dyDescent="0.25">
      <c r="A48" s="353">
        <v>43</v>
      </c>
      <c r="B48" s="359" t="s">
        <v>44</v>
      </c>
      <c r="C48" s="247">
        <f t="shared" si="0"/>
        <v>74856386.280000001</v>
      </c>
      <c r="D48" s="248">
        <f t="shared" ref="D48:Z48" si="16">D43+D47</f>
        <v>22651971</v>
      </c>
      <c r="E48" s="345">
        <f t="shared" si="16"/>
        <v>969689</v>
      </c>
      <c r="F48" s="345">
        <f t="shared" si="16"/>
        <v>606000</v>
      </c>
      <c r="G48" s="345">
        <f t="shared" si="16"/>
        <v>1397000</v>
      </c>
      <c r="H48" s="345">
        <f t="shared" si="16"/>
        <v>622300</v>
      </c>
      <c r="I48" s="345">
        <f t="shared" si="16"/>
        <v>3475100</v>
      </c>
      <c r="J48" s="345">
        <f t="shared" si="16"/>
        <v>14069640</v>
      </c>
      <c r="K48" s="345">
        <f t="shared" si="16"/>
        <v>7561976</v>
      </c>
      <c r="L48" s="345">
        <f t="shared" si="16"/>
        <v>5512611</v>
      </c>
      <c r="M48" s="345">
        <f t="shared" si="16"/>
        <v>2258762</v>
      </c>
      <c r="N48" s="345">
        <f t="shared" si="16"/>
        <v>991743</v>
      </c>
      <c r="O48" s="345">
        <f t="shared" si="16"/>
        <v>435000</v>
      </c>
      <c r="P48" s="345">
        <f t="shared" si="16"/>
        <v>456656</v>
      </c>
      <c r="Q48" s="345">
        <f t="shared" si="16"/>
        <v>1604279</v>
      </c>
      <c r="R48" s="345">
        <f t="shared" si="16"/>
        <v>5654649</v>
      </c>
      <c r="S48" s="345">
        <f t="shared" si="16"/>
        <v>1700400</v>
      </c>
      <c r="T48" s="345">
        <f t="shared" si="16"/>
        <v>101731</v>
      </c>
      <c r="U48" s="345">
        <f t="shared" si="16"/>
        <v>0</v>
      </c>
      <c r="V48" s="345">
        <f t="shared" si="16"/>
        <v>2000000</v>
      </c>
      <c r="W48" s="345">
        <f t="shared" si="16"/>
        <v>378702</v>
      </c>
      <c r="X48" s="345">
        <f t="shared" si="16"/>
        <v>50500.28</v>
      </c>
      <c r="Y48" s="345">
        <f t="shared" si="16"/>
        <v>450000</v>
      </c>
      <c r="Z48" s="345">
        <f t="shared" si="16"/>
        <v>1907677</v>
      </c>
    </row>
    <row r="49" spans="3:3" ht="13.5" thickTop="1" x14ac:dyDescent="0.2">
      <c r="C49" s="36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49"/>
  <sheetViews>
    <sheetView workbookViewId="0">
      <selection activeCell="C2" sqref="C2"/>
    </sheetView>
  </sheetViews>
  <sheetFormatPr defaultColWidth="9.140625" defaultRowHeight="12.75" x14ac:dyDescent="0.2"/>
  <cols>
    <col min="1" max="1" width="6.42578125" style="228" customWidth="1"/>
    <col min="2" max="2" width="36.140625" style="228" customWidth="1"/>
    <col min="3" max="3" width="10.28515625" style="228" customWidth="1"/>
    <col min="4" max="4" width="10.85546875" style="228" customWidth="1"/>
    <col min="5" max="9" width="8.7109375" style="228" customWidth="1"/>
    <col min="10" max="10" width="10" style="228" customWidth="1"/>
    <col min="11" max="26" width="8.7109375" style="228" customWidth="1"/>
    <col min="27" max="27" width="5.85546875" customWidth="1"/>
  </cols>
  <sheetData>
    <row r="1" spans="1:27" x14ac:dyDescent="0.2">
      <c r="B1" s="346" t="s">
        <v>304</v>
      </c>
      <c r="D1" s="227" t="s">
        <v>414</v>
      </c>
    </row>
    <row r="2" spans="1:27" ht="18.75" x14ac:dyDescent="0.3">
      <c r="B2" s="43" t="s">
        <v>373</v>
      </c>
      <c r="C2" s="370" t="s">
        <v>391</v>
      </c>
      <c r="D2" s="229"/>
    </row>
    <row r="3" spans="1:27" x14ac:dyDescent="0.2">
      <c r="B3" s="348" t="s">
        <v>111</v>
      </c>
      <c r="C3" s="228" t="s">
        <v>112</v>
      </c>
    </row>
    <row r="4" spans="1:27" s="11" customFormat="1" x14ac:dyDescent="0.2">
      <c r="A4" s="349"/>
      <c r="B4" s="350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</row>
    <row r="5" spans="1:27" ht="36.75" thickBot="1" x14ac:dyDescent="0.25">
      <c r="A5" s="351" t="s">
        <v>0</v>
      </c>
      <c r="B5" s="352" t="s">
        <v>1</v>
      </c>
      <c r="C5" s="335" t="s">
        <v>408</v>
      </c>
      <c r="D5" s="221" t="s">
        <v>305</v>
      </c>
      <c r="E5" s="221" t="s">
        <v>360</v>
      </c>
      <c r="F5" s="221" t="s">
        <v>308</v>
      </c>
      <c r="G5" s="221" t="s">
        <v>322</v>
      </c>
      <c r="H5" s="221" t="s">
        <v>310</v>
      </c>
      <c r="I5" s="221" t="s">
        <v>323</v>
      </c>
      <c r="J5" s="221" t="s">
        <v>309</v>
      </c>
      <c r="K5" s="221" t="s">
        <v>311</v>
      </c>
      <c r="L5" s="221" t="s">
        <v>377</v>
      </c>
      <c r="M5" s="221" t="s">
        <v>313</v>
      </c>
      <c r="N5" s="221" t="s">
        <v>314</v>
      </c>
      <c r="O5" s="221" t="s">
        <v>324</v>
      </c>
      <c r="P5" s="221" t="s">
        <v>316</v>
      </c>
      <c r="Q5" s="221" t="s">
        <v>317</v>
      </c>
      <c r="R5" s="221" t="s">
        <v>315</v>
      </c>
      <c r="S5" s="221" t="s">
        <v>318</v>
      </c>
      <c r="T5" s="221" t="s">
        <v>363</v>
      </c>
      <c r="U5" s="221" t="s">
        <v>325</v>
      </c>
      <c r="V5" s="221" t="s">
        <v>326</v>
      </c>
      <c r="W5" s="221" t="s">
        <v>392</v>
      </c>
      <c r="X5" s="221" t="s">
        <v>393</v>
      </c>
      <c r="Y5" s="221" t="s">
        <v>394</v>
      </c>
      <c r="Z5" s="223" t="s">
        <v>319</v>
      </c>
    </row>
    <row r="6" spans="1:27" x14ac:dyDescent="0.2">
      <c r="A6" s="353">
        <v>1</v>
      </c>
      <c r="B6" s="354" t="s">
        <v>2</v>
      </c>
      <c r="C6" s="231">
        <f t="shared" ref="C6:C48" si="0">SUM(D6:Z6)</f>
        <v>2859592</v>
      </c>
      <c r="D6" s="336">
        <v>1681551</v>
      </c>
      <c r="E6" s="337"/>
      <c r="F6" s="337"/>
      <c r="G6" s="337"/>
      <c r="H6" s="337"/>
      <c r="I6" s="337">
        <v>537000</v>
      </c>
      <c r="J6" s="337"/>
      <c r="K6" s="337">
        <v>340061</v>
      </c>
      <c r="L6" s="337"/>
      <c r="M6" s="337">
        <v>209300</v>
      </c>
      <c r="N6" s="337">
        <v>91680</v>
      </c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85">
        <f>C6/'[1]2e'!C6*100</f>
        <v>17.478440079698391</v>
      </c>
    </row>
    <row r="7" spans="1:27" ht="24" x14ac:dyDescent="0.2">
      <c r="A7" s="353">
        <v>2</v>
      </c>
      <c r="B7" s="354" t="s">
        <v>3</v>
      </c>
      <c r="C7" s="234">
        <f t="shared" si="0"/>
        <v>495314</v>
      </c>
      <c r="D7" s="336">
        <v>328899</v>
      </c>
      <c r="E7" s="337"/>
      <c r="F7" s="337"/>
      <c r="G7" s="337"/>
      <c r="H7" s="337"/>
      <c r="I7" s="337">
        <v>110949</v>
      </c>
      <c r="J7" s="337"/>
      <c r="K7" s="337"/>
      <c r="L7" s="337"/>
      <c r="M7" s="337">
        <v>43514</v>
      </c>
      <c r="N7" s="337">
        <v>11952</v>
      </c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85">
        <f>C7/'[1]2e'!C7*100</f>
        <v>17.906771012023913</v>
      </c>
    </row>
    <row r="8" spans="1:27" x14ac:dyDescent="0.2">
      <c r="A8" s="353">
        <v>3</v>
      </c>
      <c r="B8" s="355" t="s">
        <v>4</v>
      </c>
      <c r="C8" s="234">
        <f t="shared" si="0"/>
        <v>3679697</v>
      </c>
      <c r="D8" s="338">
        <v>554064</v>
      </c>
      <c r="E8" s="339"/>
      <c r="F8" s="339">
        <v>197320</v>
      </c>
      <c r="G8" s="339">
        <v>234250</v>
      </c>
      <c r="H8" s="339">
        <v>43214</v>
      </c>
      <c r="I8" s="339">
        <v>31581</v>
      </c>
      <c r="J8" s="337">
        <v>1568528</v>
      </c>
      <c r="K8" s="339">
        <v>5053</v>
      </c>
      <c r="L8" s="339">
        <v>422724</v>
      </c>
      <c r="M8" s="339">
        <v>120041</v>
      </c>
      <c r="N8" s="339">
        <v>12000</v>
      </c>
      <c r="O8" s="337"/>
      <c r="P8" s="339"/>
      <c r="Q8" s="339"/>
      <c r="R8" s="339">
        <v>7830</v>
      </c>
      <c r="S8" s="337">
        <v>398870</v>
      </c>
      <c r="T8" s="339"/>
      <c r="U8" s="339"/>
      <c r="V8" s="339"/>
      <c r="W8" s="339"/>
      <c r="X8" s="339"/>
      <c r="Y8" s="339"/>
      <c r="Z8" s="337">
        <v>84222</v>
      </c>
      <c r="AA8" s="385">
        <f>C8/'[1]2e'!C8*100</f>
        <v>20.360106994532696</v>
      </c>
    </row>
    <row r="9" spans="1:27" x14ac:dyDescent="0.2">
      <c r="A9" s="353">
        <v>4</v>
      </c>
      <c r="B9" s="356" t="s">
        <v>5</v>
      </c>
      <c r="C9" s="234">
        <f t="shared" si="0"/>
        <v>0</v>
      </c>
      <c r="D9" s="242">
        <f t="shared" ref="D9:Z9" si="1">D10</f>
        <v>0</v>
      </c>
      <c r="E9" s="236">
        <f t="shared" si="1"/>
        <v>0</v>
      </c>
      <c r="F9" s="236">
        <f t="shared" si="1"/>
        <v>0</v>
      </c>
      <c r="G9" s="236">
        <f t="shared" si="1"/>
        <v>0</v>
      </c>
      <c r="H9" s="236">
        <f t="shared" si="1"/>
        <v>0</v>
      </c>
      <c r="I9" s="236">
        <f t="shared" si="1"/>
        <v>0</v>
      </c>
      <c r="J9" s="236">
        <f t="shared" si="1"/>
        <v>0</v>
      </c>
      <c r="K9" s="236">
        <f t="shared" si="1"/>
        <v>0</v>
      </c>
      <c r="L9" s="236">
        <f t="shared" si="1"/>
        <v>0</v>
      </c>
      <c r="M9" s="236">
        <f t="shared" si="1"/>
        <v>0</v>
      </c>
      <c r="N9" s="236">
        <f t="shared" si="1"/>
        <v>0</v>
      </c>
      <c r="O9" s="236">
        <f t="shared" si="1"/>
        <v>0</v>
      </c>
      <c r="P9" s="236">
        <f t="shared" si="1"/>
        <v>0</v>
      </c>
      <c r="Q9" s="236">
        <f t="shared" si="1"/>
        <v>0</v>
      </c>
      <c r="R9" s="236">
        <f t="shared" si="1"/>
        <v>0</v>
      </c>
      <c r="S9" s="236">
        <f t="shared" si="1"/>
        <v>0</v>
      </c>
      <c r="T9" s="236">
        <f t="shared" si="1"/>
        <v>0</v>
      </c>
      <c r="U9" s="236">
        <f t="shared" si="1"/>
        <v>0</v>
      </c>
      <c r="V9" s="236">
        <f t="shared" si="1"/>
        <v>0</v>
      </c>
      <c r="W9" s="236">
        <f t="shared" si="1"/>
        <v>0</v>
      </c>
      <c r="X9" s="236">
        <f t="shared" si="1"/>
        <v>0</v>
      </c>
      <c r="Y9" s="236">
        <f t="shared" si="1"/>
        <v>0</v>
      </c>
      <c r="Z9" s="236">
        <f t="shared" si="1"/>
        <v>0</v>
      </c>
      <c r="AA9" s="385" t="e">
        <f>C9/'[1]2e'!C9*100</f>
        <v>#DIV/0!</v>
      </c>
    </row>
    <row r="10" spans="1:27" ht="24" x14ac:dyDescent="0.2">
      <c r="A10" s="353">
        <v>5</v>
      </c>
      <c r="B10" s="356" t="s">
        <v>6</v>
      </c>
      <c r="C10" s="234">
        <f t="shared" si="0"/>
        <v>0</v>
      </c>
      <c r="D10" s="232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385" t="e">
        <f>C10/'[1]2e'!C10*100</f>
        <v>#DIV/0!</v>
      </c>
    </row>
    <row r="11" spans="1:27" ht="24" x14ac:dyDescent="0.2">
      <c r="A11" s="353">
        <v>6</v>
      </c>
      <c r="B11" s="356" t="s">
        <v>7</v>
      </c>
      <c r="C11" s="234">
        <f t="shared" si="0"/>
        <v>0</v>
      </c>
      <c r="D11" s="242">
        <f t="shared" ref="D11:Z11" si="2">D12</f>
        <v>0</v>
      </c>
      <c r="E11" s="236">
        <f t="shared" si="2"/>
        <v>0</v>
      </c>
      <c r="F11" s="236">
        <f t="shared" si="2"/>
        <v>0</v>
      </c>
      <c r="G11" s="236">
        <f t="shared" si="2"/>
        <v>0</v>
      </c>
      <c r="H11" s="236">
        <f t="shared" si="2"/>
        <v>0</v>
      </c>
      <c r="I11" s="236">
        <f t="shared" si="2"/>
        <v>0</v>
      </c>
      <c r="J11" s="236">
        <f t="shared" si="2"/>
        <v>0</v>
      </c>
      <c r="K11" s="236">
        <f t="shared" si="2"/>
        <v>0</v>
      </c>
      <c r="L11" s="236">
        <f t="shared" si="2"/>
        <v>0</v>
      </c>
      <c r="M11" s="236">
        <f t="shared" si="2"/>
        <v>0</v>
      </c>
      <c r="N11" s="236">
        <f t="shared" si="2"/>
        <v>0</v>
      </c>
      <c r="O11" s="236">
        <f t="shared" si="2"/>
        <v>0</v>
      </c>
      <c r="P11" s="236">
        <f t="shared" si="2"/>
        <v>0</v>
      </c>
      <c r="Q11" s="236">
        <f t="shared" si="2"/>
        <v>0</v>
      </c>
      <c r="R11" s="236">
        <f t="shared" si="2"/>
        <v>0</v>
      </c>
      <c r="S11" s="236">
        <f t="shared" si="2"/>
        <v>0</v>
      </c>
      <c r="T11" s="236">
        <f t="shared" si="2"/>
        <v>0</v>
      </c>
      <c r="U11" s="236">
        <f t="shared" si="2"/>
        <v>0</v>
      </c>
      <c r="V11" s="236">
        <f t="shared" si="2"/>
        <v>0</v>
      </c>
      <c r="W11" s="236">
        <f t="shared" si="2"/>
        <v>0</v>
      </c>
      <c r="X11" s="236">
        <f t="shared" si="2"/>
        <v>0</v>
      </c>
      <c r="Y11" s="236">
        <f t="shared" si="2"/>
        <v>0</v>
      </c>
      <c r="Z11" s="236">
        <f t="shared" si="2"/>
        <v>0</v>
      </c>
      <c r="AA11" s="385" t="e">
        <f>C11/'[1]2e'!C11*100</f>
        <v>#DIV/0!</v>
      </c>
    </row>
    <row r="12" spans="1:27" ht="18.75" customHeight="1" x14ac:dyDescent="0.2">
      <c r="A12" s="353">
        <v>7</v>
      </c>
      <c r="B12" s="356" t="s">
        <v>8</v>
      </c>
      <c r="C12" s="234">
        <f t="shared" si="0"/>
        <v>0</v>
      </c>
      <c r="D12" s="242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385" t="e">
        <f>C12/'[1]2e'!C12*100</f>
        <v>#DIV/0!</v>
      </c>
    </row>
    <row r="13" spans="1:27" x14ac:dyDescent="0.2">
      <c r="A13" s="353">
        <v>8</v>
      </c>
      <c r="B13" s="356" t="s">
        <v>9</v>
      </c>
      <c r="C13" s="234">
        <f t="shared" si="0"/>
        <v>79125</v>
      </c>
      <c r="D13" s="242">
        <f t="shared" ref="D13:Z13" si="3">SUM(D14:D16)</f>
        <v>0</v>
      </c>
      <c r="E13" s="236">
        <f t="shared" si="3"/>
        <v>0</v>
      </c>
      <c r="F13" s="236">
        <f t="shared" si="3"/>
        <v>0</v>
      </c>
      <c r="G13" s="236">
        <f t="shared" si="3"/>
        <v>0</v>
      </c>
      <c r="H13" s="236">
        <f t="shared" si="3"/>
        <v>0</v>
      </c>
      <c r="I13" s="236">
        <f t="shared" si="3"/>
        <v>0</v>
      </c>
      <c r="J13" s="236">
        <f t="shared" si="3"/>
        <v>0</v>
      </c>
      <c r="K13" s="236">
        <f t="shared" si="3"/>
        <v>0</v>
      </c>
      <c r="L13" s="236">
        <f t="shared" si="3"/>
        <v>0</v>
      </c>
      <c r="M13" s="236">
        <f t="shared" si="3"/>
        <v>0</v>
      </c>
      <c r="N13" s="236">
        <f t="shared" si="3"/>
        <v>0</v>
      </c>
      <c r="O13" s="236">
        <f t="shared" si="3"/>
        <v>0</v>
      </c>
      <c r="P13" s="236">
        <f t="shared" si="3"/>
        <v>0</v>
      </c>
      <c r="Q13" s="236">
        <f t="shared" si="3"/>
        <v>0</v>
      </c>
      <c r="R13" s="236">
        <f t="shared" si="3"/>
        <v>0</v>
      </c>
      <c r="S13" s="236">
        <f t="shared" si="3"/>
        <v>0</v>
      </c>
      <c r="T13" s="236">
        <f t="shared" si="3"/>
        <v>0</v>
      </c>
      <c r="U13" s="236">
        <f t="shared" si="3"/>
        <v>0</v>
      </c>
      <c r="V13" s="236">
        <f t="shared" si="3"/>
        <v>79125</v>
      </c>
      <c r="W13" s="236">
        <f t="shared" si="3"/>
        <v>0</v>
      </c>
      <c r="X13" s="236">
        <f t="shared" si="3"/>
        <v>0</v>
      </c>
      <c r="Y13" s="236">
        <f t="shared" si="3"/>
        <v>0</v>
      </c>
      <c r="Z13" s="236">
        <f t="shared" si="3"/>
        <v>0</v>
      </c>
      <c r="AA13" s="385">
        <f>C13/'[1]2e'!C13*100</f>
        <v>5.2749999999999995</v>
      </c>
    </row>
    <row r="14" spans="1:27" ht="18" customHeight="1" x14ac:dyDescent="0.2">
      <c r="A14" s="353">
        <v>9</v>
      </c>
      <c r="B14" s="356" t="s">
        <v>10</v>
      </c>
      <c r="C14" s="234">
        <f t="shared" si="0"/>
        <v>0</v>
      </c>
      <c r="D14" s="232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385">
        <f>C14/'[1]2e'!C14*100</f>
        <v>0</v>
      </c>
    </row>
    <row r="15" spans="1:27" ht="24" x14ac:dyDescent="0.2">
      <c r="A15" s="353">
        <v>10</v>
      </c>
      <c r="B15" s="356" t="s">
        <v>11</v>
      </c>
      <c r="C15" s="234">
        <f t="shared" si="0"/>
        <v>79125</v>
      </c>
      <c r="D15" s="232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>
        <v>79125</v>
      </c>
      <c r="W15" s="233"/>
      <c r="X15" s="233"/>
      <c r="Y15" s="233"/>
      <c r="Z15" s="233"/>
      <c r="AA15" s="385">
        <f>C15/'[1]2e'!C15*100</f>
        <v>5.6517857142857144</v>
      </c>
    </row>
    <row r="16" spans="1:27" ht="24" x14ac:dyDescent="0.2">
      <c r="A16" s="353">
        <v>11</v>
      </c>
      <c r="B16" s="356" t="s">
        <v>12</v>
      </c>
      <c r="C16" s="234">
        <f t="shared" si="0"/>
        <v>0</v>
      </c>
      <c r="D16" s="23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385" t="e">
        <f>C16/'[1]2e'!C16*100</f>
        <v>#DIV/0!</v>
      </c>
    </row>
    <row r="17" spans="1:27" x14ac:dyDescent="0.2">
      <c r="A17" s="353">
        <v>12</v>
      </c>
      <c r="B17" s="354" t="s">
        <v>13</v>
      </c>
      <c r="C17" s="234">
        <f t="shared" si="0"/>
        <v>79125</v>
      </c>
      <c r="D17" s="336">
        <f t="shared" ref="D17:Z17" si="4">D9+D11+D13</f>
        <v>0</v>
      </c>
      <c r="E17" s="337">
        <f t="shared" si="4"/>
        <v>0</v>
      </c>
      <c r="F17" s="337">
        <f t="shared" si="4"/>
        <v>0</v>
      </c>
      <c r="G17" s="337">
        <f t="shared" si="4"/>
        <v>0</v>
      </c>
      <c r="H17" s="337">
        <f t="shared" si="4"/>
        <v>0</v>
      </c>
      <c r="I17" s="337">
        <f t="shared" si="4"/>
        <v>0</v>
      </c>
      <c r="J17" s="337">
        <f t="shared" si="4"/>
        <v>0</v>
      </c>
      <c r="K17" s="337">
        <f t="shared" si="4"/>
        <v>0</v>
      </c>
      <c r="L17" s="337">
        <f t="shared" si="4"/>
        <v>0</v>
      </c>
      <c r="M17" s="337">
        <f t="shared" si="4"/>
        <v>0</v>
      </c>
      <c r="N17" s="337">
        <f t="shared" si="4"/>
        <v>0</v>
      </c>
      <c r="O17" s="337">
        <f t="shared" si="4"/>
        <v>0</v>
      </c>
      <c r="P17" s="337">
        <f t="shared" si="4"/>
        <v>0</v>
      </c>
      <c r="Q17" s="337">
        <f t="shared" si="4"/>
        <v>0</v>
      </c>
      <c r="R17" s="337">
        <f t="shared" si="4"/>
        <v>0</v>
      </c>
      <c r="S17" s="337">
        <f t="shared" si="4"/>
        <v>0</v>
      </c>
      <c r="T17" s="337">
        <f t="shared" si="4"/>
        <v>0</v>
      </c>
      <c r="U17" s="337">
        <f t="shared" si="4"/>
        <v>0</v>
      </c>
      <c r="V17" s="337">
        <f t="shared" si="4"/>
        <v>79125</v>
      </c>
      <c r="W17" s="337">
        <f t="shared" si="4"/>
        <v>0</v>
      </c>
      <c r="X17" s="337">
        <f t="shared" si="4"/>
        <v>0</v>
      </c>
      <c r="Y17" s="337">
        <f t="shared" si="4"/>
        <v>0</v>
      </c>
      <c r="Z17" s="337">
        <f t="shared" si="4"/>
        <v>0</v>
      </c>
      <c r="AA17" s="385">
        <f>C17/'[1]2e'!C17*100</f>
        <v>5.2749999999999995</v>
      </c>
    </row>
    <row r="18" spans="1:27" x14ac:dyDescent="0.2">
      <c r="A18" s="353">
        <v>13</v>
      </c>
      <c r="B18" s="356" t="s">
        <v>14</v>
      </c>
      <c r="C18" s="234">
        <f t="shared" si="0"/>
        <v>0</v>
      </c>
      <c r="D18" s="232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385">
        <f>C18/'[1]2e'!C18*100</f>
        <v>0</v>
      </c>
    </row>
    <row r="19" spans="1:27" ht="24" x14ac:dyDescent="0.2">
      <c r="A19" s="353">
        <v>14</v>
      </c>
      <c r="B19" s="356" t="s">
        <v>15</v>
      </c>
      <c r="C19" s="234">
        <f t="shared" si="0"/>
        <v>1526936</v>
      </c>
      <c r="D19" s="237">
        <f t="shared" ref="D19:Z19" si="5">SUM(D20:D23)</f>
        <v>0</v>
      </c>
      <c r="E19" s="238">
        <f t="shared" si="5"/>
        <v>515234</v>
      </c>
      <c r="F19" s="238">
        <f t="shared" si="5"/>
        <v>0</v>
      </c>
      <c r="G19" s="238">
        <f t="shared" si="5"/>
        <v>0</v>
      </c>
      <c r="H19" s="238">
        <f t="shared" si="5"/>
        <v>0</v>
      </c>
      <c r="I19" s="238">
        <f t="shared" si="5"/>
        <v>0</v>
      </c>
      <c r="J19" s="238">
        <f t="shared" si="5"/>
        <v>67000</v>
      </c>
      <c r="K19" s="238">
        <f t="shared" si="5"/>
        <v>0</v>
      </c>
      <c r="L19" s="238">
        <f t="shared" si="5"/>
        <v>0</v>
      </c>
      <c r="M19" s="238">
        <f t="shared" si="5"/>
        <v>0</v>
      </c>
      <c r="N19" s="238">
        <f t="shared" si="5"/>
        <v>0</v>
      </c>
      <c r="O19" s="238">
        <f t="shared" si="5"/>
        <v>0</v>
      </c>
      <c r="P19" s="238">
        <f t="shared" si="5"/>
        <v>0</v>
      </c>
      <c r="Q19" s="238">
        <f t="shared" si="5"/>
        <v>0</v>
      </c>
      <c r="R19" s="238">
        <f t="shared" si="5"/>
        <v>844702</v>
      </c>
      <c r="S19" s="238">
        <f t="shared" si="5"/>
        <v>0</v>
      </c>
      <c r="T19" s="238">
        <f t="shared" si="5"/>
        <v>0</v>
      </c>
      <c r="U19" s="238">
        <f t="shared" si="5"/>
        <v>0</v>
      </c>
      <c r="V19" s="238">
        <f t="shared" si="5"/>
        <v>100000</v>
      </c>
      <c r="W19" s="238">
        <f t="shared" si="5"/>
        <v>0</v>
      </c>
      <c r="X19" s="238">
        <f t="shared" si="5"/>
        <v>0</v>
      </c>
      <c r="Y19" s="238">
        <f t="shared" si="5"/>
        <v>0</v>
      </c>
      <c r="Z19" s="238">
        <f t="shared" si="5"/>
        <v>0</v>
      </c>
      <c r="AA19" s="385">
        <f>C19/'[1]2e'!C19*100</f>
        <v>24.412211797523948</v>
      </c>
    </row>
    <row r="20" spans="1:27" ht="24" customHeight="1" x14ac:dyDescent="0.2">
      <c r="A20" s="353">
        <v>15</v>
      </c>
      <c r="B20" s="356" t="s">
        <v>390</v>
      </c>
      <c r="C20" s="234">
        <f t="shared" si="0"/>
        <v>100000</v>
      </c>
      <c r="D20" s="232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>
        <v>100000</v>
      </c>
      <c r="W20" s="233"/>
      <c r="X20" s="233"/>
      <c r="Y20" s="233"/>
      <c r="Z20" s="233"/>
      <c r="AA20" s="385">
        <f>C20/'[1]2e'!C20*100</f>
        <v>100</v>
      </c>
    </row>
    <row r="21" spans="1:27" ht="16.5" customHeight="1" x14ac:dyDescent="0.2">
      <c r="A21" s="353">
        <v>16</v>
      </c>
      <c r="B21" s="356" t="s">
        <v>17</v>
      </c>
      <c r="C21" s="234">
        <f t="shared" si="0"/>
        <v>0</v>
      </c>
      <c r="D21" s="232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385" t="e">
        <f>C21/'[1]2e'!C21*100</f>
        <v>#DIV/0!</v>
      </c>
    </row>
    <row r="22" spans="1:27" ht="23.25" customHeight="1" x14ac:dyDescent="0.2">
      <c r="A22" s="353">
        <v>17</v>
      </c>
      <c r="B22" s="356" t="s">
        <v>18</v>
      </c>
      <c r="C22" s="234">
        <f t="shared" si="0"/>
        <v>0</v>
      </c>
      <c r="D22" s="232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385">
        <f>C22/'[1]2e'!C22*100</f>
        <v>0</v>
      </c>
    </row>
    <row r="23" spans="1:27" ht="24" x14ac:dyDescent="0.2">
      <c r="A23" s="353">
        <v>18</v>
      </c>
      <c r="B23" s="356" t="s">
        <v>19</v>
      </c>
      <c r="C23" s="234">
        <f t="shared" si="0"/>
        <v>1426936</v>
      </c>
      <c r="D23" s="232"/>
      <c r="E23" s="233">
        <v>515234</v>
      </c>
      <c r="F23" s="233"/>
      <c r="G23" s="233"/>
      <c r="H23" s="233"/>
      <c r="I23" s="233"/>
      <c r="J23" s="233">
        <v>67000</v>
      </c>
      <c r="K23" s="233"/>
      <c r="L23" s="233"/>
      <c r="M23" s="233"/>
      <c r="N23" s="233"/>
      <c r="O23" s="233"/>
      <c r="P23" s="233"/>
      <c r="Q23" s="233"/>
      <c r="R23" s="340">
        <v>844702</v>
      </c>
      <c r="S23" s="233"/>
      <c r="T23" s="233"/>
      <c r="U23" s="233"/>
      <c r="V23" s="233"/>
      <c r="W23" s="233"/>
      <c r="X23" s="233"/>
      <c r="Y23" s="233"/>
      <c r="Z23" s="233"/>
      <c r="AA23" s="385">
        <f>C23/'[1]2e'!C23*100</f>
        <v>26.231675608263917</v>
      </c>
    </row>
    <row r="24" spans="1:27" ht="36" x14ac:dyDescent="0.2">
      <c r="A24" s="353">
        <v>19</v>
      </c>
      <c r="B24" s="356" t="s">
        <v>20</v>
      </c>
      <c r="C24" s="234">
        <f t="shared" si="0"/>
        <v>0</v>
      </c>
      <c r="D24" s="232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385">
        <f>C24/'[1]2e'!C24*100</f>
        <v>0</v>
      </c>
    </row>
    <row r="25" spans="1:27" x14ac:dyDescent="0.2">
      <c r="A25" s="353">
        <v>20</v>
      </c>
      <c r="B25" s="356" t="s">
        <v>21</v>
      </c>
      <c r="C25" s="234">
        <f t="shared" si="0"/>
        <v>0</v>
      </c>
      <c r="D25" s="232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385">
        <f>C25/'[1]2e'!C25*100</f>
        <v>0</v>
      </c>
    </row>
    <row r="26" spans="1:27" x14ac:dyDescent="0.2">
      <c r="A26" s="353">
        <v>21</v>
      </c>
      <c r="B26" s="354" t="s">
        <v>22</v>
      </c>
      <c r="C26" s="234">
        <f t="shared" si="0"/>
        <v>1526936</v>
      </c>
      <c r="D26" s="336">
        <f t="shared" ref="D26:Z26" si="6">D18+D19+D24+D25</f>
        <v>0</v>
      </c>
      <c r="E26" s="337">
        <f t="shared" si="6"/>
        <v>515234</v>
      </c>
      <c r="F26" s="337">
        <f t="shared" si="6"/>
        <v>0</v>
      </c>
      <c r="G26" s="337">
        <f t="shared" si="6"/>
        <v>0</v>
      </c>
      <c r="H26" s="337">
        <f t="shared" si="6"/>
        <v>0</v>
      </c>
      <c r="I26" s="337">
        <f t="shared" si="6"/>
        <v>0</v>
      </c>
      <c r="J26" s="337">
        <f t="shared" si="6"/>
        <v>67000</v>
      </c>
      <c r="K26" s="337">
        <f t="shared" si="6"/>
        <v>0</v>
      </c>
      <c r="L26" s="337">
        <f t="shared" si="6"/>
        <v>0</v>
      </c>
      <c r="M26" s="337">
        <f t="shared" si="6"/>
        <v>0</v>
      </c>
      <c r="N26" s="337">
        <f t="shared" si="6"/>
        <v>0</v>
      </c>
      <c r="O26" s="337">
        <f t="shared" si="6"/>
        <v>0</v>
      </c>
      <c r="P26" s="337">
        <f t="shared" si="6"/>
        <v>0</v>
      </c>
      <c r="Q26" s="337">
        <f t="shared" si="6"/>
        <v>0</v>
      </c>
      <c r="R26" s="337">
        <f t="shared" si="6"/>
        <v>844702</v>
      </c>
      <c r="S26" s="337">
        <f t="shared" si="6"/>
        <v>0</v>
      </c>
      <c r="T26" s="337">
        <f t="shared" si="6"/>
        <v>0</v>
      </c>
      <c r="U26" s="337">
        <f t="shared" si="6"/>
        <v>0</v>
      </c>
      <c r="V26" s="337">
        <f t="shared" si="6"/>
        <v>100000</v>
      </c>
      <c r="W26" s="337">
        <f t="shared" si="6"/>
        <v>0</v>
      </c>
      <c r="X26" s="337">
        <f t="shared" si="6"/>
        <v>0</v>
      </c>
      <c r="Y26" s="337">
        <f t="shared" si="6"/>
        <v>0</v>
      </c>
      <c r="Z26" s="337">
        <f t="shared" si="6"/>
        <v>0</v>
      </c>
      <c r="AA26" s="385">
        <f>C26/'[1]2e'!C26*100</f>
        <v>7.2017052013347724</v>
      </c>
    </row>
    <row r="27" spans="1:27" x14ac:dyDescent="0.2">
      <c r="A27" s="353">
        <v>22</v>
      </c>
      <c r="B27" s="356" t="s">
        <v>23</v>
      </c>
      <c r="C27" s="234">
        <f t="shared" si="0"/>
        <v>0</v>
      </c>
      <c r="D27" s="232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385">
        <f>C27/'[1]2e'!C27*100</f>
        <v>0</v>
      </c>
    </row>
    <row r="28" spans="1:27" x14ac:dyDescent="0.2">
      <c r="A28" s="353">
        <v>23</v>
      </c>
      <c r="B28" s="356" t="s">
        <v>24</v>
      </c>
      <c r="C28" s="234">
        <f t="shared" si="0"/>
        <v>0</v>
      </c>
      <c r="D28" s="232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385" t="e">
        <f>C28/'[1]2e'!C28*100</f>
        <v>#DIV/0!</v>
      </c>
    </row>
    <row r="29" spans="1:27" ht="24" x14ac:dyDescent="0.2">
      <c r="A29" s="353">
        <v>24</v>
      </c>
      <c r="B29" s="356" t="s">
        <v>25</v>
      </c>
      <c r="C29" s="234">
        <f t="shared" si="0"/>
        <v>0</v>
      </c>
      <c r="D29" s="232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385">
        <f>C29/'[1]2e'!C29*100</f>
        <v>0</v>
      </c>
    </row>
    <row r="30" spans="1:27" ht="24" x14ac:dyDescent="0.2">
      <c r="A30" s="353">
        <v>25</v>
      </c>
      <c r="B30" s="356" t="s">
        <v>26</v>
      </c>
      <c r="C30" s="234">
        <f t="shared" si="0"/>
        <v>6515</v>
      </c>
      <c r="D30" s="232"/>
      <c r="E30" s="233"/>
      <c r="F30" s="233"/>
      <c r="G30" s="233"/>
      <c r="H30" s="233"/>
      <c r="I30" s="233"/>
      <c r="J30" s="233"/>
      <c r="K30" s="233"/>
      <c r="L30" s="233"/>
      <c r="M30" s="233"/>
      <c r="N30" s="233">
        <v>6515</v>
      </c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385">
        <f>C30/'[1]2e'!C30*100</f>
        <v>1.0336118188712293</v>
      </c>
    </row>
    <row r="31" spans="1:27" ht="24" x14ac:dyDescent="0.2">
      <c r="A31" s="353">
        <v>26</v>
      </c>
      <c r="B31" s="356" t="s">
        <v>27</v>
      </c>
      <c r="C31" s="234">
        <f t="shared" si="0"/>
        <v>1760</v>
      </c>
      <c r="D31" s="232"/>
      <c r="E31" s="232">
        <f t="shared" ref="E31:Z31" si="7">(SUM(E27:E30))*0.27</f>
        <v>0</v>
      </c>
      <c r="F31" s="232">
        <f t="shared" si="7"/>
        <v>0</v>
      </c>
      <c r="G31" s="232">
        <f t="shared" si="7"/>
        <v>0</v>
      </c>
      <c r="H31" s="232">
        <f t="shared" si="7"/>
        <v>0</v>
      </c>
      <c r="I31" s="232">
        <f t="shared" si="7"/>
        <v>0</v>
      </c>
      <c r="J31" s="232">
        <f t="shared" si="7"/>
        <v>0</v>
      </c>
      <c r="K31" s="232">
        <f t="shared" si="7"/>
        <v>0</v>
      </c>
      <c r="L31" s="232">
        <f t="shared" si="7"/>
        <v>0</v>
      </c>
      <c r="M31" s="232"/>
      <c r="N31" s="232">
        <v>1760</v>
      </c>
      <c r="O31" s="232">
        <f t="shared" si="7"/>
        <v>0</v>
      </c>
      <c r="P31" s="232">
        <f t="shared" si="7"/>
        <v>0</v>
      </c>
      <c r="Q31" s="232">
        <f t="shared" si="7"/>
        <v>0</v>
      </c>
      <c r="R31" s="232">
        <f t="shared" si="7"/>
        <v>0</v>
      </c>
      <c r="S31" s="232">
        <f t="shared" si="7"/>
        <v>0</v>
      </c>
      <c r="T31" s="232">
        <f t="shared" si="7"/>
        <v>0</v>
      </c>
      <c r="U31" s="232">
        <f t="shared" si="7"/>
        <v>0</v>
      </c>
      <c r="V31" s="232">
        <f t="shared" si="7"/>
        <v>0</v>
      </c>
      <c r="W31" s="232">
        <f t="shared" si="7"/>
        <v>0</v>
      </c>
      <c r="X31" s="232">
        <f t="shared" si="7"/>
        <v>0</v>
      </c>
      <c r="Y31" s="232">
        <f t="shared" si="7"/>
        <v>0</v>
      </c>
      <c r="Z31" s="232">
        <f t="shared" si="7"/>
        <v>0</v>
      </c>
      <c r="AA31" s="385">
        <f>C31/'[1]2e'!C31*100</f>
        <v>9.1952808481192055E-2</v>
      </c>
    </row>
    <row r="32" spans="1:27" x14ac:dyDescent="0.2">
      <c r="A32" s="353">
        <v>27</v>
      </c>
      <c r="B32" s="354" t="s">
        <v>28</v>
      </c>
      <c r="C32" s="234">
        <f t="shared" si="0"/>
        <v>8275</v>
      </c>
      <c r="D32" s="336">
        <f t="shared" ref="D32:Z32" si="8">SUM(D27:D31)</f>
        <v>0</v>
      </c>
      <c r="E32" s="337">
        <f t="shared" si="8"/>
        <v>0</v>
      </c>
      <c r="F32" s="337">
        <f t="shared" si="8"/>
        <v>0</v>
      </c>
      <c r="G32" s="337">
        <f t="shared" si="8"/>
        <v>0</v>
      </c>
      <c r="H32" s="337">
        <f t="shared" si="8"/>
        <v>0</v>
      </c>
      <c r="I32" s="337">
        <f t="shared" si="8"/>
        <v>0</v>
      </c>
      <c r="J32" s="337">
        <f t="shared" si="8"/>
        <v>0</v>
      </c>
      <c r="K32" s="337">
        <f t="shared" si="8"/>
        <v>0</v>
      </c>
      <c r="L32" s="337">
        <f t="shared" si="8"/>
        <v>0</v>
      </c>
      <c r="M32" s="337">
        <f t="shared" si="8"/>
        <v>0</v>
      </c>
      <c r="N32" s="337">
        <f t="shared" si="8"/>
        <v>8275</v>
      </c>
      <c r="O32" s="337">
        <f t="shared" si="8"/>
        <v>0</v>
      </c>
      <c r="P32" s="337">
        <f t="shared" si="8"/>
        <v>0</v>
      </c>
      <c r="Q32" s="337">
        <f t="shared" si="8"/>
        <v>0</v>
      </c>
      <c r="R32" s="337">
        <f t="shared" si="8"/>
        <v>0</v>
      </c>
      <c r="S32" s="337">
        <f t="shared" si="8"/>
        <v>0</v>
      </c>
      <c r="T32" s="337">
        <f t="shared" si="8"/>
        <v>0</v>
      </c>
      <c r="U32" s="337">
        <f t="shared" si="8"/>
        <v>0</v>
      </c>
      <c r="V32" s="337">
        <f t="shared" si="8"/>
        <v>0</v>
      </c>
      <c r="W32" s="337">
        <f t="shared" si="8"/>
        <v>0</v>
      </c>
      <c r="X32" s="337">
        <f t="shared" si="8"/>
        <v>0</v>
      </c>
      <c r="Y32" s="337">
        <f t="shared" si="8"/>
        <v>0</v>
      </c>
      <c r="Z32" s="337">
        <f t="shared" si="8"/>
        <v>0</v>
      </c>
      <c r="AA32" s="385">
        <f>C32/'[1]2e'!C32*100</f>
        <v>9.1913803650353773E-2</v>
      </c>
    </row>
    <row r="33" spans="1:27" x14ac:dyDescent="0.2">
      <c r="A33" s="353">
        <v>28</v>
      </c>
      <c r="B33" s="356" t="s">
        <v>29</v>
      </c>
      <c r="C33" s="234">
        <f t="shared" si="0"/>
        <v>0</v>
      </c>
      <c r="D33" s="232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385">
        <f>C33/'[1]2e'!C33*100</f>
        <v>0</v>
      </c>
    </row>
    <row r="34" spans="1:27" x14ac:dyDescent="0.2">
      <c r="A34" s="353">
        <v>29</v>
      </c>
      <c r="B34" s="356" t="s">
        <v>30</v>
      </c>
      <c r="C34" s="234">
        <f t="shared" si="0"/>
        <v>0</v>
      </c>
      <c r="D34" s="232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385" t="e">
        <f>C34/'[1]2e'!C34*100</f>
        <v>#DIV/0!</v>
      </c>
    </row>
    <row r="35" spans="1:27" x14ac:dyDescent="0.2">
      <c r="A35" s="353">
        <v>30</v>
      </c>
      <c r="B35" s="356" t="s">
        <v>31</v>
      </c>
      <c r="C35" s="234">
        <f t="shared" si="0"/>
        <v>0</v>
      </c>
      <c r="D35" s="232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385" t="e">
        <f>C35/'[1]2e'!C35*100</f>
        <v>#DIV/0!</v>
      </c>
    </row>
    <row r="36" spans="1:27" ht="24" x14ac:dyDescent="0.2">
      <c r="A36" s="353">
        <v>31</v>
      </c>
      <c r="B36" s="356" t="s">
        <v>32</v>
      </c>
      <c r="C36" s="234">
        <f t="shared" si="0"/>
        <v>0</v>
      </c>
      <c r="D36" s="232">
        <f>(SUM(D33:D35))*0.27</f>
        <v>0</v>
      </c>
      <c r="E36" s="232">
        <f t="shared" ref="E36:Z36" si="9">(SUM(E33:E35))*0.27</f>
        <v>0</v>
      </c>
      <c r="F36" s="232">
        <f t="shared" si="9"/>
        <v>0</v>
      </c>
      <c r="G36" s="232">
        <f t="shared" si="9"/>
        <v>0</v>
      </c>
      <c r="H36" s="232">
        <f t="shared" si="9"/>
        <v>0</v>
      </c>
      <c r="I36" s="232">
        <f t="shared" si="9"/>
        <v>0</v>
      </c>
      <c r="J36" s="232">
        <f t="shared" si="9"/>
        <v>0</v>
      </c>
      <c r="K36" s="232">
        <f t="shared" si="9"/>
        <v>0</v>
      </c>
      <c r="L36" s="232"/>
      <c r="M36" s="232">
        <f t="shared" si="9"/>
        <v>0</v>
      </c>
      <c r="N36" s="232">
        <f t="shared" si="9"/>
        <v>0</v>
      </c>
      <c r="O36" s="232"/>
      <c r="P36" s="232"/>
      <c r="Q36" s="232"/>
      <c r="R36" s="232"/>
      <c r="S36" s="232">
        <f t="shared" si="9"/>
        <v>0</v>
      </c>
      <c r="T36" s="232">
        <f t="shared" si="9"/>
        <v>0</v>
      </c>
      <c r="U36" s="232">
        <f t="shared" si="9"/>
        <v>0</v>
      </c>
      <c r="V36" s="232">
        <f t="shared" si="9"/>
        <v>0</v>
      </c>
      <c r="W36" s="232">
        <f t="shared" si="9"/>
        <v>0</v>
      </c>
      <c r="X36" s="232">
        <f t="shared" si="9"/>
        <v>0</v>
      </c>
      <c r="Y36" s="232">
        <f t="shared" si="9"/>
        <v>0</v>
      </c>
      <c r="Z36" s="232">
        <f t="shared" si="9"/>
        <v>0</v>
      </c>
      <c r="AA36" s="385">
        <f>C36/'[1]2e'!C36*100</f>
        <v>0</v>
      </c>
    </row>
    <row r="37" spans="1:27" x14ac:dyDescent="0.2">
      <c r="A37" s="353">
        <v>32</v>
      </c>
      <c r="B37" s="354" t="s">
        <v>33</v>
      </c>
      <c r="C37" s="234">
        <f t="shared" si="0"/>
        <v>0</v>
      </c>
      <c r="D37" s="336">
        <f t="shared" ref="D37:Z37" si="10">SUM(D33:D36)</f>
        <v>0</v>
      </c>
      <c r="E37" s="336">
        <f t="shared" si="10"/>
        <v>0</v>
      </c>
      <c r="F37" s="336">
        <f t="shared" si="10"/>
        <v>0</v>
      </c>
      <c r="G37" s="336">
        <f t="shared" si="10"/>
        <v>0</v>
      </c>
      <c r="H37" s="336">
        <f t="shared" si="10"/>
        <v>0</v>
      </c>
      <c r="I37" s="336">
        <f t="shared" si="10"/>
        <v>0</v>
      </c>
      <c r="J37" s="336">
        <f t="shared" si="10"/>
        <v>0</v>
      </c>
      <c r="K37" s="336">
        <f t="shared" si="10"/>
        <v>0</v>
      </c>
      <c r="L37" s="336">
        <f t="shared" si="10"/>
        <v>0</v>
      </c>
      <c r="M37" s="336">
        <f t="shared" si="10"/>
        <v>0</v>
      </c>
      <c r="N37" s="336">
        <f t="shared" si="10"/>
        <v>0</v>
      </c>
      <c r="O37" s="336">
        <f t="shared" si="10"/>
        <v>0</v>
      </c>
      <c r="P37" s="336">
        <f t="shared" si="10"/>
        <v>0</v>
      </c>
      <c r="Q37" s="336">
        <f t="shared" si="10"/>
        <v>0</v>
      </c>
      <c r="R37" s="336">
        <f t="shared" si="10"/>
        <v>0</v>
      </c>
      <c r="S37" s="336">
        <f t="shared" si="10"/>
        <v>0</v>
      </c>
      <c r="T37" s="336">
        <f t="shared" si="10"/>
        <v>0</v>
      </c>
      <c r="U37" s="336">
        <f t="shared" si="10"/>
        <v>0</v>
      </c>
      <c r="V37" s="336">
        <f t="shared" si="10"/>
        <v>0</v>
      </c>
      <c r="W37" s="336">
        <f t="shared" si="10"/>
        <v>0</v>
      </c>
      <c r="X37" s="336">
        <f t="shared" si="10"/>
        <v>0</v>
      </c>
      <c r="Y37" s="336">
        <f t="shared" si="10"/>
        <v>0</v>
      </c>
      <c r="Z37" s="336">
        <f t="shared" si="10"/>
        <v>0</v>
      </c>
      <c r="AA37" s="385">
        <f>C37/'[1]2e'!C37*100</f>
        <v>0</v>
      </c>
    </row>
    <row r="38" spans="1:27" ht="24" x14ac:dyDescent="0.2">
      <c r="A38" s="353">
        <v>33</v>
      </c>
      <c r="B38" s="356" t="s">
        <v>34</v>
      </c>
      <c r="C38" s="234">
        <f t="shared" si="0"/>
        <v>0</v>
      </c>
      <c r="D38" s="242">
        <f t="shared" ref="D38:Y38" si="11">SUM(D39:D41)</f>
        <v>0</v>
      </c>
      <c r="E38" s="236">
        <f t="shared" si="11"/>
        <v>0</v>
      </c>
      <c r="F38" s="236">
        <f t="shared" si="11"/>
        <v>0</v>
      </c>
      <c r="G38" s="236">
        <f t="shared" si="11"/>
        <v>0</v>
      </c>
      <c r="H38" s="236">
        <f t="shared" si="11"/>
        <v>0</v>
      </c>
      <c r="I38" s="236">
        <f t="shared" si="11"/>
        <v>0</v>
      </c>
      <c r="J38" s="236">
        <f t="shared" si="11"/>
        <v>0</v>
      </c>
      <c r="K38" s="236">
        <f t="shared" si="11"/>
        <v>0</v>
      </c>
      <c r="L38" s="236">
        <f t="shared" si="11"/>
        <v>0</v>
      </c>
      <c r="M38" s="236">
        <f t="shared" si="11"/>
        <v>0</v>
      </c>
      <c r="N38" s="236">
        <f t="shared" si="11"/>
        <v>0</v>
      </c>
      <c r="O38" s="236">
        <f t="shared" si="11"/>
        <v>0</v>
      </c>
      <c r="P38" s="236">
        <f t="shared" si="11"/>
        <v>0</v>
      </c>
      <c r="Q38" s="236">
        <f t="shared" si="11"/>
        <v>0</v>
      </c>
      <c r="R38" s="236">
        <f t="shared" si="11"/>
        <v>0</v>
      </c>
      <c r="S38" s="236">
        <f t="shared" si="11"/>
        <v>0</v>
      </c>
      <c r="T38" s="236">
        <f t="shared" si="11"/>
        <v>0</v>
      </c>
      <c r="U38" s="236">
        <f t="shared" si="11"/>
        <v>0</v>
      </c>
      <c r="V38" s="236">
        <f t="shared" si="11"/>
        <v>0</v>
      </c>
      <c r="W38" s="236">
        <f t="shared" si="11"/>
        <v>0</v>
      </c>
      <c r="X38" s="236">
        <f t="shared" si="11"/>
        <v>0</v>
      </c>
      <c r="Y38" s="236">
        <f t="shared" si="11"/>
        <v>0</v>
      </c>
      <c r="Z38" s="236"/>
      <c r="AA38" s="385">
        <f>C38/'[1]2e'!C38*100</f>
        <v>0</v>
      </c>
    </row>
    <row r="39" spans="1:27" x14ac:dyDescent="0.2">
      <c r="A39" s="353">
        <v>34</v>
      </c>
      <c r="B39" s="356" t="s">
        <v>35</v>
      </c>
      <c r="C39" s="234">
        <f t="shared" si="0"/>
        <v>0</v>
      </c>
      <c r="D39" s="232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385" t="e">
        <f>C39/'[1]2e'!C39*100</f>
        <v>#DIV/0!</v>
      </c>
    </row>
    <row r="40" spans="1:27" ht="24" x14ac:dyDescent="0.2">
      <c r="A40" s="353">
        <v>35</v>
      </c>
      <c r="B40" s="356" t="s">
        <v>36</v>
      </c>
      <c r="C40" s="234">
        <f t="shared" si="0"/>
        <v>0</v>
      </c>
      <c r="D40" s="232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385" t="e">
        <f>C40/'[1]2e'!C40*100</f>
        <v>#DIV/0!</v>
      </c>
    </row>
    <row r="41" spans="1:27" ht="24" x14ac:dyDescent="0.2">
      <c r="A41" s="353">
        <v>36</v>
      </c>
      <c r="B41" s="356" t="s">
        <v>37</v>
      </c>
      <c r="C41" s="234">
        <f t="shared" si="0"/>
        <v>0</v>
      </c>
      <c r="D41" s="232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385">
        <f>C41/'[1]2e'!C41*100</f>
        <v>0</v>
      </c>
    </row>
    <row r="42" spans="1:27" x14ac:dyDescent="0.2">
      <c r="A42" s="353">
        <v>37</v>
      </c>
      <c r="B42" s="354" t="s">
        <v>38</v>
      </c>
      <c r="C42" s="234">
        <f t="shared" si="0"/>
        <v>0</v>
      </c>
      <c r="D42" s="336">
        <f t="shared" ref="D42:Z42" si="12">D38</f>
        <v>0</v>
      </c>
      <c r="E42" s="337">
        <f t="shared" si="12"/>
        <v>0</v>
      </c>
      <c r="F42" s="337">
        <f t="shared" si="12"/>
        <v>0</v>
      </c>
      <c r="G42" s="337">
        <f t="shared" si="12"/>
        <v>0</v>
      </c>
      <c r="H42" s="337">
        <f t="shared" si="12"/>
        <v>0</v>
      </c>
      <c r="I42" s="337">
        <f t="shared" si="12"/>
        <v>0</v>
      </c>
      <c r="J42" s="337">
        <f t="shared" si="12"/>
        <v>0</v>
      </c>
      <c r="K42" s="337">
        <f t="shared" si="12"/>
        <v>0</v>
      </c>
      <c r="L42" s="337">
        <f t="shared" si="12"/>
        <v>0</v>
      </c>
      <c r="M42" s="337">
        <f t="shared" si="12"/>
        <v>0</v>
      </c>
      <c r="N42" s="337">
        <f t="shared" si="12"/>
        <v>0</v>
      </c>
      <c r="O42" s="337">
        <f t="shared" si="12"/>
        <v>0</v>
      </c>
      <c r="P42" s="337">
        <f t="shared" si="12"/>
        <v>0</v>
      </c>
      <c r="Q42" s="337">
        <f t="shared" si="12"/>
        <v>0</v>
      </c>
      <c r="R42" s="337">
        <f t="shared" si="12"/>
        <v>0</v>
      </c>
      <c r="S42" s="337">
        <f t="shared" si="12"/>
        <v>0</v>
      </c>
      <c r="T42" s="337">
        <f t="shared" si="12"/>
        <v>0</v>
      </c>
      <c r="U42" s="337">
        <f t="shared" si="12"/>
        <v>0</v>
      </c>
      <c r="V42" s="337">
        <f t="shared" si="12"/>
        <v>0</v>
      </c>
      <c r="W42" s="337">
        <f t="shared" si="12"/>
        <v>0</v>
      </c>
      <c r="X42" s="337">
        <f t="shared" si="12"/>
        <v>0</v>
      </c>
      <c r="Y42" s="337">
        <f t="shared" si="12"/>
        <v>0</v>
      </c>
      <c r="Z42" s="337">
        <f t="shared" si="12"/>
        <v>0</v>
      </c>
      <c r="AA42" s="385">
        <f>C42/'[1]2e'!C42*100</f>
        <v>0</v>
      </c>
    </row>
    <row r="43" spans="1:27" x14ac:dyDescent="0.2">
      <c r="A43" s="353">
        <v>38</v>
      </c>
      <c r="B43" s="357" t="s">
        <v>39</v>
      </c>
      <c r="C43" s="234">
        <f t="shared" si="0"/>
        <v>8648939</v>
      </c>
      <c r="D43" s="341">
        <f t="shared" ref="D43:Z43" si="13">D6+D7+D8+D17+D26+D32+D37+D42</f>
        <v>2564514</v>
      </c>
      <c r="E43" s="342">
        <f t="shared" si="13"/>
        <v>515234</v>
      </c>
      <c r="F43" s="342">
        <f t="shared" si="13"/>
        <v>197320</v>
      </c>
      <c r="G43" s="342">
        <f t="shared" si="13"/>
        <v>234250</v>
      </c>
      <c r="H43" s="342">
        <f t="shared" si="13"/>
        <v>43214</v>
      </c>
      <c r="I43" s="342">
        <f t="shared" si="13"/>
        <v>679530</v>
      </c>
      <c r="J43" s="342">
        <f t="shared" si="13"/>
        <v>1635528</v>
      </c>
      <c r="K43" s="342">
        <f t="shared" si="13"/>
        <v>345114</v>
      </c>
      <c r="L43" s="342">
        <f t="shared" si="13"/>
        <v>422724</v>
      </c>
      <c r="M43" s="342">
        <f t="shared" si="13"/>
        <v>372855</v>
      </c>
      <c r="N43" s="342">
        <f t="shared" si="13"/>
        <v>123907</v>
      </c>
      <c r="O43" s="342">
        <f t="shared" si="13"/>
        <v>0</v>
      </c>
      <c r="P43" s="342">
        <f t="shared" si="13"/>
        <v>0</v>
      </c>
      <c r="Q43" s="342">
        <f t="shared" si="13"/>
        <v>0</v>
      </c>
      <c r="R43" s="342">
        <f t="shared" si="13"/>
        <v>852532</v>
      </c>
      <c r="S43" s="342">
        <f t="shared" si="13"/>
        <v>398870</v>
      </c>
      <c r="T43" s="342">
        <f t="shared" si="13"/>
        <v>0</v>
      </c>
      <c r="U43" s="342">
        <f t="shared" si="13"/>
        <v>0</v>
      </c>
      <c r="V43" s="342">
        <f t="shared" si="13"/>
        <v>179125</v>
      </c>
      <c r="W43" s="342">
        <f t="shared" si="13"/>
        <v>0</v>
      </c>
      <c r="X43" s="342">
        <f t="shared" si="13"/>
        <v>0</v>
      </c>
      <c r="Y43" s="342">
        <f t="shared" si="13"/>
        <v>0</v>
      </c>
      <c r="Z43" s="342">
        <f t="shared" si="13"/>
        <v>84222</v>
      </c>
      <c r="AA43" s="385">
        <f>C43/'[1]2e'!C43*100</f>
        <v>11.693278697154897</v>
      </c>
    </row>
    <row r="44" spans="1:27" ht="24" x14ac:dyDescent="0.2">
      <c r="A44" s="353">
        <v>39</v>
      </c>
      <c r="B44" s="356" t="s">
        <v>40</v>
      </c>
      <c r="C44" s="234">
        <f t="shared" si="0"/>
        <v>891340</v>
      </c>
      <c r="D44" s="232"/>
      <c r="E44" s="233">
        <v>891340</v>
      </c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385">
        <f>C44/'[1]2e'!C44*100</f>
        <v>100</v>
      </c>
    </row>
    <row r="45" spans="1:27" ht="24" x14ac:dyDescent="0.2">
      <c r="A45" s="353">
        <v>40</v>
      </c>
      <c r="B45" s="356" t="s">
        <v>41</v>
      </c>
      <c r="C45" s="234">
        <f t="shared" si="0"/>
        <v>0</v>
      </c>
      <c r="D45" s="232">
        <f>'[2]1'!C69</f>
        <v>0</v>
      </c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385" t="e">
        <f>C45/'[1]2e'!C45*100</f>
        <v>#DIV/0!</v>
      </c>
    </row>
    <row r="46" spans="1:27" x14ac:dyDescent="0.2">
      <c r="A46" s="353">
        <v>41</v>
      </c>
      <c r="B46" s="356" t="s">
        <v>42</v>
      </c>
      <c r="C46" s="234">
        <f t="shared" si="0"/>
        <v>891340</v>
      </c>
      <c r="D46" s="242">
        <f t="shared" ref="D46:Z46" si="14">SUM(D44:D45)</f>
        <v>0</v>
      </c>
      <c r="E46" s="236">
        <f t="shared" si="14"/>
        <v>891340</v>
      </c>
      <c r="F46" s="236">
        <f t="shared" si="14"/>
        <v>0</v>
      </c>
      <c r="G46" s="236">
        <f t="shared" si="14"/>
        <v>0</v>
      </c>
      <c r="H46" s="236">
        <f t="shared" si="14"/>
        <v>0</v>
      </c>
      <c r="I46" s="236">
        <f t="shared" si="14"/>
        <v>0</v>
      </c>
      <c r="J46" s="236">
        <f t="shared" si="14"/>
        <v>0</v>
      </c>
      <c r="K46" s="236">
        <f t="shared" si="14"/>
        <v>0</v>
      </c>
      <c r="L46" s="236">
        <f t="shared" si="14"/>
        <v>0</v>
      </c>
      <c r="M46" s="236">
        <f t="shared" si="14"/>
        <v>0</v>
      </c>
      <c r="N46" s="236">
        <f t="shared" si="14"/>
        <v>0</v>
      </c>
      <c r="O46" s="236">
        <f t="shared" si="14"/>
        <v>0</v>
      </c>
      <c r="P46" s="236">
        <f t="shared" si="14"/>
        <v>0</v>
      </c>
      <c r="Q46" s="236">
        <f t="shared" si="14"/>
        <v>0</v>
      </c>
      <c r="R46" s="236">
        <f t="shared" si="14"/>
        <v>0</v>
      </c>
      <c r="S46" s="236">
        <f t="shared" si="14"/>
        <v>0</v>
      </c>
      <c r="T46" s="236">
        <f t="shared" si="14"/>
        <v>0</v>
      </c>
      <c r="U46" s="236">
        <f t="shared" si="14"/>
        <v>0</v>
      </c>
      <c r="V46" s="236">
        <f t="shared" si="14"/>
        <v>0</v>
      </c>
      <c r="W46" s="236">
        <f t="shared" si="14"/>
        <v>0</v>
      </c>
      <c r="X46" s="236">
        <f t="shared" si="14"/>
        <v>0</v>
      </c>
      <c r="Y46" s="236">
        <f t="shared" si="14"/>
        <v>0</v>
      </c>
      <c r="Z46" s="236">
        <f t="shared" si="14"/>
        <v>0</v>
      </c>
      <c r="AA46" s="385">
        <f>C46/'[1]2e'!C46*100</f>
        <v>100</v>
      </c>
    </row>
    <row r="47" spans="1:27" ht="13.5" thickBot="1" x14ac:dyDescent="0.25">
      <c r="A47" s="353">
        <v>42</v>
      </c>
      <c r="B47" s="358" t="s">
        <v>43</v>
      </c>
      <c r="C47" s="234">
        <f t="shared" si="0"/>
        <v>891340</v>
      </c>
      <c r="D47" s="343">
        <f t="shared" ref="D47:Z47" si="15">D46</f>
        <v>0</v>
      </c>
      <c r="E47" s="344">
        <f t="shared" si="15"/>
        <v>891340</v>
      </c>
      <c r="F47" s="344">
        <f t="shared" si="15"/>
        <v>0</v>
      </c>
      <c r="G47" s="344">
        <f t="shared" si="15"/>
        <v>0</v>
      </c>
      <c r="H47" s="344">
        <f t="shared" si="15"/>
        <v>0</v>
      </c>
      <c r="I47" s="344">
        <f t="shared" si="15"/>
        <v>0</v>
      </c>
      <c r="J47" s="344">
        <f t="shared" si="15"/>
        <v>0</v>
      </c>
      <c r="K47" s="344">
        <f t="shared" si="15"/>
        <v>0</v>
      </c>
      <c r="L47" s="344">
        <f t="shared" si="15"/>
        <v>0</v>
      </c>
      <c r="M47" s="344">
        <f t="shared" si="15"/>
        <v>0</v>
      </c>
      <c r="N47" s="344">
        <f t="shared" si="15"/>
        <v>0</v>
      </c>
      <c r="O47" s="344">
        <f t="shared" si="15"/>
        <v>0</v>
      </c>
      <c r="P47" s="344">
        <f t="shared" si="15"/>
        <v>0</v>
      </c>
      <c r="Q47" s="344">
        <f t="shared" si="15"/>
        <v>0</v>
      </c>
      <c r="R47" s="344">
        <f t="shared" si="15"/>
        <v>0</v>
      </c>
      <c r="S47" s="344">
        <f t="shared" si="15"/>
        <v>0</v>
      </c>
      <c r="T47" s="344">
        <f t="shared" si="15"/>
        <v>0</v>
      </c>
      <c r="U47" s="344">
        <f t="shared" si="15"/>
        <v>0</v>
      </c>
      <c r="V47" s="344">
        <f t="shared" si="15"/>
        <v>0</v>
      </c>
      <c r="W47" s="344">
        <f t="shared" si="15"/>
        <v>0</v>
      </c>
      <c r="X47" s="344">
        <f t="shared" si="15"/>
        <v>0</v>
      </c>
      <c r="Y47" s="344">
        <f t="shared" si="15"/>
        <v>0</v>
      </c>
      <c r="Z47" s="344">
        <f t="shared" si="15"/>
        <v>0</v>
      </c>
      <c r="AA47" s="385">
        <f>C47/'[1]2e'!C47*100</f>
        <v>100</v>
      </c>
    </row>
    <row r="48" spans="1:27" ht="14.25" thickTop="1" thickBot="1" x14ac:dyDescent="0.25">
      <c r="A48" s="353">
        <v>43</v>
      </c>
      <c r="B48" s="359" t="s">
        <v>44</v>
      </c>
      <c r="C48" s="247">
        <f t="shared" si="0"/>
        <v>9540279</v>
      </c>
      <c r="D48" s="248">
        <f t="shared" ref="D48:Z48" si="16">D43+D47</f>
        <v>2564514</v>
      </c>
      <c r="E48" s="345">
        <f t="shared" si="16"/>
        <v>1406574</v>
      </c>
      <c r="F48" s="345">
        <f t="shared" si="16"/>
        <v>197320</v>
      </c>
      <c r="G48" s="345">
        <f t="shared" si="16"/>
        <v>234250</v>
      </c>
      <c r="H48" s="345">
        <f t="shared" si="16"/>
        <v>43214</v>
      </c>
      <c r="I48" s="345">
        <f t="shared" si="16"/>
        <v>679530</v>
      </c>
      <c r="J48" s="345">
        <f t="shared" si="16"/>
        <v>1635528</v>
      </c>
      <c r="K48" s="345">
        <f t="shared" si="16"/>
        <v>345114</v>
      </c>
      <c r="L48" s="345">
        <f t="shared" si="16"/>
        <v>422724</v>
      </c>
      <c r="M48" s="345">
        <f t="shared" si="16"/>
        <v>372855</v>
      </c>
      <c r="N48" s="345">
        <f t="shared" si="16"/>
        <v>123907</v>
      </c>
      <c r="O48" s="345">
        <f t="shared" si="16"/>
        <v>0</v>
      </c>
      <c r="P48" s="345">
        <f t="shared" si="16"/>
        <v>0</v>
      </c>
      <c r="Q48" s="345">
        <f t="shared" si="16"/>
        <v>0</v>
      </c>
      <c r="R48" s="345">
        <f t="shared" si="16"/>
        <v>852532</v>
      </c>
      <c r="S48" s="345">
        <f t="shared" si="16"/>
        <v>398870</v>
      </c>
      <c r="T48" s="345">
        <f t="shared" si="16"/>
        <v>0</v>
      </c>
      <c r="U48" s="345">
        <f t="shared" si="16"/>
        <v>0</v>
      </c>
      <c r="V48" s="345">
        <f t="shared" si="16"/>
        <v>179125</v>
      </c>
      <c r="W48" s="345">
        <f t="shared" si="16"/>
        <v>0</v>
      </c>
      <c r="X48" s="345">
        <f t="shared" si="16"/>
        <v>0</v>
      </c>
      <c r="Y48" s="345">
        <f t="shared" si="16"/>
        <v>0</v>
      </c>
      <c r="Z48" s="345">
        <f t="shared" si="16"/>
        <v>84222</v>
      </c>
      <c r="AA48" s="385">
        <f>C48/'[1]2e'!C48*100</f>
        <v>12.744776329857316</v>
      </c>
    </row>
    <row r="49" spans="3:3" ht="13.5" thickTop="1" x14ac:dyDescent="0.2">
      <c r="C49" s="36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9"/>
  <sheetViews>
    <sheetView workbookViewId="0">
      <selection activeCell="G2" sqref="G2"/>
    </sheetView>
  </sheetViews>
  <sheetFormatPr defaultRowHeight="12.75" x14ac:dyDescent="0.2"/>
  <cols>
    <col min="1" max="1" width="5.7109375" style="58" customWidth="1"/>
    <col min="2" max="2" width="4.5703125" style="58" customWidth="1"/>
    <col min="3" max="3" width="27.28515625" style="58" customWidth="1"/>
    <col min="4" max="4" width="18.28515625" style="58" customWidth="1"/>
    <col min="5" max="5" width="7.42578125" style="58" customWidth="1"/>
    <col min="6" max="6" width="24.7109375" style="58" customWidth="1"/>
    <col min="7" max="7" width="16.7109375" style="58" customWidth="1"/>
    <col min="8" max="16384" width="9.140625" style="58"/>
  </cols>
  <sheetData>
    <row r="1" spans="1:8" ht="18.75" x14ac:dyDescent="0.3">
      <c r="C1" s="39" t="s">
        <v>304</v>
      </c>
      <c r="D1" s="39"/>
      <c r="E1" s="59"/>
      <c r="F1" s="59"/>
      <c r="G1" s="35" t="s">
        <v>415</v>
      </c>
    </row>
    <row r="2" spans="1:8" ht="18.75" x14ac:dyDescent="0.3">
      <c r="C2" s="59"/>
      <c r="D2" s="43" t="s">
        <v>373</v>
      </c>
      <c r="E2" s="229"/>
      <c r="F2" s="59"/>
      <c r="G2" s="370" t="s">
        <v>391</v>
      </c>
      <c r="H2" s="60"/>
    </row>
    <row r="3" spans="1:8" x14ac:dyDescent="0.2">
      <c r="C3" s="58" t="s">
        <v>153</v>
      </c>
      <c r="G3" s="36" t="s">
        <v>144</v>
      </c>
      <c r="H3" s="60"/>
    </row>
    <row r="4" spans="1:8" x14ac:dyDescent="0.2">
      <c r="G4" s="36"/>
      <c r="H4" s="60"/>
    </row>
    <row r="5" spans="1:8" x14ac:dyDescent="0.2">
      <c r="B5" s="58" t="s">
        <v>154</v>
      </c>
      <c r="C5" s="58" t="s">
        <v>131</v>
      </c>
      <c r="D5" s="58" t="s">
        <v>132</v>
      </c>
      <c r="E5" s="58" t="s">
        <v>155</v>
      </c>
      <c r="F5" s="58" t="s">
        <v>156</v>
      </c>
      <c r="G5" s="36" t="s">
        <v>134</v>
      </c>
      <c r="H5" s="60"/>
    </row>
    <row r="6" spans="1:8" x14ac:dyDescent="0.2">
      <c r="A6" s="51">
        <v>1</v>
      </c>
      <c r="B6" s="390" t="s">
        <v>157</v>
      </c>
      <c r="C6" s="390"/>
      <c r="D6" s="390"/>
      <c r="E6" s="390" t="s">
        <v>158</v>
      </c>
      <c r="F6" s="390"/>
      <c r="G6" s="390"/>
    </row>
    <row r="7" spans="1:8" x14ac:dyDescent="0.2">
      <c r="A7" s="51">
        <v>2</v>
      </c>
      <c r="B7" s="61" t="s">
        <v>159</v>
      </c>
      <c r="C7" s="61" t="s">
        <v>160</v>
      </c>
      <c r="D7" s="61"/>
      <c r="E7" s="61" t="s">
        <v>159</v>
      </c>
      <c r="F7" s="61" t="s">
        <v>161</v>
      </c>
      <c r="G7" s="61"/>
    </row>
    <row r="8" spans="1:8" x14ac:dyDescent="0.2">
      <c r="A8" s="51">
        <v>3</v>
      </c>
      <c r="B8" s="62" t="s">
        <v>162</v>
      </c>
      <c r="C8" s="63" t="s">
        <v>163</v>
      </c>
      <c r="D8" s="70">
        <f>'[1]1c'!C18</f>
        <v>28958981</v>
      </c>
      <c r="E8" s="62" t="s">
        <v>162</v>
      </c>
      <c r="F8" s="62" t="s">
        <v>164</v>
      </c>
      <c r="G8" s="70">
        <f>'[1]2e'!C6</f>
        <v>16360682</v>
      </c>
    </row>
    <row r="9" spans="1:8" x14ac:dyDescent="0.2">
      <c r="A9" s="51">
        <v>4</v>
      </c>
      <c r="B9" s="62" t="s">
        <v>165</v>
      </c>
      <c r="C9" s="63" t="s">
        <v>166</v>
      </c>
      <c r="D9" s="70">
        <f>'[1]1c'!C36</f>
        <v>5930000</v>
      </c>
      <c r="E9" s="62" t="s">
        <v>165</v>
      </c>
      <c r="F9" s="62" t="s">
        <v>167</v>
      </c>
      <c r="G9" s="70">
        <f>'[1]2e'!C7</f>
        <v>2766071</v>
      </c>
    </row>
    <row r="10" spans="1:8" x14ac:dyDescent="0.2">
      <c r="A10" s="51">
        <v>5</v>
      </c>
      <c r="B10" s="62" t="s">
        <v>168</v>
      </c>
      <c r="C10" s="63" t="s">
        <v>169</v>
      </c>
      <c r="D10" s="70">
        <f>'[1]1c'!C59</f>
        <v>2804505</v>
      </c>
      <c r="E10" s="62" t="s">
        <v>168</v>
      </c>
      <c r="F10" s="62" t="s">
        <v>170</v>
      </c>
      <c r="G10" s="70">
        <f>'[1]2e'!C8</f>
        <v>18073073</v>
      </c>
    </row>
    <row r="11" spans="1:8" x14ac:dyDescent="0.2">
      <c r="A11" s="51">
        <v>6</v>
      </c>
      <c r="B11" s="62" t="s">
        <v>171</v>
      </c>
      <c r="C11" s="63" t="s">
        <v>172</v>
      </c>
      <c r="D11" s="70"/>
      <c r="E11" s="62" t="s">
        <v>171</v>
      </c>
      <c r="F11" s="62" t="s">
        <v>173</v>
      </c>
      <c r="G11" s="70">
        <f>'[1]2e'!C17</f>
        <v>1500000</v>
      </c>
    </row>
    <row r="12" spans="1:8" x14ac:dyDescent="0.2">
      <c r="A12" s="51">
        <v>7</v>
      </c>
      <c r="B12" s="62" t="s">
        <v>174</v>
      </c>
      <c r="C12" s="62"/>
      <c r="D12" s="70"/>
      <c r="E12" s="62" t="s">
        <v>174</v>
      </c>
      <c r="F12" s="62" t="s">
        <v>175</v>
      </c>
      <c r="G12" s="71">
        <f>'[1]2e'!C26</f>
        <v>21202423</v>
      </c>
    </row>
    <row r="13" spans="1:8" x14ac:dyDescent="0.2">
      <c r="A13" s="51">
        <v>8</v>
      </c>
      <c r="B13" s="62" t="s">
        <v>176</v>
      </c>
      <c r="C13" s="62"/>
      <c r="D13" s="70"/>
      <c r="E13" s="62" t="s">
        <v>176</v>
      </c>
      <c r="F13" s="62"/>
      <c r="G13" s="70"/>
    </row>
    <row r="14" spans="1:8" x14ac:dyDescent="0.2">
      <c r="A14" s="51">
        <v>9</v>
      </c>
      <c r="B14" s="62"/>
      <c r="C14" s="62"/>
      <c r="D14" s="70"/>
      <c r="E14" s="62" t="s">
        <v>177</v>
      </c>
      <c r="F14" s="62"/>
      <c r="G14" s="70"/>
    </row>
    <row r="15" spans="1:8" x14ac:dyDescent="0.2">
      <c r="A15" s="51">
        <v>10</v>
      </c>
      <c r="B15" s="62"/>
      <c r="C15" s="62"/>
      <c r="D15" s="70"/>
      <c r="E15" s="62"/>
      <c r="F15" s="62"/>
      <c r="G15" s="70"/>
    </row>
    <row r="16" spans="1:8" x14ac:dyDescent="0.2">
      <c r="A16" s="51">
        <v>11</v>
      </c>
      <c r="B16" s="64"/>
      <c r="C16" s="64" t="s">
        <v>178</v>
      </c>
      <c r="D16" s="72">
        <f>SUM(D8:D15)</f>
        <v>37693486</v>
      </c>
      <c r="E16" s="64"/>
      <c r="F16" s="64" t="s">
        <v>179</v>
      </c>
      <c r="G16" s="72">
        <f>SUM(G8:G14)</f>
        <v>59902249</v>
      </c>
    </row>
    <row r="17" spans="1:7" x14ac:dyDescent="0.2">
      <c r="A17" s="51">
        <v>12</v>
      </c>
      <c r="B17" s="62"/>
      <c r="C17" s="62"/>
      <c r="D17" s="70"/>
      <c r="E17" s="62"/>
      <c r="F17" s="62" t="s">
        <v>180</v>
      </c>
      <c r="G17" s="70">
        <f>D16</f>
        <v>37693486</v>
      </c>
    </row>
    <row r="18" spans="1:7" x14ac:dyDescent="0.2">
      <c r="A18" s="51">
        <v>13</v>
      </c>
      <c r="B18" s="62"/>
      <c r="C18" s="62"/>
      <c r="D18" s="70"/>
      <c r="E18" s="62"/>
      <c r="F18" s="62" t="s">
        <v>181</v>
      </c>
      <c r="G18" s="70">
        <f>G16-G17</f>
        <v>22208763</v>
      </c>
    </row>
    <row r="19" spans="1:7" x14ac:dyDescent="0.2">
      <c r="A19" s="51">
        <v>14</v>
      </c>
      <c r="B19" s="62"/>
      <c r="C19" s="65"/>
      <c r="D19" s="70"/>
      <c r="E19" s="62"/>
      <c r="F19" s="62"/>
      <c r="G19" s="70"/>
    </row>
    <row r="20" spans="1:7" x14ac:dyDescent="0.2">
      <c r="A20" s="51">
        <v>15</v>
      </c>
      <c r="B20" s="64" t="s">
        <v>182</v>
      </c>
      <c r="C20" s="64" t="s">
        <v>183</v>
      </c>
      <c r="D20" s="72"/>
      <c r="E20" s="64" t="s">
        <v>182</v>
      </c>
      <c r="F20" s="64" t="s">
        <v>184</v>
      </c>
      <c r="G20" s="72"/>
    </row>
    <row r="21" spans="1:7" x14ac:dyDescent="0.2">
      <c r="A21" s="51">
        <v>16</v>
      </c>
      <c r="B21" s="62" t="s">
        <v>185</v>
      </c>
      <c r="C21" s="62" t="s">
        <v>186</v>
      </c>
      <c r="D21" s="70"/>
      <c r="E21" s="62" t="s">
        <v>185</v>
      </c>
      <c r="F21" s="62" t="s">
        <v>143</v>
      </c>
      <c r="G21" s="70">
        <f>'[1]2e'!C32</f>
        <v>9003000.2799999993</v>
      </c>
    </row>
    <row r="22" spans="1:7" x14ac:dyDescent="0.2">
      <c r="A22" s="51">
        <v>17</v>
      </c>
      <c r="B22" s="62" t="s">
        <v>187</v>
      </c>
      <c r="C22" s="62" t="s">
        <v>188</v>
      </c>
      <c r="D22" s="70">
        <f>'[2]1'!C61</f>
        <v>0</v>
      </c>
      <c r="E22" s="62" t="s">
        <v>187</v>
      </c>
      <c r="F22" s="62" t="s">
        <v>140</v>
      </c>
      <c r="G22" s="70">
        <f>'[1]2e'!C37</f>
        <v>4991911</v>
      </c>
    </row>
    <row r="23" spans="1:7" x14ac:dyDescent="0.2">
      <c r="A23" s="51">
        <v>18</v>
      </c>
      <c r="B23" s="62" t="s">
        <v>189</v>
      </c>
      <c r="C23" s="62" t="s">
        <v>190</v>
      </c>
      <c r="D23" s="70">
        <f>'[1]1c'!C66</f>
        <v>100000</v>
      </c>
      <c r="E23" s="62" t="s">
        <v>189</v>
      </c>
      <c r="F23" s="62" t="s">
        <v>191</v>
      </c>
      <c r="G23" s="70">
        <f>'[1]2e'!C42</f>
        <v>67886</v>
      </c>
    </row>
    <row r="24" spans="1:7" x14ac:dyDescent="0.2">
      <c r="A24" s="51">
        <v>19</v>
      </c>
      <c r="B24" s="62" t="s">
        <v>192</v>
      </c>
      <c r="C24" s="62"/>
      <c r="D24" s="70"/>
      <c r="E24" s="62" t="s">
        <v>192</v>
      </c>
      <c r="F24" s="63"/>
      <c r="G24" s="70"/>
    </row>
    <row r="25" spans="1:7" x14ac:dyDescent="0.2">
      <c r="A25" s="51">
        <v>20</v>
      </c>
      <c r="B25" s="62" t="s">
        <v>193</v>
      </c>
      <c r="C25" s="62"/>
      <c r="D25" s="70"/>
      <c r="E25" s="62" t="s">
        <v>193</v>
      </c>
      <c r="F25" s="62"/>
      <c r="G25" s="70"/>
    </row>
    <row r="26" spans="1:7" x14ac:dyDescent="0.2">
      <c r="A26" s="51">
        <v>21</v>
      </c>
      <c r="B26" s="62" t="s">
        <v>194</v>
      </c>
      <c r="C26" s="62"/>
      <c r="D26" s="70"/>
      <c r="E26" s="62"/>
      <c r="F26" s="62"/>
      <c r="G26" s="70"/>
    </row>
    <row r="27" spans="1:7" x14ac:dyDescent="0.2">
      <c r="A27" s="51">
        <v>22</v>
      </c>
      <c r="B27" s="62" t="s">
        <v>195</v>
      </c>
      <c r="C27" s="66"/>
      <c r="D27" s="70"/>
      <c r="E27" s="62"/>
      <c r="F27" s="62"/>
      <c r="G27" s="70"/>
    </row>
    <row r="28" spans="1:7" x14ac:dyDescent="0.2">
      <c r="A28" s="51">
        <v>23</v>
      </c>
      <c r="B28" s="62" t="s">
        <v>196</v>
      </c>
      <c r="C28" s="62"/>
      <c r="D28" s="70"/>
      <c r="E28" s="62"/>
      <c r="F28" s="62"/>
      <c r="G28" s="70"/>
    </row>
    <row r="29" spans="1:7" x14ac:dyDescent="0.2">
      <c r="A29" s="51">
        <v>24</v>
      </c>
      <c r="B29" s="64"/>
      <c r="C29" s="64" t="s">
        <v>197</v>
      </c>
      <c r="D29" s="72">
        <f>SUM(D21:D28)</f>
        <v>100000</v>
      </c>
      <c r="E29" s="64"/>
      <c r="F29" s="64" t="s">
        <v>198</v>
      </c>
      <c r="G29" s="72">
        <f>SUM(G21:G26)</f>
        <v>14062797.279999999</v>
      </c>
    </row>
    <row r="30" spans="1:7" x14ac:dyDescent="0.2">
      <c r="A30" s="51">
        <v>25</v>
      </c>
      <c r="B30" s="62"/>
      <c r="C30" s="62"/>
      <c r="D30" s="70"/>
      <c r="E30" s="62"/>
      <c r="F30" s="62" t="s">
        <v>199</v>
      </c>
      <c r="G30" s="70">
        <f>D29</f>
        <v>100000</v>
      </c>
    </row>
    <row r="31" spans="1:7" x14ac:dyDescent="0.2">
      <c r="A31" s="51">
        <v>26</v>
      </c>
      <c r="B31" s="62"/>
      <c r="C31" s="62"/>
      <c r="D31" s="70"/>
      <c r="E31" s="62"/>
      <c r="F31" s="62" t="s">
        <v>200</v>
      </c>
      <c r="G31" s="70">
        <f>G29-G30</f>
        <v>13962797.279999999</v>
      </c>
    </row>
    <row r="32" spans="1:7" x14ac:dyDescent="0.2">
      <c r="A32" s="51">
        <v>27</v>
      </c>
      <c r="B32" s="62"/>
      <c r="D32" s="70"/>
      <c r="E32" s="62"/>
      <c r="F32" s="62"/>
      <c r="G32" s="70"/>
    </row>
    <row r="33" spans="1:7" x14ac:dyDescent="0.2">
      <c r="A33" s="51">
        <v>28</v>
      </c>
      <c r="B33" s="67"/>
      <c r="C33" s="67" t="s">
        <v>201</v>
      </c>
      <c r="D33" s="73">
        <f>D16+D29</f>
        <v>37793486</v>
      </c>
      <c r="E33" s="67"/>
      <c r="F33" s="67" t="s">
        <v>202</v>
      </c>
      <c r="G33" s="73">
        <f>SUM(G16+G29)</f>
        <v>73965046.280000001</v>
      </c>
    </row>
    <row r="34" spans="1:7" x14ac:dyDescent="0.2">
      <c r="A34" s="68"/>
      <c r="B34" s="68"/>
      <c r="C34" s="69" t="s">
        <v>378</v>
      </c>
      <c r="D34" s="75">
        <f>'[2]1'!C68</f>
        <v>0</v>
      </c>
      <c r="F34" s="69"/>
      <c r="G34" s="74"/>
    </row>
    <row r="35" spans="1:7" x14ac:dyDescent="0.2">
      <c r="A35" s="68"/>
      <c r="B35" s="68"/>
      <c r="C35" s="69" t="s">
        <v>366</v>
      </c>
      <c r="D35" s="75">
        <f>'[1]1c'!C68</f>
        <v>37062900</v>
      </c>
      <c r="F35" s="69" t="s">
        <v>203</v>
      </c>
      <c r="G35" s="74">
        <f>'[1]2e'!C44</f>
        <v>891340</v>
      </c>
    </row>
    <row r="36" spans="1:7" x14ac:dyDescent="0.2">
      <c r="A36" s="68"/>
      <c r="B36" s="68"/>
      <c r="C36" s="69" t="s">
        <v>204</v>
      </c>
      <c r="D36" s="75">
        <f>SUM(D33:D35)</f>
        <v>74856386</v>
      </c>
      <c r="F36" s="69" t="s">
        <v>205</v>
      </c>
      <c r="G36" s="74">
        <f>SUM(G33:G35)</f>
        <v>74856386.280000001</v>
      </c>
    </row>
    <row r="37" spans="1:7" x14ac:dyDescent="0.2">
      <c r="A37" s="68"/>
      <c r="B37" s="68"/>
      <c r="C37" s="68"/>
      <c r="D37" s="75"/>
      <c r="G37" s="74"/>
    </row>
    <row r="38" spans="1:7" x14ac:dyDescent="0.2">
      <c r="A38" s="68"/>
      <c r="B38" s="68"/>
      <c r="C38" s="68"/>
      <c r="D38" s="75"/>
      <c r="G38" s="74"/>
    </row>
    <row r="39" spans="1:7" x14ac:dyDescent="0.2">
      <c r="A39" s="68"/>
      <c r="B39" s="68"/>
      <c r="D39" s="75"/>
    </row>
  </sheetData>
  <mergeCells count="2">
    <mergeCell ref="B6:D6"/>
    <mergeCell ref="E6:G6"/>
  </mergeCells>
  <phoneticPr fontId="36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workbookViewId="0">
      <selection activeCell="D2" sqref="D2"/>
    </sheetView>
  </sheetViews>
  <sheetFormatPr defaultRowHeight="12.75" x14ac:dyDescent="0.2"/>
  <cols>
    <col min="1" max="1" width="9.140625" style="309"/>
    <col min="2" max="2" width="28.7109375" style="309" customWidth="1"/>
    <col min="3" max="3" width="17.28515625" style="309" bestFit="1" customWidth="1"/>
    <col min="4" max="4" width="13.85546875" style="309" bestFit="1" customWidth="1"/>
    <col min="5" max="16384" width="9.140625" style="309"/>
  </cols>
  <sheetData>
    <row r="1" spans="1:6" x14ac:dyDescent="0.2">
      <c r="B1" s="310" t="s">
        <v>350</v>
      </c>
      <c r="D1" s="391" t="s">
        <v>152</v>
      </c>
      <c r="E1" s="391"/>
      <c r="F1" s="391"/>
    </row>
    <row r="2" spans="1:6" ht="18.75" x14ac:dyDescent="0.3">
      <c r="B2" s="43" t="s">
        <v>373</v>
      </c>
      <c r="C2" s="229"/>
      <c r="D2" s="229" t="s">
        <v>391</v>
      </c>
    </row>
    <row r="3" spans="1:6" ht="14.25" x14ac:dyDescent="0.2">
      <c r="A3" s="392" t="s">
        <v>217</v>
      </c>
      <c r="B3" s="392"/>
      <c r="C3" s="392"/>
      <c r="D3" s="392"/>
    </row>
    <row r="8" spans="1:6" x14ac:dyDescent="0.2">
      <c r="A8" s="309" t="s">
        <v>130</v>
      </c>
      <c r="B8" s="309" t="s">
        <v>146</v>
      </c>
      <c r="C8" s="309" t="s">
        <v>132</v>
      </c>
      <c r="D8" s="309" t="s">
        <v>133</v>
      </c>
    </row>
    <row r="9" spans="1:6" x14ac:dyDescent="0.2">
      <c r="A9" s="311" t="s">
        <v>218</v>
      </c>
      <c r="B9" s="312" t="s">
        <v>219</v>
      </c>
      <c r="C9" s="312" t="s">
        <v>220</v>
      </c>
      <c r="D9" s="312" t="s">
        <v>221</v>
      </c>
    </row>
    <row r="10" spans="1:6" x14ac:dyDescent="0.2">
      <c r="A10" s="313"/>
      <c r="B10" s="314"/>
      <c r="C10" s="315" t="s">
        <v>222</v>
      </c>
      <c r="D10" s="315" t="s">
        <v>223</v>
      </c>
    </row>
    <row r="11" spans="1:6" x14ac:dyDescent="0.2">
      <c r="A11" s="313"/>
      <c r="B11" s="314"/>
      <c r="C11" s="315" t="s">
        <v>224</v>
      </c>
      <c r="D11" s="315" t="s">
        <v>225</v>
      </c>
    </row>
    <row r="12" spans="1:6" x14ac:dyDescent="0.2">
      <c r="A12" s="316" t="s">
        <v>226</v>
      </c>
      <c r="B12" s="317" t="s">
        <v>227</v>
      </c>
      <c r="C12" s="317" t="s">
        <v>228</v>
      </c>
      <c r="D12" s="317" t="s">
        <v>229</v>
      </c>
    </row>
    <row r="13" spans="1:6" x14ac:dyDescent="0.2">
      <c r="A13" s="318" t="s">
        <v>226</v>
      </c>
      <c r="B13" s="319" t="s">
        <v>388</v>
      </c>
      <c r="C13" s="320">
        <v>596648</v>
      </c>
      <c r="D13" s="321">
        <v>387335</v>
      </c>
    </row>
    <row r="14" spans="1:6" x14ac:dyDescent="0.2">
      <c r="A14" s="318" t="s">
        <v>227</v>
      </c>
      <c r="B14" s="319" t="s">
        <v>389</v>
      </c>
      <c r="C14" s="320">
        <v>773850</v>
      </c>
      <c r="D14" s="321">
        <v>198990</v>
      </c>
    </row>
    <row r="15" spans="1:6" x14ac:dyDescent="0.2">
      <c r="A15" s="318" t="s">
        <v>228</v>
      </c>
      <c r="B15" s="319"/>
      <c r="C15" s="320"/>
      <c r="D15" s="321"/>
    </row>
    <row r="16" spans="1:6" x14ac:dyDescent="0.2">
      <c r="A16" s="322">
        <v>4</v>
      </c>
      <c r="B16" s="323" t="s">
        <v>139</v>
      </c>
      <c r="C16" s="324">
        <f>SUM(C13:C15)</f>
        <v>1370498</v>
      </c>
      <c r="D16" s="324">
        <f>SUM(D13:D15)</f>
        <v>586325</v>
      </c>
    </row>
  </sheetData>
  <mergeCells count="2">
    <mergeCell ref="D1:F1"/>
    <mergeCell ref="A3:D3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9"/>
  <sheetViews>
    <sheetView workbookViewId="0">
      <selection activeCell="H3" sqref="H3"/>
    </sheetView>
  </sheetViews>
  <sheetFormatPr defaultRowHeight="12.75" x14ac:dyDescent="0.2"/>
  <cols>
    <col min="1" max="1" width="12.7109375" style="37" customWidth="1"/>
    <col min="2" max="2" width="30.5703125" style="37" customWidth="1"/>
    <col min="3" max="3" width="9.85546875" style="37" customWidth="1"/>
    <col min="4" max="4" width="9.7109375" style="37" customWidth="1"/>
    <col min="5" max="5" width="8.85546875" style="37" customWidth="1"/>
    <col min="6" max="6" width="8.42578125" style="37" customWidth="1"/>
    <col min="7" max="7" width="10.5703125" style="37" customWidth="1"/>
    <col min="8" max="8" width="9.85546875" style="37" customWidth="1"/>
    <col min="9" max="9" width="10.5703125" style="37" customWidth="1"/>
    <col min="10" max="10" width="13.85546875" style="37" customWidth="1"/>
    <col min="11" max="11" width="15.140625" style="37" customWidth="1"/>
    <col min="12" max="16384" width="9.140625" style="37"/>
  </cols>
  <sheetData>
    <row r="1" spans="1:10" x14ac:dyDescent="0.2">
      <c r="B1" s="55"/>
    </row>
    <row r="2" spans="1:10" ht="15.75" x14ac:dyDescent="0.25">
      <c r="C2" s="34" t="s">
        <v>386</v>
      </c>
      <c r="H2" s="325" t="s">
        <v>351</v>
      </c>
      <c r="I2" s="103"/>
      <c r="J2" s="103"/>
    </row>
    <row r="3" spans="1:10" ht="15.75" x14ac:dyDescent="0.25">
      <c r="C3" s="34" t="s">
        <v>304</v>
      </c>
      <c r="H3" s="229" t="s">
        <v>391</v>
      </c>
      <c r="I3" s="103"/>
      <c r="J3" s="103"/>
    </row>
    <row r="4" spans="1:10" x14ac:dyDescent="0.2">
      <c r="H4" s="36" t="s">
        <v>145</v>
      </c>
      <c r="I4" s="103"/>
      <c r="J4" s="103"/>
    </row>
    <row r="5" spans="1:10" ht="15.75" x14ac:dyDescent="0.25">
      <c r="A5" s="393" t="s">
        <v>235</v>
      </c>
      <c r="B5" s="393"/>
      <c r="C5" s="393"/>
      <c r="D5" s="393"/>
      <c r="E5" s="393"/>
      <c r="F5" s="393"/>
      <c r="G5" s="393"/>
      <c r="H5" s="393"/>
      <c r="I5" s="393"/>
      <c r="J5" s="393"/>
    </row>
    <row r="6" spans="1:10" ht="15.75" x14ac:dyDescent="0.25">
      <c r="A6" s="393" t="s">
        <v>236</v>
      </c>
      <c r="B6" s="393"/>
      <c r="C6" s="393"/>
      <c r="D6" s="393"/>
      <c r="E6" s="393"/>
      <c r="F6" s="393"/>
      <c r="G6" s="393"/>
      <c r="H6" s="393"/>
      <c r="I6" s="393"/>
      <c r="J6" s="393"/>
    </row>
    <row r="7" spans="1:10" ht="15.75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</row>
    <row r="8" spans="1:10" ht="15.75" x14ac:dyDescent="0.25">
      <c r="A8" s="104"/>
      <c r="B8" s="104"/>
      <c r="C8" s="104"/>
      <c r="D8" s="104"/>
      <c r="E8" s="104"/>
      <c r="F8" s="104"/>
      <c r="G8" s="104"/>
      <c r="H8" s="104"/>
      <c r="I8" s="104"/>
      <c r="J8" s="104"/>
    </row>
    <row r="9" spans="1:10" s="105" customFormat="1" x14ac:dyDescent="0.2">
      <c r="A9" s="37" t="s">
        <v>154</v>
      </c>
      <c r="B9" s="37" t="s">
        <v>146</v>
      </c>
      <c r="C9" s="37" t="s">
        <v>132</v>
      </c>
      <c r="D9" s="37" t="s">
        <v>155</v>
      </c>
      <c r="E9" s="37" t="s">
        <v>156</v>
      </c>
      <c r="F9" s="33" t="s">
        <v>134</v>
      </c>
      <c r="G9" s="36" t="s">
        <v>135</v>
      </c>
      <c r="H9" s="35" t="s">
        <v>136</v>
      </c>
      <c r="I9" s="35" t="s">
        <v>150</v>
      </c>
      <c r="J9" s="35" t="s">
        <v>151</v>
      </c>
    </row>
    <row r="10" spans="1:10" x14ac:dyDescent="0.2">
      <c r="A10" s="106" t="s">
        <v>218</v>
      </c>
      <c r="B10" s="107"/>
      <c r="C10" s="53" t="s">
        <v>237</v>
      </c>
      <c r="D10" s="107" t="s">
        <v>238</v>
      </c>
      <c r="E10" s="108">
        <v>2017</v>
      </c>
      <c r="F10" s="394"/>
      <c r="G10" s="395"/>
      <c r="H10" s="395"/>
      <c r="I10" s="395"/>
      <c r="J10" s="396"/>
    </row>
    <row r="11" spans="1:10" x14ac:dyDescent="0.2">
      <c r="A11" s="109"/>
      <c r="B11" s="110" t="s">
        <v>239</v>
      </c>
      <c r="C11" s="111" t="s">
        <v>240</v>
      </c>
      <c r="D11" s="110" t="s">
        <v>241</v>
      </c>
      <c r="E11" s="110" t="s">
        <v>242</v>
      </c>
      <c r="F11" s="110" t="s">
        <v>243</v>
      </c>
      <c r="G11" s="111" t="s">
        <v>244</v>
      </c>
      <c r="H11" s="111" t="s">
        <v>298</v>
      </c>
      <c r="I11" s="112" t="s">
        <v>299</v>
      </c>
      <c r="J11" s="113" t="s">
        <v>45</v>
      </c>
    </row>
    <row r="12" spans="1:10" x14ac:dyDescent="0.2">
      <c r="A12" s="114"/>
      <c r="B12" s="115"/>
      <c r="C12" s="116" t="s">
        <v>241</v>
      </c>
      <c r="D12" s="115"/>
      <c r="E12" s="115" t="s">
        <v>245</v>
      </c>
      <c r="F12" s="115"/>
      <c r="G12" s="117"/>
      <c r="H12" s="117"/>
      <c r="I12" s="118"/>
      <c r="J12" s="119"/>
    </row>
    <row r="13" spans="1:10" ht="13.5" thickBot="1" x14ac:dyDescent="0.25">
      <c r="A13" s="120" t="s">
        <v>226</v>
      </c>
      <c r="B13" s="121" t="s">
        <v>227</v>
      </c>
      <c r="C13" s="122" t="s">
        <v>228</v>
      </c>
      <c r="D13" s="122" t="s">
        <v>229</v>
      </c>
      <c r="E13" s="122"/>
      <c r="F13" s="122" t="s">
        <v>230</v>
      </c>
      <c r="G13" s="122" t="s">
        <v>231</v>
      </c>
      <c r="H13" s="122" t="s">
        <v>232</v>
      </c>
      <c r="I13" s="123" t="s">
        <v>233</v>
      </c>
      <c r="J13" s="85"/>
    </row>
    <row r="14" spans="1:10" ht="13.5" thickBot="1" x14ac:dyDescent="0.25">
      <c r="A14" s="124" t="s">
        <v>226</v>
      </c>
      <c r="B14" s="125" t="s">
        <v>246</v>
      </c>
      <c r="C14" s="126"/>
      <c r="D14" s="126"/>
      <c r="E14" s="126"/>
      <c r="F14" s="127"/>
      <c r="G14" s="127"/>
      <c r="H14" s="127"/>
      <c r="I14" s="128"/>
      <c r="J14" s="129"/>
    </row>
    <row r="15" spans="1:10" x14ac:dyDescent="0.2">
      <c r="A15" s="130" t="s">
        <v>227</v>
      </c>
      <c r="B15" s="84"/>
      <c r="C15" s="131"/>
      <c r="D15" s="131"/>
      <c r="E15" s="131"/>
      <c r="F15" s="132"/>
      <c r="G15" s="132"/>
      <c r="H15" s="132"/>
      <c r="I15" s="133"/>
      <c r="J15" s="84"/>
    </row>
    <row r="16" spans="1:10" x14ac:dyDescent="0.2">
      <c r="A16" s="134" t="s">
        <v>228</v>
      </c>
      <c r="B16" s="83"/>
      <c r="C16" s="135"/>
      <c r="D16" s="135"/>
      <c r="E16" s="135"/>
      <c r="F16" s="136"/>
      <c r="G16" s="136"/>
      <c r="H16" s="136"/>
      <c r="I16" s="137"/>
      <c r="J16" s="83"/>
    </row>
    <row r="17" spans="1:11" x14ac:dyDescent="0.2">
      <c r="A17" s="134" t="s">
        <v>229</v>
      </c>
      <c r="B17" s="83"/>
      <c r="C17" s="135"/>
      <c r="D17" s="135"/>
      <c r="E17" s="135"/>
      <c r="F17" s="136"/>
      <c r="G17" s="136"/>
      <c r="H17" s="136"/>
      <c r="I17" s="137"/>
      <c r="J17" s="83"/>
    </row>
    <row r="18" spans="1:11" ht="13.5" thickBot="1" x14ac:dyDescent="0.25">
      <c r="A18" s="106" t="s">
        <v>230</v>
      </c>
      <c r="B18" s="85"/>
      <c r="C18" s="138"/>
      <c r="D18" s="138"/>
      <c r="E18" s="138"/>
      <c r="F18" s="139"/>
      <c r="G18" s="139"/>
      <c r="H18" s="139"/>
      <c r="I18" s="140"/>
      <c r="J18" s="85"/>
    </row>
    <row r="19" spans="1:11" ht="13.5" thickBot="1" x14ac:dyDescent="0.25">
      <c r="A19" s="124" t="s">
        <v>231</v>
      </c>
      <c r="B19" s="125" t="s">
        <v>247</v>
      </c>
      <c r="C19" s="126"/>
      <c r="D19" s="126"/>
      <c r="E19" s="126"/>
      <c r="F19" s="141"/>
      <c r="G19" s="141"/>
      <c r="H19" s="141"/>
      <c r="I19" s="142"/>
      <c r="J19" s="129"/>
    </row>
    <row r="20" spans="1:11" x14ac:dyDescent="0.2">
      <c r="A20" s="130" t="s">
        <v>232</v>
      </c>
      <c r="B20" s="132"/>
      <c r="C20" s="131"/>
      <c r="D20" s="131"/>
      <c r="E20" s="131"/>
      <c r="F20" s="143"/>
      <c r="G20" s="143"/>
      <c r="H20" s="143"/>
      <c r="I20" s="144"/>
      <c r="J20" s="145">
        <f>SUM(E20:I20)</f>
        <v>0</v>
      </c>
    </row>
    <row r="21" spans="1:11" x14ac:dyDescent="0.2">
      <c r="A21" s="134" t="s">
        <v>233</v>
      </c>
      <c r="B21" s="136"/>
      <c r="C21" s="135"/>
      <c r="D21" s="135"/>
      <c r="E21" s="135"/>
      <c r="F21" s="146"/>
      <c r="G21" s="146"/>
      <c r="H21" s="146"/>
      <c r="I21" s="147"/>
      <c r="J21" s="148"/>
    </row>
    <row r="22" spans="1:11" x14ac:dyDescent="0.2">
      <c r="A22" s="134" t="s">
        <v>234</v>
      </c>
      <c r="B22" s="136"/>
      <c r="C22" s="135"/>
      <c r="D22" s="135"/>
      <c r="E22" s="135"/>
      <c r="F22" s="146"/>
      <c r="G22" s="146"/>
      <c r="H22" s="146"/>
      <c r="I22" s="149"/>
      <c r="J22" s="148"/>
    </row>
    <row r="23" spans="1:11" ht="13.5" thickBot="1" x14ac:dyDescent="0.25">
      <c r="A23" s="106" t="s">
        <v>248</v>
      </c>
      <c r="B23" s="139"/>
      <c r="C23" s="138"/>
      <c r="D23" s="138"/>
      <c r="E23" s="138"/>
      <c r="F23" s="150"/>
      <c r="G23" s="150"/>
      <c r="H23" s="150"/>
      <c r="I23" s="151"/>
      <c r="J23" s="148">
        <f>SUM(E23:I23)</f>
        <v>0</v>
      </c>
    </row>
    <row r="24" spans="1:11" ht="13.5" thickBot="1" x14ac:dyDescent="0.25">
      <c r="A24" s="124" t="s">
        <v>249</v>
      </c>
      <c r="B24" s="152" t="s">
        <v>250</v>
      </c>
      <c r="C24" s="153"/>
      <c r="D24" s="153"/>
      <c r="E24" s="154">
        <f>SUM(E20:E22)</f>
        <v>0</v>
      </c>
      <c r="F24" s="154">
        <f>SUM(F20:F22)</f>
        <v>0</v>
      </c>
      <c r="G24" s="154">
        <f>SUM(G20:G22)</f>
        <v>0</v>
      </c>
      <c r="H24" s="154">
        <f>SUM(H20:H22)</f>
        <v>0</v>
      </c>
      <c r="I24" s="155">
        <f>SUM(I20:I22)</f>
        <v>0</v>
      </c>
      <c r="J24" s="156">
        <f>SUM(E24:I24)</f>
        <v>0</v>
      </c>
      <c r="K24" s="157"/>
    </row>
    <row r="27" spans="1:11" x14ac:dyDescent="0.2">
      <c r="B27" s="157"/>
      <c r="G27" s="157"/>
      <c r="H27" s="157"/>
      <c r="I27" s="157"/>
    </row>
    <row r="28" spans="1:11" x14ac:dyDescent="0.2">
      <c r="B28" s="157"/>
      <c r="G28" s="157"/>
      <c r="H28" s="157"/>
      <c r="I28" s="157"/>
    </row>
    <row r="29" spans="1:11" x14ac:dyDescent="0.2">
      <c r="A29" s="103"/>
      <c r="B29" s="158"/>
      <c r="G29" s="157"/>
      <c r="H29" s="157"/>
      <c r="I29" s="157"/>
    </row>
    <row r="32" spans="1:11" x14ac:dyDescent="0.2">
      <c r="B32" s="157"/>
      <c r="H32" s="157"/>
      <c r="I32" s="157"/>
    </row>
    <row r="33" spans="2:9" x14ac:dyDescent="0.2">
      <c r="B33" s="157"/>
      <c r="H33" s="157"/>
      <c r="I33" s="157"/>
    </row>
    <row r="34" spans="2:9" x14ac:dyDescent="0.2">
      <c r="B34" s="157"/>
      <c r="H34" s="157"/>
      <c r="I34" s="157"/>
    </row>
    <row r="37" spans="2:9" x14ac:dyDescent="0.2">
      <c r="B37" s="157"/>
    </row>
    <row r="38" spans="2:9" x14ac:dyDescent="0.2">
      <c r="B38" s="157"/>
    </row>
    <row r="39" spans="2:9" x14ac:dyDescent="0.2">
      <c r="B39" s="157"/>
    </row>
  </sheetData>
  <mergeCells count="3">
    <mergeCell ref="A5:J5"/>
    <mergeCell ref="A6:J6"/>
    <mergeCell ref="F10:J10"/>
  </mergeCells>
  <phoneticPr fontId="36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7"/>
  <sheetViews>
    <sheetView workbookViewId="0">
      <selection activeCell="F3" sqref="F3"/>
    </sheetView>
  </sheetViews>
  <sheetFormatPr defaultColWidth="8" defaultRowHeight="12.75" x14ac:dyDescent="0.2"/>
  <cols>
    <col min="1" max="1" width="8" style="303" customWidth="1"/>
    <col min="2" max="2" width="12.28515625" style="303" customWidth="1"/>
    <col min="3" max="3" width="8" style="303" customWidth="1"/>
    <col min="4" max="4" width="30.28515625" style="303" customWidth="1"/>
    <col min="5" max="16384" width="8" style="303"/>
  </cols>
  <sheetData>
    <row r="1" spans="1:9" ht="18.75" x14ac:dyDescent="0.3">
      <c r="A1" s="300"/>
      <c r="B1" s="301" t="s">
        <v>342</v>
      </c>
      <c r="C1" s="301"/>
      <c r="D1" s="301"/>
      <c r="E1" s="302"/>
      <c r="F1" s="302"/>
    </row>
    <row r="2" spans="1:9" ht="18.75" x14ac:dyDescent="0.3">
      <c r="A2" s="300"/>
      <c r="B2" s="301" t="s">
        <v>343</v>
      </c>
      <c r="C2" s="301"/>
      <c r="D2" s="301"/>
      <c r="E2" s="302"/>
      <c r="F2" s="304" t="s">
        <v>344</v>
      </c>
    </row>
    <row r="3" spans="1:9" ht="18.75" x14ac:dyDescent="0.3">
      <c r="A3" s="300"/>
      <c r="B3" s="300" t="s">
        <v>387</v>
      </c>
      <c r="C3" s="300"/>
      <c r="D3" s="300"/>
      <c r="E3" s="302"/>
      <c r="F3" s="229" t="s">
        <v>391</v>
      </c>
    </row>
    <row r="4" spans="1:9" ht="18.75" x14ac:dyDescent="0.3">
      <c r="A4" s="302"/>
      <c r="B4" s="302"/>
      <c r="C4" s="302"/>
      <c r="D4" s="302"/>
      <c r="E4" s="302"/>
      <c r="F4" s="302"/>
    </row>
    <row r="5" spans="1:9" ht="18.75" x14ac:dyDescent="0.3">
      <c r="A5" s="302"/>
      <c r="B5" s="302"/>
      <c r="C5" s="302"/>
      <c r="D5" s="302"/>
      <c r="E5" s="302"/>
      <c r="F5" s="302"/>
    </row>
    <row r="6" spans="1:9" ht="18.75" x14ac:dyDescent="0.3">
      <c r="A6" s="302"/>
      <c r="B6" s="302"/>
      <c r="C6" s="302"/>
      <c r="D6" s="302"/>
      <c r="E6" s="302"/>
      <c r="F6" s="302"/>
    </row>
    <row r="7" spans="1:9" ht="18.75" x14ac:dyDescent="0.3">
      <c r="A7" s="302"/>
      <c r="B7" s="302"/>
      <c r="C7" s="302"/>
      <c r="D7" s="302"/>
      <c r="E7" s="302"/>
      <c r="F7" s="302"/>
    </row>
    <row r="8" spans="1:9" ht="18.75" x14ac:dyDescent="0.3">
      <c r="A8" s="302"/>
      <c r="B8" s="302"/>
      <c r="C8" s="302"/>
      <c r="D8" s="302"/>
      <c r="E8" s="302"/>
      <c r="F8" s="302"/>
    </row>
    <row r="9" spans="1:9" ht="18.75" x14ac:dyDescent="0.3">
      <c r="A9" s="302">
        <v>1</v>
      </c>
      <c r="B9" s="302" t="s">
        <v>345</v>
      </c>
      <c r="C9" s="302"/>
      <c r="D9" s="302"/>
      <c r="E9" s="302">
        <f>SUM(E10:E11)</f>
        <v>5</v>
      </c>
      <c r="F9" s="302" t="s">
        <v>114</v>
      </c>
    </row>
    <row r="10" spans="1:9" ht="18.75" x14ac:dyDescent="0.3">
      <c r="A10" s="302"/>
      <c r="B10" s="302" t="s">
        <v>346</v>
      </c>
      <c r="C10" s="302"/>
      <c r="D10" s="302"/>
      <c r="E10" s="302">
        <v>1</v>
      </c>
      <c r="F10" s="302"/>
    </row>
    <row r="11" spans="1:9" ht="18.75" x14ac:dyDescent="0.3">
      <c r="A11" s="302"/>
      <c r="B11" s="302" t="s">
        <v>347</v>
      </c>
      <c r="C11" s="302"/>
      <c r="D11" s="302"/>
      <c r="E11" s="302">
        <v>4</v>
      </c>
      <c r="F11" s="302"/>
    </row>
    <row r="12" spans="1:9" ht="18.75" x14ac:dyDescent="0.3">
      <c r="A12" s="302">
        <v>2</v>
      </c>
      <c r="B12" s="302" t="s">
        <v>348</v>
      </c>
      <c r="C12" s="302"/>
      <c r="D12" s="302"/>
      <c r="E12" s="302">
        <v>1</v>
      </c>
      <c r="F12" s="302" t="s">
        <v>114</v>
      </c>
    </row>
    <row r="13" spans="1:9" ht="18.75" x14ac:dyDescent="0.3">
      <c r="A13" s="302">
        <v>3</v>
      </c>
      <c r="B13" s="302" t="s">
        <v>349</v>
      </c>
      <c r="C13" s="305"/>
      <c r="D13" s="305"/>
      <c r="E13" s="306">
        <v>7</v>
      </c>
      <c r="F13" s="302" t="s">
        <v>114</v>
      </c>
      <c r="G13" s="307"/>
      <c r="H13" s="302"/>
      <c r="I13" s="305"/>
    </row>
    <row r="14" spans="1:9" ht="18.75" x14ac:dyDescent="0.3">
      <c r="A14" s="302">
        <v>5</v>
      </c>
      <c r="B14" s="302" t="s">
        <v>137</v>
      </c>
      <c r="C14" s="302"/>
      <c r="D14" s="302"/>
      <c r="E14" s="302">
        <v>0.5</v>
      </c>
      <c r="F14" s="302" t="s">
        <v>114</v>
      </c>
      <c r="G14" s="302"/>
      <c r="H14" s="302"/>
    </row>
    <row r="15" spans="1:9" ht="18.75" x14ac:dyDescent="0.3">
      <c r="A15" s="302"/>
      <c r="B15" s="308" t="s">
        <v>139</v>
      </c>
      <c r="C15" s="308"/>
      <c r="D15" s="308"/>
      <c r="E15" s="308">
        <f>E9+E12+E13+E14</f>
        <v>13.5</v>
      </c>
      <c r="F15" s="308"/>
      <c r="G15" s="308"/>
      <c r="H15" s="302"/>
    </row>
    <row r="16" spans="1:9" ht="18.75" x14ac:dyDescent="0.3">
      <c r="A16" s="302"/>
      <c r="B16" s="302"/>
      <c r="C16" s="302"/>
      <c r="D16" s="302"/>
      <c r="E16" s="302"/>
      <c r="F16" s="302"/>
    </row>
    <row r="17" spans="1:6" ht="18.75" x14ac:dyDescent="0.3">
      <c r="A17" s="302"/>
      <c r="B17" s="302"/>
      <c r="C17" s="302"/>
      <c r="D17" s="302"/>
      <c r="E17" s="302"/>
      <c r="F17" s="302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2"/>
  <sheetViews>
    <sheetView workbookViewId="0">
      <selection activeCell="C5" sqref="C5"/>
    </sheetView>
  </sheetViews>
  <sheetFormatPr defaultRowHeight="12.75" x14ac:dyDescent="0.2"/>
  <cols>
    <col min="1" max="1" width="9.140625" style="37"/>
    <col min="2" max="2" width="38.28515625" style="37" customWidth="1"/>
    <col min="3" max="3" width="16.140625" style="37" customWidth="1"/>
    <col min="4" max="4" width="15.42578125" style="37" customWidth="1"/>
    <col min="5" max="5" width="16.28515625" style="37" customWidth="1"/>
    <col min="6" max="6" width="15.5703125" style="37" customWidth="1"/>
    <col min="7" max="16384" width="9.140625" style="37"/>
  </cols>
  <sheetData>
    <row r="1" spans="1:6" ht="18.75" x14ac:dyDescent="0.3">
      <c r="B1" s="39" t="s">
        <v>304</v>
      </c>
    </row>
    <row r="2" spans="1:6" x14ac:dyDescent="0.2">
      <c r="A2" s="55"/>
      <c r="B2" s="55" t="s">
        <v>385</v>
      </c>
      <c r="C2" s="55"/>
      <c r="D2" s="55"/>
    </row>
    <row r="3" spans="1:6" ht="15" x14ac:dyDescent="0.25">
      <c r="A3" s="397" t="s">
        <v>251</v>
      </c>
      <c r="B3" s="397"/>
      <c r="C3" s="397"/>
      <c r="D3" s="397"/>
    </row>
    <row r="4" spans="1:6" x14ac:dyDescent="0.2">
      <c r="C4" s="159" t="s">
        <v>367</v>
      </c>
      <c r="D4" s="159"/>
      <c r="E4" s="159"/>
    </row>
    <row r="5" spans="1:6" x14ac:dyDescent="0.2">
      <c r="C5" s="229" t="s">
        <v>391</v>
      </c>
    </row>
    <row r="6" spans="1:6" x14ac:dyDescent="0.2">
      <c r="C6" s="36" t="s">
        <v>145</v>
      </c>
    </row>
    <row r="8" spans="1:6" x14ac:dyDescent="0.2">
      <c r="A8" s="37" t="s">
        <v>154</v>
      </c>
      <c r="B8" s="37" t="s">
        <v>146</v>
      </c>
      <c r="C8" s="37" t="s">
        <v>132</v>
      </c>
      <c r="D8" s="37" t="s">
        <v>133</v>
      </c>
      <c r="E8" s="33" t="s">
        <v>156</v>
      </c>
      <c r="F8" s="37" t="s">
        <v>252</v>
      </c>
    </row>
    <row r="9" spans="1:6" x14ac:dyDescent="0.2">
      <c r="A9" s="160" t="s">
        <v>218</v>
      </c>
      <c r="B9" s="161" t="s">
        <v>219</v>
      </c>
      <c r="C9" s="161" t="s">
        <v>383</v>
      </c>
      <c r="D9" s="161" t="s">
        <v>253</v>
      </c>
      <c r="E9" s="161" t="s">
        <v>297</v>
      </c>
      <c r="F9" s="161" t="s">
        <v>384</v>
      </c>
    </row>
    <row r="10" spans="1:6" x14ac:dyDescent="0.2">
      <c r="A10" s="162"/>
      <c r="B10" s="163"/>
      <c r="C10" s="164" t="s">
        <v>254</v>
      </c>
      <c r="D10" s="164" t="s">
        <v>254</v>
      </c>
      <c r="E10" s="164" t="s">
        <v>254</v>
      </c>
      <c r="F10" s="164" t="s">
        <v>254</v>
      </c>
    </row>
    <row r="11" spans="1:6" x14ac:dyDescent="0.2">
      <c r="A11" s="162"/>
      <c r="B11" s="163"/>
      <c r="C11" s="164" t="s">
        <v>147</v>
      </c>
      <c r="D11" s="164" t="s">
        <v>147</v>
      </c>
      <c r="E11" s="164" t="s">
        <v>147</v>
      </c>
      <c r="F11" s="164" t="s">
        <v>147</v>
      </c>
    </row>
    <row r="12" spans="1:6" x14ac:dyDescent="0.2">
      <c r="A12" s="165" t="s">
        <v>226</v>
      </c>
      <c r="B12" s="166" t="s">
        <v>227</v>
      </c>
      <c r="C12" s="166" t="s">
        <v>228</v>
      </c>
      <c r="D12" s="166" t="s">
        <v>228</v>
      </c>
      <c r="E12" s="166" t="s">
        <v>228</v>
      </c>
      <c r="F12" s="166" t="s">
        <v>228</v>
      </c>
    </row>
    <row r="13" spans="1:6" x14ac:dyDescent="0.2">
      <c r="A13" s="167" t="s">
        <v>226</v>
      </c>
      <c r="B13" s="168" t="s">
        <v>255</v>
      </c>
      <c r="C13" s="169">
        <v>350000</v>
      </c>
      <c r="D13" s="169">
        <v>350000</v>
      </c>
      <c r="E13" s="169">
        <v>350000</v>
      </c>
      <c r="F13" s="169">
        <v>350000</v>
      </c>
    </row>
    <row r="14" spans="1:6" x14ac:dyDescent="0.2">
      <c r="A14" s="167" t="s">
        <v>227</v>
      </c>
      <c r="B14" s="168" t="s">
        <v>256</v>
      </c>
      <c r="C14" s="169">
        <v>1010000</v>
      </c>
      <c r="D14" s="169">
        <v>1010000</v>
      </c>
      <c r="E14" s="169">
        <v>1010000</v>
      </c>
      <c r="F14" s="169">
        <v>1010000</v>
      </c>
    </row>
    <row r="15" spans="1:6" x14ac:dyDescent="0.2">
      <c r="A15" s="167" t="s">
        <v>228</v>
      </c>
      <c r="B15" s="168" t="s">
        <v>257</v>
      </c>
      <c r="C15" s="169">
        <v>2920000</v>
      </c>
      <c r="D15" s="169">
        <v>2920000</v>
      </c>
      <c r="E15" s="169">
        <v>2920000</v>
      </c>
      <c r="F15" s="169">
        <v>2920000</v>
      </c>
    </row>
    <row r="16" spans="1:6" x14ac:dyDescent="0.2">
      <c r="A16" s="167" t="s">
        <v>229</v>
      </c>
      <c r="B16" s="168" t="s">
        <v>258</v>
      </c>
      <c r="C16" s="169"/>
      <c r="D16" s="169"/>
      <c r="E16" s="169"/>
      <c r="F16" s="169"/>
    </row>
    <row r="17" spans="1:6" x14ac:dyDescent="0.2">
      <c r="A17" s="167" t="s">
        <v>230</v>
      </c>
      <c r="B17" s="168" t="s">
        <v>259</v>
      </c>
      <c r="C17" s="169"/>
      <c r="D17" s="169"/>
      <c r="E17" s="169"/>
      <c r="F17" s="169"/>
    </row>
    <row r="18" spans="1:6" x14ac:dyDescent="0.2">
      <c r="A18" s="167" t="s">
        <v>231</v>
      </c>
      <c r="B18" s="168" t="s">
        <v>260</v>
      </c>
      <c r="C18" s="169"/>
      <c r="D18" s="169"/>
      <c r="E18" s="169"/>
      <c r="F18" s="169"/>
    </row>
    <row r="19" spans="1:6" x14ac:dyDescent="0.2">
      <c r="A19" s="167" t="s">
        <v>232</v>
      </c>
      <c r="B19" s="168" t="s">
        <v>261</v>
      </c>
      <c r="C19" s="169"/>
      <c r="D19" s="169"/>
      <c r="E19" s="169"/>
      <c r="F19" s="169"/>
    </row>
    <row r="20" spans="1:6" x14ac:dyDescent="0.2">
      <c r="A20" s="167" t="s">
        <v>233</v>
      </c>
      <c r="B20" s="168" t="s">
        <v>262</v>
      </c>
      <c r="C20" s="169"/>
      <c r="D20" s="169"/>
      <c r="E20" s="169"/>
      <c r="F20" s="169"/>
    </row>
    <row r="21" spans="1:6" x14ac:dyDescent="0.2">
      <c r="A21" s="167" t="s">
        <v>234</v>
      </c>
      <c r="B21" s="168"/>
      <c r="C21" s="169"/>
      <c r="D21" s="169"/>
      <c r="E21" s="169"/>
      <c r="F21" s="169"/>
    </row>
    <row r="22" spans="1:6" x14ac:dyDescent="0.2">
      <c r="A22" s="170" t="s">
        <v>248</v>
      </c>
      <c r="B22" s="171" t="s">
        <v>139</v>
      </c>
      <c r="C22" s="172">
        <f>SUM(C13:C21)</f>
        <v>4280000</v>
      </c>
      <c r="D22" s="172">
        <f>SUM(D13:D21)</f>
        <v>4280000</v>
      </c>
      <c r="E22" s="172">
        <f>SUM(E13:E21)</f>
        <v>4280000</v>
      </c>
      <c r="F22" s="172">
        <f>SUM(F13:F21)</f>
        <v>4280000</v>
      </c>
    </row>
  </sheetData>
  <mergeCells count="1">
    <mergeCell ref="A3:D3"/>
  </mergeCells>
  <phoneticPr fontId="36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3"/>
  <sheetViews>
    <sheetView topLeftCell="B1" workbookViewId="0">
      <pane ySplit="6" topLeftCell="A46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3" width="13" style="228" customWidth="1"/>
    <col min="4" max="12" width="10.7109375" style="228" customWidth="1"/>
  </cols>
  <sheetData>
    <row r="1" spans="1:12" ht="18.75" x14ac:dyDescent="0.3">
      <c r="B1" s="39" t="s">
        <v>304</v>
      </c>
      <c r="C1" s="227" t="s">
        <v>352</v>
      </c>
    </row>
    <row r="2" spans="1:12" ht="18.75" x14ac:dyDescent="0.3">
      <c r="B2" s="43" t="s">
        <v>129</v>
      </c>
      <c r="C2" s="229" t="s">
        <v>391</v>
      </c>
    </row>
    <row r="3" spans="1:12" ht="18.75" x14ac:dyDescent="0.3">
      <c r="B3" s="15"/>
    </row>
    <row r="4" spans="1:12" ht="15.75" x14ac:dyDescent="0.25">
      <c r="B4" s="16" t="s">
        <v>110</v>
      </c>
      <c r="C4" s="228" t="s">
        <v>112</v>
      </c>
    </row>
    <row r="5" spans="1:12" ht="36.75" thickBot="1" x14ac:dyDescent="0.25">
      <c r="A5" s="1" t="s">
        <v>0</v>
      </c>
      <c r="B5" s="2" t="s">
        <v>1</v>
      </c>
      <c r="C5" s="230" t="s">
        <v>321</v>
      </c>
      <c r="D5" s="221" t="s">
        <v>306</v>
      </c>
      <c r="E5" s="222" t="s">
        <v>307</v>
      </c>
      <c r="F5" s="221" t="s">
        <v>308</v>
      </c>
      <c r="G5" s="221" t="s">
        <v>310</v>
      </c>
      <c r="H5" s="221" t="s">
        <v>311</v>
      </c>
      <c r="I5" s="221" t="s">
        <v>315</v>
      </c>
      <c r="J5" s="221" t="s">
        <v>318</v>
      </c>
      <c r="K5" s="223" t="s">
        <v>319</v>
      </c>
      <c r="L5" s="224" t="s">
        <v>320</v>
      </c>
    </row>
    <row r="6" spans="1:12" ht="25.5" x14ac:dyDescent="0.2">
      <c r="A6" s="3">
        <v>1</v>
      </c>
      <c r="B6" s="17" t="s">
        <v>46</v>
      </c>
      <c r="C6" s="231">
        <f t="shared" ref="C6:C69" si="0">SUM(D6:L6)</f>
        <v>13146508</v>
      </c>
      <c r="D6" s="233">
        <f>'[3]1a'!F7</f>
        <v>13146508</v>
      </c>
      <c r="E6" s="233"/>
      <c r="F6" s="233"/>
      <c r="G6" s="233"/>
      <c r="H6" s="233"/>
      <c r="I6" s="233"/>
      <c r="J6" s="233"/>
      <c r="K6" s="233"/>
      <c r="L6" s="233"/>
    </row>
    <row r="7" spans="1:12" ht="25.5" x14ac:dyDescent="0.2">
      <c r="A7" s="3">
        <v>2</v>
      </c>
      <c r="B7" s="17" t="s">
        <v>47</v>
      </c>
      <c r="C7" s="234">
        <f t="shared" si="0"/>
        <v>0</v>
      </c>
      <c r="D7" s="233"/>
      <c r="E7" s="233"/>
      <c r="F7" s="233"/>
      <c r="G7" s="233"/>
      <c r="H7" s="233"/>
      <c r="I7" s="233"/>
      <c r="J7" s="233"/>
      <c r="K7" s="233"/>
      <c r="L7" s="233"/>
    </row>
    <row r="8" spans="1:12" ht="25.5" x14ac:dyDescent="0.2">
      <c r="A8" s="3">
        <v>3</v>
      </c>
      <c r="B8" s="17" t="s">
        <v>48</v>
      </c>
      <c r="C8" s="234">
        <f t="shared" si="0"/>
        <v>5148548</v>
      </c>
      <c r="D8" s="233">
        <f>'[3]1a'!F18</f>
        <v>5148548</v>
      </c>
      <c r="E8" s="233"/>
      <c r="F8" s="233"/>
      <c r="G8" s="233"/>
      <c r="H8" s="233"/>
      <c r="I8" s="233"/>
      <c r="J8" s="233"/>
      <c r="K8" s="233"/>
      <c r="L8" s="233"/>
    </row>
    <row r="9" spans="1:12" ht="25.5" x14ac:dyDescent="0.2">
      <c r="A9" s="3">
        <v>4</v>
      </c>
      <c r="B9" s="17" t="s">
        <v>49</v>
      </c>
      <c r="C9" s="234">
        <f t="shared" si="0"/>
        <v>1200000</v>
      </c>
      <c r="D9" s="233">
        <f>'[3]1a'!F25</f>
        <v>1200000</v>
      </c>
      <c r="E9" s="233"/>
      <c r="F9" s="233"/>
      <c r="G9" s="233"/>
      <c r="H9" s="233"/>
      <c r="I9" s="233"/>
      <c r="J9" s="233"/>
      <c r="K9" s="233"/>
      <c r="L9" s="233"/>
    </row>
    <row r="10" spans="1:12" ht="25.5" x14ac:dyDescent="0.2">
      <c r="A10" s="3">
        <v>5</v>
      </c>
      <c r="B10" s="17" t="s">
        <v>50</v>
      </c>
      <c r="C10" s="234">
        <f t="shared" si="0"/>
        <v>0</v>
      </c>
      <c r="D10" s="233"/>
      <c r="E10" s="233"/>
      <c r="F10" s="233"/>
      <c r="G10" s="233"/>
      <c r="H10" s="233"/>
      <c r="I10" s="233"/>
      <c r="J10" s="233"/>
      <c r="K10" s="233"/>
      <c r="L10" s="233"/>
    </row>
    <row r="11" spans="1:12" x14ac:dyDescent="0.2">
      <c r="A11" s="3">
        <v>6</v>
      </c>
      <c r="B11" s="17" t="s">
        <v>51</v>
      </c>
      <c r="C11" s="234">
        <f t="shared" si="0"/>
        <v>19495056</v>
      </c>
      <c r="D11" s="235">
        <f t="shared" ref="D11:L11" si="1">SUM(D6:D10)</f>
        <v>19495056</v>
      </c>
      <c r="E11" s="235">
        <f t="shared" si="1"/>
        <v>0</v>
      </c>
      <c r="F11" s="235">
        <f t="shared" si="1"/>
        <v>0</v>
      </c>
      <c r="G11" s="235">
        <f t="shared" si="1"/>
        <v>0</v>
      </c>
      <c r="H11" s="235">
        <f t="shared" si="1"/>
        <v>0</v>
      </c>
      <c r="I11" s="235">
        <f t="shared" si="1"/>
        <v>0</v>
      </c>
      <c r="J11" s="235">
        <f t="shared" si="1"/>
        <v>0</v>
      </c>
      <c r="K11" s="235">
        <f t="shared" si="1"/>
        <v>0</v>
      </c>
      <c r="L11" s="235">
        <f t="shared" si="1"/>
        <v>0</v>
      </c>
    </row>
    <row r="12" spans="1:12" ht="25.5" x14ac:dyDescent="0.2">
      <c r="A12" s="3">
        <v>7</v>
      </c>
      <c r="B12" s="17" t="s">
        <v>52</v>
      </c>
      <c r="C12" s="234">
        <f t="shared" si="0"/>
        <v>10164832</v>
      </c>
      <c r="D12" s="235">
        <f t="shared" ref="D12:L12" si="2">SUM(D13:D17)</f>
        <v>1338202</v>
      </c>
      <c r="E12" s="235">
        <f t="shared" si="2"/>
        <v>0</v>
      </c>
      <c r="F12" s="235">
        <f t="shared" si="2"/>
        <v>0</v>
      </c>
      <c r="G12" s="235">
        <f t="shared" si="2"/>
        <v>0</v>
      </c>
      <c r="H12" s="235">
        <f t="shared" si="2"/>
        <v>7846630</v>
      </c>
      <c r="I12" s="235">
        <f t="shared" si="2"/>
        <v>980000</v>
      </c>
      <c r="J12" s="235">
        <f t="shared" si="2"/>
        <v>0</v>
      </c>
      <c r="K12" s="235">
        <f t="shared" si="2"/>
        <v>0</v>
      </c>
      <c r="L12" s="235">
        <f t="shared" si="2"/>
        <v>0</v>
      </c>
    </row>
    <row r="13" spans="1:12" x14ac:dyDescent="0.2">
      <c r="A13" s="3">
        <v>8</v>
      </c>
      <c r="B13" s="17" t="s">
        <v>364</v>
      </c>
      <c r="C13" s="234">
        <f t="shared" si="0"/>
        <v>1338202</v>
      </c>
      <c r="D13" s="233">
        <v>1338202</v>
      </c>
      <c r="E13" s="233"/>
      <c r="F13" s="233"/>
      <c r="G13" s="233"/>
      <c r="H13" s="233"/>
      <c r="I13" s="233"/>
      <c r="J13" s="233"/>
      <c r="K13" s="233"/>
      <c r="L13" s="233"/>
    </row>
    <row r="14" spans="1:12" x14ac:dyDescent="0.2">
      <c r="A14" s="3">
        <v>9</v>
      </c>
      <c r="B14" s="17" t="s">
        <v>54</v>
      </c>
      <c r="C14" s="234">
        <f t="shared" si="0"/>
        <v>0</v>
      </c>
      <c r="D14" s="233"/>
      <c r="E14" s="233"/>
      <c r="F14" s="233"/>
      <c r="G14" s="233"/>
      <c r="H14" s="233"/>
      <c r="I14" s="233"/>
      <c r="J14" s="233"/>
      <c r="K14" s="233"/>
      <c r="L14" s="233"/>
    </row>
    <row r="15" spans="1:12" x14ac:dyDescent="0.2">
      <c r="A15" s="3">
        <v>10</v>
      </c>
      <c r="B15" s="17" t="s">
        <v>55</v>
      </c>
      <c r="C15" s="234">
        <f t="shared" si="0"/>
        <v>7846630</v>
      </c>
      <c r="D15" s="233"/>
      <c r="E15" s="236"/>
      <c r="F15" s="233"/>
      <c r="G15" s="233"/>
      <c r="H15" s="233">
        <v>7846630</v>
      </c>
      <c r="I15" s="236"/>
      <c r="J15" s="233"/>
      <c r="K15" s="233"/>
      <c r="L15" s="233"/>
    </row>
    <row r="16" spans="1:12" x14ac:dyDescent="0.2">
      <c r="A16" s="3"/>
      <c r="B16" s="17" t="s">
        <v>365</v>
      </c>
      <c r="C16" s="234">
        <f t="shared" si="0"/>
        <v>980000</v>
      </c>
      <c r="D16" s="233"/>
      <c r="E16" s="236"/>
      <c r="F16" s="233"/>
      <c r="G16" s="233"/>
      <c r="H16" s="233"/>
      <c r="I16" s="236">
        <v>980000</v>
      </c>
      <c r="J16" s="233"/>
      <c r="K16" s="233"/>
      <c r="L16" s="233"/>
    </row>
    <row r="17" spans="1:12" x14ac:dyDescent="0.2">
      <c r="A17" s="3">
        <v>11</v>
      </c>
      <c r="B17" s="17" t="s">
        <v>56</v>
      </c>
      <c r="C17" s="234">
        <f t="shared" si="0"/>
        <v>0</v>
      </c>
      <c r="D17" s="233"/>
      <c r="E17" s="233"/>
      <c r="F17" s="233"/>
      <c r="G17" s="233"/>
      <c r="H17" s="233"/>
      <c r="I17" s="233"/>
      <c r="J17" s="233"/>
      <c r="K17" s="233"/>
      <c r="L17" s="233"/>
    </row>
    <row r="18" spans="1:12" ht="25.5" x14ac:dyDescent="0.2">
      <c r="A18" s="3">
        <v>12</v>
      </c>
      <c r="B18" s="18" t="s">
        <v>57</v>
      </c>
      <c r="C18" s="234">
        <f t="shared" si="0"/>
        <v>29659888</v>
      </c>
      <c r="D18" s="238">
        <f t="shared" ref="D18:L18" si="3">D11+D12</f>
        <v>20833258</v>
      </c>
      <c r="E18" s="238">
        <f t="shared" si="3"/>
        <v>0</v>
      </c>
      <c r="F18" s="238">
        <f t="shared" si="3"/>
        <v>0</v>
      </c>
      <c r="G18" s="238">
        <f t="shared" si="3"/>
        <v>0</v>
      </c>
      <c r="H18" s="238">
        <f t="shared" si="3"/>
        <v>7846630</v>
      </c>
      <c r="I18" s="238">
        <f t="shared" si="3"/>
        <v>980000</v>
      </c>
      <c r="J18" s="238">
        <f t="shared" si="3"/>
        <v>0</v>
      </c>
      <c r="K18" s="238">
        <f t="shared" si="3"/>
        <v>0</v>
      </c>
      <c r="L18" s="238">
        <f t="shared" si="3"/>
        <v>0</v>
      </c>
    </row>
    <row r="19" spans="1:12" x14ac:dyDescent="0.2">
      <c r="A19" s="3">
        <v>13</v>
      </c>
      <c r="B19" s="17" t="s">
        <v>58</v>
      </c>
      <c r="C19" s="234">
        <f t="shared" si="0"/>
        <v>0</v>
      </c>
      <c r="D19" s="239">
        <f t="shared" ref="D19:L19" si="4">SUM(D20:D23)</f>
        <v>0</v>
      </c>
      <c r="E19" s="239">
        <f t="shared" si="4"/>
        <v>0</v>
      </c>
      <c r="F19" s="239">
        <f t="shared" si="4"/>
        <v>0</v>
      </c>
      <c r="G19" s="239">
        <f t="shared" si="4"/>
        <v>0</v>
      </c>
      <c r="H19" s="239">
        <f t="shared" si="4"/>
        <v>0</v>
      </c>
      <c r="I19" s="239">
        <f t="shared" si="4"/>
        <v>0</v>
      </c>
      <c r="J19" s="239">
        <f t="shared" si="4"/>
        <v>0</v>
      </c>
      <c r="K19" s="239">
        <f t="shared" si="4"/>
        <v>0</v>
      </c>
      <c r="L19" s="239">
        <f t="shared" si="4"/>
        <v>0</v>
      </c>
    </row>
    <row r="20" spans="1:12" x14ac:dyDescent="0.2">
      <c r="A20" s="3">
        <v>14</v>
      </c>
      <c r="B20" s="17" t="s">
        <v>59</v>
      </c>
      <c r="C20" s="234">
        <f t="shared" si="0"/>
        <v>0</v>
      </c>
      <c r="D20" s="240"/>
      <c r="E20" s="240"/>
      <c r="F20" s="240"/>
      <c r="G20" s="240"/>
      <c r="H20" s="240"/>
      <c r="I20" s="240"/>
      <c r="J20" s="240"/>
      <c r="K20" s="240"/>
      <c r="L20" s="240"/>
    </row>
    <row r="21" spans="1:12" x14ac:dyDescent="0.2">
      <c r="A21" s="3">
        <v>15</v>
      </c>
      <c r="B21" s="17" t="s">
        <v>60</v>
      </c>
      <c r="C21" s="234">
        <f t="shared" si="0"/>
        <v>0</v>
      </c>
      <c r="D21" s="240"/>
      <c r="E21" s="240"/>
      <c r="F21" s="240"/>
      <c r="G21" s="240"/>
      <c r="H21" s="240"/>
      <c r="I21" s="240"/>
      <c r="J21" s="240"/>
      <c r="K21" s="240"/>
      <c r="L21" s="240"/>
    </row>
    <row r="22" spans="1:12" x14ac:dyDescent="0.2">
      <c r="A22" s="3">
        <v>16</v>
      </c>
      <c r="B22" s="17" t="s">
        <v>61</v>
      </c>
      <c r="C22" s="234">
        <f t="shared" si="0"/>
        <v>0</v>
      </c>
      <c r="D22" s="240"/>
      <c r="E22" s="240"/>
      <c r="F22" s="240"/>
      <c r="G22" s="240"/>
      <c r="H22" s="240"/>
      <c r="I22" s="240"/>
      <c r="J22" s="240"/>
      <c r="K22" s="240"/>
      <c r="L22" s="240"/>
    </row>
    <row r="23" spans="1:12" x14ac:dyDescent="0.2">
      <c r="A23" s="3">
        <v>17</v>
      </c>
      <c r="B23" s="19" t="s">
        <v>62</v>
      </c>
      <c r="C23" s="234">
        <f t="shared" si="0"/>
        <v>0</v>
      </c>
      <c r="D23" s="240"/>
      <c r="E23" s="240"/>
      <c r="F23" s="240"/>
      <c r="G23" s="240"/>
      <c r="H23" s="240"/>
      <c r="I23" s="240"/>
      <c r="J23" s="240"/>
      <c r="K23" s="240"/>
      <c r="L23" s="240"/>
    </row>
    <row r="24" spans="1:12" ht="25.5" x14ac:dyDescent="0.2">
      <c r="A24" s="3">
        <v>18</v>
      </c>
      <c r="B24" s="18" t="s">
        <v>63</v>
      </c>
      <c r="C24" s="234">
        <f t="shared" si="0"/>
        <v>0</v>
      </c>
      <c r="D24" s="238">
        <f t="shared" ref="D24:L24" si="5">D19</f>
        <v>0</v>
      </c>
      <c r="E24" s="238">
        <f t="shared" si="5"/>
        <v>0</v>
      </c>
      <c r="F24" s="238">
        <f t="shared" si="5"/>
        <v>0</v>
      </c>
      <c r="G24" s="238">
        <f t="shared" si="5"/>
        <v>0</v>
      </c>
      <c r="H24" s="238">
        <f t="shared" si="5"/>
        <v>0</v>
      </c>
      <c r="I24" s="238">
        <f t="shared" si="5"/>
        <v>0</v>
      </c>
      <c r="J24" s="238">
        <f t="shared" si="5"/>
        <v>0</v>
      </c>
      <c r="K24" s="238">
        <f t="shared" si="5"/>
        <v>0</v>
      </c>
      <c r="L24" s="238">
        <f t="shared" si="5"/>
        <v>0</v>
      </c>
    </row>
    <row r="25" spans="1:12" x14ac:dyDescent="0.2">
      <c r="A25" s="3">
        <v>19</v>
      </c>
      <c r="B25" s="17" t="s">
        <v>64</v>
      </c>
      <c r="C25" s="234">
        <f t="shared" si="0"/>
        <v>1360000</v>
      </c>
      <c r="D25" s="235">
        <f t="shared" ref="D25:L25" si="6">SUM(D26:D27)</f>
        <v>0</v>
      </c>
      <c r="E25" s="235">
        <f t="shared" si="6"/>
        <v>1360000</v>
      </c>
      <c r="F25" s="235">
        <f t="shared" si="6"/>
        <v>0</v>
      </c>
      <c r="G25" s="235">
        <f t="shared" si="6"/>
        <v>0</v>
      </c>
      <c r="H25" s="235">
        <f t="shared" si="6"/>
        <v>0</v>
      </c>
      <c r="I25" s="235">
        <f t="shared" si="6"/>
        <v>0</v>
      </c>
      <c r="J25" s="235">
        <f t="shared" si="6"/>
        <v>0</v>
      </c>
      <c r="K25" s="235">
        <f t="shared" si="6"/>
        <v>0</v>
      </c>
      <c r="L25" s="235">
        <f t="shared" si="6"/>
        <v>0</v>
      </c>
    </row>
    <row r="26" spans="1:12" x14ac:dyDescent="0.2">
      <c r="A26" s="3">
        <v>20</v>
      </c>
      <c r="B26" s="17" t="s">
        <v>65</v>
      </c>
      <c r="C26" s="234">
        <f t="shared" si="0"/>
        <v>360000</v>
      </c>
      <c r="D26" s="233"/>
      <c r="E26" s="233">
        <v>360000</v>
      </c>
      <c r="F26" s="233"/>
      <c r="G26" s="233"/>
      <c r="H26" s="233"/>
      <c r="I26" s="233"/>
      <c r="J26" s="233"/>
      <c r="K26" s="233"/>
      <c r="L26" s="233"/>
    </row>
    <row r="27" spans="1:12" ht="16.5" customHeight="1" x14ac:dyDescent="0.2">
      <c r="A27" s="3">
        <v>21</v>
      </c>
      <c r="B27" s="17" t="s">
        <v>66</v>
      </c>
      <c r="C27" s="234">
        <f t="shared" si="0"/>
        <v>1000000</v>
      </c>
      <c r="D27" s="233"/>
      <c r="E27" s="233">
        <v>1000000</v>
      </c>
      <c r="F27" s="233"/>
      <c r="G27" s="233"/>
      <c r="H27" s="233"/>
      <c r="I27" s="233"/>
      <c r="J27" s="233"/>
      <c r="K27" s="233"/>
      <c r="L27" s="233"/>
    </row>
    <row r="28" spans="1:12" ht="18.75" customHeight="1" x14ac:dyDescent="0.2">
      <c r="A28" s="3">
        <v>22</v>
      </c>
      <c r="B28" s="17" t="s">
        <v>67</v>
      </c>
      <c r="C28" s="234">
        <f t="shared" si="0"/>
        <v>4070000</v>
      </c>
      <c r="D28" s="233"/>
      <c r="E28" s="233">
        <v>4070000</v>
      </c>
      <c r="F28" s="233"/>
      <c r="G28" s="233"/>
      <c r="H28" s="233"/>
      <c r="I28" s="233"/>
      <c r="J28" s="233"/>
      <c r="K28" s="233"/>
      <c r="L28" s="233"/>
    </row>
    <row r="29" spans="1:12" x14ac:dyDescent="0.2">
      <c r="A29" s="3">
        <v>23</v>
      </c>
      <c r="B29" s="17" t="s">
        <v>68</v>
      </c>
      <c r="C29" s="234">
        <f t="shared" si="0"/>
        <v>1400000</v>
      </c>
      <c r="D29" s="233"/>
      <c r="E29" s="233">
        <v>1400000</v>
      </c>
      <c r="F29" s="233"/>
      <c r="G29" s="233"/>
      <c r="H29" s="233"/>
      <c r="I29" s="233"/>
      <c r="J29" s="233"/>
      <c r="K29" s="233"/>
      <c r="L29" s="233"/>
    </row>
    <row r="30" spans="1:12" ht="25.5" x14ac:dyDescent="0.2">
      <c r="A30" s="3">
        <v>24</v>
      </c>
      <c r="B30" s="17" t="s">
        <v>69</v>
      </c>
      <c r="C30" s="234">
        <f t="shared" si="0"/>
        <v>0</v>
      </c>
      <c r="D30" s="233"/>
      <c r="E30" s="233"/>
      <c r="F30" s="233"/>
      <c r="G30" s="233"/>
      <c r="H30" s="233"/>
      <c r="I30" s="233"/>
      <c r="J30" s="233"/>
      <c r="K30" s="233"/>
      <c r="L30" s="233"/>
    </row>
    <row r="31" spans="1:12" x14ac:dyDescent="0.2">
      <c r="A31" s="3">
        <v>25</v>
      </c>
      <c r="B31" s="17" t="s">
        <v>70</v>
      </c>
      <c r="C31" s="234">
        <f t="shared" si="0"/>
        <v>5470000</v>
      </c>
      <c r="D31" s="235">
        <f t="shared" ref="D31:L31" si="7">SUM(D28:D30)</f>
        <v>0</v>
      </c>
      <c r="E31" s="235">
        <f t="shared" si="7"/>
        <v>5470000</v>
      </c>
      <c r="F31" s="235">
        <f t="shared" si="7"/>
        <v>0</v>
      </c>
      <c r="G31" s="235">
        <f t="shared" si="7"/>
        <v>0</v>
      </c>
      <c r="H31" s="235">
        <f t="shared" si="7"/>
        <v>0</v>
      </c>
      <c r="I31" s="235">
        <f t="shared" si="7"/>
        <v>0</v>
      </c>
      <c r="J31" s="235">
        <f t="shared" si="7"/>
        <v>0</v>
      </c>
      <c r="K31" s="235">
        <f t="shared" si="7"/>
        <v>0</v>
      </c>
      <c r="L31" s="235">
        <f t="shared" si="7"/>
        <v>0</v>
      </c>
    </row>
    <row r="32" spans="1:12" x14ac:dyDescent="0.2">
      <c r="A32" s="3">
        <v>26</v>
      </c>
      <c r="B32" s="17" t="s">
        <v>71</v>
      </c>
      <c r="C32" s="234">
        <f t="shared" si="0"/>
        <v>160000</v>
      </c>
      <c r="D32" s="235">
        <f t="shared" ref="D32:L32" si="8">SUM(D33:D35)</f>
        <v>0</v>
      </c>
      <c r="E32" s="235">
        <f t="shared" si="8"/>
        <v>160000</v>
      </c>
      <c r="F32" s="235">
        <f t="shared" si="8"/>
        <v>0</v>
      </c>
      <c r="G32" s="235">
        <f t="shared" si="8"/>
        <v>0</v>
      </c>
      <c r="H32" s="235">
        <f t="shared" si="8"/>
        <v>0</v>
      </c>
      <c r="I32" s="235">
        <f t="shared" si="8"/>
        <v>0</v>
      </c>
      <c r="J32" s="235">
        <f t="shared" si="8"/>
        <v>0</v>
      </c>
      <c r="K32" s="235">
        <f t="shared" si="8"/>
        <v>0</v>
      </c>
      <c r="L32" s="235">
        <f t="shared" si="8"/>
        <v>0</v>
      </c>
    </row>
    <row r="33" spans="1:12" ht="51" x14ac:dyDescent="0.2">
      <c r="A33" s="3">
        <v>27</v>
      </c>
      <c r="B33" s="17" t="s">
        <v>72</v>
      </c>
      <c r="C33" s="234">
        <f t="shared" si="0"/>
        <v>0</v>
      </c>
      <c r="D33" s="233"/>
      <c r="E33" s="233"/>
      <c r="F33" s="233"/>
      <c r="G33" s="233"/>
      <c r="H33" s="233"/>
      <c r="I33" s="233"/>
      <c r="J33" s="233"/>
      <c r="K33" s="233"/>
      <c r="L33" s="233"/>
    </row>
    <row r="34" spans="1:12" x14ac:dyDescent="0.2">
      <c r="A34" s="3">
        <v>28</v>
      </c>
      <c r="B34" s="17" t="s">
        <v>73</v>
      </c>
      <c r="C34" s="234">
        <f t="shared" si="0"/>
        <v>100000</v>
      </c>
      <c r="D34" s="233"/>
      <c r="E34" s="233">
        <v>100000</v>
      </c>
      <c r="F34" s="233"/>
      <c r="G34" s="233"/>
      <c r="H34" s="233"/>
      <c r="I34" s="233"/>
      <c r="J34" s="233"/>
      <c r="K34" s="233"/>
      <c r="L34" s="233"/>
    </row>
    <row r="35" spans="1:12" x14ac:dyDescent="0.2">
      <c r="A35" s="3">
        <v>29</v>
      </c>
      <c r="B35" s="17" t="s">
        <v>74</v>
      </c>
      <c r="C35" s="234">
        <f t="shared" si="0"/>
        <v>60000</v>
      </c>
      <c r="D35" s="240"/>
      <c r="E35" s="233">
        <v>60000</v>
      </c>
      <c r="F35" s="240"/>
      <c r="G35" s="240"/>
      <c r="H35" s="240"/>
      <c r="I35" s="240"/>
      <c r="J35" s="240"/>
      <c r="K35" s="240"/>
      <c r="L35" s="240"/>
    </row>
    <row r="36" spans="1:12" x14ac:dyDescent="0.2">
      <c r="A36" s="3">
        <v>30</v>
      </c>
      <c r="B36" s="18" t="s">
        <v>75</v>
      </c>
      <c r="C36" s="234">
        <f t="shared" si="0"/>
        <v>6990000</v>
      </c>
      <c r="D36" s="238">
        <f t="shared" ref="D36:L36" si="9">D25+D31+D32</f>
        <v>0</v>
      </c>
      <c r="E36" s="238">
        <f t="shared" si="9"/>
        <v>6990000</v>
      </c>
      <c r="F36" s="238">
        <f t="shared" si="9"/>
        <v>0</v>
      </c>
      <c r="G36" s="238">
        <f t="shared" si="9"/>
        <v>0</v>
      </c>
      <c r="H36" s="238">
        <f t="shared" si="9"/>
        <v>0</v>
      </c>
      <c r="I36" s="238">
        <f t="shared" si="9"/>
        <v>0</v>
      </c>
      <c r="J36" s="238">
        <f t="shared" si="9"/>
        <v>0</v>
      </c>
      <c r="K36" s="238">
        <f t="shared" si="9"/>
        <v>0</v>
      </c>
      <c r="L36" s="238">
        <f t="shared" si="9"/>
        <v>0</v>
      </c>
    </row>
    <row r="37" spans="1:12" x14ac:dyDescent="0.2">
      <c r="A37" s="3">
        <v>31</v>
      </c>
      <c r="B37" s="20" t="s">
        <v>76</v>
      </c>
      <c r="C37" s="234">
        <f t="shared" si="0"/>
        <v>190000</v>
      </c>
      <c r="D37" s="241">
        <f t="shared" ref="D37:L37" si="10">SUM(D38:D40)</f>
        <v>0</v>
      </c>
      <c r="E37" s="241">
        <f t="shared" si="10"/>
        <v>0</v>
      </c>
      <c r="F37" s="241">
        <f t="shared" si="10"/>
        <v>0</v>
      </c>
      <c r="G37" s="241">
        <f t="shared" si="10"/>
        <v>190000</v>
      </c>
      <c r="H37" s="241">
        <f t="shared" si="10"/>
        <v>0</v>
      </c>
      <c r="I37" s="241">
        <f t="shared" si="10"/>
        <v>0</v>
      </c>
      <c r="J37" s="241">
        <f t="shared" si="10"/>
        <v>0</v>
      </c>
      <c r="K37" s="241">
        <f t="shared" si="10"/>
        <v>0</v>
      </c>
      <c r="L37" s="241">
        <f t="shared" si="10"/>
        <v>0</v>
      </c>
    </row>
    <row r="38" spans="1:12" x14ac:dyDescent="0.2">
      <c r="A38" s="3">
        <v>32</v>
      </c>
      <c r="B38" s="20" t="s">
        <v>77</v>
      </c>
      <c r="C38" s="234">
        <f t="shared" si="0"/>
        <v>0</v>
      </c>
      <c r="D38" s="236"/>
      <c r="E38" s="236"/>
      <c r="F38" s="236"/>
      <c r="G38" s="236"/>
      <c r="H38" s="236"/>
      <c r="I38" s="236"/>
      <c r="J38" s="236"/>
      <c r="K38" s="236"/>
      <c r="L38" s="236"/>
    </row>
    <row r="39" spans="1:12" x14ac:dyDescent="0.2">
      <c r="A39" s="3">
        <v>33</v>
      </c>
      <c r="B39" s="20" t="s">
        <v>78</v>
      </c>
      <c r="C39" s="234">
        <f t="shared" si="0"/>
        <v>190000</v>
      </c>
      <c r="D39" s="236"/>
      <c r="E39" s="236"/>
      <c r="F39" s="236"/>
      <c r="G39" s="236">
        <v>190000</v>
      </c>
      <c r="H39" s="236"/>
      <c r="I39" s="236"/>
      <c r="J39" s="236"/>
      <c r="K39" s="236"/>
      <c r="L39" s="236"/>
    </row>
    <row r="40" spans="1:12" x14ac:dyDescent="0.2">
      <c r="A40" s="3">
        <v>34</v>
      </c>
      <c r="B40" s="20" t="s">
        <v>79</v>
      </c>
      <c r="C40" s="234">
        <f t="shared" si="0"/>
        <v>0</v>
      </c>
      <c r="D40" s="236"/>
      <c r="E40" s="236"/>
      <c r="F40" s="236"/>
      <c r="G40" s="236"/>
      <c r="H40" s="236"/>
      <c r="I40" s="236"/>
      <c r="J40" s="236"/>
      <c r="K40" s="236"/>
      <c r="L40" s="236"/>
    </row>
    <row r="41" spans="1:12" x14ac:dyDescent="0.2">
      <c r="A41" s="3">
        <v>35</v>
      </c>
      <c r="B41" s="17" t="s">
        <v>80</v>
      </c>
      <c r="C41" s="234">
        <f t="shared" si="0"/>
        <v>1880640</v>
      </c>
      <c r="D41" s="241">
        <f t="shared" ref="D41:L41" si="11">SUM(D42:D43)</f>
        <v>0</v>
      </c>
      <c r="E41" s="241">
        <f t="shared" si="11"/>
        <v>0</v>
      </c>
      <c r="F41" s="241">
        <f t="shared" si="11"/>
        <v>25000</v>
      </c>
      <c r="G41" s="241">
        <f t="shared" si="11"/>
        <v>80000</v>
      </c>
      <c r="H41" s="241">
        <f t="shared" si="11"/>
        <v>0</v>
      </c>
      <c r="I41" s="241">
        <f t="shared" si="11"/>
        <v>1775640</v>
      </c>
      <c r="J41" s="241">
        <f t="shared" si="11"/>
        <v>0</v>
      </c>
      <c r="K41" s="241">
        <f t="shared" si="11"/>
        <v>0</v>
      </c>
      <c r="L41" s="241">
        <f t="shared" si="11"/>
        <v>0</v>
      </c>
    </row>
    <row r="42" spans="1:12" x14ac:dyDescent="0.2">
      <c r="A42" s="3">
        <v>36</v>
      </c>
      <c r="B42" s="17" t="s">
        <v>81</v>
      </c>
      <c r="C42" s="234">
        <f t="shared" si="0"/>
        <v>1775640</v>
      </c>
      <c r="D42" s="233"/>
      <c r="E42" s="233"/>
      <c r="F42" s="233"/>
      <c r="G42" s="233"/>
      <c r="H42" s="233"/>
      <c r="I42" s="233">
        <v>1775640</v>
      </c>
      <c r="J42" s="233"/>
      <c r="K42" s="233"/>
      <c r="L42" s="233"/>
    </row>
    <row r="43" spans="1:12" x14ac:dyDescent="0.2">
      <c r="A43" s="3">
        <v>37</v>
      </c>
      <c r="B43" s="17" t="s">
        <v>82</v>
      </c>
      <c r="C43" s="234">
        <f t="shared" si="0"/>
        <v>105000</v>
      </c>
      <c r="D43" s="233"/>
      <c r="E43" s="233"/>
      <c r="F43" s="233">
        <v>25000</v>
      </c>
      <c r="G43" s="233">
        <v>80000</v>
      </c>
      <c r="H43" s="233"/>
      <c r="I43" s="233"/>
      <c r="J43" s="233"/>
      <c r="K43" s="233"/>
      <c r="L43" s="233"/>
    </row>
    <row r="44" spans="1:12" x14ac:dyDescent="0.2">
      <c r="A44" s="3">
        <v>38</v>
      </c>
      <c r="B44" s="17" t="s">
        <v>83</v>
      </c>
      <c r="C44" s="234">
        <f t="shared" si="0"/>
        <v>525000</v>
      </c>
      <c r="D44" s="241">
        <f t="shared" ref="D44:L44" si="12">SUM(D45:D49)</f>
        <v>0</v>
      </c>
      <c r="E44" s="241">
        <f t="shared" si="12"/>
        <v>0</v>
      </c>
      <c r="F44" s="241">
        <f t="shared" si="12"/>
        <v>0</v>
      </c>
      <c r="G44" s="241">
        <f t="shared" si="12"/>
        <v>125000</v>
      </c>
      <c r="H44" s="241">
        <f t="shared" si="12"/>
        <v>0</v>
      </c>
      <c r="I44" s="241">
        <f t="shared" si="12"/>
        <v>0</v>
      </c>
      <c r="J44" s="241">
        <f t="shared" si="12"/>
        <v>0</v>
      </c>
      <c r="K44" s="241">
        <f t="shared" si="12"/>
        <v>0</v>
      </c>
      <c r="L44" s="241">
        <f t="shared" si="12"/>
        <v>400000</v>
      </c>
    </row>
    <row r="45" spans="1:12" ht="25.5" x14ac:dyDescent="0.2">
      <c r="A45" s="3">
        <v>39</v>
      </c>
      <c r="B45" s="17" t="s">
        <v>84</v>
      </c>
      <c r="C45" s="234">
        <f t="shared" si="0"/>
        <v>400000</v>
      </c>
      <c r="D45" s="233"/>
      <c r="E45" s="233"/>
      <c r="F45" s="233"/>
      <c r="G45" s="233"/>
      <c r="H45" s="233"/>
      <c r="I45" s="233"/>
      <c r="J45" s="233"/>
      <c r="K45" s="233"/>
      <c r="L45" s="233">
        <v>400000</v>
      </c>
    </row>
    <row r="46" spans="1:12" ht="25.5" x14ac:dyDescent="0.2">
      <c r="A46" s="3">
        <v>40</v>
      </c>
      <c r="B46" s="17" t="s">
        <v>85</v>
      </c>
      <c r="C46" s="234">
        <f t="shared" si="0"/>
        <v>0</v>
      </c>
      <c r="D46" s="233"/>
      <c r="E46" s="233"/>
      <c r="F46" s="233"/>
      <c r="G46" s="233"/>
      <c r="H46" s="233"/>
      <c r="I46" s="233"/>
      <c r="J46" s="233"/>
      <c r="K46" s="233"/>
      <c r="L46" s="233"/>
    </row>
    <row r="47" spans="1:12" x14ac:dyDescent="0.2">
      <c r="A47" s="3">
        <v>41</v>
      </c>
      <c r="B47" s="17" t="s">
        <v>86</v>
      </c>
      <c r="C47" s="234">
        <f t="shared" si="0"/>
        <v>125000</v>
      </c>
      <c r="D47" s="233"/>
      <c r="E47" s="233"/>
      <c r="F47" s="233"/>
      <c r="G47" s="233">
        <v>125000</v>
      </c>
      <c r="H47" s="233"/>
      <c r="I47" s="233"/>
      <c r="J47" s="233"/>
      <c r="K47" s="233"/>
      <c r="L47" s="233"/>
    </row>
    <row r="48" spans="1:12" ht="25.5" x14ac:dyDescent="0.2">
      <c r="A48" s="3">
        <v>42</v>
      </c>
      <c r="B48" s="17" t="s">
        <v>87</v>
      </c>
      <c r="C48" s="234">
        <f t="shared" si="0"/>
        <v>0</v>
      </c>
      <c r="D48" s="233"/>
      <c r="E48" s="233"/>
      <c r="F48" s="233"/>
      <c r="G48" s="233"/>
      <c r="H48" s="233"/>
      <c r="I48" s="233"/>
      <c r="J48" s="233"/>
      <c r="K48" s="233"/>
      <c r="L48" s="233"/>
    </row>
    <row r="49" spans="1:12" x14ac:dyDescent="0.2">
      <c r="A49" s="3">
        <v>43</v>
      </c>
      <c r="B49" s="17" t="s">
        <v>88</v>
      </c>
      <c r="C49" s="234">
        <f t="shared" si="0"/>
        <v>0</v>
      </c>
      <c r="D49" s="233"/>
      <c r="E49" s="233"/>
      <c r="F49" s="233"/>
      <c r="G49" s="233"/>
      <c r="H49" s="233"/>
      <c r="I49" s="233"/>
      <c r="J49" s="233"/>
      <c r="K49" s="233"/>
      <c r="L49" s="233"/>
    </row>
    <row r="50" spans="1:12" x14ac:dyDescent="0.2">
      <c r="A50" s="3">
        <v>44</v>
      </c>
      <c r="B50" s="17" t="s">
        <v>89</v>
      </c>
      <c r="C50" s="234">
        <f t="shared" si="0"/>
        <v>493865</v>
      </c>
      <c r="D50" s="233"/>
      <c r="E50" s="233"/>
      <c r="F50" s="233"/>
      <c r="G50" s="233"/>
      <c r="H50" s="233"/>
      <c r="I50" s="233"/>
      <c r="J50" s="233">
        <v>493865</v>
      </c>
      <c r="K50" s="233"/>
      <c r="L50" s="233"/>
    </row>
    <row r="51" spans="1:12" x14ac:dyDescent="0.2">
      <c r="A51" s="3">
        <v>45</v>
      </c>
      <c r="B51" s="17" t="s">
        <v>90</v>
      </c>
      <c r="C51" s="234">
        <f t="shared" si="0"/>
        <v>0</v>
      </c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2" x14ac:dyDescent="0.2">
      <c r="A52" s="3">
        <v>46</v>
      </c>
      <c r="B52" s="17" t="s">
        <v>91</v>
      </c>
      <c r="C52" s="234">
        <f t="shared" si="0"/>
        <v>0</v>
      </c>
      <c r="D52" s="233"/>
      <c r="E52" s="233"/>
      <c r="F52" s="233"/>
      <c r="G52" s="233"/>
      <c r="H52" s="233"/>
      <c r="I52" s="233"/>
      <c r="J52" s="233"/>
      <c r="K52" s="233"/>
      <c r="L52" s="233"/>
    </row>
    <row r="53" spans="1:12" ht="25.5" x14ac:dyDescent="0.2">
      <c r="A53" s="3">
        <v>47</v>
      </c>
      <c r="B53" s="17" t="s">
        <v>92</v>
      </c>
      <c r="C53" s="234">
        <f t="shared" si="0"/>
        <v>0</v>
      </c>
      <c r="D53" s="233"/>
      <c r="E53" s="233"/>
      <c r="F53" s="233"/>
      <c r="G53" s="233"/>
      <c r="H53" s="233"/>
      <c r="I53" s="233"/>
      <c r="J53" s="233"/>
      <c r="K53" s="233"/>
      <c r="L53" s="233"/>
    </row>
    <row r="54" spans="1:12" x14ac:dyDescent="0.2">
      <c r="A54" s="3">
        <v>48</v>
      </c>
      <c r="B54" s="17" t="s">
        <v>93</v>
      </c>
      <c r="C54" s="234">
        <f t="shared" si="0"/>
        <v>0</v>
      </c>
      <c r="D54" s="233"/>
      <c r="E54" s="233"/>
      <c r="F54" s="233"/>
      <c r="G54" s="233"/>
      <c r="H54" s="233"/>
      <c r="I54" s="233"/>
      <c r="J54" s="233"/>
      <c r="K54" s="233"/>
      <c r="L54" s="233"/>
    </row>
    <row r="55" spans="1:12" ht="25.5" x14ac:dyDescent="0.2">
      <c r="A55" s="3">
        <v>49</v>
      </c>
      <c r="B55" s="17" t="s">
        <v>94</v>
      </c>
      <c r="C55" s="234">
        <f t="shared" si="0"/>
        <v>0</v>
      </c>
      <c r="D55" s="233"/>
      <c r="E55" s="233"/>
      <c r="F55" s="233"/>
      <c r="G55" s="233"/>
      <c r="H55" s="233"/>
      <c r="I55" s="233"/>
      <c r="J55" s="233"/>
      <c r="K55" s="233"/>
      <c r="L55" s="233"/>
    </row>
    <row r="56" spans="1:12" x14ac:dyDescent="0.2">
      <c r="A56" s="3">
        <v>50</v>
      </c>
      <c r="B56" s="17" t="s">
        <v>95</v>
      </c>
      <c r="C56" s="234">
        <f t="shared" si="0"/>
        <v>0</v>
      </c>
      <c r="D56" s="233"/>
      <c r="E56" s="233"/>
      <c r="F56" s="233"/>
      <c r="G56" s="233"/>
      <c r="H56" s="233"/>
      <c r="I56" s="233"/>
      <c r="J56" s="233"/>
      <c r="K56" s="233"/>
      <c r="L56" s="233"/>
    </row>
    <row r="57" spans="1:12" x14ac:dyDescent="0.2">
      <c r="A57" s="3">
        <v>51</v>
      </c>
      <c r="B57" s="17" t="s">
        <v>96</v>
      </c>
      <c r="C57" s="234">
        <f t="shared" si="0"/>
        <v>0</v>
      </c>
      <c r="D57" s="233"/>
      <c r="E57" s="233"/>
      <c r="F57" s="233"/>
      <c r="G57" s="233"/>
      <c r="H57" s="233"/>
      <c r="I57" s="233"/>
      <c r="J57" s="233"/>
      <c r="K57" s="233"/>
      <c r="L57" s="233"/>
    </row>
    <row r="58" spans="1:12" s="28" customFormat="1" x14ac:dyDescent="0.2">
      <c r="A58" s="3">
        <v>52</v>
      </c>
      <c r="B58" s="17" t="s">
        <v>97</v>
      </c>
      <c r="C58" s="243">
        <f t="shared" si="0"/>
        <v>0</v>
      </c>
      <c r="D58" s="233"/>
      <c r="E58" s="233"/>
      <c r="F58" s="233"/>
      <c r="G58" s="233"/>
      <c r="H58" s="233"/>
      <c r="I58" s="233"/>
      <c r="J58" s="233"/>
      <c r="K58" s="233"/>
      <c r="L58" s="233"/>
    </row>
    <row r="59" spans="1:12" x14ac:dyDescent="0.2">
      <c r="A59" s="3">
        <v>53</v>
      </c>
      <c r="B59" s="18" t="s">
        <v>98</v>
      </c>
      <c r="C59" s="234">
        <f t="shared" si="0"/>
        <v>3089505</v>
      </c>
      <c r="D59" s="238">
        <f t="shared" ref="D59:L59" si="13">D37+D41+D44+D50+D51+D52+D53+D54+D55+D56+D57+D58</f>
        <v>0</v>
      </c>
      <c r="E59" s="238">
        <f t="shared" si="13"/>
        <v>0</v>
      </c>
      <c r="F59" s="238">
        <f t="shared" si="13"/>
        <v>25000</v>
      </c>
      <c r="G59" s="238">
        <f t="shared" si="13"/>
        <v>395000</v>
      </c>
      <c r="H59" s="238">
        <f t="shared" si="13"/>
        <v>0</v>
      </c>
      <c r="I59" s="238">
        <f t="shared" si="13"/>
        <v>1775640</v>
      </c>
      <c r="J59" s="238">
        <f t="shared" si="13"/>
        <v>493865</v>
      </c>
      <c r="K59" s="238">
        <f t="shared" si="13"/>
        <v>0</v>
      </c>
      <c r="L59" s="238">
        <f t="shared" si="13"/>
        <v>400000</v>
      </c>
    </row>
    <row r="60" spans="1:12" s="28" customFormat="1" x14ac:dyDescent="0.2">
      <c r="A60" s="3">
        <v>54</v>
      </c>
      <c r="B60" s="17" t="s">
        <v>99</v>
      </c>
      <c r="C60" s="243">
        <f t="shared" si="0"/>
        <v>0</v>
      </c>
      <c r="D60" s="233"/>
      <c r="E60" s="233"/>
      <c r="F60" s="233"/>
      <c r="G60" s="233"/>
      <c r="H60" s="233"/>
      <c r="I60" s="233"/>
      <c r="J60" s="233"/>
      <c r="K60" s="233"/>
      <c r="L60" s="233"/>
    </row>
    <row r="61" spans="1:12" x14ac:dyDescent="0.2">
      <c r="A61" s="3">
        <v>55</v>
      </c>
      <c r="B61" s="18" t="s">
        <v>100</v>
      </c>
      <c r="C61" s="234">
        <f t="shared" si="0"/>
        <v>0</v>
      </c>
      <c r="D61" s="238">
        <f t="shared" ref="D61:L61" si="14">D60</f>
        <v>0</v>
      </c>
      <c r="E61" s="238">
        <f t="shared" si="14"/>
        <v>0</v>
      </c>
      <c r="F61" s="238">
        <f t="shared" si="14"/>
        <v>0</v>
      </c>
      <c r="G61" s="238">
        <f t="shared" si="14"/>
        <v>0</v>
      </c>
      <c r="H61" s="238">
        <f t="shared" si="14"/>
        <v>0</v>
      </c>
      <c r="I61" s="238">
        <f t="shared" si="14"/>
        <v>0</v>
      </c>
      <c r="J61" s="238">
        <f t="shared" si="14"/>
        <v>0</v>
      </c>
      <c r="K61" s="238">
        <f t="shared" si="14"/>
        <v>0</v>
      </c>
      <c r="L61" s="238">
        <f t="shared" si="14"/>
        <v>0</v>
      </c>
    </row>
    <row r="62" spans="1:12" ht="25.5" x14ac:dyDescent="0.2">
      <c r="A62" s="3">
        <v>56</v>
      </c>
      <c r="B62" s="17" t="s">
        <v>101</v>
      </c>
      <c r="C62" s="234">
        <f t="shared" si="0"/>
        <v>0</v>
      </c>
      <c r="D62" s="233"/>
      <c r="E62" s="233"/>
      <c r="F62" s="233"/>
      <c r="G62" s="233"/>
      <c r="H62" s="233"/>
      <c r="I62" s="233"/>
      <c r="J62" s="233"/>
      <c r="K62" s="233"/>
      <c r="L62" s="233"/>
    </row>
    <row r="63" spans="1:12" x14ac:dyDescent="0.2">
      <c r="A63" s="3">
        <v>57</v>
      </c>
      <c r="B63" s="17" t="s">
        <v>102</v>
      </c>
      <c r="C63" s="234">
        <f t="shared" si="0"/>
        <v>100000</v>
      </c>
      <c r="D63" s="233"/>
      <c r="E63" s="233"/>
      <c r="F63" s="233"/>
      <c r="G63" s="233"/>
      <c r="H63" s="233"/>
      <c r="I63" s="233"/>
      <c r="J63" s="233"/>
      <c r="K63" s="233">
        <v>100000</v>
      </c>
      <c r="L63" s="233"/>
    </row>
    <row r="64" spans="1:12" x14ac:dyDescent="0.2">
      <c r="A64" s="3">
        <v>58</v>
      </c>
      <c r="B64" s="17" t="s">
        <v>103</v>
      </c>
      <c r="C64" s="234">
        <f t="shared" si="0"/>
        <v>0</v>
      </c>
      <c r="D64" s="240"/>
      <c r="E64" s="240"/>
      <c r="F64" s="240"/>
      <c r="G64" s="240"/>
      <c r="H64" s="240"/>
      <c r="I64" s="240"/>
      <c r="J64" s="240"/>
      <c r="K64" s="240"/>
      <c r="L64" s="240"/>
    </row>
    <row r="65" spans="1:12" x14ac:dyDescent="0.2">
      <c r="A65" s="3">
        <v>59</v>
      </c>
      <c r="B65" s="18" t="s">
        <v>104</v>
      </c>
      <c r="C65" s="234">
        <f t="shared" si="0"/>
        <v>100000</v>
      </c>
      <c r="D65" s="244">
        <f t="shared" ref="D65:L65" si="15">SUM(D62:D64)</f>
        <v>0</v>
      </c>
      <c r="E65" s="244">
        <f t="shared" si="15"/>
        <v>0</v>
      </c>
      <c r="F65" s="244">
        <f t="shared" si="15"/>
        <v>0</v>
      </c>
      <c r="G65" s="244">
        <f t="shared" si="15"/>
        <v>0</v>
      </c>
      <c r="H65" s="244">
        <f t="shared" si="15"/>
        <v>0</v>
      </c>
      <c r="I65" s="244">
        <f t="shared" si="15"/>
        <v>0</v>
      </c>
      <c r="J65" s="244">
        <f t="shared" si="15"/>
        <v>0</v>
      </c>
      <c r="K65" s="244">
        <f t="shared" si="15"/>
        <v>100000</v>
      </c>
      <c r="L65" s="244">
        <f t="shared" si="15"/>
        <v>0</v>
      </c>
    </row>
    <row r="66" spans="1:12" x14ac:dyDescent="0.2">
      <c r="A66" s="3">
        <v>60</v>
      </c>
      <c r="B66" s="21" t="s">
        <v>105</v>
      </c>
      <c r="C66" s="234">
        <f t="shared" si="0"/>
        <v>39839393</v>
      </c>
      <c r="D66" s="245">
        <f t="shared" ref="D66:L66" si="16">D18+D24+D36+D59+D61+D65</f>
        <v>20833258</v>
      </c>
      <c r="E66" s="245">
        <f t="shared" si="16"/>
        <v>6990000</v>
      </c>
      <c r="F66" s="245">
        <f t="shared" si="16"/>
        <v>25000</v>
      </c>
      <c r="G66" s="245">
        <f t="shared" si="16"/>
        <v>395000</v>
      </c>
      <c r="H66" s="245">
        <f t="shared" si="16"/>
        <v>7846630</v>
      </c>
      <c r="I66" s="245">
        <f t="shared" si="16"/>
        <v>2755640</v>
      </c>
      <c r="J66" s="245">
        <f t="shared" si="16"/>
        <v>493865</v>
      </c>
      <c r="K66" s="245">
        <f t="shared" si="16"/>
        <v>100000</v>
      </c>
      <c r="L66" s="245">
        <f t="shared" si="16"/>
        <v>400000</v>
      </c>
    </row>
    <row r="67" spans="1:12" ht="25.5" x14ac:dyDescent="0.2">
      <c r="A67" s="3">
        <v>61</v>
      </c>
      <c r="B67" s="17" t="s">
        <v>106</v>
      </c>
      <c r="C67" s="234">
        <f t="shared" si="0"/>
        <v>31245189</v>
      </c>
      <c r="D67" s="233">
        <f>'[3]2d'!B17</f>
        <v>31245189</v>
      </c>
      <c r="E67" s="233"/>
      <c r="F67" s="233"/>
      <c r="G67" s="233"/>
      <c r="H67" s="233"/>
      <c r="I67" s="233"/>
      <c r="J67" s="233"/>
      <c r="K67" s="233"/>
      <c r="L67" s="233"/>
    </row>
    <row r="68" spans="1:12" x14ac:dyDescent="0.2">
      <c r="A68" s="3">
        <v>62</v>
      </c>
      <c r="B68" s="17" t="s">
        <v>107</v>
      </c>
      <c r="C68" s="234">
        <f t="shared" si="0"/>
        <v>0</v>
      </c>
      <c r="D68" s="233"/>
      <c r="E68" s="233"/>
      <c r="F68" s="233"/>
      <c r="G68" s="233"/>
      <c r="H68" s="233"/>
      <c r="I68" s="233"/>
      <c r="J68" s="233"/>
      <c r="K68" s="233"/>
      <c r="L68" s="233"/>
    </row>
    <row r="69" spans="1:12" x14ac:dyDescent="0.2">
      <c r="A69" s="3">
        <v>63</v>
      </c>
      <c r="B69" s="17" t="s">
        <v>113</v>
      </c>
      <c r="C69" s="234">
        <f t="shared" si="0"/>
        <v>0</v>
      </c>
      <c r="D69" s="233"/>
      <c r="E69" s="233"/>
      <c r="F69" s="233"/>
      <c r="G69" s="233"/>
      <c r="H69" s="233"/>
      <c r="I69" s="233"/>
      <c r="J69" s="233"/>
      <c r="K69" s="233"/>
      <c r="L69" s="233"/>
    </row>
    <row r="70" spans="1:12" x14ac:dyDescent="0.2">
      <c r="A70" s="3">
        <v>64</v>
      </c>
      <c r="B70" s="17" t="s">
        <v>108</v>
      </c>
      <c r="C70" s="234">
        <f>SUM(D70:L70)</f>
        <v>31245189</v>
      </c>
      <c r="D70" s="239">
        <f t="shared" ref="D70:L70" si="17">SUM(D67:D69)</f>
        <v>31245189</v>
      </c>
      <c r="E70" s="239">
        <f t="shared" si="17"/>
        <v>0</v>
      </c>
      <c r="F70" s="239">
        <f t="shared" si="17"/>
        <v>0</v>
      </c>
      <c r="G70" s="239">
        <f t="shared" si="17"/>
        <v>0</v>
      </c>
      <c r="H70" s="239">
        <f t="shared" si="17"/>
        <v>0</v>
      </c>
      <c r="I70" s="239">
        <f t="shared" si="17"/>
        <v>0</v>
      </c>
      <c r="J70" s="239">
        <f t="shared" si="17"/>
        <v>0</v>
      </c>
      <c r="K70" s="239">
        <f t="shared" si="17"/>
        <v>0</v>
      </c>
      <c r="L70" s="239">
        <f t="shared" si="17"/>
        <v>0</v>
      </c>
    </row>
    <row r="71" spans="1:12" ht="13.5" thickBot="1" x14ac:dyDescent="0.25">
      <c r="A71" s="3">
        <v>65</v>
      </c>
      <c r="B71" s="22" t="s">
        <v>109</v>
      </c>
      <c r="C71" s="234">
        <f>SUM(D71:L71)</f>
        <v>31245189</v>
      </c>
      <c r="D71" s="246">
        <f t="shared" ref="D71:L71" si="18">D70</f>
        <v>31245189</v>
      </c>
      <c r="E71" s="246">
        <f t="shared" si="18"/>
        <v>0</v>
      </c>
      <c r="F71" s="246">
        <f t="shared" si="18"/>
        <v>0</v>
      </c>
      <c r="G71" s="246">
        <f t="shared" si="18"/>
        <v>0</v>
      </c>
      <c r="H71" s="246">
        <f t="shared" si="18"/>
        <v>0</v>
      </c>
      <c r="I71" s="246">
        <f t="shared" si="18"/>
        <v>0</v>
      </c>
      <c r="J71" s="246">
        <f t="shared" si="18"/>
        <v>0</v>
      </c>
      <c r="K71" s="246">
        <f t="shared" si="18"/>
        <v>0</v>
      </c>
      <c r="L71" s="246">
        <f t="shared" si="18"/>
        <v>0</v>
      </c>
    </row>
    <row r="72" spans="1:12" ht="14.25" thickTop="1" thickBot="1" x14ac:dyDescent="0.25">
      <c r="A72" s="3">
        <v>66</v>
      </c>
      <c r="B72" s="23" t="s">
        <v>44</v>
      </c>
      <c r="C72" s="247">
        <f>SUM(D72:L72)</f>
        <v>71084582</v>
      </c>
      <c r="D72" s="248">
        <f t="shared" ref="D72:L72" si="19">D66+D71</f>
        <v>52078447</v>
      </c>
      <c r="E72" s="248">
        <f t="shared" si="19"/>
        <v>6990000</v>
      </c>
      <c r="F72" s="248">
        <f t="shared" si="19"/>
        <v>25000</v>
      </c>
      <c r="G72" s="248">
        <f t="shared" si="19"/>
        <v>395000</v>
      </c>
      <c r="H72" s="248">
        <f t="shared" si="19"/>
        <v>7846630</v>
      </c>
      <c r="I72" s="248">
        <f t="shared" si="19"/>
        <v>2755640</v>
      </c>
      <c r="J72" s="248">
        <f t="shared" si="19"/>
        <v>493865</v>
      </c>
      <c r="K72" s="248">
        <f t="shared" si="19"/>
        <v>100000</v>
      </c>
      <c r="L72" s="248">
        <f t="shared" si="19"/>
        <v>400000</v>
      </c>
    </row>
    <row r="73" spans="1:12" ht="13.5" thickTop="1" x14ac:dyDescent="0.2"/>
  </sheetData>
  <pageMargins left="0.15748031496062992" right="0.15748031496062992" top="0.19685039370078741" bottom="0.19685039370078741" header="0.51181102362204722" footer="0.51181102362204722"/>
  <pageSetup scale="80" orientation="landscape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49"/>
  <sheetViews>
    <sheetView workbookViewId="0">
      <pane ySplit="5" topLeftCell="A9" activePane="bottomLeft" state="frozen"/>
      <selection pane="bottomLeft" activeCell="D2" sqref="D2"/>
    </sheetView>
  </sheetViews>
  <sheetFormatPr defaultRowHeight="12.75" x14ac:dyDescent="0.2"/>
  <cols>
    <col min="1" max="1" width="6.42578125" style="228" customWidth="1"/>
    <col min="2" max="2" width="36.140625" style="228" customWidth="1"/>
    <col min="3" max="3" width="10.28515625" style="228" customWidth="1"/>
    <col min="4" max="4" width="10.85546875" style="228" customWidth="1"/>
    <col min="5" max="9" width="8.7109375" style="228" customWidth="1"/>
    <col min="10" max="10" width="10" style="228" customWidth="1"/>
    <col min="11" max="23" width="8.7109375" style="228" customWidth="1"/>
  </cols>
  <sheetData>
    <row r="1" spans="1:23" x14ac:dyDescent="0.2">
      <c r="B1" s="346" t="s">
        <v>304</v>
      </c>
      <c r="D1" s="227" t="s">
        <v>353</v>
      </c>
    </row>
    <row r="2" spans="1:23" x14ac:dyDescent="0.2">
      <c r="B2" s="347" t="s">
        <v>129</v>
      </c>
      <c r="D2" s="229" t="s">
        <v>391</v>
      </c>
    </row>
    <row r="3" spans="1:23" x14ac:dyDescent="0.2">
      <c r="B3" s="348" t="s">
        <v>111</v>
      </c>
      <c r="C3" s="228" t="s">
        <v>112</v>
      </c>
    </row>
    <row r="4" spans="1:23" s="11" customFormat="1" x14ac:dyDescent="0.2">
      <c r="A4" s="349"/>
      <c r="B4" s="350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</row>
    <row r="5" spans="1:23" ht="36.75" thickBot="1" x14ac:dyDescent="0.25">
      <c r="A5" s="351" t="s">
        <v>0</v>
      </c>
      <c r="B5" s="352" t="s">
        <v>1</v>
      </c>
      <c r="C5" s="335" t="s">
        <v>357</v>
      </c>
      <c r="D5" s="221" t="s">
        <v>305</v>
      </c>
      <c r="E5" s="221" t="s">
        <v>360</v>
      </c>
      <c r="F5" s="221" t="s">
        <v>308</v>
      </c>
      <c r="G5" s="221" t="s">
        <v>322</v>
      </c>
      <c r="H5" s="221" t="s">
        <v>310</v>
      </c>
      <c r="I5" s="221" t="s">
        <v>323</v>
      </c>
      <c r="J5" s="221" t="s">
        <v>309</v>
      </c>
      <c r="K5" s="221" t="s">
        <v>311</v>
      </c>
      <c r="L5" s="221" t="s">
        <v>312</v>
      </c>
      <c r="M5" s="221" t="s">
        <v>313</v>
      </c>
      <c r="N5" s="221" t="s">
        <v>314</v>
      </c>
      <c r="O5" s="221" t="s">
        <v>324</v>
      </c>
      <c r="P5" s="221" t="s">
        <v>316</v>
      </c>
      <c r="Q5" s="221" t="s">
        <v>317</v>
      </c>
      <c r="R5" s="221" t="s">
        <v>315</v>
      </c>
      <c r="S5" s="221" t="s">
        <v>318</v>
      </c>
      <c r="T5" s="221" t="s">
        <v>363</v>
      </c>
      <c r="U5" s="221" t="s">
        <v>325</v>
      </c>
      <c r="V5" s="221" t="s">
        <v>326</v>
      </c>
      <c r="W5" s="223" t="s">
        <v>319</v>
      </c>
    </row>
    <row r="6" spans="1:23" x14ac:dyDescent="0.2">
      <c r="A6" s="353">
        <v>1</v>
      </c>
      <c r="B6" s="354" t="s">
        <v>2</v>
      </c>
      <c r="C6" s="231">
        <f t="shared" ref="C6:C48" si="0">SUM(D6:W6)</f>
        <v>17216581</v>
      </c>
      <c r="D6" s="336">
        <v>6662676</v>
      </c>
      <c r="E6" s="337"/>
      <c r="F6" s="337"/>
      <c r="G6" s="337"/>
      <c r="H6" s="337"/>
      <c r="I6" s="337">
        <v>1970000</v>
      </c>
      <c r="J6" s="337"/>
      <c r="K6" s="337">
        <v>7402605</v>
      </c>
      <c r="L6" s="337"/>
      <c r="M6" s="337">
        <v>797300</v>
      </c>
      <c r="N6" s="337">
        <v>384000</v>
      </c>
      <c r="O6" s="337"/>
      <c r="P6" s="337"/>
      <c r="Q6" s="337"/>
      <c r="R6" s="337"/>
      <c r="S6" s="337"/>
      <c r="T6" s="337"/>
      <c r="U6" s="337"/>
      <c r="V6" s="337"/>
      <c r="W6" s="337"/>
    </row>
    <row r="7" spans="1:23" ht="24" x14ac:dyDescent="0.2">
      <c r="A7" s="353">
        <v>2</v>
      </c>
      <c r="B7" s="354" t="s">
        <v>3</v>
      </c>
      <c r="C7" s="234">
        <f t="shared" si="0"/>
        <v>3047623</v>
      </c>
      <c r="D7" s="336">
        <v>1477978</v>
      </c>
      <c r="E7" s="337"/>
      <c r="F7" s="337"/>
      <c r="G7" s="337"/>
      <c r="H7" s="337"/>
      <c r="I7" s="337">
        <v>440732</v>
      </c>
      <c r="J7" s="337"/>
      <c r="K7" s="337">
        <v>865361</v>
      </c>
      <c r="L7" s="337"/>
      <c r="M7" s="337">
        <v>179072</v>
      </c>
      <c r="N7" s="337">
        <v>84480</v>
      </c>
      <c r="O7" s="337"/>
      <c r="P7" s="337"/>
      <c r="Q7" s="337"/>
      <c r="R7" s="337"/>
      <c r="S7" s="337"/>
      <c r="T7" s="337"/>
      <c r="U7" s="337"/>
      <c r="V7" s="337"/>
      <c r="W7" s="337"/>
    </row>
    <row r="8" spans="1:23" x14ac:dyDescent="0.2">
      <c r="A8" s="353">
        <v>3</v>
      </c>
      <c r="B8" s="355" t="s">
        <v>4</v>
      </c>
      <c r="C8" s="234">
        <f t="shared" si="0"/>
        <v>15157610</v>
      </c>
      <c r="D8" s="338">
        <v>4249000</v>
      </c>
      <c r="E8" s="339"/>
      <c r="F8" s="339">
        <v>107950</v>
      </c>
      <c r="G8" s="339">
        <v>3492500</v>
      </c>
      <c r="H8" s="339">
        <v>533400</v>
      </c>
      <c r="I8" s="339">
        <v>901700</v>
      </c>
      <c r="J8" s="337"/>
      <c r="K8" s="339">
        <v>457200</v>
      </c>
      <c r="L8" s="339">
        <v>520700</v>
      </c>
      <c r="M8" s="339">
        <v>1003300</v>
      </c>
      <c r="N8" s="339">
        <v>132080</v>
      </c>
      <c r="O8" s="337"/>
      <c r="P8" s="339"/>
      <c r="Q8" s="339"/>
      <c r="R8" s="339">
        <v>2105840</v>
      </c>
      <c r="S8" s="337">
        <v>1465200</v>
      </c>
      <c r="T8" s="339">
        <v>88740</v>
      </c>
      <c r="U8" s="339"/>
      <c r="V8" s="339"/>
      <c r="W8" s="337">
        <v>100000</v>
      </c>
    </row>
    <row r="9" spans="1:23" x14ac:dyDescent="0.2">
      <c r="A9" s="353">
        <v>4</v>
      </c>
      <c r="B9" s="356" t="s">
        <v>5</v>
      </c>
      <c r="C9" s="234">
        <f t="shared" si="0"/>
        <v>0</v>
      </c>
      <c r="D9" s="242">
        <f t="shared" ref="D9:W9" si="1">D10</f>
        <v>0</v>
      </c>
      <c r="E9" s="236">
        <f t="shared" si="1"/>
        <v>0</v>
      </c>
      <c r="F9" s="236">
        <f t="shared" si="1"/>
        <v>0</v>
      </c>
      <c r="G9" s="236">
        <f t="shared" si="1"/>
        <v>0</v>
      </c>
      <c r="H9" s="236">
        <f t="shared" si="1"/>
        <v>0</v>
      </c>
      <c r="I9" s="236">
        <f t="shared" si="1"/>
        <v>0</v>
      </c>
      <c r="J9" s="236">
        <f t="shared" si="1"/>
        <v>0</v>
      </c>
      <c r="K9" s="236">
        <f t="shared" si="1"/>
        <v>0</v>
      </c>
      <c r="L9" s="236">
        <f t="shared" si="1"/>
        <v>0</v>
      </c>
      <c r="M9" s="236">
        <f t="shared" si="1"/>
        <v>0</v>
      </c>
      <c r="N9" s="236">
        <f t="shared" si="1"/>
        <v>0</v>
      </c>
      <c r="O9" s="236">
        <f t="shared" si="1"/>
        <v>0</v>
      </c>
      <c r="P9" s="236">
        <f t="shared" si="1"/>
        <v>0</v>
      </c>
      <c r="Q9" s="236">
        <f t="shared" si="1"/>
        <v>0</v>
      </c>
      <c r="R9" s="236">
        <f t="shared" si="1"/>
        <v>0</v>
      </c>
      <c r="S9" s="236">
        <f t="shared" si="1"/>
        <v>0</v>
      </c>
      <c r="T9" s="236">
        <f t="shared" si="1"/>
        <v>0</v>
      </c>
      <c r="U9" s="236">
        <f t="shared" si="1"/>
        <v>0</v>
      </c>
      <c r="V9" s="236">
        <f t="shared" si="1"/>
        <v>0</v>
      </c>
      <c r="W9" s="236">
        <f t="shared" si="1"/>
        <v>0</v>
      </c>
    </row>
    <row r="10" spans="1:23" ht="24" x14ac:dyDescent="0.2">
      <c r="A10" s="353">
        <v>5</v>
      </c>
      <c r="B10" s="356" t="s">
        <v>6</v>
      </c>
      <c r="C10" s="234">
        <f t="shared" si="0"/>
        <v>0</v>
      </c>
      <c r="D10" s="232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</row>
    <row r="11" spans="1:23" ht="24" x14ac:dyDescent="0.2">
      <c r="A11" s="353">
        <v>6</v>
      </c>
      <c r="B11" s="356" t="s">
        <v>7</v>
      </c>
      <c r="C11" s="234">
        <f t="shared" si="0"/>
        <v>0</v>
      </c>
      <c r="D11" s="242">
        <f t="shared" ref="D11:W11" si="2">D12</f>
        <v>0</v>
      </c>
      <c r="E11" s="236">
        <f t="shared" si="2"/>
        <v>0</v>
      </c>
      <c r="F11" s="236">
        <f t="shared" si="2"/>
        <v>0</v>
      </c>
      <c r="G11" s="236">
        <f t="shared" si="2"/>
        <v>0</v>
      </c>
      <c r="H11" s="236">
        <f t="shared" si="2"/>
        <v>0</v>
      </c>
      <c r="I11" s="236">
        <f t="shared" si="2"/>
        <v>0</v>
      </c>
      <c r="J11" s="236">
        <f t="shared" si="2"/>
        <v>0</v>
      </c>
      <c r="K11" s="236">
        <f t="shared" si="2"/>
        <v>0</v>
      </c>
      <c r="L11" s="236">
        <f t="shared" si="2"/>
        <v>0</v>
      </c>
      <c r="M11" s="236">
        <f t="shared" si="2"/>
        <v>0</v>
      </c>
      <c r="N11" s="236">
        <f t="shared" si="2"/>
        <v>0</v>
      </c>
      <c r="O11" s="236">
        <f t="shared" si="2"/>
        <v>0</v>
      </c>
      <c r="P11" s="236">
        <f t="shared" si="2"/>
        <v>0</v>
      </c>
      <c r="Q11" s="236">
        <f t="shared" si="2"/>
        <v>0</v>
      </c>
      <c r="R11" s="236">
        <f t="shared" si="2"/>
        <v>0</v>
      </c>
      <c r="S11" s="236">
        <f t="shared" si="2"/>
        <v>0</v>
      </c>
      <c r="T11" s="236">
        <f t="shared" si="2"/>
        <v>0</v>
      </c>
      <c r="U11" s="236">
        <f t="shared" si="2"/>
        <v>0</v>
      </c>
      <c r="V11" s="236">
        <f t="shared" si="2"/>
        <v>0</v>
      </c>
      <c r="W11" s="236">
        <f t="shared" si="2"/>
        <v>0</v>
      </c>
    </row>
    <row r="12" spans="1:23" ht="18.75" customHeight="1" x14ac:dyDescent="0.2">
      <c r="A12" s="353">
        <v>7</v>
      </c>
      <c r="B12" s="356" t="s">
        <v>8</v>
      </c>
      <c r="C12" s="234">
        <f t="shared" si="0"/>
        <v>0</v>
      </c>
      <c r="D12" s="242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</row>
    <row r="13" spans="1:23" x14ac:dyDescent="0.2">
      <c r="A13" s="353">
        <v>8</v>
      </c>
      <c r="B13" s="356" t="s">
        <v>9</v>
      </c>
      <c r="C13" s="234">
        <f t="shared" si="0"/>
        <v>2000000</v>
      </c>
      <c r="D13" s="242">
        <f t="shared" ref="D13:W13" si="3">SUM(D14:D16)</f>
        <v>0</v>
      </c>
      <c r="E13" s="236">
        <f t="shared" si="3"/>
        <v>0</v>
      </c>
      <c r="F13" s="236">
        <f t="shared" si="3"/>
        <v>0</v>
      </c>
      <c r="G13" s="236">
        <f t="shared" si="3"/>
        <v>0</v>
      </c>
      <c r="H13" s="236">
        <f t="shared" si="3"/>
        <v>0</v>
      </c>
      <c r="I13" s="236">
        <f t="shared" si="3"/>
        <v>0</v>
      </c>
      <c r="J13" s="236">
        <f t="shared" si="3"/>
        <v>0</v>
      </c>
      <c r="K13" s="236">
        <f t="shared" si="3"/>
        <v>0</v>
      </c>
      <c r="L13" s="236">
        <f t="shared" si="3"/>
        <v>0</v>
      </c>
      <c r="M13" s="236">
        <f t="shared" si="3"/>
        <v>0</v>
      </c>
      <c r="N13" s="236">
        <f t="shared" si="3"/>
        <v>0</v>
      </c>
      <c r="O13" s="236">
        <f t="shared" si="3"/>
        <v>0</v>
      </c>
      <c r="P13" s="236">
        <f t="shared" si="3"/>
        <v>0</v>
      </c>
      <c r="Q13" s="236">
        <f t="shared" si="3"/>
        <v>0</v>
      </c>
      <c r="R13" s="236">
        <f t="shared" si="3"/>
        <v>0</v>
      </c>
      <c r="S13" s="236">
        <f t="shared" si="3"/>
        <v>0</v>
      </c>
      <c r="T13" s="236">
        <f t="shared" si="3"/>
        <v>0</v>
      </c>
      <c r="U13" s="236">
        <f t="shared" si="3"/>
        <v>0</v>
      </c>
      <c r="V13" s="236">
        <f t="shared" si="3"/>
        <v>2000000</v>
      </c>
      <c r="W13" s="236">
        <f t="shared" si="3"/>
        <v>0</v>
      </c>
    </row>
    <row r="14" spans="1:23" x14ac:dyDescent="0.2">
      <c r="A14" s="353">
        <v>9</v>
      </c>
      <c r="B14" s="356" t="s">
        <v>10</v>
      </c>
      <c r="C14" s="234">
        <f t="shared" si="0"/>
        <v>0</v>
      </c>
      <c r="D14" s="232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</row>
    <row r="15" spans="1:23" ht="24" x14ac:dyDescent="0.2">
      <c r="A15" s="353">
        <v>10</v>
      </c>
      <c r="B15" s="356" t="s">
        <v>11</v>
      </c>
      <c r="C15" s="234">
        <f t="shared" si="0"/>
        <v>100000</v>
      </c>
      <c r="D15" s="232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>
        <v>100000</v>
      </c>
      <c r="W15" s="233"/>
    </row>
    <row r="16" spans="1:23" ht="24" x14ac:dyDescent="0.2">
      <c r="A16" s="353">
        <v>11</v>
      </c>
      <c r="B16" s="356" t="s">
        <v>12</v>
      </c>
      <c r="C16" s="234">
        <f t="shared" si="0"/>
        <v>1900000</v>
      </c>
      <c r="D16" s="23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>
        <v>1900000</v>
      </c>
      <c r="W16" s="233"/>
    </row>
    <row r="17" spans="1:23" x14ac:dyDescent="0.2">
      <c r="A17" s="353">
        <v>12</v>
      </c>
      <c r="B17" s="354" t="s">
        <v>13</v>
      </c>
      <c r="C17" s="234">
        <f t="shared" si="0"/>
        <v>2000000</v>
      </c>
      <c r="D17" s="336">
        <f t="shared" ref="D17:W17" si="4">D9+D11+D13</f>
        <v>0</v>
      </c>
      <c r="E17" s="337">
        <f t="shared" si="4"/>
        <v>0</v>
      </c>
      <c r="F17" s="337">
        <f t="shared" si="4"/>
        <v>0</v>
      </c>
      <c r="G17" s="337">
        <f t="shared" si="4"/>
        <v>0</v>
      </c>
      <c r="H17" s="337">
        <f t="shared" si="4"/>
        <v>0</v>
      </c>
      <c r="I17" s="337">
        <f t="shared" si="4"/>
        <v>0</v>
      </c>
      <c r="J17" s="337">
        <f t="shared" si="4"/>
        <v>0</v>
      </c>
      <c r="K17" s="337">
        <f t="shared" si="4"/>
        <v>0</v>
      </c>
      <c r="L17" s="337">
        <f t="shared" si="4"/>
        <v>0</v>
      </c>
      <c r="M17" s="337">
        <f t="shared" si="4"/>
        <v>0</v>
      </c>
      <c r="N17" s="337">
        <f t="shared" si="4"/>
        <v>0</v>
      </c>
      <c r="O17" s="337">
        <f t="shared" si="4"/>
        <v>0</v>
      </c>
      <c r="P17" s="337">
        <f t="shared" si="4"/>
        <v>0</v>
      </c>
      <c r="Q17" s="337">
        <f t="shared" si="4"/>
        <v>0</v>
      </c>
      <c r="R17" s="337">
        <f t="shared" si="4"/>
        <v>0</v>
      </c>
      <c r="S17" s="337">
        <f t="shared" si="4"/>
        <v>0</v>
      </c>
      <c r="T17" s="337">
        <f t="shared" si="4"/>
        <v>0</v>
      </c>
      <c r="U17" s="337">
        <f t="shared" si="4"/>
        <v>0</v>
      </c>
      <c r="V17" s="337">
        <f t="shared" si="4"/>
        <v>2000000</v>
      </c>
      <c r="W17" s="337">
        <f t="shared" si="4"/>
        <v>0</v>
      </c>
    </row>
    <row r="18" spans="1:23" x14ac:dyDescent="0.2">
      <c r="A18" s="353">
        <v>13</v>
      </c>
      <c r="B18" s="356" t="s">
        <v>14</v>
      </c>
      <c r="C18" s="234">
        <f t="shared" si="0"/>
        <v>0</v>
      </c>
      <c r="D18" s="232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</row>
    <row r="19" spans="1:23" ht="24" x14ac:dyDescent="0.2">
      <c r="A19" s="353">
        <v>14</v>
      </c>
      <c r="B19" s="356" t="s">
        <v>15</v>
      </c>
      <c r="C19" s="234">
        <f t="shared" si="0"/>
        <v>4586361</v>
      </c>
      <c r="D19" s="237">
        <f t="shared" ref="D19:W19" si="5">SUM(D20:D23)</f>
        <v>0</v>
      </c>
      <c r="E19" s="238">
        <f t="shared" si="5"/>
        <v>0</v>
      </c>
      <c r="F19" s="238">
        <f t="shared" si="5"/>
        <v>0</v>
      </c>
      <c r="G19" s="238">
        <f t="shared" si="5"/>
        <v>0</v>
      </c>
      <c r="H19" s="238">
        <f t="shared" si="5"/>
        <v>0</v>
      </c>
      <c r="I19" s="238">
        <f t="shared" si="5"/>
        <v>0</v>
      </c>
      <c r="J19" s="238">
        <f t="shared" si="5"/>
        <v>66000</v>
      </c>
      <c r="K19" s="238">
        <f t="shared" si="5"/>
        <v>0</v>
      </c>
      <c r="L19" s="238">
        <f t="shared" si="5"/>
        <v>0</v>
      </c>
      <c r="M19" s="238">
        <f t="shared" si="5"/>
        <v>0</v>
      </c>
      <c r="N19" s="238">
        <f t="shared" si="5"/>
        <v>0</v>
      </c>
      <c r="O19" s="238">
        <f t="shared" si="5"/>
        <v>374000</v>
      </c>
      <c r="P19" s="238">
        <f t="shared" si="5"/>
        <v>581124</v>
      </c>
      <c r="Q19" s="238">
        <f t="shared" si="5"/>
        <v>1180616</v>
      </c>
      <c r="R19" s="238">
        <f t="shared" si="5"/>
        <v>2359220</v>
      </c>
      <c r="S19" s="238">
        <f t="shared" si="5"/>
        <v>0</v>
      </c>
      <c r="T19" s="238">
        <f t="shared" si="5"/>
        <v>0</v>
      </c>
      <c r="U19" s="238">
        <f t="shared" si="5"/>
        <v>25401</v>
      </c>
      <c r="V19" s="238">
        <f t="shared" si="5"/>
        <v>0</v>
      </c>
      <c r="W19" s="238">
        <f t="shared" si="5"/>
        <v>0</v>
      </c>
    </row>
    <row r="20" spans="1:23" ht="16.5" customHeight="1" x14ac:dyDescent="0.2">
      <c r="A20" s="353">
        <v>15</v>
      </c>
      <c r="B20" s="356" t="s">
        <v>16</v>
      </c>
      <c r="C20" s="234">
        <f t="shared" si="0"/>
        <v>0</v>
      </c>
      <c r="D20" s="232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</row>
    <row r="21" spans="1:23" ht="16.5" customHeight="1" x14ac:dyDescent="0.2">
      <c r="A21" s="353">
        <v>16</v>
      </c>
      <c r="B21" s="356" t="s">
        <v>17</v>
      </c>
      <c r="C21" s="234">
        <f t="shared" si="0"/>
        <v>0</v>
      </c>
      <c r="D21" s="232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</row>
    <row r="22" spans="1:23" ht="18" customHeight="1" x14ac:dyDescent="0.2">
      <c r="A22" s="353">
        <v>17</v>
      </c>
      <c r="B22" s="356" t="s">
        <v>18</v>
      </c>
      <c r="C22" s="234">
        <f t="shared" si="0"/>
        <v>374000</v>
      </c>
      <c r="D22" s="232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>
        <v>374000</v>
      </c>
      <c r="P22" s="233"/>
      <c r="Q22" s="233"/>
      <c r="R22" s="233"/>
      <c r="S22" s="233"/>
      <c r="T22" s="233"/>
      <c r="U22" s="233"/>
      <c r="V22" s="233"/>
      <c r="W22" s="233"/>
    </row>
    <row r="23" spans="1:23" ht="24" x14ac:dyDescent="0.2">
      <c r="A23" s="353">
        <v>18</v>
      </c>
      <c r="B23" s="356" t="s">
        <v>19</v>
      </c>
      <c r="C23" s="234">
        <f t="shared" si="0"/>
        <v>4212361</v>
      </c>
      <c r="D23" s="232"/>
      <c r="E23" s="233"/>
      <c r="F23" s="233"/>
      <c r="G23" s="233"/>
      <c r="H23" s="233"/>
      <c r="I23" s="233"/>
      <c r="J23" s="233">
        <v>66000</v>
      </c>
      <c r="K23" s="233"/>
      <c r="L23" s="233"/>
      <c r="M23" s="233"/>
      <c r="N23" s="233"/>
      <c r="O23" s="233"/>
      <c r="P23" s="233">
        <v>581124</v>
      </c>
      <c r="Q23" s="233">
        <v>1180616</v>
      </c>
      <c r="R23" s="340">
        <v>2359220</v>
      </c>
      <c r="S23" s="233"/>
      <c r="T23" s="233"/>
      <c r="U23" s="233">
        <v>25401</v>
      </c>
      <c r="V23" s="233"/>
      <c r="W23" s="233"/>
    </row>
    <row r="24" spans="1:23" ht="36" x14ac:dyDescent="0.2">
      <c r="A24" s="353">
        <v>19</v>
      </c>
      <c r="B24" s="356" t="s">
        <v>20</v>
      </c>
      <c r="C24" s="234">
        <f t="shared" si="0"/>
        <v>0</v>
      </c>
      <c r="D24" s="232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</row>
    <row r="25" spans="1:23" x14ac:dyDescent="0.2">
      <c r="A25" s="353">
        <v>20</v>
      </c>
      <c r="B25" s="356" t="s">
        <v>21</v>
      </c>
      <c r="C25" s="234">
        <f t="shared" si="0"/>
        <v>16086946</v>
      </c>
      <c r="D25" s="232">
        <v>400000</v>
      </c>
      <c r="E25" s="233"/>
      <c r="F25" s="233"/>
      <c r="G25" s="233"/>
      <c r="H25" s="233"/>
      <c r="I25" s="233"/>
      <c r="J25" s="233">
        <v>14000000</v>
      </c>
      <c r="K25" s="233"/>
      <c r="L25" s="233"/>
      <c r="M25" s="233"/>
      <c r="N25" s="233"/>
      <c r="O25" s="233"/>
      <c r="P25" s="233"/>
      <c r="Q25" s="233"/>
      <c r="R25" s="233"/>
      <c r="S25" s="233">
        <v>250000</v>
      </c>
      <c r="T25" s="233"/>
      <c r="U25" s="233"/>
      <c r="V25" s="233"/>
      <c r="W25" s="233">
        <v>1436946</v>
      </c>
    </row>
    <row r="26" spans="1:23" x14ac:dyDescent="0.2">
      <c r="A26" s="353">
        <v>21</v>
      </c>
      <c r="B26" s="354" t="s">
        <v>22</v>
      </c>
      <c r="C26" s="234">
        <f t="shared" si="0"/>
        <v>20673307</v>
      </c>
      <c r="D26" s="336">
        <f t="shared" ref="D26:W26" si="6">D18+D19+D24+D25</f>
        <v>400000</v>
      </c>
      <c r="E26" s="337">
        <f t="shared" si="6"/>
        <v>0</v>
      </c>
      <c r="F26" s="337">
        <f t="shared" si="6"/>
        <v>0</v>
      </c>
      <c r="G26" s="337">
        <f t="shared" si="6"/>
        <v>0</v>
      </c>
      <c r="H26" s="337">
        <f t="shared" si="6"/>
        <v>0</v>
      </c>
      <c r="I26" s="337">
        <f t="shared" si="6"/>
        <v>0</v>
      </c>
      <c r="J26" s="337">
        <f t="shared" si="6"/>
        <v>14066000</v>
      </c>
      <c r="K26" s="337">
        <f t="shared" si="6"/>
        <v>0</v>
      </c>
      <c r="L26" s="337">
        <f t="shared" si="6"/>
        <v>0</v>
      </c>
      <c r="M26" s="337">
        <f t="shared" si="6"/>
        <v>0</v>
      </c>
      <c r="N26" s="337">
        <f t="shared" si="6"/>
        <v>0</v>
      </c>
      <c r="O26" s="337">
        <f t="shared" si="6"/>
        <v>374000</v>
      </c>
      <c r="P26" s="337">
        <f t="shared" si="6"/>
        <v>581124</v>
      </c>
      <c r="Q26" s="337">
        <f t="shared" si="6"/>
        <v>1180616</v>
      </c>
      <c r="R26" s="337">
        <f t="shared" si="6"/>
        <v>2359220</v>
      </c>
      <c r="S26" s="337">
        <f t="shared" si="6"/>
        <v>250000</v>
      </c>
      <c r="T26" s="337">
        <f t="shared" si="6"/>
        <v>0</v>
      </c>
      <c r="U26" s="337">
        <f t="shared" si="6"/>
        <v>25401</v>
      </c>
      <c r="V26" s="337">
        <f t="shared" si="6"/>
        <v>0</v>
      </c>
      <c r="W26" s="337">
        <f t="shared" si="6"/>
        <v>1436946</v>
      </c>
    </row>
    <row r="27" spans="1:23" x14ac:dyDescent="0.2">
      <c r="A27" s="353">
        <v>22</v>
      </c>
      <c r="B27" s="356" t="s">
        <v>23</v>
      </c>
      <c r="C27" s="234">
        <f t="shared" si="0"/>
        <v>6301181</v>
      </c>
      <c r="D27" s="232">
        <v>6301181</v>
      </c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</row>
    <row r="28" spans="1:23" x14ac:dyDescent="0.2">
      <c r="A28" s="353">
        <v>23</v>
      </c>
      <c r="B28" s="356" t="s">
        <v>24</v>
      </c>
      <c r="C28" s="234">
        <f t="shared" si="0"/>
        <v>0</v>
      </c>
      <c r="D28" s="232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</row>
    <row r="29" spans="1:23" ht="24" x14ac:dyDescent="0.2">
      <c r="A29" s="353">
        <v>24</v>
      </c>
      <c r="B29" s="356" t="s">
        <v>25</v>
      </c>
      <c r="C29" s="234">
        <f t="shared" si="0"/>
        <v>20149.606299212599</v>
      </c>
      <c r="D29" s="232">
        <f>'[3]2c'!C7/1.27</f>
        <v>20149.606299212599</v>
      </c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</row>
    <row r="30" spans="1:23" ht="24" x14ac:dyDescent="0.2">
      <c r="A30" s="353">
        <v>25</v>
      </c>
      <c r="B30" s="356" t="s">
        <v>26</v>
      </c>
      <c r="C30" s="234">
        <f t="shared" si="0"/>
        <v>240000</v>
      </c>
      <c r="D30" s="232"/>
      <c r="E30" s="233"/>
      <c r="F30" s="233"/>
      <c r="G30" s="233"/>
      <c r="H30" s="233"/>
      <c r="I30" s="233"/>
      <c r="J30" s="233"/>
      <c r="K30" s="233"/>
      <c r="L30" s="233"/>
      <c r="M30" s="233">
        <v>120000</v>
      </c>
      <c r="N30" s="233">
        <v>120000</v>
      </c>
      <c r="O30" s="233"/>
      <c r="P30" s="233"/>
      <c r="Q30" s="233"/>
      <c r="R30" s="233"/>
      <c r="S30" s="233"/>
      <c r="T30" s="233"/>
      <c r="U30" s="233"/>
      <c r="V30" s="233"/>
      <c r="W30" s="233"/>
    </row>
    <row r="31" spans="1:23" ht="24" x14ac:dyDescent="0.2">
      <c r="A31" s="353">
        <v>26</v>
      </c>
      <c r="B31" s="356" t="s">
        <v>27</v>
      </c>
      <c r="C31" s="234">
        <f t="shared" si="0"/>
        <v>1771559.2637007874</v>
      </c>
      <c r="D31" s="232">
        <f>(SUM(D27:D30))*0.27</f>
        <v>1706759.2637007874</v>
      </c>
      <c r="E31" s="232">
        <f t="shared" ref="E31:W31" si="7">(SUM(E27:E30))*0.27</f>
        <v>0</v>
      </c>
      <c r="F31" s="232">
        <f t="shared" si="7"/>
        <v>0</v>
      </c>
      <c r="G31" s="232">
        <f t="shared" si="7"/>
        <v>0</v>
      </c>
      <c r="H31" s="232">
        <f t="shared" si="7"/>
        <v>0</v>
      </c>
      <c r="I31" s="232">
        <f t="shared" si="7"/>
        <v>0</v>
      </c>
      <c r="J31" s="232">
        <f t="shared" si="7"/>
        <v>0</v>
      </c>
      <c r="K31" s="232">
        <f t="shared" si="7"/>
        <v>0</v>
      </c>
      <c r="L31" s="232">
        <f t="shared" si="7"/>
        <v>0</v>
      </c>
      <c r="M31" s="232">
        <f t="shared" si="7"/>
        <v>32400.000000000004</v>
      </c>
      <c r="N31" s="232">
        <f t="shared" si="7"/>
        <v>32400.000000000004</v>
      </c>
      <c r="O31" s="232">
        <f t="shared" si="7"/>
        <v>0</v>
      </c>
      <c r="P31" s="232">
        <f t="shared" si="7"/>
        <v>0</v>
      </c>
      <c r="Q31" s="232">
        <f t="shared" si="7"/>
        <v>0</v>
      </c>
      <c r="R31" s="232">
        <f t="shared" si="7"/>
        <v>0</v>
      </c>
      <c r="S31" s="232">
        <f t="shared" si="7"/>
        <v>0</v>
      </c>
      <c r="T31" s="232">
        <f t="shared" si="7"/>
        <v>0</v>
      </c>
      <c r="U31" s="232">
        <f t="shared" si="7"/>
        <v>0</v>
      </c>
      <c r="V31" s="232">
        <f t="shared" si="7"/>
        <v>0</v>
      </c>
      <c r="W31" s="232">
        <f t="shared" si="7"/>
        <v>0</v>
      </c>
    </row>
    <row r="32" spans="1:23" x14ac:dyDescent="0.2">
      <c r="A32" s="353">
        <v>27</v>
      </c>
      <c r="B32" s="354" t="s">
        <v>28</v>
      </c>
      <c r="C32" s="234">
        <f t="shared" si="0"/>
        <v>8332889.8699999992</v>
      </c>
      <c r="D32" s="336">
        <f t="shared" ref="D32:W32" si="8">SUM(D27:D31)</f>
        <v>8028089.8699999992</v>
      </c>
      <c r="E32" s="337">
        <f t="shared" si="8"/>
        <v>0</v>
      </c>
      <c r="F32" s="337">
        <f t="shared" si="8"/>
        <v>0</v>
      </c>
      <c r="G32" s="337">
        <f t="shared" si="8"/>
        <v>0</v>
      </c>
      <c r="H32" s="337">
        <f t="shared" si="8"/>
        <v>0</v>
      </c>
      <c r="I32" s="337">
        <f t="shared" si="8"/>
        <v>0</v>
      </c>
      <c r="J32" s="337">
        <f t="shared" si="8"/>
        <v>0</v>
      </c>
      <c r="K32" s="337">
        <f t="shared" si="8"/>
        <v>0</v>
      </c>
      <c r="L32" s="337">
        <f t="shared" si="8"/>
        <v>0</v>
      </c>
      <c r="M32" s="337">
        <f t="shared" si="8"/>
        <v>152400</v>
      </c>
      <c r="N32" s="337">
        <f t="shared" si="8"/>
        <v>152400</v>
      </c>
      <c r="O32" s="337">
        <f t="shared" si="8"/>
        <v>0</v>
      </c>
      <c r="P32" s="337">
        <f t="shared" si="8"/>
        <v>0</v>
      </c>
      <c r="Q32" s="337">
        <f t="shared" si="8"/>
        <v>0</v>
      </c>
      <c r="R32" s="337">
        <f t="shared" si="8"/>
        <v>0</v>
      </c>
      <c r="S32" s="337">
        <f t="shared" si="8"/>
        <v>0</v>
      </c>
      <c r="T32" s="337">
        <f t="shared" si="8"/>
        <v>0</v>
      </c>
      <c r="U32" s="337">
        <f t="shared" si="8"/>
        <v>0</v>
      </c>
      <c r="V32" s="337">
        <f t="shared" si="8"/>
        <v>0</v>
      </c>
      <c r="W32" s="337">
        <f t="shared" si="8"/>
        <v>0</v>
      </c>
    </row>
    <row r="33" spans="1:23" x14ac:dyDescent="0.2">
      <c r="A33" s="353">
        <v>28</v>
      </c>
      <c r="B33" s="356" t="s">
        <v>29</v>
      </c>
      <c r="C33" s="234">
        <f t="shared" si="0"/>
        <v>3052574.0157480314</v>
      </c>
      <c r="D33" s="232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>
        <f>'[3]2b'!C7/1.27</f>
        <v>1480121.2598425196</v>
      </c>
      <c r="P33" s="233"/>
      <c r="Q33" s="233"/>
      <c r="R33" s="233">
        <f>'[3]2b'!C6/1.27</f>
        <v>1572452.7559055118</v>
      </c>
      <c r="S33" s="233"/>
      <c r="T33" s="233"/>
      <c r="U33" s="233"/>
      <c r="V33" s="233"/>
      <c r="W33" s="233"/>
    </row>
    <row r="34" spans="1:23" x14ac:dyDescent="0.2">
      <c r="A34" s="353">
        <v>29</v>
      </c>
      <c r="B34" s="356" t="s">
        <v>30</v>
      </c>
      <c r="C34" s="234">
        <f t="shared" si="0"/>
        <v>0</v>
      </c>
      <c r="D34" s="232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</row>
    <row r="35" spans="1:23" x14ac:dyDescent="0.2">
      <c r="A35" s="353">
        <v>30</v>
      </c>
      <c r="B35" s="356" t="s">
        <v>31</v>
      </c>
      <c r="C35" s="234">
        <f t="shared" si="0"/>
        <v>0</v>
      </c>
      <c r="D35" s="232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</row>
    <row r="36" spans="1:23" ht="24" x14ac:dyDescent="0.2">
      <c r="A36" s="353">
        <v>31</v>
      </c>
      <c r="B36" s="356" t="s">
        <v>32</v>
      </c>
      <c r="C36" s="234">
        <f t="shared" si="0"/>
        <v>824194.98425196856</v>
      </c>
      <c r="D36" s="232">
        <f>(SUM(D33:D35))*0.27</f>
        <v>0</v>
      </c>
      <c r="E36" s="232">
        <f t="shared" ref="E36:W36" si="9">(SUM(E33:E35))*0.27</f>
        <v>0</v>
      </c>
      <c r="F36" s="232">
        <f t="shared" si="9"/>
        <v>0</v>
      </c>
      <c r="G36" s="232">
        <f t="shared" si="9"/>
        <v>0</v>
      </c>
      <c r="H36" s="232">
        <f t="shared" si="9"/>
        <v>0</v>
      </c>
      <c r="I36" s="232">
        <f t="shared" si="9"/>
        <v>0</v>
      </c>
      <c r="J36" s="232">
        <f t="shared" si="9"/>
        <v>0</v>
      </c>
      <c r="K36" s="232">
        <f t="shared" si="9"/>
        <v>0</v>
      </c>
      <c r="L36" s="232">
        <f t="shared" si="9"/>
        <v>0</v>
      </c>
      <c r="M36" s="232">
        <f t="shared" si="9"/>
        <v>0</v>
      </c>
      <c r="N36" s="232">
        <f t="shared" si="9"/>
        <v>0</v>
      </c>
      <c r="O36" s="232">
        <f t="shared" si="9"/>
        <v>399632.74015748035</v>
      </c>
      <c r="P36" s="232">
        <f t="shared" si="9"/>
        <v>0</v>
      </c>
      <c r="Q36" s="232">
        <f t="shared" si="9"/>
        <v>0</v>
      </c>
      <c r="R36" s="232">
        <f t="shared" si="9"/>
        <v>424562.24409448821</v>
      </c>
      <c r="S36" s="232">
        <f t="shared" si="9"/>
        <v>0</v>
      </c>
      <c r="T36" s="232">
        <f t="shared" si="9"/>
        <v>0</v>
      </c>
      <c r="U36" s="232">
        <f t="shared" si="9"/>
        <v>0</v>
      </c>
      <c r="V36" s="232">
        <f t="shared" si="9"/>
        <v>0</v>
      </c>
      <c r="W36" s="232">
        <f t="shared" si="9"/>
        <v>0</v>
      </c>
    </row>
    <row r="37" spans="1:23" x14ac:dyDescent="0.2">
      <c r="A37" s="353">
        <v>32</v>
      </c>
      <c r="B37" s="354" t="s">
        <v>33</v>
      </c>
      <c r="C37" s="234">
        <f t="shared" si="0"/>
        <v>3876769</v>
      </c>
      <c r="D37" s="336">
        <f t="shared" ref="D37:W37" si="10">SUM(D33:D36)</f>
        <v>0</v>
      </c>
      <c r="E37" s="336">
        <f t="shared" si="10"/>
        <v>0</v>
      </c>
      <c r="F37" s="336">
        <f t="shared" si="10"/>
        <v>0</v>
      </c>
      <c r="G37" s="336">
        <f t="shared" si="10"/>
        <v>0</v>
      </c>
      <c r="H37" s="336">
        <f t="shared" si="10"/>
        <v>0</v>
      </c>
      <c r="I37" s="336">
        <f t="shared" si="10"/>
        <v>0</v>
      </c>
      <c r="J37" s="336">
        <f t="shared" si="10"/>
        <v>0</v>
      </c>
      <c r="K37" s="336">
        <f t="shared" si="10"/>
        <v>0</v>
      </c>
      <c r="L37" s="336">
        <f t="shared" si="10"/>
        <v>0</v>
      </c>
      <c r="M37" s="336">
        <f t="shared" si="10"/>
        <v>0</v>
      </c>
      <c r="N37" s="336">
        <f t="shared" si="10"/>
        <v>0</v>
      </c>
      <c r="O37" s="336">
        <f t="shared" si="10"/>
        <v>1879754</v>
      </c>
      <c r="P37" s="336">
        <f t="shared" si="10"/>
        <v>0</v>
      </c>
      <c r="Q37" s="336">
        <f t="shared" si="10"/>
        <v>0</v>
      </c>
      <c r="R37" s="336">
        <f t="shared" si="10"/>
        <v>1997015</v>
      </c>
      <c r="S37" s="336">
        <f t="shared" si="10"/>
        <v>0</v>
      </c>
      <c r="T37" s="336">
        <f t="shared" si="10"/>
        <v>0</v>
      </c>
      <c r="U37" s="336">
        <f t="shared" si="10"/>
        <v>0</v>
      </c>
      <c r="V37" s="336">
        <f t="shared" si="10"/>
        <v>0</v>
      </c>
      <c r="W37" s="336">
        <f t="shared" si="10"/>
        <v>0</v>
      </c>
    </row>
    <row r="38" spans="1:23" ht="24" x14ac:dyDescent="0.2">
      <c r="A38" s="353">
        <v>33</v>
      </c>
      <c r="B38" s="356" t="s">
        <v>34</v>
      </c>
      <c r="C38" s="234">
        <f t="shared" si="0"/>
        <v>0</v>
      </c>
      <c r="D38" s="242">
        <f t="shared" ref="D38:W38" si="11">SUM(D39:D41)</f>
        <v>0</v>
      </c>
      <c r="E38" s="236">
        <f t="shared" si="11"/>
        <v>0</v>
      </c>
      <c r="F38" s="236">
        <f t="shared" si="11"/>
        <v>0</v>
      </c>
      <c r="G38" s="236">
        <f t="shared" si="11"/>
        <v>0</v>
      </c>
      <c r="H38" s="236">
        <f t="shared" si="11"/>
        <v>0</v>
      </c>
      <c r="I38" s="236">
        <f t="shared" si="11"/>
        <v>0</v>
      </c>
      <c r="J38" s="236">
        <f t="shared" si="11"/>
        <v>0</v>
      </c>
      <c r="K38" s="236">
        <f t="shared" si="11"/>
        <v>0</v>
      </c>
      <c r="L38" s="236">
        <f t="shared" si="11"/>
        <v>0</v>
      </c>
      <c r="M38" s="236">
        <f t="shared" si="11"/>
        <v>0</v>
      </c>
      <c r="N38" s="236">
        <f t="shared" si="11"/>
        <v>0</v>
      </c>
      <c r="O38" s="236">
        <f t="shared" si="11"/>
        <v>0</v>
      </c>
      <c r="P38" s="236">
        <f t="shared" si="11"/>
        <v>0</v>
      </c>
      <c r="Q38" s="236">
        <f t="shared" si="11"/>
        <v>0</v>
      </c>
      <c r="R38" s="236">
        <f t="shared" si="11"/>
        <v>0</v>
      </c>
      <c r="S38" s="236">
        <f t="shared" si="11"/>
        <v>0</v>
      </c>
      <c r="T38" s="236">
        <f t="shared" si="11"/>
        <v>0</v>
      </c>
      <c r="U38" s="236">
        <f t="shared" si="11"/>
        <v>0</v>
      </c>
      <c r="V38" s="236">
        <f t="shared" si="11"/>
        <v>0</v>
      </c>
      <c r="W38" s="236">
        <f t="shared" si="11"/>
        <v>0</v>
      </c>
    </row>
    <row r="39" spans="1:23" x14ac:dyDescent="0.2">
      <c r="A39" s="353">
        <v>34</v>
      </c>
      <c r="B39" s="356" t="s">
        <v>35</v>
      </c>
      <c r="C39" s="234">
        <f t="shared" si="0"/>
        <v>0</v>
      </c>
      <c r="D39" s="232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</row>
    <row r="40" spans="1:23" ht="24" x14ac:dyDescent="0.2">
      <c r="A40" s="353">
        <v>35</v>
      </c>
      <c r="B40" s="356" t="s">
        <v>36</v>
      </c>
      <c r="C40" s="234">
        <f t="shared" si="0"/>
        <v>0</v>
      </c>
      <c r="D40" s="232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</row>
    <row r="41" spans="1:23" ht="24" x14ac:dyDescent="0.2">
      <c r="A41" s="353">
        <v>36</v>
      </c>
      <c r="B41" s="356" t="s">
        <v>37</v>
      </c>
      <c r="C41" s="234">
        <f t="shared" si="0"/>
        <v>0</v>
      </c>
      <c r="D41" s="232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</row>
    <row r="42" spans="1:23" x14ac:dyDescent="0.2">
      <c r="A42" s="353">
        <v>37</v>
      </c>
      <c r="B42" s="354" t="s">
        <v>38</v>
      </c>
      <c r="C42" s="234">
        <f t="shared" si="0"/>
        <v>0</v>
      </c>
      <c r="D42" s="336">
        <f t="shared" ref="D42:W42" si="12">D38</f>
        <v>0</v>
      </c>
      <c r="E42" s="337">
        <f t="shared" si="12"/>
        <v>0</v>
      </c>
      <c r="F42" s="337">
        <f t="shared" si="12"/>
        <v>0</v>
      </c>
      <c r="G42" s="337">
        <f t="shared" si="12"/>
        <v>0</v>
      </c>
      <c r="H42" s="337">
        <f t="shared" si="12"/>
        <v>0</v>
      </c>
      <c r="I42" s="337">
        <f t="shared" si="12"/>
        <v>0</v>
      </c>
      <c r="J42" s="337">
        <f t="shared" si="12"/>
        <v>0</v>
      </c>
      <c r="K42" s="337">
        <f t="shared" si="12"/>
        <v>0</v>
      </c>
      <c r="L42" s="337">
        <f t="shared" si="12"/>
        <v>0</v>
      </c>
      <c r="M42" s="337">
        <f t="shared" si="12"/>
        <v>0</v>
      </c>
      <c r="N42" s="337">
        <f t="shared" si="12"/>
        <v>0</v>
      </c>
      <c r="O42" s="337">
        <f t="shared" si="12"/>
        <v>0</v>
      </c>
      <c r="P42" s="337">
        <f t="shared" si="12"/>
        <v>0</v>
      </c>
      <c r="Q42" s="337">
        <f t="shared" si="12"/>
        <v>0</v>
      </c>
      <c r="R42" s="337">
        <f t="shared" si="12"/>
        <v>0</v>
      </c>
      <c r="S42" s="337">
        <f t="shared" si="12"/>
        <v>0</v>
      </c>
      <c r="T42" s="337">
        <f t="shared" si="12"/>
        <v>0</v>
      </c>
      <c r="U42" s="337">
        <f t="shared" si="12"/>
        <v>0</v>
      </c>
      <c r="V42" s="337">
        <f t="shared" si="12"/>
        <v>0</v>
      </c>
      <c r="W42" s="337">
        <f t="shared" si="12"/>
        <v>0</v>
      </c>
    </row>
    <row r="43" spans="1:23" x14ac:dyDescent="0.2">
      <c r="A43" s="353">
        <v>38</v>
      </c>
      <c r="B43" s="357" t="s">
        <v>39</v>
      </c>
      <c r="C43" s="234">
        <f t="shared" si="0"/>
        <v>70304779.870000005</v>
      </c>
      <c r="D43" s="341">
        <f t="shared" ref="D43:W43" si="13">D6+D7+D8+D17+D26+D32+D37+D42</f>
        <v>20817743.869999997</v>
      </c>
      <c r="E43" s="342">
        <f t="shared" si="13"/>
        <v>0</v>
      </c>
      <c r="F43" s="342">
        <f t="shared" si="13"/>
        <v>107950</v>
      </c>
      <c r="G43" s="342">
        <f t="shared" si="13"/>
        <v>3492500</v>
      </c>
      <c r="H43" s="342">
        <f t="shared" si="13"/>
        <v>533400</v>
      </c>
      <c r="I43" s="342">
        <f t="shared" si="13"/>
        <v>3312432</v>
      </c>
      <c r="J43" s="342">
        <f t="shared" si="13"/>
        <v>14066000</v>
      </c>
      <c r="K43" s="342">
        <f t="shared" si="13"/>
        <v>8725166</v>
      </c>
      <c r="L43" s="342">
        <f t="shared" si="13"/>
        <v>520700</v>
      </c>
      <c r="M43" s="342">
        <f t="shared" si="13"/>
        <v>2132072</v>
      </c>
      <c r="N43" s="342">
        <f t="shared" si="13"/>
        <v>752960</v>
      </c>
      <c r="O43" s="342">
        <f t="shared" si="13"/>
        <v>2253754</v>
      </c>
      <c r="P43" s="342">
        <f t="shared" si="13"/>
        <v>581124</v>
      </c>
      <c r="Q43" s="342">
        <f t="shared" si="13"/>
        <v>1180616</v>
      </c>
      <c r="R43" s="342">
        <f t="shared" si="13"/>
        <v>6462075</v>
      </c>
      <c r="S43" s="342">
        <f t="shared" si="13"/>
        <v>1715200</v>
      </c>
      <c r="T43" s="342">
        <f t="shared" si="13"/>
        <v>88740</v>
      </c>
      <c r="U43" s="342">
        <f t="shared" si="13"/>
        <v>25401</v>
      </c>
      <c r="V43" s="342">
        <f t="shared" si="13"/>
        <v>2000000</v>
      </c>
      <c r="W43" s="342">
        <f t="shared" si="13"/>
        <v>1536946</v>
      </c>
    </row>
    <row r="44" spans="1:23" ht="24" x14ac:dyDescent="0.2">
      <c r="A44" s="353">
        <v>39</v>
      </c>
      <c r="B44" s="356" t="s">
        <v>40</v>
      </c>
      <c r="C44" s="234">
        <f t="shared" si="0"/>
        <v>779802</v>
      </c>
      <c r="D44" s="232"/>
      <c r="E44" s="233">
        <v>779802</v>
      </c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</row>
    <row r="45" spans="1:23" ht="24" x14ac:dyDescent="0.2">
      <c r="A45" s="353">
        <v>40</v>
      </c>
      <c r="B45" s="356" t="s">
        <v>41</v>
      </c>
      <c r="C45" s="234">
        <f t="shared" si="0"/>
        <v>0</v>
      </c>
      <c r="D45" s="232">
        <f>'[3]1'!C69</f>
        <v>0</v>
      </c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</row>
    <row r="46" spans="1:23" x14ac:dyDescent="0.2">
      <c r="A46" s="353">
        <v>41</v>
      </c>
      <c r="B46" s="356" t="s">
        <v>42</v>
      </c>
      <c r="C46" s="234">
        <f t="shared" si="0"/>
        <v>779802</v>
      </c>
      <c r="D46" s="242">
        <f t="shared" ref="D46:W46" si="14">SUM(D44:D45)</f>
        <v>0</v>
      </c>
      <c r="E46" s="236">
        <f t="shared" si="14"/>
        <v>779802</v>
      </c>
      <c r="F46" s="236">
        <f t="shared" si="14"/>
        <v>0</v>
      </c>
      <c r="G46" s="236">
        <f t="shared" si="14"/>
        <v>0</v>
      </c>
      <c r="H46" s="236">
        <f t="shared" si="14"/>
        <v>0</v>
      </c>
      <c r="I46" s="236">
        <f t="shared" si="14"/>
        <v>0</v>
      </c>
      <c r="J46" s="236">
        <f t="shared" si="14"/>
        <v>0</v>
      </c>
      <c r="K46" s="236">
        <f t="shared" si="14"/>
        <v>0</v>
      </c>
      <c r="L46" s="236">
        <f t="shared" si="14"/>
        <v>0</v>
      </c>
      <c r="M46" s="236">
        <f t="shared" si="14"/>
        <v>0</v>
      </c>
      <c r="N46" s="236">
        <f t="shared" si="14"/>
        <v>0</v>
      </c>
      <c r="O46" s="236">
        <f t="shared" si="14"/>
        <v>0</v>
      </c>
      <c r="P46" s="236">
        <f t="shared" si="14"/>
        <v>0</v>
      </c>
      <c r="Q46" s="236">
        <f t="shared" si="14"/>
        <v>0</v>
      </c>
      <c r="R46" s="236">
        <f t="shared" si="14"/>
        <v>0</v>
      </c>
      <c r="S46" s="236">
        <f t="shared" si="14"/>
        <v>0</v>
      </c>
      <c r="T46" s="236">
        <f t="shared" si="14"/>
        <v>0</v>
      </c>
      <c r="U46" s="236">
        <f t="shared" si="14"/>
        <v>0</v>
      </c>
      <c r="V46" s="236">
        <f t="shared" si="14"/>
        <v>0</v>
      </c>
      <c r="W46" s="236">
        <f t="shared" si="14"/>
        <v>0</v>
      </c>
    </row>
    <row r="47" spans="1:23" ht="13.5" thickBot="1" x14ac:dyDescent="0.25">
      <c r="A47" s="353">
        <v>42</v>
      </c>
      <c r="B47" s="358" t="s">
        <v>43</v>
      </c>
      <c r="C47" s="234">
        <f t="shared" si="0"/>
        <v>779802</v>
      </c>
      <c r="D47" s="343">
        <f t="shared" ref="D47:W47" si="15">D46</f>
        <v>0</v>
      </c>
      <c r="E47" s="344">
        <f t="shared" si="15"/>
        <v>779802</v>
      </c>
      <c r="F47" s="344">
        <f t="shared" si="15"/>
        <v>0</v>
      </c>
      <c r="G47" s="344">
        <f t="shared" si="15"/>
        <v>0</v>
      </c>
      <c r="H47" s="344">
        <f t="shared" si="15"/>
        <v>0</v>
      </c>
      <c r="I47" s="344">
        <f t="shared" si="15"/>
        <v>0</v>
      </c>
      <c r="J47" s="344">
        <f t="shared" si="15"/>
        <v>0</v>
      </c>
      <c r="K47" s="344">
        <f t="shared" si="15"/>
        <v>0</v>
      </c>
      <c r="L47" s="344">
        <f t="shared" si="15"/>
        <v>0</v>
      </c>
      <c r="M47" s="344">
        <f t="shared" si="15"/>
        <v>0</v>
      </c>
      <c r="N47" s="344">
        <f t="shared" si="15"/>
        <v>0</v>
      </c>
      <c r="O47" s="344">
        <f t="shared" si="15"/>
        <v>0</v>
      </c>
      <c r="P47" s="344">
        <f t="shared" si="15"/>
        <v>0</v>
      </c>
      <c r="Q47" s="344">
        <f t="shared" si="15"/>
        <v>0</v>
      </c>
      <c r="R47" s="344">
        <f t="shared" si="15"/>
        <v>0</v>
      </c>
      <c r="S47" s="344">
        <f t="shared" si="15"/>
        <v>0</v>
      </c>
      <c r="T47" s="344">
        <f t="shared" si="15"/>
        <v>0</v>
      </c>
      <c r="U47" s="344">
        <f t="shared" si="15"/>
        <v>0</v>
      </c>
      <c r="V47" s="344">
        <f t="shared" si="15"/>
        <v>0</v>
      </c>
      <c r="W47" s="344">
        <f t="shared" si="15"/>
        <v>0</v>
      </c>
    </row>
    <row r="48" spans="1:23" ht="14.25" thickTop="1" thickBot="1" x14ac:dyDescent="0.25">
      <c r="A48" s="353">
        <v>43</v>
      </c>
      <c r="B48" s="359" t="s">
        <v>44</v>
      </c>
      <c r="C48" s="247">
        <f t="shared" si="0"/>
        <v>71084581.870000005</v>
      </c>
      <c r="D48" s="248">
        <f t="shared" ref="D48:W48" si="16">D43+D47</f>
        <v>20817743.869999997</v>
      </c>
      <c r="E48" s="345">
        <f t="shared" si="16"/>
        <v>779802</v>
      </c>
      <c r="F48" s="345">
        <f t="shared" si="16"/>
        <v>107950</v>
      </c>
      <c r="G48" s="345">
        <f t="shared" si="16"/>
        <v>3492500</v>
      </c>
      <c r="H48" s="345">
        <f t="shared" si="16"/>
        <v>533400</v>
      </c>
      <c r="I48" s="345">
        <f t="shared" si="16"/>
        <v>3312432</v>
      </c>
      <c r="J48" s="345">
        <f t="shared" si="16"/>
        <v>14066000</v>
      </c>
      <c r="K48" s="345">
        <f t="shared" si="16"/>
        <v>8725166</v>
      </c>
      <c r="L48" s="345">
        <f t="shared" si="16"/>
        <v>520700</v>
      </c>
      <c r="M48" s="345">
        <f t="shared" si="16"/>
        <v>2132072</v>
      </c>
      <c r="N48" s="345">
        <f t="shared" si="16"/>
        <v>752960</v>
      </c>
      <c r="O48" s="345">
        <f t="shared" si="16"/>
        <v>2253754</v>
      </c>
      <c r="P48" s="345">
        <f t="shared" si="16"/>
        <v>581124</v>
      </c>
      <c r="Q48" s="345">
        <f t="shared" si="16"/>
        <v>1180616</v>
      </c>
      <c r="R48" s="345">
        <f t="shared" si="16"/>
        <v>6462075</v>
      </c>
      <c r="S48" s="345">
        <f t="shared" si="16"/>
        <v>1715200</v>
      </c>
      <c r="T48" s="345">
        <f t="shared" si="16"/>
        <v>88740</v>
      </c>
      <c r="U48" s="345">
        <f t="shared" si="16"/>
        <v>25401</v>
      </c>
      <c r="V48" s="345">
        <f t="shared" si="16"/>
        <v>2000000</v>
      </c>
      <c r="W48" s="345">
        <f t="shared" si="16"/>
        <v>1536946</v>
      </c>
    </row>
    <row r="49" ht="13.5" thickTop="1" x14ac:dyDescent="0.2"/>
  </sheetData>
  <pageMargins left="0.15748031496062992" right="0.15748031496062992" top="0.39370078740157483" bottom="0.39370078740157483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workbookViewId="0">
      <selection activeCell="C2" sqref="C2"/>
    </sheetView>
  </sheetViews>
  <sheetFormatPr defaultRowHeight="12" x14ac:dyDescent="0.2"/>
  <cols>
    <col min="1" max="1" width="47.28515625" style="30" customWidth="1"/>
    <col min="2" max="2" width="15.28515625" style="30" customWidth="1"/>
    <col min="3" max="4" width="11.5703125" style="30" customWidth="1"/>
    <col min="5" max="5" width="15.28515625" style="30" customWidth="1"/>
    <col min="6" max="16384" width="9.140625" style="30"/>
  </cols>
  <sheetData>
    <row r="1" spans="1:5" ht="15.75" x14ac:dyDescent="0.25">
      <c r="A1" s="251" t="s">
        <v>304</v>
      </c>
      <c r="C1" s="35" t="s">
        <v>327</v>
      </c>
    </row>
    <row r="2" spans="1:5" ht="15.75" x14ac:dyDescent="0.25">
      <c r="A2" s="252" t="s">
        <v>368</v>
      </c>
      <c r="C2" s="229" t="s">
        <v>391</v>
      </c>
    </row>
    <row r="3" spans="1:5" x14ac:dyDescent="0.2">
      <c r="C3" s="253" t="s">
        <v>328</v>
      </c>
    </row>
    <row r="4" spans="1:5" ht="15.75" x14ac:dyDescent="0.25">
      <c r="A4" s="31"/>
      <c r="B4" s="256" t="s">
        <v>369</v>
      </c>
      <c r="C4" s="254"/>
      <c r="D4" s="255"/>
      <c r="E4" s="256" t="s">
        <v>370</v>
      </c>
    </row>
    <row r="5" spans="1:5" ht="12.95" customHeight="1" thickBot="1" x14ac:dyDescent="0.25">
      <c r="A5" s="257"/>
      <c r="B5" s="259" t="s">
        <v>115</v>
      </c>
      <c r="C5" s="258"/>
      <c r="D5" s="258"/>
      <c r="E5" s="259" t="s">
        <v>115</v>
      </c>
    </row>
    <row r="6" spans="1:5" ht="12.95" customHeight="1" thickBot="1" x14ac:dyDescent="0.25">
      <c r="A6" s="260" t="s">
        <v>116</v>
      </c>
      <c r="B6" s="362">
        <f>B7+B17+B19+B26+B28</f>
        <v>19495056</v>
      </c>
      <c r="C6" s="261"/>
      <c r="D6" s="262"/>
      <c r="E6" s="362">
        <f>E7+E17+E19+E26+E28</f>
        <v>22283498</v>
      </c>
    </row>
    <row r="7" spans="1:5" ht="12.95" customHeight="1" thickBot="1" x14ac:dyDescent="0.25">
      <c r="A7" s="263" t="s">
        <v>117</v>
      </c>
      <c r="B7" s="363">
        <f>SUM(B8:B16)</f>
        <v>13146508</v>
      </c>
      <c r="C7" s="261"/>
      <c r="D7" s="264" t="s">
        <v>329</v>
      </c>
      <c r="E7" s="363">
        <f>SUM(E8:E16)</f>
        <v>15186898</v>
      </c>
    </row>
    <row r="8" spans="1:5" ht="12.95" customHeight="1" x14ac:dyDescent="0.2">
      <c r="A8" s="266" t="s">
        <v>118</v>
      </c>
      <c r="B8" s="269">
        <v>0</v>
      </c>
      <c r="C8" s="267">
        <v>4580000</v>
      </c>
      <c r="D8" s="268"/>
      <c r="E8" s="269">
        <v>0</v>
      </c>
    </row>
    <row r="9" spans="1:5" ht="12.95" customHeight="1" x14ac:dyDescent="0.2">
      <c r="A9" s="266" t="s">
        <v>119</v>
      </c>
      <c r="B9" s="295">
        <v>1699260</v>
      </c>
      <c r="C9" s="267">
        <v>22300</v>
      </c>
      <c r="D9" s="268"/>
      <c r="E9" s="295">
        <v>1699260</v>
      </c>
    </row>
    <row r="10" spans="1:5" ht="12.95" customHeight="1" x14ac:dyDescent="0.2">
      <c r="A10" s="266" t="s">
        <v>120</v>
      </c>
      <c r="B10" s="295">
        <v>1696000</v>
      </c>
      <c r="C10" s="267">
        <v>283200</v>
      </c>
      <c r="D10" s="268"/>
      <c r="E10" s="295">
        <v>1696000</v>
      </c>
    </row>
    <row r="11" spans="1:5" ht="12.75" x14ac:dyDescent="0.2">
      <c r="A11" s="266" t="s">
        <v>121</v>
      </c>
      <c r="B11" s="295">
        <v>100000</v>
      </c>
      <c r="C11" s="267">
        <v>69</v>
      </c>
      <c r="D11" s="268"/>
      <c r="E11" s="295">
        <v>100000</v>
      </c>
    </row>
    <row r="12" spans="1:5" ht="12.75" x14ac:dyDescent="0.2">
      <c r="A12" s="266" t="s">
        <v>122</v>
      </c>
      <c r="B12" s="295">
        <v>1150890</v>
      </c>
      <c r="C12" s="267">
        <v>227000</v>
      </c>
      <c r="D12" s="268"/>
      <c r="E12" s="295">
        <v>1150890</v>
      </c>
    </row>
    <row r="13" spans="1:5" ht="12.75" x14ac:dyDescent="0.2">
      <c r="A13" s="270" t="s">
        <v>123</v>
      </c>
      <c r="B13" s="296">
        <v>5000000</v>
      </c>
      <c r="C13" s="267">
        <v>2700</v>
      </c>
      <c r="D13" s="268"/>
      <c r="E13" s="296">
        <v>5000000</v>
      </c>
    </row>
    <row r="14" spans="1:5" ht="12.75" x14ac:dyDescent="0.2">
      <c r="A14" s="270" t="s">
        <v>330</v>
      </c>
      <c r="B14" s="296">
        <v>20400</v>
      </c>
      <c r="C14" s="271">
        <v>2550</v>
      </c>
      <c r="D14" s="268"/>
      <c r="E14" s="296">
        <v>20400</v>
      </c>
    </row>
    <row r="15" spans="1:5" x14ac:dyDescent="0.2">
      <c r="A15" s="270" t="s">
        <v>331</v>
      </c>
      <c r="B15" s="297">
        <v>3479958</v>
      </c>
      <c r="C15" s="272"/>
      <c r="D15" s="268"/>
      <c r="E15" s="297">
        <v>4349948</v>
      </c>
    </row>
    <row r="16" spans="1:5" ht="12.75" thickBot="1" x14ac:dyDescent="0.25">
      <c r="A16" s="270" t="s">
        <v>371</v>
      </c>
      <c r="B16" s="297"/>
      <c r="C16" s="272"/>
      <c r="D16" s="268"/>
      <c r="E16" s="297">
        <v>1170400</v>
      </c>
    </row>
    <row r="17" spans="1:5" ht="12.75" thickBot="1" x14ac:dyDescent="0.25">
      <c r="A17" s="273" t="s">
        <v>124</v>
      </c>
      <c r="B17" s="265">
        <f>SUM(B18:B18)</f>
        <v>0</v>
      </c>
      <c r="C17" s="274"/>
      <c r="D17" s="275"/>
      <c r="E17" s="265">
        <f>SUM(E18:E18)</f>
        <v>0</v>
      </c>
    </row>
    <row r="18" spans="1:5" ht="13.5" thickBot="1" x14ac:dyDescent="0.25">
      <c r="A18" s="276"/>
      <c r="B18" s="278"/>
      <c r="C18" s="267">
        <v>4012000</v>
      </c>
      <c r="D18" s="277"/>
      <c r="E18" s="278"/>
    </row>
    <row r="19" spans="1:5" s="32" customFormat="1" ht="13.5" thickBot="1" x14ac:dyDescent="0.25">
      <c r="A19" s="273" t="s">
        <v>125</v>
      </c>
      <c r="B19" s="364">
        <f>SUM(B21:B25)</f>
        <v>5148548</v>
      </c>
      <c r="C19" s="279"/>
      <c r="D19" s="279"/>
      <c r="E19" s="364">
        <f>SUM(E21:E25)</f>
        <v>5296600</v>
      </c>
    </row>
    <row r="20" spans="1:5" ht="12.75" x14ac:dyDescent="0.2">
      <c r="A20" s="280"/>
      <c r="B20" s="278"/>
      <c r="C20" s="281"/>
      <c r="D20" s="282"/>
      <c r="E20" s="278"/>
    </row>
    <row r="21" spans="1:5" ht="12.75" x14ac:dyDescent="0.2">
      <c r="A21" s="283" t="s">
        <v>126</v>
      </c>
      <c r="B21" s="298">
        <v>652800</v>
      </c>
      <c r="C21" s="284">
        <v>1632000</v>
      </c>
      <c r="D21" s="285">
        <v>0.32</v>
      </c>
      <c r="E21" s="298">
        <v>608000</v>
      </c>
    </row>
    <row r="22" spans="1:5" ht="12.75" x14ac:dyDescent="0.2">
      <c r="A22" s="286" t="s">
        <v>332</v>
      </c>
      <c r="B22" s="298">
        <v>302608</v>
      </c>
      <c r="C22" s="284"/>
      <c r="D22" s="285"/>
      <c r="E22" s="298">
        <v>439180</v>
      </c>
    </row>
    <row r="23" spans="1:5" ht="12.75" x14ac:dyDescent="0.2">
      <c r="A23" s="286" t="s">
        <v>333</v>
      </c>
      <c r="B23" s="299">
        <v>58140</v>
      </c>
      <c r="C23" s="360"/>
      <c r="D23" s="361">
        <v>106</v>
      </c>
      <c r="E23" s="299">
        <v>60420</v>
      </c>
    </row>
    <row r="24" spans="1:5" ht="12.75" x14ac:dyDescent="0.2">
      <c r="A24" s="283" t="s">
        <v>372</v>
      </c>
      <c r="B24" s="299">
        <v>4135000</v>
      </c>
      <c r="C24" s="360"/>
      <c r="D24" s="361"/>
      <c r="E24" s="299">
        <v>4189000</v>
      </c>
    </row>
    <row r="25" spans="1:5" ht="13.5" thickBot="1" x14ac:dyDescent="0.25">
      <c r="A25" s="283" t="s">
        <v>334</v>
      </c>
      <c r="B25" s="298"/>
      <c r="C25" s="284">
        <v>1000</v>
      </c>
      <c r="D25" s="285"/>
      <c r="E25" s="298"/>
    </row>
    <row r="26" spans="1:5" s="32" customFormat="1" ht="13.5" thickBot="1" x14ac:dyDescent="0.25">
      <c r="A26" s="273" t="s">
        <v>127</v>
      </c>
      <c r="B26" s="364">
        <f>B27</f>
        <v>1200000</v>
      </c>
      <c r="C26" s="364"/>
      <c r="D26" s="364"/>
      <c r="E26" s="364">
        <f>E27</f>
        <v>1800000</v>
      </c>
    </row>
    <row r="27" spans="1:5" ht="13.5" thickBot="1" x14ac:dyDescent="0.25">
      <c r="A27" s="276" t="s">
        <v>335</v>
      </c>
      <c r="B27" s="278">
        <v>1200000</v>
      </c>
      <c r="C27" s="267">
        <v>1210</v>
      </c>
      <c r="D27" s="287">
        <v>670</v>
      </c>
      <c r="E27" s="278">
        <v>1800000</v>
      </c>
    </row>
    <row r="28" spans="1:5" ht="13.5" thickBot="1" x14ac:dyDescent="0.25">
      <c r="A28" s="273" t="s">
        <v>128</v>
      </c>
      <c r="B28" s="288"/>
      <c r="C28" s="288"/>
      <c r="D28" s="288"/>
      <c r="E28" s="288"/>
    </row>
  </sheetData>
  <phoneticPr fontId="1" type="noConversion"/>
  <pageMargins left="0.19685039370078741" right="0.19685039370078741" top="0.19685039370078741" bottom="0.19685039370078741" header="0.51181102362204722" footer="0.51181102362204722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33"/>
  <sheetViews>
    <sheetView tabSelected="1" workbookViewId="0">
      <selection activeCell="G3" sqref="G3"/>
    </sheetView>
  </sheetViews>
  <sheetFormatPr defaultRowHeight="12.75" x14ac:dyDescent="0.2"/>
  <cols>
    <col min="1" max="1" width="4.140625" style="37" customWidth="1"/>
    <col min="2" max="2" width="51.140625" style="37" customWidth="1"/>
    <col min="3" max="3" width="14.140625" style="37" customWidth="1"/>
    <col min="4" max="15" width="12.7109375" style="74" customWidth="1"/>
    <col min="16" max="16" width="12.5703125" style="37" customWidth="1"/>
    <col min="17" max="16384" width="9.140625" style="37"/>
  </cols>
  <sheetData>
    <row r="1" spans="1:16" ht="18.75" x14ac:dyDescent="0.3">
      <c r="B1" s="79"/>
      <c r="C1" s="39" t="s">
        <v>304</v>
      </c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</row>
    <row r="2" spans="1:16" x14ac:dyDescent="0.2">
      <c r="B2" s="173"/>
      <c r="C2" s="55" t="s">
        <v>385</v>
      </c>
      <c r="D2" s="207"/>
      <c r="E2" s="207"/>
      <c r="F2" s="207"/>
      <c r="G2" s="208" t="s">
        <v>416</v>
      </c>
      <c r="H2" s="207"/>
      <c r="I2" s="207"/>
      <c r="J2" s="207"/>
      <c r="K2" s="207"/>
      <c r="L2" s="207"/>
      <c r="M2" s="207"/>
      <c r="N2" s="207"/>
      <c r="O2" s="207"/>
    </row>
    <row r="3" spans="1:16" x14ac:dyDescent="0.2">
      <c r="B3" s="173"/>
      <c r="C3" s="55" t="s">
        <v>263</v>
      </c>
      <c r="D3" s="207"/>
      <c r="E3" s="207"/>
      <c r="F3" s="207"/>
      <c r="G3" s="370" t="s">
        <v>391</v>
      </c>
      <c r="H3" s="207"/>
      <c r="I3" s="207"/>
      <c r="J3" s="207"/>
      <c r="K3" s="207"/>
      <c r="L3" s="207"/>
      <c r="M3" s="207"/>
      <c r="N3" s="207"/>
      <c r="O3" s="207"/>
    </row>
    <row r="4" spans="1:16" x14ac:dyDescent="0.2">
      <c r="B4" s="79"/>
      <c r="C4" s="79"/>
      <c r="D4" s="207"/>
      <c r="E4" s="207"/>
      <c r="F4" s="207"/>
      <c r="G4" s="209" t="s">
        <v>207</v>
      </c>
      <c r="H4" s="207"/>
      <c r="I4" s="207"/>
      <c r="J4" s="207"/>
      <c r="K4" s="207"/>
      <c r="L4" s="207"/>
      <c r="M4" s="207"/>
      <c r="N4" s="207"/>
      <c r="O4" s="207"/>
    </row>
    <row r="5" spans="1:16" x14ac:dyDescent="0.2">
      <c r="B5" s="79"/>
      <c r="C5" s="79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</row>
    <row r="6" spans="1:16" x14ac:dyDescent="0.2">
      <c r="A6" s="51">
        <v>1</v>
      </c>
      <c r="B6" s="174" t="s">
        <v>264</v>
      </c>
      <c r="C6" s="174" t="s">
        <v>45</v>
      </c>
      <c r="D6" s="210" t="s">
        <v>265</v>
      </c>
      <c r="E6" s="210" t="s">
        <v>266</v>
      </c>
      <c r="F6" s="210" t="s">
        <v>267</v>
      </c>
      <c r="G6" s="210" t="s">
        <v>268</v>
      </c>
      <c r="H6" s="210" t="s">
        <v>269</v>
      </c>
      <c r="I6" s="210" t="s">
        <v>270</v>
      </c>
      <c r="J6" s="210" t="s">
        <v>271</v>
      </c>
      <c r="K6" s="210" t="s">
        <v>272</v>
      </c>
      <c r="L6" s="210" t="s">
        <v>273</v>
      </c>
      <c r="M6" s="210" t="s">
        <v>274</v>
      </c>
      <c r="N6" s="210" t="s">
        <v>275</v>
      </c>
      <c r="O6" s="210" t="s">
        <v>276</v>
      </c>
      <c r="P6" s="175" t="s">
        <v>277</v>
      </c>
    </row>
    <row r="7" spans="1:16" x14ac:dyDescent="0.2">
      <c r="A7" s="51">
        <v>2</v>
      </c>
      <c r="B7" s="176" t="s">
        <v>164</v>
      </c>
      <c r="C7" s="177">
        <f>'[1]2e'!C6</f>
        <v>16360682</v>
      </c>
      <c r="D7" s="211">
        <f t="shared" ref="D7:D13" si="0">C7/12</f>
        <v>1363390.1666666667</v>
      </c>
      <c r="E7" s="211">
        <f t="shared" ref="E7:E13" si="1">C7/12</f>
        <v>1363390.1666666667</v>
      </c>
      <c r="F7" s="211">
        <f t="shared" ref="F7:F13" si="2">C7/12</f>
        <v>1363390.1666666667</v>
      </c>
      <c r="G7" s="211">
        <f t="shared" ref="G7:G13" si="3">C7/12</f>
        <v>1363390.1666666667</v>
      </c>
      <c r="H7" s="211">
        <f t="shared" ref="H7:H13" si="4">C7/12</f>
        <v>1363390.1666666667</v>
      </c>
      <c r="I7" s="211">
        <f t="shared" ref="I7:I13" si="5">C7/12</f>
        <v>1363390.1666666667</v>
      </c>
      <c r="J7" s="211">
        <f t="shared" ref="J7:J13" si="6">C7/12</f>
        <v>1363390.1666666667</v>
      </c>
      <c r="K7" s="211">
        <f t="shared" ref="K7:K13" si="7">C7/12</f>
        <v>1363390.1666666667</v>
      </c>
      <c r="L7" s="211">
        <f t="shared" ref="L7:L13" si="8">C7/12</f>
        <v>1363390.1666666667</v>
      </c>
      <c r="M7" s="211">
        <f t="shared" ref="M7:M13" si="9">C7/12</f>
        <v>1363390.1666666667</v>
      </c>
      <c r="N7" s="211">
        <f t="shared" ref="N7:N13" si="10">C7/12</f>
        <v>1363390.1666666667</v>
      </c>
      <c r="O7" s="211">
        <f t="shared" ref="O7:O13" si="11">C7/12</f>
        <v>1363390.1666666667</v>
      </c>
      <c r="P7" s="178">
        <f t="shared" ref="P7:P29" si="12">SUM(D7:O7)</f>
        <v>16360681.999999998</v>
      </c>
    </row>
    <row r="8" spans="1:16" x14ac:dyDescent="0.2">
      <c r="A8" s="51">
        <v>3</v>
      </c>
      <c r="B8" s="176" t="s">
        <v>278</v>
      </c>
      <c r="C8" s="177">
        <f>'[1]2e'!C7</f>
        <v>2766071</v>
      </c>
      <c r="D8" s="211">
        <f t="shared" si="0"/>
        <v>230505.91666666666</v>
      </c>
      <c r="E8" s="211">
        <f t="shared" si="1"/>
        <v>230505.91666666666</v>
      </c>
      <c r="F8" s="211">
        <f t="shared" si="2"/>
        <v>230505.91666666666</v>
      </c>
      <c r="G8" s="211">
        <f t="shared" si="3"/>
        <v>230505.91666666666</v>
      </c>
      <c r="H8" s="211">
        <f t="shared" si="4"/>
        <v>230505.91666666666</v>
      </c>
      <c r="I8" s="211">
        <f t="shared" si="5"/>
        <v>230505.91666666666</v>
      </c>
      <c r="J8" s="211">
        <f t="shared" si="6"/>
        <v>230505.91666666666</v>
      </c>
      <c r="K8" s="211">
        <f t="shared" si="7"/>
        <v>230505.91666666666</v>
      </c>
      <c r="L8" s="211">
        <f t="shared" si="8"/>
        <v>230505.91666666666</v>
      </c>
      <c r="M8" s="211">
        <f t="shared" si="9"/>
        <v>230505.91666666666</v>
      </c>
      <c r="N8" s="211">
        <f t="shared" si="10"/>
        <v>230505.91666666666</v>
      </c>
      <c r="O8" s="211">
        <f t="shared" si="11"/>
        <v>230505.91666666666</v>
      </c>
      <c r="P8" s="178">
        <f t="shared" si="12"/>
        <v>2766071</v>
      </c>
    </row>
    <row r="9" spans="1:16" x14ac:dyDescent="0.2">
      <c r="A9" s="51">
        <v>4</v>
      </c>
      <c r="B9" s="176" t="s">
        <v>279</v>
      </c>
      <c r="C9" s="177">
        <f>'[1]2e'!C8</f>
        <v>18073073</v>
      </c>
      <c r="D9" s="211">
        <f t="shared" si="0"/>
        <v>1506089.4166666667</v>
      </c>
      <c r="E9" s="211">
        <f t="shared" si="1"/>
        <v>1506089.4166666667</v>
      </c>
      <c r="F9" s="211">
        <f t="shared" si="2"/>
        <v>1506089.4166666667</v>
      </c>
      <c r="G9" s="211">
        <f t="shared" si="3"/>
        <v>1506089.4166666667</v>
      </c>
      <c r="H9" s="211">
        <f t="shared" si="4"/>
        <v>1506089.4166666667</v>
      </c>
      <c r="I9" s="211">
        <f t="shared" si="5"/>
        <v>1506089.4166666667</v>
      </c>
      <c r="J9" s="211">
        <f t="shared" si="6"/>
        <v>1506089.4166666667</v>
      </c>
      <c r="K9" s="211">
        <f t="shared" si="7"/>
        <v>1506089.4166666667</v>
      </c>
      <c r="L9" s="211">
        <f t="shared" si="8"/>
        <v>1506089.4166666667</v>
      </c>
      <c r="M9" s="211">
        <f t="shared" si="9"/>
        <v>1506089.4166666667</v>
      </c>
      <c r="N9" s="211">
        <f t="shared" si="10"/>
        <v>1506089.4166666667</v>
      </c>
      <c r="O9" s="211">
        <f t="shared" si="11"/>
        <v>1506089.4166666667</v>
      </c>
      <c r="P9" s="178">
        <f t="shared" si="12"/>
        <v>18073072.999999996</v>
      </c>
    </row>
    <row r="10" spans="1:16" x14ac:dyDescent="0.2">
      <c r="A10" s="51">
        <v>5</v>
      </c>
      <c r="B10" s="176" t="s">
        <v>280</v>
      </c>
      <c r="C10" s="177">
        <f>'[1]2e'!C17</f>
        <v>1500000</v>
      </c>
      <c r="D10" s="211">
        <f t="shared" si="0"/>
        <v>125000</v>
      </c>
      <c r="E10" s="211">
        <f t="shared" si="1"/>
        <v>125000</v>
      </c>
      <c r="F10" s="211">
        <f t="shared" si="2"/>
        <v>125000</v>
      </c>
      <c r="G10" s="211">
        <f t="shared" si="3"/>
        <v>125000</v>
      </c>
      <c r="H10" s="211">
        <f t="shared" si="4"/>
        <v>125000</v>
      </c>
      <c r="I10" s="211">
        <f t="shared" si="5"/>
        <v>125000</v>
      </c>
      <c r="J10" s="211">
        <f t="shared" si="6"/>
        <v>125000</v>
      </c>
      <c r="K10" s="211">
        <f t="shared" si="7"/>
        <v>125000</v>
      </c>
      <c r="L10" s="211">
        <f t="shared" si="8"/>
        <v>125000</v>
      </c>
      <c r="M10" s="211">
        <f t="shared" si="9"/>
        <v>125000</v>
      </c>
      <c r="N10" s="211">
        <f t="shared" si="10"/>
        <v>125000</v>
      </c>
      <c r="O10" s="211">
        <f t="shared" si="11"/>
        <v>125000</v>
      </c>
      <c r="P10" s="178">
        <f t="shared" si="12"/>
        <v>1500000</v>
      </c>
    </row>
    <row r="11" spans="1:16" x14ac:dyDescent="0.2">
      <c r="A11" s="51">
        <v>7</v>
      </c>
      <c r="B11" s="179" t="s">
        <v>281</v>
      </c>
      <c r="C11" s="180">
        <f>'[1]2e'!C26</f>
        <v>21202423</v>
      </c>
      <c r="D11" s="211">
        <f t="shared" si="0"/>
        <v>1766868.5833333333</v>
      </c>
      <c r="E11" s="211">
        <f t="shared" si="1"/>
        <v>1766868.5833333333</v>
      </c>
      <c r="F11" s="211">
        <f t="shared" si="2"/>
        <v>1766868.5833333333</v>
      </c>
      <c r="G11" s="211">
        <f t="shared" si="3"/>
        <v>1766868.5833333333</v>
      </c>
      <c r="H11" s="211">
        <f t="shared" si="4"/>
        <v>1766868.5833333333</v>
      </c>
      <c r="I11" s="211">
        <f t="shared" si="5"/>
        <v>1766868.5833333333</v>
      </c>
      <c r="J11" s="211">
        <f t="shared" si="6"/>
        <v>1766868.5833333333</v>
      </c>
      <c r="K11" s="211">
        <f t="shared" si="7"/>
        <v>1766868.5833333333</v>
      </c>
      <c r="L11" s="211">
        <f t="shared" si="8"/>
        <v>1766868.5833333333</v>
      </c>
      <c r="M11" s="211">
        <f t="shared" si="9"/>
        <v>1766868.5833333333</v>
      </c>
      <c r="N11" s="211">
        <f t="shared" si="10"/>
        <v>1766868.5833333333</v>
      </c>
      <c r="O11" s="211">
        <f t="shared" si="11"/>
        <v>1766868.5833333333</v>
      </c>
      <c r="P11" s="178">
        <f t="shared" si="12"/>
        <v>21202423</v>
      </c>
    </row>
    <row r="12" spans="1:16" x14ac:dyDescent="0.2">
      <c r="A12" s="51">
        <v>16</v>
      </c>
      <c r="B12" s="179" t="s">
        <v>282</v>
      </c>
      <c r="C12" s="180">
        <f>'[1]2e'!C32</f>
        <v>9003000.2799999993</v>
      </c>
      <c r="D12" s="211">
        <f t="shared" si="0"/>
        <v>750250.02333333332</v>
      </c>
      <c r="E12" s="211">
        <f t="shared" si="1"/>
        <v>750250.02333333332</v>
      </c>
      <c r="F12" s="211">
        <f t="shared" si="2"/>
        <v>750250.02333333332</v>
      </c>
      <c r="G12" s="211">
        <f t="shared" si="3"/>
        <v>750250.02333333332</v>
      </c>
      <c r="H12" s="211">
        <f t="shared" si="4"/>
        <v>750250.02333333332</v>
      </c>
      <c r="I12" s="211">
        <f t="shared" si="5"/>
        <v>750250.02333333332</v>
      </c>
      <c r="J12" s="211">
        <f t="shared" si="6"/>
        <v>750250.02333333332</v>
      </c>
      <c r="K12" s="211">
        <f t="shared" si="7"/>
        <v>750250.02333333332</v>
      </c>
      <c r="L12" s="211">
        <f t="shared" si="8"/>
        <v>750250.02333333332</v>
      </c>
      <c r="M12" s="211">
        <f t="shared" si="9"/>
        <v>750250.02333333332</v>
      </c>
      <c r="N12" s="211">
        <f t="shared" si="10"/>
        <v>750250.02333333332</v>
      </c>
      <c r="O12" s="211">
        <f t="shared" si="11"/>
        <v>750250.02333333332</v>
      </c>
      <c r="P12" s="178">
        <f t="shared" si="12"/>
        <v>9003000.2799999993</v>
      </c>
    </row>
    <row r="13" spans="1:16" x14ac:dyDescent="0.2">
      <c r="A13" s="51">
        <v>17</v>
      </c>
      <c r="B13" s="179" t="s">
        <v>140</v>
      </c>
      <c r="C13" s="180">
        <f>'[1]2e'!C37</f>
        <v>4991911</v>
      </c>
      <c r="D13" s="211">
        <f t="shared" si="0"/>
        <v>415992.58333333331</v>
      </c>
      <c r="E13" s="211">
        <f t="shared" si="1"/>
        <v>415992.58333333331</v>
      </c>
      <c r="F13" s="211">
        <f t="shared" si="2"/>
        <v>415992.58333333331</v>
      </c>
      <c r="G13" s="211">
        <f t="shared" si="3"/>
        <v>415992.58333333331</v>
      </c>
      <c r="H13" s="211">
        <f t="shared" si="4"/>
        <v>415992.58333333331</v>
      </c>
      <c r="I13" s="211">
        <f t="shared" si="5"/>
        <v>415992.58333333331</v>
      </c>
      <c r="J13" s="211">
        <f t="shared" si="6"/>
        <v>415992.58333333331</v>
      </c>
      <c r="K13" s="211">
        <f t="shared" si="7"/>
        <v>415992.58333333331</v>
      </c>
      <c r="L13" s="211">
        <f t="shared" si="8"/>
        <v>415992.58333333331</v>
      </c>
      <c r="M13" s="211">
        <f t="shared" si="9"/>
        <v>415992.58333333331</v>
      </c>
      <c r="N13" s="211">
        <f t="shared" si="10"/>
        <v>415992.58333333331</v>
      </c>
      <c r="O13" s="211">
        <f t="shared" si="11"/>
        <v>415992.58333333331</v>
      </c>
      <c r="P13" s="178">
        <f t="shared" si="12"/>
        <v>4991911</v>
      </c>
    </row>
    <row r="14" spans="1:16" x14ac:dyDescent="0.2">
      <c r="A14" s="51">
        <v>19</v>
      </c>
      <c r="B14" s="176" t="s">
        <v>283</v>
      </c>
      <c r="C14" s="177">
        <f>'[1]2e'!C42</f>
        <v>67886</v>
      </c>
      <c r="D14" s="211"/>
      <c r="E14" s="211"/>
      <c r="F14" s="211">
        <v>67886</v>
      </c>
      <c r="G14" s="211"/>
      <c r="H14" s="211"/>
      <c r="I14" s="211"/>
      <c r="J14" s="211"/>
      <c r="K14" s="211"/>
      <c r="L14" s="211"/>
      <c r="M14" s="211"/>
      <c r="N14" s="211"/>
      <c r="O14" s="211"/>
      <c r="P14" s="178">
        <f t="shared" si="12"/>
        <v>67886</v>
      </c>
    </row>
    <row r="15" spans="1:16" x14ac:dyDescent="0.2">
      <c r="A15" s="51">
        <v>20</v>
      </c>
      <c r="B15" s="181" t="s">
        <v>284</v>
      </c>
      <c r="C15" s="182">
        <f t="shared" ref="C15:O15" si="13">SUM(C7:C14)</f>
        <v>73965046.280000001</v>
      </c>
      <c r="D15" s="212">
        <f t="shared" si="13"/>
        <v>6158096.6899999995</v>
      </c>
      <c r="E15" s="212">
        <f t="shared" si="13"/>
        <v>6158096.6899999995</v>
      </c>
      <c r="F15" s="212">
        <f t="shared" si="13"/>
        <v>6225982.6899999995</v>
      </c>
      <c r="G15" s="212">
        <f t="shared" si="13"/>
        <v>6158096.6899999995</v>
      </c>
      <c r="H15" s="212">
        <f t="shared" si="13"/>
        <v>6158096.6899999995</v>
      </c>
      <c r="I15" s="212">
        <f t="shared" si="13"/>
        <v>6158096.6899999995</v>
      </c>
      <c r="J15" s="212">
        <f t="shared" si="13"/>
        <v>6158096.6899999995</v>
      </c>
      <c r="K15" s="212">
        <f t="shared" si="13"/>
        <v>6158096.6899999995</v>
      </c>
      <c r="L15" s="212">
        <f t="shared" si="13"/>
        <v>6158096.6899999995</v>
      </c>
      <c r="M15" s="212">
        <f t="shared" si="13"/>
        <v>6158096.6899999995</v>
      </c>
      <c r="N15" s="212">
        <f t="shared" si="13"/>
        <v>6158096.6899999995</v>
      </c>
      <c r="O15" s="212">
        <f t="shared" si="13"/>
        <v>6158096.6899999995</v>
      </c>
      <c r="P15" s="178">
        <f t="shared" si="12"/>
        <v>73965046.279999986</v>
      </c>
    </row>
    <row r="16" spans="1:16" x14ac:dyDescent="0.2">
      <c r="A16" s="52">
        <v>27</v>
      </c>
      <c r="B16" s="183" t="s">
        <v>285</v>
      </c>
      <c r="C16" s="184">
        <f>C17+C18</f>
        <v>891340</v>
      </c>
      <c r="D16" s="213">
        <f t="shared" ref="D16:O16" si="14">D17+D18</f>
        <v>891340</v>
      </c>
      <c r="E16" s="213">
        <f t="shared" si="14"/>
        <v>0</v>
      </c>
      <c r="F16" s="213">
        <f t="shared" si="14"/>
        <v>0</v>
      </c>
      <c r="G16" s="213">
        <f t="shared" si="14"/>
        <v>0</v>
      </c>
      <c r="H16" s="213">
        <f t="shared" si="14"/>
        <v>0</v>
      </c>
      <c r="I16" s="213">
        <f t="shared" si="14"/>
        <v>0</v>
      </c>
      <c r="J16" s="213">
        <f t="shared" si="14"/>
        <v>0</v>
      </c>
      <c r="K16" s="213">
        <f t="shared" si="14"/>
        <v>0</v>
      </c>
      <c r="L16" s="213">
        <f t="shared" si="14"/>
        <v>0</v>
      </c>
      <c r="M16" s="213">
        <f t="shared" si="14"/>
        <v>0</v>
      </c>
      <c r="N16" s="213">
        <f t="shared" si="14"/>
        <v>0</v>
      </c>
      <c r="O16" s="213">
        <f t="shared" si="14"/>
        <v>0</v>
      </c>
      <c r="P16" s="185">
        <f t="shared" si="12"/>
        <v>891340</v>
      </c>
    </row>
    <row r="17" spans="1:16" s="190" customFormat="1" x14ac:dyDescent="0.2">
      <c r="A17" s="186"/>
      <c r="B17" s="187" t="s">
        <v>286</v>
      </c>
      <c r="C17" s="188">
        <f>'[1]2e'!C44</f>
        <v>891340</v>
      </c>
      <c r="D17" s="214">
        <v>891340</v>
      </c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189"/>
    </row>
    <row r="18" spans="1:16" x14ac:dyDescent="0.2">
      <c r="A18" s="52">
        <v>29</v>
      </c>
      <c r="B18" s="191" t="s">
        <v>287</v>
      </c>
      <c r="C18" s="192">
        <f>'[2]2'!C45</f>
        <v>0</v>
      </c>
      <c r="D18" s="211">
        <f>C18/12</f>
        <v>0</v>
      </c>
      <c r="E18" s="211">
        <f>C18/12</f>
        <v>0</v>
      </c>
      <c r="F18" s="211">
        <f>C18/12</f>
        <v>0</v>
      </c>
      <c r="G18" s="211">
        <f>C18/12</f>
        <v>0</v>
      </c>
      <c r="H18" s="211">
        <f>C18/12</f>
        <v>0</v>
      </c>
      <c r="I18" s="211">
        <f>C18/12</f>
        <v>0</v>
      </c>
      <c r="J18" s="211">
        <f>C18/12</f>
        <v>0</v>
      </c>
      <c r="K18" s="211">
        <f>C18/12</f>
        <v>0</v>
      </c>
      <c r="L18" s="211">
        <f>C18/12</f>
        <v>0</v>
      </c>
      <c r="M18" s="211">
        <f>C18/12</f>
        <v>0</v>
      </c>
      <c r="N18" s="211">
        <f>C18/12</f>
        <v>0</v>
      </c>
      <c r="O18" s="211">
        <f>C18/12</f>
        <v>0</v>
      </c>
      <c r="P18" s="185">
        <f t="shared" si="12"/>
        <v>0</v>
      </c>
    </row>
    <row r="19" spans="1:16" ht="21.75" customHeight="1" x14ac:dyDescent="0.2">
      <c r="A19" s="52">
        <v>30</v>
      </c>
      <c r="B19" s="193" t="s">
        <v>288</v>
      </c>
      <c r="C19" s="194">
        <f>C15+C16</f>
        <v>74856386.280000001</v>
      </c>
      <c r="D19" s="215">
        <f t="shared" ref="D19:O19" si="15">D15+D16</f>
        <v>7049436.6899999995</v>
      </c>
      <c r="E19" s="215">
        <f t="shared" si="15"/>
        <v>6158096.6899999995</v>
      </c>
      <c r="F19" s="215">
        <f t="shared" si="15"/>
        <v>6225982.6899999995</v>
      </c>
      <c r="G19" s="215">
        <f t="shared" si="15"/>
        <v>6158096.6899999995</v>
      </c>
      <c r="H19" s="215">
        <f t="shared" si="15"/>
        <v>6158096.6899999995</v>
      </c>
      <c r="I19" s="215">
        <f t="shared" si="15"/>
        <v>6158096.6899999995</v>
      </c>
      <c r="J19" s="215">
        <f t="shared" si="15"/>
        <v>6158096.6899999995</v>
      </c>
      <c r="K19" s="215">
        <f t="shared" si="15"/>
        <v>6158096.6899999995</v>
      </c>
      <c r="L19" s="215">
        <f t="shared" si="15"/>
        <v>6158096.6899999995</v>
      </c>
      <c r="M19" s="215">
        <f t="shared" si="15"/>
        <v>6158096.6899999995</v>
      </c>
      <c r="N19" s="215">
        <f t="shared" si="15"/>
        <v>6158096.6899999995</v>
      </c>
      <c r="O19" s="215">
        <f t="shared" si="15"/>
        <v>6158096.6899999995</v>
      </c>
      <c r="P19" s="185">
        <f t="shared" si="12"/>
        <v>74856386.279999986</v>
      </c>
    </row>
    <row r="20" spans="1:16" x14ac:dyDescent="0.2">
      <c r="A20" s="52">
        <v>33</v>
      </c>
      <c r="B20" s="191" t="s">
        <v>289</v>
      </c>
      <c r="C20" s="177">
        <f>'[1]1c'!C18</f>
        <v>28958981</v>
      </c>
      <c r="D20" s="211">
        <f t="shared" ref="D20:D26" si="16">C20/12</f>
        <v>2413248.4166666665</v>
      </c>
      <c r="E20" s="211">
        <f t="shared" ref="E20:E26" si="17">C20/12</f>
        <v>2413248.4166666665</v>
      </c>
      <c r="F20" s="211">
        <f t="shared" ref="F20:F26" si="18">C20/12</f>
        <v>2413248.4166666665</v>
      </c>
      <c r="G20" s="211">
        <f t="shared" ref="G20:G26" si="19">C20/12</f>
        <v>2413248.4166666665</v>
      </c>
      <c r="H20" s="211">
        <f t="shared" ref="H20:H26" si="20">C20/12</f>
        <v>2413248.4166666665</v>
      </c>
      <c r="I20" s="211">
        <f t="shared" ref="I20:I26" si="21">C20/12</f>
        <v>2413248.4166666665</v>
      </c>
      <c r="J20" s="211">
        <f t="shared" ref="J20:J26" si="22">C20/12</f>
        <v>2413248.4166666665</v>
      </c>
      <c r="K20" s="211">
        <f t="shared" ref="K20:K26" si="23">C20/12</f>
        <v>2413248.4166666665</v>
      </c>
      <c r="L20" s="211">
        <f t="shared" ref="L20:L26" si="24">C20/12</f>
        <v>2413248.4166666665</v>
      </c>
      <c r="M20" s="211">
        <f t="shared" ref="M20:M26" si="25">C20/12</f>
        <v>2413248.4166666665</v>
      </c>
      <c r="N20" s="211">
        <f t="shared" ref="N20:N26" si="26">C20/12</f>
        <v>2413248.4166666665</v>
      </c>
      <c r="O20" s="211">
        <f t="shared" ref="O20:O26" si="27">C20/12</f>
        <v>2413248.4166666665</v>
      </c>
      <c r="P20" s="185">
        <f t="shared" si="12"/>
        <v>28958981.000000004</v>
      </c>
    </row>
    <row r="21" spans="1:16" x14ac:dyDescent="0.2">
      <c r="A21" s="52">
        <v>34</v>
      </c>
      <c r="B21" s="191" t="s">
        <v>290</v>
      </c>
      <c r="C21" s="177"/>
      <c r="D21" s="211">
        <f t="shared" si="16"/>
        <v>0</v>
      </c>
      <c r="E21" s="211">
        <f t="shared" si="17"/>
        <v>0</v>
      </c>
      <c r="F21" s="211">
        <f t="shared" si="18"/>
        <v>0</v>
      </c>
      <c r="G21" s="211">
        <f t="shared" si="19"/>
        <v>0</v>
      </c>
      <c r="H21" s="211">
        <f t="shared" si="20"/>
        <v>0</v>
      </c>
      <c r="I21" s="211">
        <f t="shared" si="21"/>
        <v>0</v>
      </c>
      <c r="J21" s="211">
        <f t="shared" si="22"/>
        <v>0</v>
      </c>
      <c r="K21" s="211">
        <f t="shared" si="23"/>
        <v>0</v>
      </c>
      <c r="L21" s="211">
        <f t="shared" si="24"/>
        <v>0</v>
      </c>
      <c r="M21" s="211">
        <f t="shared" si="25"/>
        <v>0</v>
      </c>
      <c r="N21" s="211">
        <f t="shared" si="26"/>
        <v>0</v>
      </c>
      <c r="O21" s="211">
        <f t="shared" si="27"/>
        <v>0</v>
      </c>
      <c r="P21" s="185">
        <f t="shared" si="12"/>
        <v>0</v>
      </c>
    </row>
    <row r="22" spans="1:16" x14ac:dyDescent="0.2">
      <c r="A22" s="52">
        <v>35</v>
      </c>
      <c r="B22" s="195" t="s">
        <v>166</v>
      </c>
      <c r="C22" s="180">
        <f>'[1]1c'!C36</f>
        <v>5930000</v>
      </c>
      <c r="D22" s="211">
        <f t="shared" si="16"/>
        <v>494166.66666666669</v>
      </c>
      <c r="E22" s="211">
        <f t="shared" si="17"/>
        <v>494166.66666666669</v>
      </c>
      <c r="F22" s="211">
        <f t="shared" si="18"/>
        <v>494166.66666666669</v>
      </c>
      <c r="G22" s="211">
        <f t="shared" si="19"/>
        <v>494166.66666666669</v>
      </c>
      <c r="H22" s="211">
        <f t="shared" si="20"/>
        <v>494166.66666666669</v>
      </c>
      <c r="I22" s="211">
        <f t="shared" si="21"/>
        <v>494166.66666666669</v>
      </c>
      <c r="J22" s="211">
        <f t="shared" si="22"/>
        <v>494166.66666666669</v>
      </c>
      <c r="K22" s="211">
        <f t="shared" si="23"/>
        <v>494166.66666666669</v>
      </c>
      <c r="L22" s="211">
        <f t="shared" si="24"/>
        <v>494166.66666666669</v>
      </c>
      <c r="M22" s="211">
        <f t="shared" si="25"/>
        <v>494166.66666666669</v>
      </c>
      <c r="N22" s="211">
        <f t="shared" si="26"/>
        <v>494166.66666666669</v>
      </c>
      <c r="O22" s="211">
        <f t="shared" si="27"/>
        <v>494166.66666666669</v>
      </c>
      <c r="P22" s="185">
        <f t="shared" si="12"/>
        <v>5930000.0000000009</v>
      </c>
    </row>
    <row r="23" spans="1:16" x14ac:dyDescent="0.2">
      <c r="A23" s="52">
        <v>36</v>
      </c>
      <c r="B23" s="196" t="s">
        <v>169</v>
      </c>
      <c r="C23" s="197">
        <f>'[1]1c'!C59</f>
        <v>2804505</v>
      </c>
      <c r="D23" s="211">
        <f t="shared" si="16"/>
        <v>233708.75</v>
      </c>
      <c r="E23" s="211">
        <f t="shared" si="17"/>
        <v>233708.75</v>
      </c>
      <c r="F23" s="211">
        <f t="shared" si="18"/>
        <v>233708.75</v>
      </c>
      <c r="G23" s="211">
        <f t="shared" si="19"/>
        <v>233708.75</v>
      </c>
      <c r="H23" s="211">
        <f t="shared" si="20"/>
        <v>233708.75</v>
      </c>
      <c r="I23" s="211">
        <f t="shared" si="21"/>
        <v>233708.75</v>
      </c>
      <c r="J23" s="211">
        <f t="shared" si="22"/>
        <v>233708.75</v>
      </c>
      <c r="K23" s="211">
        <f t="shared" si="23"/>
        <v>233708.75</v>
      </c>
      <c r="L23" s="211">
        <f t="shared" si="24"/>
        <v>233708.75</v>
      </c>
      <c r="M23" s="211">
        <f t="shared" si="25"/>
        <v>233708.75</v>
      </c>
      <c r="N23" s="211">
        <f t="shared" si="26"/>
        <v>233708.75</v>
      </c>
      <c r="O23" s="211">
        <f t="shared" si="27"/>
        <v>233708.75</v>
      </c>
      <c r="P23" s="185">
        <f t="shared" si="12"/>
        <v>2804505</v>
      </c>
    </row>
    <row r="24" spans="1:16" x14ac:dyDescent="0.2">
      <c r="A24" s="52">
        <v>37</v>
      </c>
      <c r="B24" s="196" t="s">
        <v>188</v>
      </c>
      <c r="C24" s="197">
        <f>'[2]1'!C61</f>
        <v>0</v>
      </c>
      <c r="D24" s="211">
        <f t="shared" si="16"/>
        <v>0</v>
      </c>
      <c r="E24" s="211">
        <f t="shared" si="17"/>
        <v>0</v>
      </c>
      <c r="F24" s="211">
        <f t="shared" si="18"/>
        <v>0</v>
      </c>
      <c r="G24" s="211">
        <f t="shared" si="19"/>
        <v>0</v>
      </c>
      <c r="H24" s="211">
        <f t="shared" si="20"/>
        <v>0</v>
      </c>
      <c r="I24" s="211">
        <f t="shared" si="21"/>
        <v>0</v>
      </c>
      <c r="J24" s="211">
        <f t="shared" si="22"/>
        <v>0</v>
      </c>
      <c r="K24" s="211">
        <f t="shared" si="23"/>
        <v>0</v>
      </c>
      <c r="L24" s="211">
        <f t="shared" si="24"/>
        <v>0</v>
      </c>
      <c r="M24" s="211">
        <f t="shared" si="25"/>
        <v>0</v>
      </c>
      <c r="N24" s="211">
        <f t="shared" si="26"/>
        <v>0</v>
      </c>
      <c r="O24" s="211">
        <f t="shared" si="27"/>
        <v>0</v>
      </c>
      <c r="P24" s="185">
        <f t="shared" si="12"/>
        <v>0</v>
      </c>
    </row>
    <row r="25" spans="1:16" x14ac:dyDescent="0.2">
      <c r="A25" s="52"/>
      <c r="B25" s="196" t="s">
        <v>291</v>
      </c>
      <c r="C25" s="197"/>
      <c r="D25" s="211">
        <f t="shared" si="16"/>
        <v>0</v>
      </c>
      <c r="E25" s="211">
        <f t="shared" si="17"/>
        <v>0</v>
      </c>
      <c r="F25" s="211">
        <f t="shared" si="18"/>
        <v>0</v>
      </c>
      <c r="G25" s="211">
        <f t="shared" si="19"/>
        <v>0</v>
      </c>
      <c r="H25" s="211">
        <f t="shared" si="20"/>
        <v>0</v>
      </c>
      <c r="I25" s="211">
        <f t="shared" si="21"/>
        <v>0</v>
      </c>
      <c r="J25" s="211">
        <f t="shared" si="22"/>
        <v>0</v>
      </c>
      <c r="K25" s="211">
        <f t="shared" si="23"/>
        <v>0</v>
      </c>
      <c r="L25" s="211">
        <f t="shared" si="24"/>
        <v>0</v>
      </c>
      <c r="M25" s="211">
        <f t="shared" si="25"/>
        <v>0</v>
      </c>
      <c r="N25" s="211">
        <f t="shared" si="26"/>
        <v>0</v>
      </c>
      <c r="O25" s="211">
        <f t="shared" si="27"/>
        <v>0</v>
      </c>
      <c r="P25" s="185">
        <f t="shared" si="12"/>
        <v>0</v>
      </c>
    </row>
    <row r="26" spans="1:16" x14ac:dyDescent="0.2">
      <c r="A26" s="52">
        <v>38</v>
      </c>
      <c r="B26" s="196" t="s">
        <v>292</v>
      </c>
      <c r="C26" s="197">
        <f>'[1]1c'!C66</f>
        <v>100000</v>
      </c>
      <c r="D26" s="211">
        <f t="shared" si="16"/>
        <v>8333.3333333333339</v>
      </c>
      <c r="E26" s="211">
        <f t="shared" si="17"/>
        <v>8333.3333333333339</v>
      </c>
      <c r="F26" s="211">
        <f t="shared" si="18"/>
        <v>8333.3333333333339</v>
      </c>
      <c r="G26" s="211">
        <f t="shared" si="19"/>
        <v>8333.3333333333339</v>
      </c>
      <c r="H26" s="211">
        <f t="shared" si="20"/>
        <v>8333.3333333333339</v>
      </c>
      <c r="I26" s="211">
        <f t="shared" si="21"/>
        <v>8333.3333333333339</v>
      </c>
      <c r="J26" s="211">
        <f t="shared" si="22"/>
        <v>8333.3333333333339</v>
      </c>
      <c r="K26" s="211">
        <f t="shared" si="23"/>
        <v>8333.3333333333339</v>
      </c>
      <c r="L26" s="211">
        <f t="shared" si="24"/>
        <v>8333.3333333333339</v>
      </c>
      <c r="M26" s="211">
        <f t="shared" si="25"/>
        <v>8333.3333333333339</v>
      </c>
      <c r="N26" s="211">
        <f t="shared" si="26"/>
        <v>8333.3333333333339</v>
      </c>
      <c r="O26" s="211">
        <f t="shared" si="27"/>
        <v>8333.3333333333339</v>
      </c>
      <c r="P26" s="185">
        <f t="shared" si="12"/>
        <v>99999.999999999985</v>
      </c>
    </row>
    <row r="27" spans="1:16" s="55" customFormat="1" x14ac:dyDescent="0.2">
      <c r="A27" s="198">
        <v>39</v>
      </c>
      <c r="B27" s="199" t="s">
        <v>293</v>
      </c>
      <c r="C27" s="200">
        <f t="shared" ref="C27:O27" si="28">SUM(C20:C26)</f>
        <v>37793486</v>
      </c>
      <c r="D27" s="216">
        <f t="shared" si="28"/>
        <v>3149457.1666666665</v>
      </c>
      <c r="E27" s="216">
        <f t="shared" si="28"/>
        <v>3149457.1666666665</v>
      </c>
      <c r="F27" s="216">
        <f t="shared" si="28"/>
        <v>3149457.1666666665</v>
      </c>
      <c r="G27" s="216">
        <f t="shared" si="28"/>
        <v>3149457.1666666665</v>
      </c>
      <c r="H27" s="216">
        <f t="shared" si="28"/>
        <v>3149457.1666666665</v>
      </c>
      <c r="I27" s="216">
        <f t="shared" si="28"/>
        <v>3149457.1666666665</v>
      </c>
      <c r="J27" s="216">
        <f t="shared" si="28"/>
        <v>3149457.1666666665</v>
      </c>
      <c r="K27" s="216">
        <f t="shared" si="28"/>
        <v>3149457.1666666665</v>
      </c>
      <c r="L27" s="216">
        <f t="shared" si="28"/>
        <v>3149457.1666666665</v>
      </c>
      <c r="M27" s="216">
        <f t="shared" si="28"/>
        <v>3149457.1666666665</v>
      </c>
      <c r="N27" s="216">
        <f t="shared" si="28"/>
        <v>3149457.1666666665</v>
      </c>
      <c r="O27" s="216">
        <f t="shared" si="28"/>
        <v>3149457.1666666665</v>
      </c>
      <c r="P27" s="201">
        <f t="shared" si="12"/>
        <v>37793486</v>
      </c>
    </row>
    <row r="28" spans="1:16" ht="16.5" customHeight="1" x14ac:dyDescent="0.2">
      <c r="A28" s="52">
        <v>55</v>
      </c>
      <c r="B28" s="183" t="s">
        <v>294</v>
      </c>
      <c r="C28" s="184">
        <f t="shared" ref="C28:O28" si="29">SUM(C29:C30)</f>
        <v>37062900</v>
      </c>
      <c r="D28" s="213">
        <f t="shared" si="29"/>
        <v>3088575</v>
      </c>
      <c r="E28" s="213">
        <f t="shared" si="29"/>
        <v>3088575</v>
      </c>
      <c r="F28" s="213">
        <f t="shared" si="29"/>
        <v>3088575</v>
      </c>
      <c r="G28" s="213">
        <f t="shared" si="29"/>
        <v>3088575</v>
      </c>
      <c r="H28" s="213">
        <f t="shared" si="29"/>
        <v>3088575</v>
      </c>
      <c r="I28" s="213">
        <f t="shared" si="29"/>
        <v>3088575</v>
      </c>
      <c r="J28" s="213">
        <f t="shared" si="29"/>
        <v>3088575</v>
      </c>
      <c r="K28" s="213">
        <f t="shared" si="29"/>
        <v>3088575</v>
      </c>
      <c r="L28" s="213">
        <f t="shared" si="29"/>
        <v>3088575</v>
      </c>
      <c r="M28" s="213">
        <f t="shared" si="29"/>
        <v>3088575</v>
      </c>
      <c r="N28" s="213">
        <f t="shared" si="29"/>
        <v>3088575</v>
      </c>
      <c r="O28" s="213">
        <f t="shared" si="29"/>
        <v>3088575</v>
      </c>
      <c r="P28" s="185">
        <f t="shared" si="12"/>
        <v>37062900</v>
      </c>
    </row>
    <row r="29" spans="1:16" s="203" customFormat="1" ht="16.5" customHeight="1" x14ac:dyDescent="0.2">
      <c r="A29" s="202"/>
      <c r="B29" s="196" t="s">
        <v>295</v>
      </c>
      <c r="C29" s="188">
        <f>'[1]1c'!C68</f>
        <v>37062900</v>
      </c>
      <c r="D29" s="211">
        <f>C29/12</f>
        <v>3088575</v>
      </c>
      <c r="E29" s="211">
        <f>C29/12</f>
        <v>3088575</v>
      </c>
      <c r="F29" s="211">
        <f>C29/12</f>
        <v>3088575</v>
      </c>
      <c r="G29" s="211">
        <f>C29/12</f>
        <v>3088575</v>
      </c>
      <c r="H29" s="211">
        <f>C29/12</f>
        <v>3088575</v>
      </c>
      <c r="I29" s="211">
        <f>C29/12</f>
        <v>3088575</v>
      </c>
      <c r="J29" s="211">
        <f>C29/12</f>
        <v>3088575</v>
      </c>
      <c r="K29" s="211">
        <f>C29/12</f>
        <v>3088575</v>
      </c>
      <c r="L29" s="211">
        <f>C29/12</f>
        <v>3088575</v>
      </c>
      <c r="M29" s="211">
        <f>C29/12</f>
        <v>3088575</v>
      </c>
      <c r="N29" s="211">
        <f>C29/12</f>
        <v>3088575</v>
      </c>
      <c r="O29" s="211">
        <f>C29/12</f>
        <v>3088575</v>
      </c>
      <c r="P29" s="185">
        <f t="shared" si="12"/>
        <v>37062900</v>
      </c>
    </row>
    <row r="30" spans="1:16" x14ac:dyDescent="0.2">
      <c r="A30" s="52">
        <v>56</v>
      </c>
      <c r="B30" s="191" t="s">
        <v>378</v>
      </c>
      <c r="C30" s="204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185">
        <f>SUM(D30:O30)</f>
        <v>0</v>
      </c>
    </row>
    <row r="31" spans="1:16" ht="18" customHeight="1" x14ac:dyDescent="0.2">
      <c r="A31" s="52">
        <v>58</v>
      </c>
      <c r="B31" s="205" t="s">
        <v>296</v>
      </c>
      <c r="C31" s="206">
        <f t="shared" ref="C31:O31" si="30">C27+C28</f>
        <v>74856386</v>
      </c>
      <c r="D31" s="217">
        <f t="shared" si="30"/>
        <v>6238032.166666666</v>
      </c>
      <c r="E31" s="217">
        <f t="shared" si="30"/>
        <v>6238032.166666666</v>
      </c>
      <c r="F31" s="217">
        <f t="shared" si="30"/>
        <v>6238032.166666666</v>
      </c>
      <c r="G31" s="217">
        <f t="shared" si="30"/>
        <v>6238032.166666666</v>
      </c>
      <c r="H31" s="217">
        <f t="shared" si="30"/>
        <v>6238032.166666666</v>
      </c>
      <c r="I31" s="217">
        <f t="shared" si="30"/>
        <v>6238032.166666666</v>
      </c>
      <c r="J31" s="217">
        <f t="shared" si="30"/>
        <v>6238032.166666666</v>
      </c>
      <c r="K31" s="217">
        <f t="shared" si="30"/>
        <v>6238032.166666666</v>
      </c>
      <c r="L31" s="217">
        <f t="shared" si="30"/>
        <v>6238032.166666666</v>
      </c>
      <c r="M31" s="217">
        <f t="shared" si="30"/>
        <v>6238032.166666666</v>
      </c>
      <c r="N31" s="217">
        <f t="shared" si="30"/>
        <v>6238032.166666666</v>
      </c>
      <c r="O31" s="217">
        <f t="shared" si="30"/>
        <v>6238032.166666666</v>
      </c>
      <c r="P31" s="185">
        <f>SUM(D31:O31)</f>
        <v>74856385.999999985</v>
      </c>
    </row>
    <row r="32" spans="1:16" x14ac:dyDescent="0.2">
      <c r="B32" s="79"/>
      <c r="C32" s="79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</row>
    <row r="33" spans="2:15" x14ac:dyDescent="0.2">
      <c r="B33" s="79"/>
      <c r="C33" s="79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</row>
  </sheetData>
  <phoneticPr fontId="36" type="noConversion"/>
  <pageMargins left="0.78740157480314965" right="0.78740157480314965" top="0.78740157480314965" bottom="0.78740157480314965" header="0.51181102362204722" footer="0.51181102362204722"/>
  <pageSetup paperSize="9" scale="6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3"/>
  <sheetViews>
    <sheetView workbookViewId="0">
      <pane ySplit="6" topLeftCell="A52" activePane="bottomLeft" state="frozen"/>
      <selection pane="bottomLeft" activeCell="C2" sqref="C2"/>
    </sheetView>
  </sheetViews>
  <sheetFormatPr defaultRowHeight="12.75" x14ac:dyDescent="0.2"/>
  <cols>
    <col min="1" max="1" width="5.7109375" customWidth="1"/>
    <col min="2" max="2" width="50" customWidth="1"/>
    <col min="3" max="4" width="10.7109375" style="228" customWidth="1"/>
  </cols>
  <sheetData>
    <row r="1" spans="1:4" ht="18.75" x14ac:dyDescent="0.3">
      <c r="B1" s="289" t="s">
        <v>304</v>
      </c>
      <c r="C1" s="227" t="s">
        <v>338</v>
      </c>
    </row>
    <row r="2" spans="1:4" ht="18.75" x14ac:dyDescent="0.3">
      <c r="B2" s="43" t="s">
        <v>373</v>
      </c>
      <c r="C2" s="229" t="s">
        <v>391</v>
      </c>
    </row>
    <row r="3" spans="1:4" ht="18.75" x14ac:dyDescent="0.3">
      <c r="B3" s="15"/>
      <c r="C3" s="228" t="s">
        <v>112</v>
      </c>
    </row>
    <row r="4" spans="1:4" ht="24.75" x14ac:dyDescent="0.25">
      <c r="B4" s="16" t="s">
        <v>110</v>
      </c>
      <c r="C4" s="290" t="s">
        <v>336</v>
      </c>
      <c r="D4" s="291" t="s">
        <v>337</v>
      </c>
    </row>
    <row r="5" spans="1:4" ht="25.5" x14ac:dyDescent="0.2">
      <c r="A5" s="1" t="s">
        <v>0</v>
      </c>
      <c r="B5" s="2" t="s">
        <v>1</v>
      </c>
      <c r="C5" s="292" t="s">
        <v>45</v>
      </c>
      <c r="D5" s="292" t="s">
        <v>45</v>
      </c>
    </row>
    <row r="6" spans="1:4" ht="25.5" x14ac:dyDescent="0.2">
      <c r="A6" s="3">
        <v>1</v>
      </c>
      <c r="B6" s="17" t="s">
        <v>46</v>
      </c>
      <c r="C6" s="232">
        <f>'1'!C6-D6</f>
        <v>15186898</v>
      </c>
      <c r="D6" s="233"/>
    </row>
    <row r="7" spans="1:4" ht="25.5" x14ac:dyDescent="0.2">
      <c r="A7" s="3">
        <v>2</v>
      </c>
      <c r="B7" s="17" t="s">
        <v>47</v>
      </c>
      <c r="C7" s="232">
        <f>'1'!C7-D7</f>
        <v>0</v>
      </c>
      <c r="D7" s="233"/>
    </row>
    <row r="8" spans="1:4" ht="25.5" x14ac:dyDescent="0.2">
      <c r="A8" s="3">
        <v>3</v>
      </c>
      <c r="B8" s="17" t="s">
        <v>48</v>
      </c>
      <c r="C8" s="232">
        <f>'1'!C8-D8</f>
        <v>5296600</v>
      </c>
      <c r="D8" s="233"/>
    </row>
    <row r="9" spans="1:4" ht="25.5" x14ac:dyDescent="0.2">
      <c r="A9" s="3">
        <v>4</v>
      </c>
      <c r="B9" s="17" t="s">
        <v>49</v>
      </c>
      <c r="C9" s="232">
        <f>'1'!C9-D9</f>
        <v>1800000</v>
      </c>
      <c r="D9" s="233"/>
    </row>
    <row r="10" spans="1:4" ht="25.5" x14ac:dyDescent="0.2">
      <c r="A10" s="3">
        <v>5</v>
      </c>
      <c r="B10" s="17" t="s">
        <v>50</v>
      </c>
      <c r="C10" s="232">
        <f>'1'!C10-D10</f>
        <v>0</v>
      </c>
      <c r="D10" s="233"/>
    </row>
    <row r="11" spans="1:4" x14ac:dyDescent="0.2">
      <c r="A11" s="3">
        <v>6</v>
      </c>
      <c r="B11" s="17" t="s">
        <v>51</v>
      </c>
      <c r="C11" s="232">
        <f>'1'!C11-D11</f>
        <v>22283498</v>
      </c>
      <c r="D11" s="235">
        <f>SUM(D6:D10)</f>
        <v>0</v>
      </c>
    </row>
    <row r="12" spans="1:4" ht="25.5" x14ac:dyDescent="0.2">
      <c r="A12" s="3">
        <v>7</v>
      </c>
      <c r="B12" s="17" t="s">
        <v>52</v>
      </c>
      <c r="C12" s="232">
        <f>'1'!C12-D12</f>
        <v>6675483</v>
      </c>
      <c r="D12" s="235">
        <f>SUM(D13:D17)</f>
        <v>0</v>
      </c>
    </row>
    <row r="13" spans="1:4" x14ac:dyDescent="0.2">
      <c r="A13" s="3">
        <v>8</v>
      </c>
      <c r="B13" s="17" t="s">
        <v>53</v>
      </c>
      <c r="C13" s="232">
        <f>'1'!C13-D13</f>
        <v>0</v>
      </c>
      <c r="D13" s="233"/>
    </row>
    <row r="14" spans="1:4" x14ac:dyDescent="0.2">
      <c r="A14" s="3">
        <v>9</v>
      </c>
      <c r="B14" s="17" t="s">
        <v>54</v>
      </c>
      <c r="C14" s="232">
        <f>'1'!C14-D14</f>
        <v>0</v>
      </c>
      <c r="D14" s="233"/>
    </row>
    <row r="15" spans="1:4" x14ac:dyDescent="0.2">
      <c r="A15" s="3">
        <v>10</v>
      </c>
      <c r="B15" s="17" t="s">
        <v>55</v>
      </c>
      <c r="C15" s="232">
        <f>'1'!C15-D15</f>
        <v>6675483</v>
      </c>
      <c r="D15" s="233"/>
    </row>
    <row r="16" spans="1:4" x14ac:dyDescent="0.2">
      <c r="A16" s="3"/>
      <c r="B16" s="17" t="s">
        <v>365</v>
      </c>
      <c r="C16" s="232">
        <f>'1'!C16-D16</f>
        <v>0</v>
      </c>
      <c r="D16" s="233"/>
    </row>
    <row r="17" spans="1:4" x14ac:dyDescent="0.2">
      <c r="A17" s="3">
        <v>11</v>
      </c>
      <c r="B17" s="17" t="s">
        <v>56</v>
      </c>
      <c r="C17" s="232">
        <f>'1'!C17-D17</f>
        <v>0</v>
      </c>
      <c r="D17" s="233"/>
    </row>
    <row r="18" spans="1:4" ht="25.5" x14ac:dyDescent="0.2">
      <c r="A18" s="3">
        <v>12</v>
      </c>
      <c r="B18" s="18" t="s">
        <v>57</v>
      </c>
      <c r="C18" s="232">
        <f>'1'!C18-D18</f>
        <v>28958981</v>
      </c>
      <c r="D18" s="238">
        <f>D11+D12</f>
        <v>0</v>
      </c>
    </row>
    <row r="19" spans="1:4" x14ac:dyDescent="0.2">
      <c r="A19" s="3">
        <v>13</v>
      </c>
      <c r="B19" s="17" t="s">
        <v>58</v>
      </c>
      <c r="C19" s="232">
        <f>'1'!C19-D19</f>
        <v>0</v>
      </c>
      <c r="D19" s="239">
        <f>SUM(D20:D23)</f>
        <v>0</v>
      </c>
    </row>
    <row r="20" spans="1:4" x14ac:dyDescent="0.2">
      <c r="A20" s="3">
        <v>14</v>
      </c>
      <c r="B20" s="17" t="s">
        <v>59</v>
      </c>
      <c r="C20" s="232">
        <f>'1'!C20-D20</f>
        <v>0</v>
      </c>
      <c r="D20" s="240"/>
    </row>
    <row r="21" spans="1:4" x14ac:dyDescent="0.2">
      <c r="A21" s="3">
        <v>15</v>
      </c>
      <c r="B21" s="17" t="s">
        <v>60</v>
      </c>
      <c r="C21" s="232">
        <f>'1'!C21-D21</f>
        <v>0</v>
      </c>
      <c r="D21" s="240"/>
    </row>
    <row r="22" spans="1:4" x14ac:dyDescent="0.2">
      <c r="A22" s="3">
        <v>16</v>
      </c>
      <c r="B22" s="17" t="s">
        <v>61</v>
      </c>
      <c r="C22" s="232">
        <f>'1'!C22-D22</f>
        <v>0</v>
      </c>
      <c r="D22" s="240"/>
    </row>
    <row r="23" spans="1:4" x14ac:dyDescent="0.2">
      <c r="A23" s="3">
        <v>17</v>
      </c>
      <c r="B23" s="19" t="s">
        <v>62</v>
      </c>
      <c r="C23" s="232">
        <f>'1'!C23-D23</f>
        <v>0</v>
      </c>
      <c r="D23" s="240"/>
    </row>
    <row r="24" spans="1:4" ht="25.5" x14ac:dyDescent="0.2">
      <c r="A24" s="3">
        <v>18</v>
      </c>
      <c r="B24" s="18" t="s">
        <v>63</v>
      </c>
      <c r="C24" s="232">
        <f>'1'!C24-D24</f>
        <v>0</v>
      </c>
      <c r="D24" s="238">
        <f>D19</f>
        <v>0</v>
      </c>
    </row>
    <row r="25" spans="1:4" x14ac:dyDescent="0.2">
      <c r="A25" s="3">
        <v>19</v>
      </c>
      <c r="B25" s="17" t="s">
        <v>64</v>
      </c>
      <c r="C25" s="232">
        <f>'1'!C25-D25</f>
        <v>1360000</v>
      </c>
      <c r="D25" s="235">
        <f>SUM(D26:D27)</f>
        <v>0</v>
      </c>
    </row>
    <row r="26" spans="1:4" x14ac:dyDescent="0.2">
      <c r="A26" s="3">
        <v>20</v>
      </c>
      <c r="B26" s="17" t="s">
        <v>65</v>
      </c>
      <c r="C26" s="232">
        <f>'1'!C26-D26</f>
        <v>350000</v>
      </c>
      <c r="D26" s="233"/>
    </row>
    <row r="27" spans="1:4" ht="16.5" customHeight="1" x14ac:dyDescent="0.2">
      <c r="A27" s="3">
        <v>21</v>
      </c>
      <c r="B27" s="17" t="s">
        <v>66</v>
      </c>
      <c r="C27" s="232">
        <f>'1'!C27-D27</f>
        <v>1010000</v>
      </c>
      <c r="D27" s="233"/>
    </row>
    <row r="28" spans="1:4" ht="18.75" customHeight="1" x14ac:dyDescent="0.2">
      <c r="A28" s="3">
        <v>22</v>
      </c>
      <c r="B28" s="17" t="s">
        <v>67</v>
      </c>
      <c r="C28" s="232">
        <f>'1'!C28-D28</f>
        <v>2920000</v>
      </c>
      <c r="D28" s="233"/>
    </row>
    <row r="29" spans="1:4" x14ac:dyDescent="0.2">
      <c r="A29" s="3">
        <v>23</v>
      </c>
      <c r="B29" s="17" t="s">
        <v>68</v>
      </c>
      <c r="C29" s="232">
        <f>'1'!C29-D29</f>
        <v>1450000</v>
      </c>
      <c r="D29" s="233"/>
    </row>
    <row r="30" spans="1:4" ht="25.5" x14ac:dyDescent="0.2">
      <c r="A30" s="3">
        <v>24</v>
      </c>
      <c r="B30" s="17" t="s">
        <v>69</v>
      </c>
      <c r="C30" s="232">
        <f>'1'!C30-D30</f>
        <v>0</v>
      </c>
      <c r="D30" s="233"/>
    </row>
    <row r="31" spans="1:4" x14ac:dyDescent="0.2">
      <c r="A31" s="3">
        <v>25</v>
      </c>
      <c r="B31" s="17" t="s">
        <v>70</v>
      </c>
      <c r="C31" s="232">
        <f>'1'!C31-D31</f>
        <v>4370000</v>
      </c>
      <c r="D31" s="235">
        <f>SUM(D28:D30)</f>
        <v>0</v>
      </c>
    </row>
    <row r="32" spans="1:4" x14ac:dyDescent="0.2">
      <c r="A32" s="3">
        <v>26</v>
      </c>
      <c r="B32" s="17" t="s">
        <v>71</v>
      </c>
      <c r="C32" s="232">
        <f>'1'!C32-D32</f>
        <v>200000</v>
      </c>
      <c r="D32" s="235">
        <f>SUM(D33:D35)</f>
        <v>0</v>
      </c>
    </row>
    <row r="33" spans="1:4" ht="51" x14ac:dyDescent="0.2">
      <c r="A33" s="3">
        <v>27</v>
      </c>
      <c r="B33" s="17" t="s">
        <v>72</v>
      </c>
      <c r="C33" s="232">
        <f>'1'!C33-D33</f>
        <v>0</v>
      </c>
      <c r="D33" s="233"/>
    </row>
    <row r="34" spans="1:4" x14ac:dyDescent="0.2">
      <c r="A34" s="3">
        <v>28</v>
      </c>
      <c r="B34" s="17" t="s">
        <v>73</v>
      </c>
      <c r="C34" s="232">
        <f>'1'!C34-D34</f>
        <v>140000</v>
      </c>
      <c r="D34" s="233"/>
    </row>
    <row r="35" spans="1:4" x14ac:dyDescent="0.2">
      <c r="A35" s="3">
        <v>29</v>
      </c>
      <c r="B35" s="17" t="s">
        <v>74</v>
      </c>
      <c r="C35" s="232">
        <f>'1'!C35-D35</f>
        <v>60000</v>
      </c>
      <c r="D35" s="240"/>
    </row>
    <row r="36" spans="1:4" x14ac:dyDescent="0.2">
      <c r="A36" s="3">
        <v>30</v>
      </c>
      <c r="B36" s="18" t="s">
        <v>75</v>
      </c>
      <c r="C36" s="232">
        <f>'1'!C36-D36</f>
        <v>5930000</v>
      </c>
      <c r="D36" s="238">
        <f>D25+D31+D32</f>
        <v>0</v>
      </c>
    </row>
    <row r="37" spans="1:4" x14ac:dyDescent="0.2">
      <c r="A37" s="3">
        <v>31</v>
      </c>
      <c r="B37" s="20" t="s">
        <v>76</v>
      </c>
      <c r="C37" s="232">
        <f>'1'!C37-D37</f>
        <v>190000</v>
      </c>
      <c r="D37" s="241">
        <f>SUM(D38:D40)</f>
        <v>0</v>
      </c>
    </row>
    <row r="38" spans="1:4" x14ac:dyDescent="0.2">
      <c r="A38" s="3">
        <v>32</v>
      </c>
      <c r="B38" s="20" t="s">
        <v>77</v>
      </c>
      <c r="C38" s="232">
        <f>'1'!C38-D38</f>
        <v>0</v>
      </c>
      <c r="D38" s="236"/>
    </row>
    <row r="39" spans="1:4" x14ac:dyDescent="0.2">
      <c r="A39" s="3">
        <v>33</v>
      </c>
      <c r="B39" s="20" t="s">
        <v>78</v>
      </c>
      <c r="C39" s="232">
        <f>'1'!C39-D39</f>
        <v>190000</v>
      </c>
      <c r="D39" s="236"/>
    </row>
    <row r="40" spans="1:4" x14ac:dyDescent="0.2">
      <c r="A40" s="3">
        <v>34</v>
      </c>
      <c r="B40" s="20" t="s">
        <v>79</v>
      </c>
      <c r="C40" s="232">
        <f>'1'!C40-D40</f>
        <v>0</v>
      </c>
      <c r="D40" s="236"/>
    </row>
    <row r="41" spans="1:4" x14ac:dyDescent="0.2">
      <c r="A41" s="3">
        <v>35</v>
      </c>
      <c r="B41" s="17" t="s">
        <v>80</v>
      </c>
      <c r="C41" s="232">
        <f>'1'!C41-D41</f>
        <v>2120640</v>
      </c>
      <c r="D41" s="241">
        <f>SUM(D42:D43)</f>
        <v>0</v>
      </c>
    </row>
    <row r="42" spans="1:4" x14ac:dyDescent="0.2">
      <c r="A42" s="3">
        <v>36</v>
      </c>
      <c r="B42" s="17" t="s">
        <v>81</v>
      </c>
      <c r="C42" s="232">
        <f>'1'!C42-D42</f>
        <v>1775640</v>
      </c>
      <c r="D42" s="233"/>
    </row>
    <row r="43" spans="1:4" x14ac:dyDescent="0.2">
      <c r="A43" s="3">
        <v>37</v>
      </c>
      <c r="B43" s="17" t="s">
        <v>82</v>
      </c>
      <c r="C43" s="232">
        <f>'1'!C43-D43</f>
        <v>345000</v>
      </c>
      <c r="D43" s="233"/>
    </row>
    <row r="44" spans="1:4" x14ac:dyDescent="0.2">
      <c r="A44" s="3">
        <v>38</v>
      </c>
      <c r="B44" s="17" t="s">
        <v>83</v>
      </c>
      <c r="C44" s="232">
        <f>'1'!C44-D44</f>
        <v>0</v>
      </c>
      <c r="D44" s="241">
        <f>SUM(D45:D49)</f>
        <v>0</v>
      </c>
    </row>
    <row r="45" spans="1:4" ht="25.5" x14ac:dyDescent="0.2">
      <c r="A45" s="3">
        <v>39</v>
      </c>
      <c r="B45" s="17" t="s">
        <v>84</v>
      </c>
      <c r="C45" s="232">
        <f>'1'!C45-D45</f>
        <v>0</v>
      </c>
      <c r="D45" s="233"/>
    </row>
    <row r="46" spans="1:4" ht="25.5" x14ac:dyDescent="0.2">
      <c r="A46" s="3">
        <v>40</v>
      </c>
      <c r="B46" s="17" t="s">
        <v>85</v>
      </c>
      <c r="C46" s="232">
        <f>'1'!C46-D46</f>
        <v>0</v>
      </c>
      <c r="D46" s="233"/>
    </row>
    <row r="47" spans="1:4" x14ac:dyDescent="0.2">
      <c r="A47" s="3">
        <v>41</v>
      </c>
      <c r="B47" s="17" t="s">
        <v>86</v>
      </c>
      <c r="C47" s="232">
        <f>'1'!C47-D47</f>
        <v>0</v>
      </c>
      <c r="D47" s="233"/>
    </row>
    <row r="48" spans="1:4" ht="25.5" x14ac:dyDescent="0.2">
      <c r="A48" s="3">
        <v>42</v>
      </c>
      <c r="B48" s="17" t="s">
        <v>87</v>
      </c>
      <c r="C48" s="232">
        <f>'1'!C48-D48</f>
        <v>0</v>
      </c>
      <c r="D48" s="233"/>
    </row>
    <row r="49" spans="1:4" x14ac:dyDescent="0.2">
      <c r="A49" s="3">
        <v>43</v>
      </c>
      <c r="B49" s="17" t="s">
        <v>88</v>
      </c>
      <c r="C49" s="232">
        <f>'1'!C49-D49</f>
        <v>0</v>
      </c>
      <c r="D49" s="233"/>
    </row>
    <row r="50" spans="1:4" x14ac:dyDescent="0.2">
      <c r="A50" s="3">
        <v>44</v>
      </c>
      <c r="B50" s="17" t="s">
        <v>89</v>
      </c>
      <c r="C50" s="232">
        <f>'1'!C50-D50</f>
        <v>493865</v>
      </c>
      <c r="D50" s="233"/>
    </row>
    <row r="51" spans="1:4" x14ac:dyDescent="0.2">
      <c r="A51" s="3">
        <v>45</v>
      </c>
      <c r="B51" s="17" t="s">
        <v>90</v>
      </c>
      <c r="C51" s="232">
        <f>'1'!C51-D51</f>
        <v>0</v>
      </c>
      <c r="D51" s="249"/>
    </row>
    <row r="52" spans="1:4" x14ac:dyDescent="0.2">
      <c r="A52" s="3">
        <v>46</v>
      </c>
      <c r="B52" s="17" t="s">
        <v>91</v>
      </c>
      <c r="C52" s="232">
        <f>'1'!C52-D52</f>
        <v>0</v>
      </c>
      <c r="D52" s="233"/>
    </row>
    <row r="53" spans="1:4" ht="25.5" x14ac:dyDescent="0.2">
      <c r="A53" s="3">
        <v>47</v>
      </c>
      <c r="B53" s="17" t="s">
        <v>92</v>
      </c>
      <c r="C53" s="232">
        <f>'1'!C53-D53</f>
        <v>0</v>
      </c>
      <c r="D53" s="233"/>
    </row>
    <row r="54" spans="1:4" x14ac:dyDescent="0.2">
      <c r="A54" s="3">
        <v>48</v>
      </c>
      <c r="B54" s="17" t="s">
        <v>93</v>
      </c>
      <c r="C54" s="232">
        <f>'1'!C54-D54</f>
        <v>0</v>
      </c>
      <c r="D54" s="233"/>
    </row>
    <row r="55" spans="1:4" ht="25.5" x14ac:dyDescent="0.2">
      <c r="A55" s="3">
        <v>49</v>
      </c>
      <c r="B55" s="17" t="s">
        <v>94</v>
      </c>
      <c r="C55" s="232">
        <f>'1'!C55-D55</f>
        <v>0</v>
      </c>
      <c r="D55" s="233"/>
    </row>
    <row r="56" spans="1:4" x14ac:dyDescent="0.2">
      <c r="A56" s="3">
        <v>50</v>
      </c>
      <c r="B56" s="17" t="s">
        <v>95</v>
      </c>
      <c r="C56" s="232">
        <f>'1'!C56-D56</f>
        <v>0</v>
      </c>
      <c r="D56" s="233"/>
    </row>
    <row r="57" spans="1:4" x14ac:dyDescent="0.2">
      <c r="A57" s="3">
        <v>51</v>
      </c>
      <c r="B57" s="17" t="s">
        <v>96</v>
      </c>
      <c r="C57" s="232">
        <f>'1'!C57-D57</f>
        <v>0</v>
      </c>
      <c r="D57" s="233"/>
    </row>
    <row r="58" spans="1:4" s="28" customFormat="1" x14ac:dyDescent="0.2">
      <c r="A58" s="3">
        <v>52</v>
      </c>
      <c r="B58" s="17" t="s">
        <v>97</v>
      </c>
      <c r="C58" s="232">
        <f>'1'!C58-D58</f>
        <v>0</v>
      </c>
      <c r="D58" s="233"/>
    </row>
    <row r="59" spans="1:4" x14ac:dyDescent="0.2">
      <c r="A59" s="3">
        <v>53</v>
      </c>
      <c r="B59" s="18" t="s">
        <v>98</v>
      </c>
      <c r="C59" s="232">
        <f>'1'!C59-D59</f>
        <v>2804505</v>
      </c>
      <c r="D59" s="238">
        <f>D37+D41+D44+D50+D51+D52+D53+D54+D55+D56+D57+D58</f>
        <v>0</v>
      </c>
    </row>
    <row r="60" spans="1:4" s="28" customFormat="1" x14ac:dyDescent="0.2">
      <c r="A60" s="3">
        <v>54</v>
      </c>
      <c r="B60" s="17" t="s">
        <v>99</v>
      </c>
      <c r="C60" s="232">
        <f>'1'!C60-D60</f>
        <v>0</v>
      </c>
      <c r="D60" s="233"/>
    </row>
    <row r="61" spans="1:4" x14ac:dyDescent="0.2">
      <c r="A61" s="3">
        <v>55</v>
      </c>
      <c r="B61" s="18" t="s">
        <v>100</v>
      </c>
      <c r="C61" s="232">
        <f>'1'!C61-D61</f>
        <v>0</v>
      </c>
      <c r="D61" s="238">
        <f>D60</f>
        <v>0</v>
      </c>
    </row>
    <row r="62" spans="1:4" ht="25.5" x14ac:dyDescent="0.2">
      <c r="A62" s="3">
        <v>56</v>
      </c>
      <c r="B62" s="17" t="s">
        <v>101</v>
      </c>
      <c r="C62" s="232">
        <f>'1'!C62-D62</f>
        <v>0</v>
      </c>
      <c r="D62" s="233"/>
    </row>
    <row r="63" spans="1:4" x14ac:dyDescent="0.2">
      <c r="A63" s="3">
        <v>57</v>
      </c>
      <c r="B63" s="17" t="s">
        <v>102</v>
      </c>
      <c r="C63" s="232">
        <f>'1'!C63-D63</f>
        <v>100000</v>
      </c>
      <c r="D63" s="233"/>
    </row>
    <row r="64" spans="1:4" x14ac:dyDescent="0.2">
      <c r="A64" s="3">
        <v>58</v>
      </c>
      <c r="B64" s="17" t="s">
        <v>103</v>
      </c>
      <c r="C64" s="232">
        <f>'1'!C64-D64</f>
        <v>0</v>
      </c>
      <c r="D64" s="240"/>
    </row>
    <row r="65" spans="1:4" x14ac:dyDescent="0.2">
      <c r="A65" s="3">
        <v>59</v>
      </c>
      <c r="B65" s="18" t="s">
        <v>104</v>
      </c>
      <c r="C65" s="232">
        <f>'1'!C65-D65</f>
        <v>100000</v>
      </c>
      <c r="D65" s="244">
        <f>SUM(D62:D64)</f>
        <v>0</v>
      </c>
    </row>
    <row r="66" spans="1:4" x14ac:dyDescent="0.2">
      <c r="A66" s="3">
        <v>60</v>
      </c>
      <c r="B66" s="21" t="s">
        <v>105</v>
      </c>
      <c r="C66" s="232">
        <f>'1'!C66-D66</f>
        <v>37793486</v>
      </c>
      <c r="D66" s="245">
        <f>D18+D24+D36+D59+D61+D65</f>
        <v>0</v>
      </c>
    </row>
    <row r="67" spans="1:4" ht="25.5" x14ac:dyDescent="0.2">
      <c r="A67" s="3">
        <v>61</v>
      </c>
      <c r="B67" s="17" t="s">
        <v>106</v>
      </c>
      <c r="C67" s="232">
        <f>'1'!C67-D67</f>
        <v>34108346</v>
      </c>
      <c r="D67" s="233"/>
    </row>
    <row r="68" spans="1:4" x14ac:dyDescent="0.2">
      <c r="A68" s="3">
        <v>62</v>
      </c>
      <c r="B68" s="17" t="s">
        <v>107</v>
      </c>
      <c r="C68" s="232">
        <f>'1'!C68-D68</f>
        <v>0</v>
      </c>
      <c r="D68" s="233"/>
    </row>
    <row r="69" spans="1:4" x14ac:dyDescent="0.2">
      <c r="A69" s="3">
        <v>63</v>
      </c>
      <c r="B69" s="17" t="s">
        <v>113</v>
      </c>
      <c r="C69" s="232">
        <f>'1'!C69-D69</f>
        <v>0</v>
      </c>
      <c r="D69" s="233"/>
    </row>
    <row r="70" spans="1:4" x14ac:dyDescent="0.2">
      <c r="A70" s="3">
        <v>64</v>
      </c>
      <c r="B70" s="17" t="s">
        <v>108</v>
      </c>
      <c r="C70" s="232">
        <f>'1'!C70-D70</f>
        <v>34108346</v>
      </c>
      <c r="D70" s="239">
        <f>SUM(D67:D69)</f>
        <v>0</v>
      </c>
    </row>
    <row r="71" spans="1:4" ht="13.5" thickBot="1" x14ac:dyDescent="0.25">
      <c r="A71" s="3">
        <v>65</v>
      </c>
      <c r="B71" s="22" t="s">
        <v>109</v>
      </c>
      <c r="C71" s="232">
        <f>'1'!C71-D71</f>
        <v>34108346</v>
      </c>
      <c r="D71" s="246">
        <f>D70</f>
        <v>0</v>
      </c>
    </row>
    <row r="72" spans="1:4" ht="14.25" thickTop="1" thickBot="1" x14ac:dyDescent="0.25">
      <c r="A72" s="3">
        <v>66</v>
      </c>
      <c r="B72" s="23" t="s">
        <v>44</v>
      </c>
      <c r="C72" s="232">
        <f>'1'!C72-D72</f>
        <v>71901832</v>
      </c>
      <c r="D72" s="248">
        <f>D66+D71</f>
        <v>0</v>
      </c>
    </row>
    <row r="73" spans="1:4" ht="13.5" thickTop="1" x14ac:dyDescent="0.2"/>
  </sheetData>
  <phoneticPr fontId="36" type="noConversion"/>
  <pageMargins left="0.15748031496062992" right="0.15748031496062992" top="0.19685039370078741" bottom="0.19685039370078741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4"/>
  <sheetViews>
    <sheetView workbookViewId="0">
      <selection activeCell="S11" sqref="S11"/>
    </sheetView>
  </sheetViews>
  <sheetFormatPr defaultRowHeight="12.75" x14ac:dyDescent="0.2"/>
  <cols>
    <col min="1" max="1" width="5.7109375" customWidth="1"/>
    <col min="2" max="2" width="50" customWidth="1"/>
    <col min="3" max="3" width="13" style="228" customWidth="1"/>
    <col min="4" max="12" width="10.7109375" style="228" customWidth="1"/>
    <col min="13" max="15" width="9.140625" style="369"/>
  </cols>
  <sheetData>
    <row r="1" spans="1:15" ht="18.75" x14ac:dyDescent="0.3">
      <c r="B1" s="39" t="s">
        <v>304</v>
      </c>
      <c r="C1" s="227" t="s">
        <v>401</v>
      </c>
    </row>
    <row r="2" spans="1:15" ht="18.75" x14ac:dyDescent="0.3">
      <c r="B2" s="43" t="s">
        <v>373</v>
      </c>
      <c r="C2" s="370" t="s">
        <v>391</v>
      </c>
    </row>
    <row r="3" spans="1:15" ht="18.75" x14ac:dyDescent="0.3">
      <c r="B3" s="15"/>
    </row>
    <row r="4" spans="1:15" ht="15.75" x14ac:dyDescent="0.25">
      <c r="B4" s="16" t="s">
        <v>110</v>
      </c>
      <c r="C4" s="228" t="s">
        <v>112</v>
      </c>
    </row>
    <row r="5" spans="1:15" ht="36" x14ac:dyDescent="0.2">
      <c r="A5" s="1" t="s">
        <v>0</v>
      </c>
      <c r="B5" s="2" t="s">
        <v>1</v>
      </c>
      <c r="C5" s="230" t="s">
        <v>402</v>
      </c>
      <c r="D5" s="221" t="s">
        <v>306</v>
      </c>
      <c r="E5" s="222" t="s">
        <v>307</v>
      </c>
      <c r="F5" s="221" t="s">
        <v>308</v>
      </c>
      <c r="G5" s="221" t="s">
        <v>310</v>
      </c>
      <c r="H5" s="221" t="s">
        <v>311</v>
      </c>
      <c r="I5" s="221" t="s">
        <v>315</v>
      </c>
      <c r="J5" s="221" t="s">
        <v>318</v>
      </c>
      <c r="K5" s="223" t="s">
        <v>319</v>
      </c>
      <c r="L5" s="224" t="s">
        <v>320</v>
      </c>
      <c r="M5" s="371" t="s">
        <v>403</v>
      </c>
      <c r="N5" s="371" t="s">
        <v>404</v>
      </c>
      <c r="O5" s="372" t="s">
        <v>405</v>
      </c>
    </row>
    <row r="6" spans="1:15" ht="25.5" x14ac:dyDescent="0.2">
      <c r="A6" s="3">
        <v>1</v>
      </c>
      <c r="B6" s="17" t="s">
        <v>46</v>
      </c>
      <c r="C6" s="234">
        <f>SUM(D6:O6)</f>
        <v>15186898</v>
      </c>
      <c r="D6" s="233">
        <v>15186898</v>
      </c>
      <c r="E6" s="233"/>
      <c r="F6" s="233"/>
      <c r="G6" s="233"/>
      <c r="H6" s="233"/>
      <c r="I6" s="233"/>
      <c r="J6" s="233"/>
      <c r="K6" s="233"/>
      <c r="L6" s="233"/>
      <c r="M6" s="373"/>
      <c r="N6" s="373"/>
      <c r="O6" s="373"/>
    </row>
    <row r="7" spans="1:15" ht="25.5" x14ac:dyDescent="0.2">
      <c r="A7" s="3">
        <v>2</v>
      </c>
      <c r="B7" s="17" t="s">
        <v>47</v>
      </c>
      <c r="C7" s="234">
        <f t="shared" ref="C7:C70" si="0">SUM(D7:O7)</f>
        <v>0</v>
      </c>
      <c r="D7" s="233"/>
      <c r="E7" s="233"/>
      <c r="F7" s="233"/>
      <c r="G7" s="233"/>
      <c r="H7" s="233"/>
      <c r="I7" s="233"/>
      <c r="J7" s="233"/>
      <c r="K7" s="233"/>
      <c r="L7" s="233"/>
      <c r="M7" s="373"/>
      <c r="N7" s="373"/>
      <c r="O7" s="373"/>
    </row>
    <row r="8" spans="1:15" ht="25.5" x14ac:dyDescent="0.2">
      <c r="A8" s="3">
        <v>3</v>
      </c>
      <c r="B8" s="17" t="s">
        <v>48</v>
      </c>
      <c r="C8" s="234">
        <f t="shared" si="0"/>
        <v>5296600</v>
      </c>
      <c r="D8" s="233">
        <v>5296600</v>
      </c>
      <c r="E8" s="233"/>
      <c r="F8" s="233"/>
      <c r="G8" s="233"/>
      <c r="H8" s="233"/>
      <c r="I8" s="233"/>
      <c r="J8" s="233"/>
      <c r="K8" s="233"/>
      <c r="L8" s="233"/>
      <c r="M8" s="373"/>
      <c r="N8" s="373"/>
      <c r="O8" s="373"/>
    </row>
    <row r="9" spans="1:15" ht="25.5" x14ac:dyDescent="0.2">
      <c r="A9" s="3">
        <v>4</v>
      </c>
      <c r="B9" s="17" t="s">
        <v>49</v>
      </c>
      <c r="C9" s="234">
        <f t="shared" si="0"/>
        <v>1800000</v>
      </c>
      <c r="D9" s="233">
        <v>1800000</v>
      </c>
      <c r="E9" s="233"/>
      <c r="F9" s="233"/>
      <c r="G9" s="233"/>
      <c r="H9" s="233"/>
      <c r="I9" s="233"/>
      <c r="J9" s="233"/>
      <c r="K9" s="233"/>
      <c r="L9" s="233"/>
      <c r="M9" s="373"/>
      <c r="N9" s="373"/>
      <c r="O9" s="373"/>
    </row>
    <row r="10" spans="1:15" ht="25.5" x14ac:dyDescent="0.2">
      <c r="A10" s="3">
        <v>5</v>
      </c>
      <c r="B10" s="17" t="s">
        <v>50</v>
      </c>
      <c r="C10" s="234">
        <f t="shared" si="0"/>
        <v>0</v>
      </c>
      <c r="D10" s="233"/>
      <c r="E10" s="233"/>
      <c r="F10" s="233"/>
      <c r="G10" s="233"/>
      <c r="H10" s="233"/>
      <c r="I10" s="233"/>
      <c r="J10" s="233"/>
      <c r="K10" s="233"/>
      <c r="L10" s="233"/>
      <c r="M10" s="373"/>
      <c r="N10" s="373"/>
      <c r="O10" s="373"/>
    </row>
    <row r="11" spans="1:15" x14ac:dyDescent="0.2">
      <c r="A11" s="3">
        <v>6</v>
      </c>
      <c r="B11" s="17" t="s">
        <v>51</v>
      </c>
      <c r="C11" s="234">
        <f t="shared" si="0"/>
        <v>22283498</v>
      </c>
      <c r="D11" s="235">
        <f t="shared" ref="D11:O11" si="1">SUM(D6:D10)</f>
        <v>22283498</v>
      </c>
      <c r="E11" s="235">
        <f t="shared" si="1"/>
        <v>0</v>
      </c>
      <c r="F11" s="235">
        <f t="shared" si="1"/>
        <v>0</v>
      </c>
      <c r="G11" s="235">
        <f t="shared" si="1"/>
        <v>0</v>
      </c>
      <c r="H11" s="235">
        <f t="shared" si="1"/>
        <v>0</v>
      </c>
      <c r="I11" s="235">
        <f t="shared" si="1"/>
        <v>0</v>
      </c>
      <c r="J11" s="235">
        <f t="shared" si="1"/>
        <v>0</v>
      </c>
      <c r="K11" s="235">
        <f t="shared" si="1"/>
        <v>0</v>
      </c>
      <c r="L11" s="235">
        <f t="shared" si="1"/>
        <v>0</v>
      </c>
      <c r="M11" s="374">
        <f t="shared" si="1"/>
        <v>0</v>
      </c>
      <c r="N11" s="374">
        <f t="shared" si="1"/>
        <v>0</v>
      </c>
      <c r="O11" s="374">
        <f t="shared" si="1"/>
        <v>0</v>
      </c>
    </row>
    <row r="12" spans="1:15" ht="25.5" x14ac:dyDescent="0.2">
      <c r="A12" s="3">
        <v>7</v>
      </c>
      <c r="B12" s="17" t="s">
        <v>52</v>
      </c>
      <c r="C12" s="234">
        <f t="shared" si="0"/>
        <v>6675483</v>
      </c>
      <c r="D12" s="235">
        <f t="shared" ref="D12:L12" si="2">SUM(D13:D17)</f>
        <v>0</v>
      </c>
      <c r="E12" s="235">
        <f t="shared" si="2"/>
        <v>0</v>
      </c>
      <c r="F12" s="235">
        <f t="shared" si="2"/>
        <v>0</v>
      </c>
      <c r="G12" s="235">
        <f t="shared" si="2"/>
        <v>0</v>
      </c>
      <c r="H12" s="235">
        <f t="shared" si="2"/>
        <v>6675483</v>
      </c>
      <c r="I12" s="235">
        <f t="shared" si="2"/>
        <v>0</v>
      </c>
      <c r="J12" s="235">
        <f t="shared" si="2"/>
        <v>0</v>
      </c>
      <c r="K12" s="235">
        <f t="shared" si="2"/>
        <v>0</v>
      </c>
      <c r="L12" s="235">
        <f t="shared" si="2"/>
        <v>0</v>
      </c>
      <c r="M12" s="374">
        <f>SUM(L13:L17)</f>
        <v>0</v>
      </c>
      <c r="N12" s="374">
        <f>SUM(M13:M17)</f>
        <v>0</v>
      </c>
      <c r="O12" s="374">
        <f>SUM(N13:N17)</f>
        <v>0</v>
      </c>
    </row>
    <row r="13" spans="1:15" x14ac:dyDescent="0.2">
      <c r="A13" s="3">
        <v>8</v>
      </c>
      <c r="B13" s="17" t="s">
        <v>374</v>
      </c>
      <c r="C13" s="234">
        <f t="shared" si="0"/>
        <v>0</v>
      </c>
      <c r="D13" s="233"/>
      <c r="E13" s="233"/>
      <c r="F13" s="233"/>
      <c r="G13" s="233"/>
      <c r="H13" s="233"/>
      <c r="I13" s="233"/>
      <c r="J13" s="233"/>
      <c r="K13" s="233"/>
      <c r="L13" s="233"/>
      <c r="M13" s="373"/>
      <c r="N13" s="373"/>
      <c r="O13" s="373"/>
    </row>
    <row r="14" spans="1:15" x14ac:dyDescent="0.2">
      <c r="A14" s="3">
        <v>9</v>
      </c>
      <c r="B14" s="17" t="s">
        <v>54</v>
      </c>
      <c r="C14" s="234">
        <f t="shared" si="0"/>
        <v>0</v>
      </c>
      <c r="D14" s="233"/>
      <c r="E14" s="233"/>
      <c r="F14" s="233"/>
      <c r="G14" s="233"/>
      <c r="H14" s="233"/>
      <c r="I14" s="233"/>
      <c r="J14" s="233"/>
      <c r="K14" s="233"/>
      <c r="L14" s="233"/>
      <c r="M14" s="373"/>
      <c r="N14" s="373"/>
      <c r="O14" s="373"/>
    </row>
    <row r="15" spans="1:15" x14ac:dyDescent="0.2">
      <c r="A15" s="3">
        <v>10</v>
      </c>
      <c r="B15" s="17" t="s">
        <v>55</v>
      </c>
      <c r="C15" s="234">
        <f t="shared" si="0"/>
        <v>6675483</v>
      </c>
      <c r="D15" s="233"/>
      <c r="E15" s="236"/>
      <c r="F15" s="233"/>
      <c r="G15" s="233"/>
      <c r="H15" s="233">
        <v>6675483</v>
      </c>
      <c r="I15" s="236"/>
      <c r="J15" s="233"/>
      <c r="K15" s="233"/>
      <c r="L15" s="233"/>
      <c r="M15" s="373"/>
      <c r="N15" s="373"/>
      <c r="O15" s="373"/>
    </row>
    <row r="16" spans="1:15" x14ac:dyDescent="0.2">
      <c r="A16" s="3"/>
      <c r="B16" s="17" t="s">
        <v>365</v>
      </c>
      <c r="C16" s="234">
        <f t="shared" si="0"/>
        <v>0</v>
      </c>
      <c r="D16" s="233"/>
      <c r="E16" s="236"/>
      <c r="F16" s="233"/>
      <c r="G16" s="233"/>
      <c r="H16" s="233"/>
      <c r="I16" s="236"/>
      <c r="J16" s="233"/>
      <c r="K16" s="233"/>
      <c r="L16" s="233"/>
      <c r="M16" s="373"/>
      <c r="N16" s="373"/>
      <c r="O16" s="373"/>
    </row>
    <row r="17" spans="1:15" x14ac:dyDescent="0.2">
      <c r="A17" s="3">
        <v>11</v>
      </c>
      <c r="B17" s="17" t="s">
        <v>56</v>
      </c>
      <c r="C17" s="234">
        <f t="shared" si="0"/>
        <v>0</v>
      </c>
      <c r="D17" s="233"/>
      <c r="E17" s="233"/>
      <c r="F17" s="233"/>
      <c r="G17" s="233"/>
      <c r="H17" s="233"/>
      <c r="I17" s="233"/>
      <c r="J17" s="233"/>
      <c r="K17" s="233"/>
      <c r="L17" s="233"/>
      <c r="M17" s="373"/>
      <c r="N17" s="373"/>
      <c r="O17" s="373"/>
    </row>
    <row r="18" spans="1:15" ht="25.5" x14ac:dyDescent="0.2">
      <c r="A18" s="3">
        <v>12</v>
      </c>
      <c r="B18" s="18" t="s">
        <v>57</v>
      </c>
      <c r="C18" s="234">
        <f t="shared" si="0"/>
        <v>28958981</v>
      </c>
      <c r="D18" s="238">
        <f t="shared" ref="D18:L18" si="3">D11+D12</f>
        <v>22283498</v>
      </c>
      <c r="E18" s="238">
        <f t="shared" si="3"/>
        <v>0</v>
      </c>
      <c r="F18" s="238">
        <f t="shared" si="3"/>
        <v>0</v>
      </c>
      <c r="G18" s="238">
        <f t="shared" si="3"/>
        <v>0</v>
      </c>
      <c r="H18" s="238">
        <f t="shared" si="3"/>
        <v>6675483</v>
      </c>
      <c r="I18" s="238">
        <f t="shared" si="3"/>
        <v>0</v>
      </c>
      <c r="J18" s="238">
        <f t="shared" si="3"/>
        <v>0</v>
      </c>
      <c r="K18" s="238">
        <f t="shared" si="3"/>
        <v>0</v>
      </c>
      <c r="L18" s="238">
        <f t="shared" si="3"/>
        <v>0</v>
      </c>
      <c r="M18" s="340">
        <f>M11+N12</f>
        <v>0</v>
      </c>
      <c r="N18" s="340">
        <f>N11+O12</f>
        <v>0</v>
      </c>
      <c r="O18" s="340">
        <f>O11+P12</f>
        <v>0</v>
      </c>
    </row>
    <row r="19" spans="1:15" x14ac:dyDescent="0.2">
      <c r="A19" s="3">
        <v>13</v>
      </c>
      <c r="B19" s="17" t="s">
        <v>58</v>
      </c>
      <c r="C19" s="234">
        <f t="shared" si="0"/>
        <v>0</v>
      </c>
      <c r="D19" s="239">
        <f t="shared" ref="D19:O19" si="4">SUM(D20:D23)</f>
        <v>0</v>
      </c>
      <c r="E19" s="239">
        <f t="shared" si="4"/>
        <v>0</v>
      </c>
      <c r="F19" s="239">
        <f t="shared" si="4"/>
        <v>0</v>
      </c>
      <c r="G19" s="239">
        <f t="shared" si="4"/>
        <v>0</v>
      </c>
      <c r="H19" s="239">
        <f t="shared" si="4"/>
        <v>0</v>
      </c>
      <c r="I19" s="239">
        <f t="shared" si="4"/>
        <v>0</v>
      </c>
      <c r="J19" s="239">
        <f t="shared" si="4"/>
        <v>0</v>
      </c>
      <c r="K19" s="239">
        <f t="shared" si="4"/>
        <v>0</v>
      </c>
      <c r="L19" s="239">
        <f t="shared" si="4"/>
        <v>0</v>
      </c>
      <c r="M19" s="375">
        <f t="shared" si="4"/>
        <v>0</v>
      </c>
      <c r="N19" s="375">
        <f t="shared" si="4"/>
        <v>0</v>
      </c>
      <c r="O19" s="375">
        <f t="shared" si="4"/>
        <v>0</v>
      </c>
    </row>
    <row r="20" spans="1:15" x14ac:dyDescent="0.2">
      <c r="A20" s="3">
        <v>14</v>
      </c>
      <c r="B20" s="17" t="s">
        <v>59</v>
      </c>
      <c r="C20" s="234">
        <f t="shared" si="0"/>
        <v>0</v>
      </c>
      <c r="D20" s="240"/>
      <c r="E20" s="240"/>
      <c r="F20" s="240"/>
      <c r="G20" s="240"/>
      <c r="H20" s="240"/>
      <c r="I20" s="240"/>
      <c r="J20" s="240"/>
      <c r="K20" s="240"/>
      <c r="L20" s="240"/>
      <c r="M20" s="373"/>
      <c r="N20" s="373"/>
      <c r="O20" s="373"/>
    </row>
    <row r="21" spans="1:15" x14ac:dyDescent="0.2">
      <c r="A21" s="3">
        <v>15</v>
      </c>
      <c r="B21" s="17" t="s">
        <v>60</v>
      </c>
      <c r="C21" s="234">
        <f t="shared" si="0"/>
        <v>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373"/>
      <c r="N21" s="373"/>
      <c r="O21" s="373"/>
    </row>
    <row r="22" spans="1:15" x14ac:dyDescent="0.2">
      <c r="A22" s="3">
        <v>16</v>
      </c>
      <c r="B22" s="17" t="s">
        <v>61</v>
      </c>
      <c r="C22" s="234">
        <f t="shared" si="0"/>
        <v>0</v>
      </c>
      <c r="D22" s="240"/>
      <c r="E22" s="240"/>
      <c r="F22" s="240"/>
      <c r="G22" s="240"/>
      <c r="H22" s="240"/>
      <c r="I22" s="240"/>
      <c r="J22" s="240"/>
      <c r="K22" s="240"/>
      <c r="L22" s="240"/>
      <c r="M22" s="373"/>
      <c r="N22" s="373"/>
      <c r="O22" s="373"/>
    </row>
    <row r="23" spans="1:15" x14ac:dyDescent="0.2">
      <c r="A23" s="3">
        <v>17</v>
      </c>
      <c r="B23" s="19" t="s">
        <v>62</v>
      </c>
      <c r="C23" s="234">
        <f t="shared" si="0"/>
        <v>0</v>
      </c>
      <c r="D23" s="240"/>
      <c r="E23" s="240"/>
      <c r="F23" s="240"/>
      <c r="G23" s="240"/>
      <c r="H23" s="240"/>
      <c r="I23" s="240"/>
      <c r="J23" s="240"/>
      <c r="K23" s="240"/>
      <c r="L23" s="240"/>
      <c r="M23" s="373"/>
      <c r="N23" s="373"/>
      <c r="O23" s="373"/>
    </row>
    <row r="24" spans="1:15" ht="25.5" x14ac:dyDescent="0.2">
      <c r="A24" s="3">
        <v>18</v>
      </c>
      <c r="B24" s="18" t="s">
        <v>63</v>
      </c>
      <c r="C24" s="234">
        <f t="shared" si="0"/>
        <v>0</v>
      </c>
      <c r="D24" s="238">
        <f t="shared" ref="D24:O24" si="5">D19</f>
        <v>0</v>
      </c>
      <c r="E24" s="238">
        <f t="shared" si="5"/>
        <v>0</v>
      </c>
      <c r="F24" s="238">
        <f t="shared" si="5"/>
        <v>0</v>
      </c>
      <c r="G24" s="238">
        <f t="shared" si="5"/>
        <v>0</v>
      </c>
      <c r="H24" s="238">
        <f t="shared" si="5"/>
        <v>0</v>
      </c>
      <c r="I24" s="238">
        <f t="shared" si="5"/>
        <v>0</v>
      </c>
      <c r="J24" s="238">
        <f t="shared" si="5"/>
        <v>0</v>
      </c>
      <c r="K24" s="238">
        <f t="shared" si="5"/>
        <v>0</v>
      </c>
      <c r="L24" s="238">
        <f t="shared" si="5"/>
        <v>0</v>
      </c>
      <c r="M24" s="376">
        <f t="shared" si="5"/>
        <v>0</v>
      </c>
      <c r="N24" s="376">
        <f t="shared" si="5"/>
        <v>0</v>
      </c>
      <c r="O24" s="376">
        <f t="shared" si="5"/>
        <v>0</v>
      </c>
    </row>
    <row r="25" spans="1:15" x14ac:dyDescent="0.2">
      <c r="A25" s="3">
        <v>19</v>
      </c>
      <c r="B25" s="17" t="s">
        <v>64</v>
      </c>
      <c r="C25" s="234">
        <f t="shared" si="0"/>
        <v>1360000</v>
      </c>
      <c r="D25" s="235">
        <f t="shared" ref="D25:O25" si="6">SUM(D26:D27)</f>
        <v>0</v>
      </c>
      <c r="E25" s="235">
        <f t="shared" si="6"/>
        <v>1360000</v>
      </c>
      <c r="F25" s="235">
        <f t="shared" si="6"/>
        <v>0</v>
      </c>
      <c r="G25" s="235">
        <f t="shared" si="6"/>
        <v>0</v>
      </c>
      <c r="H25" s="235">
        <f t="shared" si="6"/>
        <v>0</v>
      </c>
      <c r="I25" s="235">
        <f t="shared" si="6"/>
        <v>0</v>
      </c>
      <c r="J25" s="235">
        <f t="shared" si="6"/>
        <v>0</v>
      </c>
      <c r="K25" s="235">
        <f t="shared" si="6"/>
        <v>0</v>
      </c>
      <c r="L25" s="235">
        <f t="shared" si="6"/>
        <v>0</v>
      </c>
      <c r="M25" s="374">
        <f t="shared" si="6"/>
        <v>0</v>
      </c>
      <c r="N25" s="374">
        <f t="shared" si="6"/>
        <v>0</v>
      </c>
      <c r="O25" s="374">
        <f t="shared" si="6"/>
        <v>0</v>
      </c>
    </row>
    <row r="26" spans="1:15" x14ac:dyDescent="0.2">
      <c r="A26" s="3">
        <v>20</v>
      </c>
      <c r="B26" s="17" t="s">
        <v>65</v>
      </c>
      <c r="C26" s="234">
        <f t="shared" si="0"/>
        <v>350000</v>
      </c>
      <c r="D26" s="233"/>
      <c r="E26" s="233">
        <v>350000</v>
      </c>
      <c r="F26" s="233"/>
      <c r="G26" s="233"/>
      <c r="H26" s="233"/>
      <c r="I26" s="233"/>
      <c r="J26" s="233"/>
      <c r="K26" s="233"/>
      <c r="L26" s="233"/>
      <c r="M26" s="373"/>
      <c r="N26" s="373"/>
      <c r="O26" s="373"/>
    </row>
    <row r="27" spans="1:15" ht="16.5" customHeight="1" x14ac:dyDescent="0.2">
      <c r="A27" s="3">
        <v>21</v>
      </c>
      <c r="B27" s="17" t="s">
        <v>66</v>
      </c>
      <c r="C27" s="234">
        <f t="shared" si="0"/>
        <v>1010000</v>
      </c>
      <c r="D27" s="233"/>
      <c r="E27" s="233">
        <v>1010000</v>
      </c>
      <c r="F27" s="233"/>
      <c r="G27" s="233"/>
      <c r="H27" s="233"/>
      <c r="I27" s="233"/>
      <c r="J27" s="233"/>
      <c r="K27" s="233"/>
      <c r="L27" s="233"/>
      <c r="M27" s="373"/>
      <c r="N27" s="373"/>
      <c r="O27" s="373"/>
    </row>
    <row r="28" spans="1:15" ht="18.75" customHeight="1" x14ac:dyDescent="0.2">
      <c r="A28" s="3">
        <v>22</v>
      </c>
      <c r="B28" s="17" t="s">
        <v>67</v>
      </c>
      <c r="C28" s="234">
        <f t="shared" si="0"/>
        <v>2920000</v>
      </c>
      <c r="D28" s="233"/>
      <c r="E28" s="233">
        <v>2920000</v>
      </c>
      <c r="F28" s="233"/>
      <c r="G28" s="233"/>
      <c r="H28" s="233"/>
      <c r="I28" s="233"/>
      <c r="J28" s="233"/>
      <c r="K28" s="233"/>
      <c r="L28" s="233"/>
      <c r="M28" s="373"/>
      <c r="N28" s="373"/>
      <c r="O28" s="373"/>
    </row>
    <row r="29" spans="1:15" x14ac:dyDescent="0.2">
      <c r="A29" s="3">
        <v>23</v>
      </c>
      <c r="B29" s="17" t="s">
        <v>68</v>
      </c>
      <c r="C29" s="234">
        <f t="shared" si="0"/>
        <v>1450000</v>
      </c>
      <c r="D29" s="233"/>
      <c r="E29" s="233">
        <v>1450000</v>
      </c>
      <c r="F29" s="233"/>
      <c r="G29" s="233"/>
      <c r="H29" s="233"/>
      <c r="I29" s="233"/>
      <c r="J29" s="233"/>
      <c r="K29" s="233"/>
      <c r="L29" s="233"/>
      <c r="M29" s="373"/>
      <c r="N29" s="373"/>
      <c r="O29" s="373"/>
    </row>
    <row r="30" spans="1:15" ht="25.5" x14ac:dyDescent="0.2">
      <c r="A30" s="3">
        <v>24</v>
      </c>
      <c r="B30" s="17" t="s">
        <v>69</v>
      </c>
      <c r="C30" s="234">
        <f t="shared" si="0"/>
        <v>0</v>
      </c>
      <c r="D30" s="233"/>
      <c r="E30" s="233"/>
      <c r="F30" s="233"/>
      <c r="G30" s="233"/>
      <c r="H30" s="233"/>
      <c r="I30" s="233"/>
      <c r="J30" s="233"/>
      <c r="K30" s="233"/>
      <c r="L30" s="233"/>
      <c r="M30" s="373"/>
      <c r="N30" s="373"/>
      <c r="O30" s="373"/>
    </row>
    <row r="31" spans="1:15" x14ac:dyDescent="0.2">
      <c r="A31" s="3">
        <v>25</v>
      </c>
      <c r="B31" s="17" t="s">
        <v>70</v>
      </c>
      <c r="C31" s="234">
        <f t="shared" si="0"/>
        <v>4370000</v>
      </c>
      <c r="D31" s="235">
        <f t="shared" ref="D31:O31" si="7">SUM(D28:D30)</f>
        <v>0</v>
      </c>
      <c r="E31" s="235">
        <f t="shared" si="7"/>
        <v>4370000</v>
      </c>
      <c r="F31" s="235">
        <f t="shared" si="7"/>
        <v>0</v>
      </c>
      <c r="G31" s="235">
        <f t="shared" si="7"/>
        <v>0</v>
      </c>
      <c r="H31" s="235">
        <f t="shared" si="7"/>
        <v>0</v>
      </c>
      <c r="I31" s="235">
        <f t="shared" si="7"/>
        <v>0</v>
      </c>
      <c r="J31" s="235">
        <f t="shared" si="7"/>
        <v>0</v>
      </c>
      <c r="K31" s="235">
        <f t="shared" si="7"/>
        <v>0</v>
      </c>
      <c r="L31" s="235">
        <f t="shared" si="7"/>
        <v>0</v>
      </c>
      <c r="M31" s="377">
        <f t="shared" si="7"/>
        <v>0</v>
      </c>
      <c r="N31" s="377">
        <f t="shared" si="7"/>
        <v>0</v>
      </c>
      <c r="O31" s="377">
        <f t="shared" si="7"/>
        <v>0</v>
      </c>
    </row>
    <row r="32" spans="1:15" x14ac:dyDescent="0.2">
      <c r="A32" s="3">
        <v>26</v>
      </c>
      <c r="B32" s="17" t="s">
        <v>71</v>
      </c>
      <c r="C32" s="234">
        <f t="shared" si="0"/>
        <v>200000</v>
      </c>
      <c r="D32" s="235">
        <f t="shared" ref="D32:O32" si="8">SUM(D33:D35)</f>
        <v>0</v>
      </c>
      <c r="E32" s="235">
        <f t="shared" si="8"/>
        <v>200000</v>
      </c>
      <c r="F32" s="235">
        <f t="shared" si="8"/>
        <v>0</v>
      </c>
      <c r="G32" s="235">
        <f t="shared" si="8"/>
        <v>0</v>
      </c>
      <c r="H32" s="235">
        <f t="shared" si="8"/>
        <v>0</v>
      </c>
      <c r="I32" s="235">
        <f t="shared" si="8"/>
        <v>0</v>
      </c>
      <c r="J32" s="235">
        <f t="shared" si="8"/>
        <v>0</v>
      </c>
      <c r="K32" s="235">
        <f t="shared" si="8"/>
        <v>0</v>
      </c>
      <c r="L32" s="235">
        <f t="shared" si="8"/>
        <v>0</v>
      </c>
      <c r="M32" s="377">
        <f t="shared" si="8"/>
        <v>0</v>
      </c>
      <c r="N32" s="377">
        <f t="shared" si="8"/>
        <v>0</v>
      </c>
      <c r="O32" s="377">
        <f t="shared" si="8"/>
        <v>0</v>
      </c>
    </row>
    <row r="33" spans="1:15" ht="51" x14ac:dyDescent="0.2">
      <c r="A33" s="3">
        <v>27</v>
      </c>
      <c r="B33" s="17" t="s">
        <v>72</v>
      </c>
      <c r="C33" s="234">
        <f t="shared" si="0"/>
        <v>0</v>
      </c>
      <c r="D33" s="233"/>
      <c r="E33" s="233"/>
      <c r="F33" s="233"/>
      <c r="G33" s="233"/>
      <c r="H33" s="233"/>
      <c r="I33" s="233"/>
      <c r="J33" s="233"/>
      <c r="K33" s="233"/>
      <c r="L33" s="233"/>
      <c r="M33" s="373"/>
      <c r="N33" s="373"/>
      <c r="O33" s="373"/>
    </row>
    <row r="34" spans="1:15" x14ac:dyDescent="0.2">
      <c r="A34" s="3">
        <v>28</v>
      </c>
      <c r="B34" s="17" t="s">
        <v>73</v>
      </c>
      <c r="C34" s="234">
        <f t="shared" si="0"/>
        <v>140000</v>
      </c>
      <c r="D34" s="233"/>
      <c r="E34" s="233">
        <v>140000</v>
      </c>
      <c r="F34" s="233"/>
      <c r="G34" s="233"/>
      <c r="H34" s="233"/>
      <c r="I34" s="233"/>
      <c r="J34" s="233"/>
      <c r="K34" s="233"/>
      <c r="L34" s="233"/>
      <c r="M34" s="373"/>
      <c r="N34" s="373"/>
      <c r="O34" s="373"/>
    </row>
    <row r="35" spans="1:15" x14ac:dyDescent="0.2">
      <c r="A35" s="3">
        <v>29</v>
      </c>
      <c r="B35" s="17" t="s">
        <v>74</v>
      </c>
      <c r="C35" s="234">
        <f t="shared" si="0"/>
        <v>60000</v>
      </c>
      <c r="D35" s="240"/>
      <c r="E35" s="233">
        <v>60000</v>
      </c>
      <c r="F35" s="240"/>
      <c r="G35" s="240"/>
      <c r="H35" s="240"/>
      <c r="I35" s="240"/>
      <c r="J35" s="240"/>
      <c r="K35" s="240"/>
      <c r="L35" s="240"/>
      <c r="M35" s="373"/>
      <c r="N35" s="373"/>
      <c r="O35" s="373"/>
    </row>
    <row r="36" spans="1:15" x14ac:dyDescent="0.2">
      <c r="A36" s="3">
        <v>30</v>
      </c>
      <c r="B36" s="18" t="s">
        <v>75</v>
      </c>
      <c r="C36" s="234">
        <f t="shared" si="0"/>
        <v>5930000</v>
      </c>
      <c r="D36" s="238">
        <f t="shared" ref="D36:O36" si="9">D25+D31+D32</f>
        <v>0</v>
      </c>
      <c r="E36" s="238">
        <f t="shared" si="9"/>
        <v>5930000</v>
      </c>
      <c r="F36" s="238">
        <f t="shared" si="9"/>
        <v>0</v>
      </c>
      <c r="G36" s="238">
        <f t="shared" si="9"/>
        <v>0</v>
      </c>
      <c r="H36" s="238">
        <f t="shared" si="9"/>
        <v>0</v>
      </c>
      <c r="I36" s="238">
        <f t="shared" si="9"/>
        <v>0</v>
      </c>
      <c r="J36" s="238">
        <f t="shared" si="9"/>
        <v>0</v>
      </c>
      <c r="K36" s="238">
        <f t="shared" si="9"/>
        <v>0</v>
      </c>
      <c r="L36" s="238">
        <f t="shared" si="9"/>
        <v>0</v>
      </c>
      <c r="M36" s="376">
        <f t="shared" si="9"/>
        <v>0</v>
      </c>
      <c r="N36" s="376">
        <f t="shared" si="9"/>
        <v>0</v>
      </c>
      <c r="O36" s="376">
        <f t="shared" si="9"/>
        <v>0</v>
      </c>
    </row>
    <row r="37" spans="1:15" x14ac:dyDescent="0.2">
      <c r="A37" s="3">
        <v>31</v>
      </c>
      <c r="B37" s="20" t="s">
        <v>76</v>
      </c>
      <c r="C37" s="234">
        <f t="shared" si="0"/>
        <v>190000</v>
      </c>
      <c r="D37" s="241">
        <f t="shared" ref="D37:O37" si="10">SUM(D38:D40)</f>
        <v>0</v>
      </c>
      <c r="E37" s="241">
        <f t="shared" si="10"/>
        <v>0</v>
      </c>
      <c r="F37" s="241">
        <f t="shared" si="10"/>
        <v>0</v>
      </c>
      <c r="G37" s="241">
        <f t="shared" si="10"/>
        <v>190000</v>
      </c>
      <c r="H37" s="241">
        <f t="shared" si="10"/>
        <v>0</v>
      </c>
      <c r="I37" s="241">
        <f t="shared" si="10"/>
        <v>0</v>
      </c>
      <c r="J37" s="241">
        <f t="shared" si="10"/>
        <v>0</v>
      </c>
      <c r="K37" s="241">
        <f t="shared" si="10"/>
        <v>0</v>
      </c>
      <c r="L37" s="241">
        <f t="shared" si="10"/>
        <v>0</v>
      </c>
      <c r="M37" s="378">
        <f t="shared" si="10"/>
        <v>0</v>
      </c>
      <c r="N37" s="378">
        <f t="shared" si="10"/>
        <v>0</v>
      </c>
      <c r="O37" s="378">
        <f t="shared" si="10"/>
        <v>0</v>
      </c>
    </row>
    <row r="38" spans="1:15" x14ac:dyDescent="0.2">
      <c r="A38" s="3">
        <v>32</v>
      </c>
      <c r="B38" s="20" t="s">
        <v>77</v>
      </c>
      <c r="C38" s="234">
        <f t="shared" si="0"/>
        <v>0</v>
      </c>
      <c r="D38" s="236"/>
      <c r="E38" s="236"/>
      <c r="F38" s="236"/>
      <c r="G38" s="236"/>
      <c r="H38" s="236"/>
      <c r="I38" s="236"/>
      <c r="J38" s="236"/>
      <c r="K38" s="236"/>
      <c r="L38" s="236"/>
      <c r="M38" s="373"/>
      <c r="N38" s="373"/>
      <c r="O38" s="373"/>
    </row>
    <row r="39" spans="1:15" x14ac:dyDescent="0.2">
      <c r="A39" s="3">
        <v>33</v>
      </c>
      <c r="B39" s="20" t="s">
        <v>78</v>
      </c>
      <c r="C39" s="234">
        <f t="shared" si="0"/>
        <v>190000</v>
      </c>
      <c r="D39" s="236"/>
      <c r="E39" s="236"/>
      <c r="F39" s="236"/>
      <c r="G39" s="236">
        <v>190000</v>
      </c>
      <c r="H39" s="236"/>
      <c r="I39" s="236"/>
      <c r="J39" s="236"/>
      <c r="K39" s="236"/>
      <c r="L39" s="236"/>
      <c r="M39" s="373"/>
      <c r="N39" s="373"/>
      <c r="O39" s="373"/>
    </row>
    <row r="40" spans="1:15" x14ac:dyDescent="0.2">
      <c r="A40" s="3">
        <v>34</v>
      </c>
      <c r="B40" s="20" t="s">
        <v>79</v>
      </c>
      <c r="C40" s="234">
        <f t="shared" si="0"/>
        <v>0</v>
      </c>
      <c r="D40" s="236"/>
      <c r="E40" s="236"/>
      <c r="F40" s="236"/>
      <c r="G40" s="236"/>
      <c r="H40" s="236"/>
      <c r="I40" s="236"/>
      <c r="J40" s="236"/>
      <c r="K40" s="236"/>
      <c r="L40" s="236"/>
      <c r="M40" s="373"/>
      <c r="N40" s="373"/>
      <c r="O40" s="373"/>
    </row>
    <row r="41" spans="1:15" x14ac:dyDescent="0.2">
      <c r="A41" s="3">
        <v>35</v>
      </c>
      <c r="B41" s="17" t="s">
        <v>80</v>
      </c>
      <c r="C41" s="234">
        <f t="shared" si="0"/>
        <v>2120640</v>
      </c>
      <c r="D41" s="241">
        <f t="shared" ref="D41:O41" si="11">SUM(D42:D43)</f>
        <v>0</v>
      </c>
      <c r="E41" s="241">
        <f t="shared" si="11"/>
        <v>0</v>
      </c>
      <c r="F41" s="241">
        <f t="shared" si="11"/>
        <v>225000</v>
      </c>
      <c r="G41" s="241">
        <f t="shared" si="11"/>
        <v>120000</v>
      </c>
      <c r="H41" s="241">
        <f t="shared" si="11"/>
        <v>0</v>
      </c>
      <c r="I41" s="241">
        <f t="shared" si="11"/>
        <v>1775640</v>
      </c>
      <c r="J41" s="241">
        <f t="shared" si="11"/>
        <v>0</v>
      </c>
      <c r="K41" s="241">
        <f t="shared" si="11"/>
        <v>0</v>
      </c>
      <c r="L41" s="241">
        <f t="shared" si="11"/>
        <v>0</v>
      </c>
      <c r="M41" s="378">
        <f t="shared" si="11"/>
        <v>0</v>
      </c>
      <c r="N41" s="378">
        <f t="shared" si="11"/>
        <v>0</v>
      </c>
      <c r="O41" s="378">
        <f t="shared" si="11"/>
        <v>0</v>
      </c>
    </row>
    <row r="42" spans="1:15" x14ac:dyDescent="0.2">
      <c r="A42" s="3">
        <v>36</v>
      </c>
      <c r="B42" s="17" t="s">
        <v>81</v>
      </c>
      <c r="C42" s="234">
        <f t="shared" si="0"/>
        <v>1775640</v>
      </c>
      <c r="D42" s="233"/>
      <c r="E42" s="233"/>
      <c r="F42" s="233"/>
      <c r="G42" s="233"/>
      <c r="H42" s="233"/>
      <c r="I42" s="233">
        <v>1775640</v>
      </c>
      <c r="J42" s="233"/>
      <c r="K42" s="233"/>
      <c r="L42" s="233"/>
      <c r="M42" s="373"/>
      <c r="N42" s="373"/>
      <c r="O42" s="373"/>
    </row>
    <row r="43" spans="1:15" x14ac:dyDescent="0.2">
      <c r="A43" s="3">
        <v>37</v>
      </c>
      <c r="B43" s="17" t="s">
        <v>82</v>
      </c>
      <c r="C43" s="234">
        <f t="shared" si="0"/>
        <v>345000</v>
      </c>
      <c r="D43" s="233"/>
      <c r="E43" s="233"/>
      <c r="F43" s="233">
        <v>225000</v>
      </c>
      <c r="G43" s="233">
        <v>120000</v>
      </c>
      <c r="H43" s="233"/>
      <c r="I43" s="233"/>
      <c r="J43" s="233"/>
      <c r="K43" s="233"/>
      <c r="L43" s="233"/>
      <c r="M43" s="373"/>
      <c r="N43" s="373"/>
      <c r="O43" s="373"/>
    </row>
    <row r="44" spans="1:15" x14ac:dyDescent="0.2">
      <c r="A44" s="3">
        <v>38</v>
      </c>
      <c r="B44" s="17" t="s">
        <v>83</v>
      </c>
      <c r="C44" s="234">
        <f t="shared" si="0"/>
        <v>0</v>
      </c>
      <c r="D44" s="241">
        <f t="shared" ref="D44:O44" si="12">SUM(D45:D49)</f>
        <v>0</v>
      </c>
      <c r="E44" s="241">
        <f t="shared" si="12"/>
        <v>0</v>
      </c>
      <c r="F44" s="241">
        <f t="shared" si="12"/>
        <v>0</v>
      </c>
      <c r="G44" s="241">
        <f t="shared" si="12"/>
        <v>0</v>
      </c>
      <c r="H44" s="241">
        <f t="shared" si="12"/>
        <v>0</v>
      </c>
      <c r="I44" s="241">
        <f t="shared" si="12"/>
        <v>0</v>
      </c>
      <c r="J44" s="241">
        <f t="shared" si="12"/>
        <v>0</v>
      </c>
      <c r="K44" s="241">
        <f t="shared" si="12"/>
        <v>0</v>
      </c>
      <c r="L44" s="241">
        <f t="shared" si="12"/>
        <v>0</v>
      </c>
      <c r="M44" s="378">
        <f t="shared" si="12"/>
        <v>0</v>
      </c>
      <c r="N44" s="378">
        <f t="shared" si="12"/>
        <v>0</v>
      </c>
      <c r="O44" s="378">
        <f t="shared" si="12"/>
        <v>0</v>
      </c>
    </row>
    <row r="45" spans="1:15" ht="25.5" x14ac:dyDescent="0.2">
      <c r="A45" s="3">
        <v>39</v>
      </c>
      <c r="B45" s="17" t="s">
        <v>84</v>
      </c>
      <c r="C45" s="234">
        <f t="shared" si="0"/>
        <v>0</v>
      </c>
      <c r="D45" s="233"/>
      <c r="E45" s="233"/>
      <c r="F45" s="233"/>
      <c r="G45" s="233"/>
      <c r="H45" s="233"/>
      <c r="I45" s="233"/>
      <c r="J45" s="233"/>
      <c r="K45" s="233"/>
      <c r="L45" s="233"/>
      <c r="M45" s="373"/>
      <c r="N45" s="373"/>
      <c r="O45" s="373"/>
    </row>
    <row r="46" spans="1:15" ht="25.5" x14ac:dyDescent="0.2">
      <c r="A46" s="3">
        <v>40</v>
      </c>
      <c r="B46" s="17" t="s">
        <v>85</v>
      </c>
      <c r="C46" s="234">
        <f t="shared" si="0"/>
        <v>0</v>
      </c>
      <c r="D46" s="233"/>
      <c r="E46" s="233"/>
      <c r="F46" s="233"/>
      <c r="G46" s="233"/>
      <c r="H46" s="233"/>
      <c r="I46" s="233"/>
      <c r="J46" s="233"/>
      <c r="K46" s="233"/>
      <c r="L46" s="233"/>
      <c r="M46" s="373"/>
      <c r="N46" s="373"/>
      <c r="O46" s="373"/>
    </row>
    <row r="47" spans="1:15" x14ac:dyDescent="0.2">
      <c r="A47" s="3">
        <v>41</v>
      </c>
      <c r="B47" s="17" t="s">
        <v>86</v>
      </c>
      <c r="C47" s="234">
        <f t="shared" si="0"/>
        <v>0</v>
      </c>
      <c r="D47" s="233"/>
      <c r="E47" s="233"/>
      <c r="F47" s="233"/>
      <c r="G47" s="233"/>
      <c r="H47" s="233"/>
      <c r="I47" s="233"/>
      <c r="J47" s="233"/>
      <c r="K47" s="233"/>
      <c r="L47" s="233"/>
      <c r="M47" s="373"/>
      <c r="N47" s="373"/>
      <c r="O47" s="373"/>
    </row>
    <row r="48" spans="1:15" ht="25.5" x14ac:dyDescent="0.2">
      <c r="A48" s="3">
        <v>42</v>
      </c>
      <c r="B48" s="17" t="s">
        <v>87</v>
      </c>
      <c r="C48" s="234">
        <f t="shared" si="0"/>
        <v>0</v>
      </c>
      <c r="D48" s="233"/>
      <c r="E48" s="233"/>
      <c r="F48" s="233"/>
      <c r="G48" s="233"/>
      <c r="H48" s="233"/>
      <c r="I48" s="233"/>
      <c r="J48" s="233"/>
      <c r="K48" s="233"/>
      <c r="L48" s="233"/>
      <c r="M48" s="373"/>
      <c r="N48" s="373"/>
      <c r="O48" s="373"/>
    </row>
    <row r="49" spans="1:15" x14ac:dyDescent="0.2">
      <c r="A49" s="3">
        <v>43</v>
      </c>
      <c r="B49" s="17" t="s">
        <v>88</v>
      </c>
      <c r="C49" s="234">
        <f t="shared" si="0"/>
        <v>0</v>
      </c>
      <c r="D49" s="233"/>
      <c r="E49" s="233"/>
      <c r="F49" s="233"/>
      <c r="G49" s="233"/>
      <c r="H49" s="233"/>
      <c r="I49" s="233"/>
      <c r="J49" s="233"/>
      <c r="K49" s="233"/>
      <c r="L49" s="233"/>
      <c r="M49" s="373"/>
      <c r="N49" s="373"/>
      <c r="O49" s="373"/>
    </row>
    <row r="50" spans="1:15" x14ac:dyDescent="0.2">
      <c r="A50" s="3">
        <v>44</v>
      </c>
      <c r="B50" s="17" t="s">
        <v>89</v>
      </c>
      <c r="C50" s="234">
        <f t="shared" si="0"/>
        <v>493865</v>
      </c>
      <c r="D50" s="233"/>
      <c r="E50" s="233"/>
      <c r="F50" s="233"/>
      <c r="G50" s="233"/>
      <c r="H50" s="233"/>
      <c r="I50" s="233"/>
      <c r="J50" s="233">
        <v>493865</v>
      </c>
      <c r="K50" s="233"/>
      <c r="L50" s="233"/>
      <c r="M50" s="373"/>
      <c r="N50" s="373"/>
      <c r="O50" s="373"/>
    </row>
    <row r="51" spans="1:15" x14ac:dyDescent="0.2">
      <c r="A51" s="3">
        <v>45</v>
      </c>
      <c r="B51" s="17" t="s">
        <v>90</v>
      </c>
      <c r="C51" s="234">
        <f t="shared" si="0"/>
        <v>0</v>
      </c>
      <c r="D51" s="249"/>
      <c r="E51" s="249"/>
      <c r="F51" s="249"/>
      <c r="G51" s="249"/>
      <c r="H51" s="249"/>
      <c r="I51" s="249"/>
      <c r="J51" s="249"/>
      <c r="K51" s="249"/>
      <c r="L51" s="249"/>
      <c r="M51" s="373"/>
      <c r="N51" s="373"/>
      <c r="O51" s="373"/>
    </row>
    <row r="52" spans="1:15" x14ac:dyDescent="0.2">
      <c r="A52" s="3">
        <v>46</v>
      </c>
      <c r="B52" s="17" t="s">
        <v>91</v>
      </c>
      <c r="C52" s="234">
        <f t="shared" si="0"/>
        <v>0</v>
      </c>
      <c r="D52" s="233"/>
      <c r="E52" s="233"/>
      <c r="F52" s="233"/>
      <c r="G52" s="233"/>
      <c r="H52" s="233"/>
      <c r="I52" s="233"/>
      <c r="J52" s="233"/>
      <c r="K52" s="233"/>
      <c r="L52" s="233"/>
      <c r="M52" s="373"/>
      <c r="N52" s="373"/>
      <c r="O52" s="373"/>
    </row>
    <row r="53" spans="1:15" ht="25.5" x14ac:dyDescent="0.2">
      <c r="A53" s="3">
        <v>47</v>
      </c>
      <c r="B53" s="17" t="s">
        <v>92</v>
      </c>
      <c r="C53" s="234">
        <f t="shared" si="0"/>
        <v>0</v>
      </c>
      <c r="D53" s="233"/>
      <c r="E53" s="233"/>
      <c r="F53" s="233"/>
      <c r="G53" s="233"/>
      <c r="H53" s="233"/>
      <c r="I53" s="233"/>
      <c r="J53" s="233"/>
      <c r="K53" s="233"/>
      <c r="L53" s="233"/>
      <c r="M53" s="373"/>
      <c r="N53" s="373"/>
      <c r="O53" s="373"/>
    </row>
    <row r="54" spans="1:15" x14ac:dyDescent="0.2">
      <c r="A54" s="3">
        <v>48</v>
      </c>
      <c r="B54" s="17" t="s">
        <v>93</v>
      </c>
      <c r="C54" s="234">
        <f t="shared" si="0"/>
        <v>0</v>
      </c>
      <c r="D54" s="233"/>
      <c r="E54" s="233"/>
      <c r="F54" s="233"/>
      <c r="G54" s="233"/>
      <c r="H54" s="233"/>
      <c r="I54" s="233"/>
      <c r="J54" s="233"/>
      <c r="K54" s="233"/>
      <c r="L54" s="233"/>
      <c r="M54" s="373"/>
      <c r="N54" s="373"/>
      <c r="O54" s="373"/>
    </row>
    <row r="55" spans="1:15" ht="25.5" x14ac:dyDescent="0.2">
      <c r="A55" s="3">
        <v>49</v>
      </c>
      <c r="B55" s="17" t="s">
        <v>94</v>
      </c>
      <c r="C55" s="234">
        <f t="shared" si="0"/>
        <v>0</v>
      </c>
      <c r="D55" s="233"/>
      <c r="E55" s="233"/>
      <c r="F55" s="233"/>
      <c r="G55" s="233"/>
      <c r="H55" s="233"/>
      <c r="I55" s="233"/>
      <c r="J55" s="233"/>
      <c r="K55" s="233"/>
      <c r="L55" s="233"/>
      <c r="M55" s="373"/>
      <c r="N55" s="373"/>
      <c r="O55" s="373"/>
    </row>
    <row r="56" spans="1:15" x14ac:dyDescent="0.2">
      <c r="A56" s="3">
        <v>50</v>
      </c>
      <c r="B56" s="17" t="s">
        <v>95</v>
      </c>
      <c r="C56" s="234">
        <f t="shared" si="0"/>
        <v>0</v>
      </c>
      <c r="D56" s="233"/>
      <c r="E56" s="233"/>
      <c r="F56" s="233"/>
      <c r="G56" s="233"/>
      <c r="H56" s="233"/>
      <c r="I56" s="233"/>
      <c r="J56" s="233"/>
      <c r="K56" s="233"/>
      <c r="L56" s="233"/>
      <c r="M56" s="373"/>
      <c r="N56" s="373"/>
      <c r="O56" s="373"/>
    </row>
    <row r="57" spans="1:15" x14ac:dyDescent="0.2">
      <c r="A57" s="3">
        <v>51</v>
      </c>
      <c r="B57" s="17" t="s">
        <v>96</v>
      </c>
      <c r="C57" s="234">
        <f t="shared" si="0"/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373"/>
      <c r="N57" s="373"/>
      <c r="O57" s="373"/>
    </row>
    <row r="58" spans="1:15" s="28" customFormat="1" x14ac:dyDescent="0.2">
      <c r="A58" s="3">
        <v>52</v>
      </c>
      <c r="B58" s="17" t="s">
        <v>97</v>
      </c>
      <c r="C58" s="234">
        <f t="shared" si="0"/>
        <v>0</v>
      </c>
      <c r="D58" s="233"/>
      <c r="E58" s="233"/>
      <c r="F58" s="233"/>
      <c r="G58" s="233"/>
      <c r="H58" s="233"/>
      <c r="I58" s="233"/>
      <c r="J58" s="233"/>
      <c r="K58" s="233"/>
      <c r="L58" s="233"/>
      <c r="M58" s="379"/>
      <c r="N58" s="379"/>
      <c r="O58" s="379"/>
    </row>
    <row r="59" spans="1:15" x14ac:dyDescent="0.2">
      <c r="A59" s="3">
        <v>53</v>
      </c>
      <c r="B59" s="18" t="s">
        <v>98</v>
      </c>
      <c r="C59" s="234">
        <f t="shared" si="0"/>
        <v>2804505</v>
      </c>
      <c r="D59" s="238">
        <f t="shared" ref="D59:O59" si="13">D37+D41+D44+D50+D51+D52+D53+D54+D55+D56+D57+D58</f>
        <v>0</v>
      </c>
      <c r="E59" s="238">
        <f t="shared" si="13"/>
        <v>0</v>
      </c>
      <c r="F59" s="238">
        <f t="shared" si="13"/>
        <v>225000</v>
      </c>
      <c r="G59" s="238">
        <f t="shared" si="13"/>
        <v>310000</v>
      </c>
      <c r="H59" s="238">
        <f t="shared" si="13"/>
        <v>0</v>
      </c>
      <c r="I59" s="238">
        <f t="shared" si="13"/>
        <v>1775640</v>
      </c>
      <c r="J59" s="238">
        <f t="shared" si="13"/>
        <v>493865</v>
      </c>
      <c r="K59" s="238">
        <f t="shared" si="13"/>
        <v>0</v>
      </c>
      <c r="L59" s="238">
        <f t="shared" si="13"/>
        <v>0</v>
      </c>
      <c r="M59" s="376">
        <f t="shared" si="13"/>
        <v>0</v>
      </c>
      <c r="N59" s="376">
        <f t="shared" si="13"/>
        <v>0</v>
      </c>
      <c r="O59" s="376">
        <f t="shared" si="13"/>
        <v>0</v>
      </c>
    </row>
    <row r="60" spans="1:15" s="28" customFormat="1" x14ac:dyDescent="0.2">
      <c r="A60" s="3">
        <v>54</v>
      </c>
      <c r="B60" s="17" t="s">
        <v>99</v>
      </c>
      <c r="C60" s="234">
        <f t="shared" si="0"/>
        <v>0</v>
      </c>
      <c r="D60" s="233"/>
      <c r="E60" s="233"/>
      <c r="F60" s="233"/>
      <c r="G60" s="233"/>
      <c r="H60" s="233"/>
      <c r="I60" s="233"/>
      <c r="J60" s="233"/>
      <c r="K60" s="233"/>
      <c r="L60" s="233"/>
      <c r="M60" s="379"/>
      <c r="N60" s="379"/>
      <c r="O60" s="379"/>
    </row>
    <row r="61" spans="1:15" x14ac:dyDescent="0.2">
      <c r="A61" s="3">
        <v>55</v>
      </c>
      <c r="B61" s="18" t="s">
        <v>100</v>
      </c>
      <c r="C61" s="234">
        <f t="shared" si="0"/>
        <v>0</v>
      </c>
      <c r="D61" s="238">
        <f t="shared" ref="D61:O61" si="14">D60</f>
        <v>0</v>
      </c>
      <c r="E61" s="238">
        <f t="shared" si="14"/>
        <v>0</v>
      </c>
      <c r="F61" s="238">
        <f t="shared" si="14"/>
        <v>0</v>
      </c>
      <c r="G61" s="238">
        <f t="shared" si="14"/>
        <v>0</v>
      </c>
      <c r="H61" s="238">
        <f t="shared" si="14"/>
        <v>0</v>
      </c>
      <c r="I61" s="238">
        <f t="shared" si="14"/>
        <v>0</v>
      </c>
      <c r="J61" s="238">
        <f t="shared" si="14"/>
        <v>0</v>
      </c>
      <c r="K61" s="238">
        <f t="shared" si="14"/>
        <v>0</v>
      </c>
      <c r="L61" s="238">
        <f t="shared" si="14"/>
        <v>0</v>
      </c>
      <c r="M61" s="376">
        <f t="shared" si="14"/>
        <v>0</v>
      </c>
      <c r="N61" s="376">
        <f t="shared" si="14"/>
        <v>0</v>
      </c>
      <c r="O61" s="376">
        <f t="shared" si="14"/>
        <v>0</v>
      </c>
    </row>
    <row r="62" spans="1:15" x14ac:dyDescent="0.2">
      <c r="A62" s="3"/>
      <c r="B62" s="18" t="s">
        <v>406</v>
      </c>
      <c r="C62" s="234">
        <f t="shared" si="0"/>
        <v>0</v>
      </c>
      <c r="D62" s="238"/>
      <c r="E62" s="238"/>
      <c r="F62" s="238"/>
      <c r="G62" s="238"/>
      <c r="H62" s="238"/>
      <c r="I62" s="238"/>
      <c r="J62" s="238"/>
      <c r="K62" s="238"/>
      <c r="L62" s="238"/>
      <c r="M62" s="376"/>
      <c r="N62" s="376"/>
      <c r="O62" s="376"/>
    </row>
    <row r="63" spans="1:15" ht="25.5" x14ac:dyDescent="0.2">
      <c r="A63" s="3">
        <v>56</v>
      </c>
      <c r="B63" s="17" t="s">
        <v>101</v>
      </c>
      <c r="C63" s="234">
        <f t="shared" si="0"/>
        <v>0</v>
      </c>
      <c r="D63" s="233"/>
      <c r="E63" s="233"/>
      <c r="F63" s="233"/>
      <c r="G63" s="233"/>
      <c r="H63" s="233"/>
      <c r="I63" s="233"/>
      <c r="J63" s="233"/>
      <c r="K63" s="233"/>
      <c r="L63" s="233"/>
      <c r="M63" s="373"/>
      <c r="N63" s="373"/>
      <c r="O63" s="373"/>
    </row>
    <row r="64" spans="1:15" x14ac:dyDescent="0.2">
      <c r="A64" s="3">
        <v>57</v>
      </c>
      <c r="B64" s="17" t="s">
        <v>102</v>
      </c>
      <c r="C64" s="234">
        <f t="shared" si="0"/>
        <v>100000</v>
      </c>
      <c r="D64" s="233"/>
      <c r="E64" s="233"/>
      <c r="F64" s="233"/>
      <c r="G64" s="233"/>
      <c r="H64" s="233"/>
      <c r="I64" s="233"/>
      <c r="J64" s="233"/>
      <c r="K64" s="233">
        <v>100000</v>
      </c>
      <c r="L64" s="233"/>
      <c r="M64" s="373"/>
      <c r="N64" s="373"/>
      <c r="O64" s="373"/>
    </row>
    <row r="65" spans="1:15" x14ac:dyDescent="0.2">
      <c r="A65" s="3">
        <v>58</v>
      </c>
      <c r="B65" s="17" t="s">
        <v>103</v>
      </c>
      <c r="C65" s="234">
        <f t="shared" si="0"/>
        <v>0</v>
      </c>
      <c r="D65" s="240"/>
      <c r="E65" s="240"/>
      <c r="F65" s="240"/>
      <c r="G65" s="240"/>
      <c r="H65" s="240"/>
      <c r="I65" s="240"/>
      <c r="J65" s="240"/>
      <c r="K65" s="240"/>
      <c r="L65" s="240"/>
      <c r="M65" s="373"/>
      <c r="N65" s="373"/>
      <c r="O65" s="373"/>
    </row>
    <row r="66" spans="1:15" x14ac:dyDescent="0.2">
      <c r="A66" s="3">
        <v>59</v>
      </c>
      <c r="B66" s="18" t="s">
        <v>104</v>
      </c>
      <c r="C66" s="234">
        <f t="shared" si="0"/>
        <v>100000</v>
      </c>
      <c r="D66" s="244">
        <f t="shared" ref="D66:O66" si="15">SUM(D63:D65)</f>
        <v>0</v>
      </c>
      <c r="E66" s="244">
        <f t="shared" si="15"/>
        <v>0</v>
      </c>
      <c r="F66" s="244">
        <f t="shared" si="15"/>
        <v>0</v>
      </c>
      <c r="G66" s="244">
        <f t="shared" si="15"/>
        <v>0</v>
      </c>
      <c r="H66" s="244">
        <f t="shared" si="15"/>
        <v>0</v>
      </c>
      <c r="I66" s="244">
        <f t="shared" si="15"/>
        <v>0</v>
      </c>
      <c r="J66" s="244">
        <f t="shared" si="15"/>
        <v>0</v>
      </c>
      <c r="K66" s="244">
        <f t="shared" si="15"/>
        <v>100000</v>
      </c>
      <c r="L66" s="244">
        <f t="shared" si="15"/>
        <v>0</v>
      </c>
      <c r="M66" s="380">
        <f t="shared" si="15"/>
        <v>0</v>
      </c>
      <c r="N66" s="380">
        <f t="shared" si="15"/>
        <v>0</v>
      </c>
      <c r="O66" s="380">
        <f t="shared" si="15"/>
        <v>0</v>
      </c>
    </row>
    <row r="67" spans="1:15" x14ac:dyDescent="0.2">
      <c r="A67" s="3">
        <v>60</v>
      </c>
      <c r="B67" s="21" t="s">
        <v>105</v>
      </c>
      <c r="C67" s="234">
        <f t="shared" si="0"/>
        <v>37793486</v>
      </c>
      <c r="D67" s="245">
        <f t="shared" ref="D67:O67" si="16">D18+D24+D36+D59+D61+D66</f>
        <v>22283498</v>
      </c>
      <c r="E67" s="245">
        <f t="shared" si="16"/>
        <v>5930000</v>
      </c>
      <c r="F67" s="245">
        <f t="shared" si="16"/>
        <v>225000</v>
      </c>
      <c r="G67" s="245">
        <f t="shared" si="16"/>
        <v>310000</v>
      </c>
      <c r="H67" s="245">
        <f t="shared" si="16"/>
        <v>6675483</v>
      </c>
      <c r="I67" s="245">
        <f t="shared" si="16"/>
        <v>1775640</v>
      </c>
      <c r="J67" s="245">
        <f t="shared" si="16"/>
        <v>493865</v>
      </c>
      <c r="K67" s="245">
        <f t="shared" si="16"/>
        <v>100000</v>
      </c>
      <c r="L67" s="245">
        <f t="shared" si="16"/>
        <v>0</v>
      </c>
      <c r="M67" s="381">
        <f t="shared" si="16"/>
        <v>0</v>
      </c>
      <c r="N67" s="381">
        <f t="shared" si="16"/>
        <v>0</v>
      </c>
      <c r="O67" s="381">
        <f t="shared" si="16"/>
        <v>0</v>
      </c>
    </row>
    <row r="68" spans="1:15" ht="25.5" x14ac:dyDescent="0.2">
      <c r="A68" s="3">
        <v>61</v>
      </c>
      <c r="B68" s="17" t="s">
        <v>106</v>
      </c>
      <c r="C68" s="234">
        <f t="shared" si="0"/>
        <v>37062900</v>
      </c>
      <c r="D68" s="233">
        <v>37062900</v>
      </c>
      <c r="E68" s="233"/>
      <c r="F68" s="233"/>
      <c r="G68" s="233"/>
      <c r="H68" s="233"/>
      <c r="I68" s="233"/>
      <c r="J68" s="233"/>
      <c r="K68" s="233"/>
      <c r="L68" s="233"/>
      <c r="M68" s="373"/>
      <c r="N68" s="373"/>
      <c r="O68" s="373"/>
    </row>
    <row r="69" spans="1:15" x14ac:dyDescent="0.2">
      <c r="A69" s="3">
        <v>62</v>
      </c>
      <c r="B69" s="17" t="s">
        <v>107</v>
      </c>
      <c r="C69" s="234">
        <f t="shared" si="0"/>
        <v>0</v>
      </c>
      <c r="D69" s="233"/>
      <c r="E69" s="233"/>
      <c r="F69" s="233"/>
      <c r="G69" s="233"/>
      <c r="H69" s="233"/>
      <c r="I69" s="233"/>
      <c r="J69" s="233"/>
      <c r="K69" s="233"/>
      <c r="L69" s="233"/>
      <c r="M69" s="373"/>
      <c r="N69" s="373"/>
      <c r="O69" s="373"/>
    </row>
    <row r="70" spans="1:15" x14ac:dyDescent="0.2">
      <c r="A70" s="3">
        <v>63</v>
      </c>
      <c r="B70" s="17" t="s">
        <v>113</v>
      </c>
      <c r="C70" s="234">
        <f t="shared" si="0"/>
        <v>0</v>
      </c>
      <c r="D70" s="233"/>
      <c r="E70" s="233"/>
      <c r="F70" s="233"/>
      <c r="G70" s="233"/>
      <c r="H70" s="233"/>
      <c r="I70" s="233"/>
      <c r="J70" s="233"/>
      <c r="K70" s="233"/>
      <c r="L70" s="233"/>
      <c r="M70" s="373"/>
      <c r="N70" s="373"/>
      <c r="O70" s="373"/>
    </row>
    <row r="71" spans="1:15" x14ac:dyDescent="0.2">
      <c r="A71" s="3">
        <v>64</v>
      </c>
      <c r="B71" s="17" t="s">
        <v>108</v>
      </c>
      <c r="C71" s="234">
        <f>SUM(D71:O71)</f>
        <v>37062900</v>
      </c>
      <c r="D71" s="239">
        <f t="shared" ref="D71:O71" si="17">SUM(D68:D70)</f>
        <v>37062900</v>
      </c>
      <c r="E71" s="239">
        <f t="shared" si="17"/>
        <v>0</v>
      </c>
      <c r="F71" s="239">
        <f t="shared" si="17"/>
        <v>0</v>
      </c>
      <c r="G71" s="239">
        <f t="shared" si="17"/>
        <v>0</v>
      </c>
      <c r="H71" s="239">
        <f t="shared" si="17"/>
        <v>0</v>
      </c>
      <c r="I71" s="239">
        <f t="shared" si="17"/>
        <v>0</v>
      </c>
      <c r="J71" s="239">
        <f t="shared" si="17"/>
        <v>0</v>
      </c>
      <c r="K71" s="239">
        <f t="shared" si="17"/>
        <v>0</v>
      </c>
      <c r="L71" s="239">
        <f t="shared" si="17"/>
        <v>0</v>
      </c>
      <c r="M71" s="382">
        <f t="shared" si="17"/>
        <v>0</v>
      </c>
      <c r="N71" s="382">
        <f t="shared" si="17"/>
        <v>0</v>
      </c>
      <c r="O71" s="382">
        <f t="shared" si="17"/>
        <v>0</v>
      </c>
    </row>
    <row r="72" spans="1:15" ht="13.5" thickBot="1" x14ac:dyDescent="0.25">
      <c r="A72" s="3">
        <v>65</v>
      </c>
      <c r="B72" s="22" t="s">
        <v>109</v>
      </c>
      <c r="C72" s="234">
        <f>SUM(D72:O72)</f>
        <v>37062900</v>
      </c>
      <c r="D72" s="246">
        <f t="shared" ref="D72:O72" si="18">D71</f>
        <v>37062900</v>
      </c>
      <c r="E72" s="246">
        <f t="shared" si="18"/>
        <v>0</v>
      </c>
      <c r="F72" s="246">
        <f t="shared" si="18"/>
        <v>0</v>
      </c>
      <c r="G72" s="246">
        <f t="shared" si="18"/>
        <v>0</v>
      </c>
      <c r="H72" s="246">
        <f t="shared" si="18"/>
        <v>0</v>
      </c>
      <c r="I72" s="246">
        <f t="shared" si="18"/>
        <v>0</v>
      </c>
      <c r="J72" s="246">
        <f t="shared" si="18"/>
        <v>0</v>
      </c>
      <c r="K72" s="246">
        <f t="shared" si="18"/>
        <v>0</v>
      </c>
      <c r="L72" s="383">
        <f t="shared" si="18"/>
        <v>0</v>
      </c>
      <c r="M72" s="383">
        <f t="shared" si="18"/>
        <v>0</v>
      </c>
      <c r="N72" s="383">
        <f t="shared" si="18"/>
        <v>0</v>
      </c>
      <c r="O72" s="383">
        <f t="shared" si="18"/>
        <v>0</v>
      </c>
    </row>
    <row r="73" spans="1:15" ht="14.25" thickTop="1" thickBot="1" x14ac:dyDescent="0.25">
      <c r="A73" s="3">
        <v>66</v>
      </c>
      <c r="B73" s="23" t="s">
        <v>44</v>
      </c>
      <c r="C73" s="234">
        <f>SUM(D73:O73)</f>
        <v>74856386</v>
      </c>
      <c r="D73" s="248">
        <f t="shared" ref="D73:O73" si="19">D67+D72</f>
        <v>59346398</v>
      </c>
      <c r="E73" s="248">
        <f t="shared" si="19"/>
        <v>5930000</v>
      </c>
      <c r="F73" s="248">
        <f t="shared" si="19"/>
        <v>225000</v>
      </c>
      <c r="G73" s="248">
        <f t="shared" si="19"/>
        <v>310000</v>
      </c>
      <c r="H73" s="248">
        <f t="shared" si="19"/>
        <v>6675483</v>
      </c>
      <c r="I73" s="248">
        <f t="shared" si="19"/>
        <v>1775640</v>
      </c>
      <c r="J73" s="248">
        <f t="shared" si="19"/>
        <v>493865</v>
      </c>
      <c r="K73" s="248">
        <f t="shared" si="19"/>
        <v>100000</v>
      </c>
      <c r="L73" s="248">
        <f t="shared" si="19"/>
        <v>0</v>
      </c>
      <c r="M73" s="384">
        <f t="shared" si="19"/>
        <v>0</v>
      </c>
      <c r="N73" s="384">
        <f t="shared" si="19"/>
        <v>0</v>
      </c>
      <c r="O73" s="384">
        <f t="shared" si="19"/>
        <v>0</v>
      </c>
    </row>
    <row r="74" spans="1:15" ht="13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4"/>
  <sheetViews>
    <sheetView workbookViewId="0">
      <selection activeCell="T18" sqref="T18"/>
    </sheetView>
  </sheetViews>
  <sheetFormatPr defaultRowHeight="12.75" x14ac:dyDescent="0.2"/>
  <cols>
    <col min="1" max="1" width="5.7109375" customWidth="1"/>
    <col min="2" max="2" width="50" customWidth="1"/>
    <col min="3" max="3" width="13" style="228" customWidth="1"/>
    <col min="4" max="12" width="10.7109375" style="228" customWidth="1"/>
    <col min="16" max="16" width="6.28515625" customWidth="1"/>
  </cols>
  <sheetData>
    <row r="1" spans="1:16" ht="18.75" x14ac:dyDescent="0.3">
      <c r="B1" s="39" t="s">
        <v>304</v>
      </c>
      <c r="C1" s="227" t="s">
        <v>407</v>
      </c>
    </row>
    <row r="2" spans="1:16" ht="18.75" x14ac:dyDescent="0.3">
      <c r="B2" s="43" t="s">
        <v>373</v>
      </c>
      <c r="C2" s="370" t="s">
        <v>391</v>
      </c>
    </row>
    <row r="3" spans="1:16" ht="18.75" x14ac:dyDescent="0.3">
      <c r="B3" s="15"/>
    </row>
    <row r="4" spans="1:16" ht="15.75" x14ac:dyDescent="0.25">
      <c r="B4" s="16" t="s">
        <v>110</v>
      </c>
      <c r="C4" s="228" t="s">
        <v>112</v>
      </c>
    </row>
    <row r="5" spans="1:16" ht="36" x14ac:dyDescent="0.2">
      <c r="A5" s="1" t="s">
        <v>0</v>
      </c>
      <c r="B5" s="2" t="s">
        <v>1</v>
      </c>
      <c r="C5" s="230" t="s">
        <v>408</v>
      </c>
      <c r="D5" s="221" t="s">
        <v>306</v>
      </c>
      <c r="E5" s="222" t="s">
        <v>307</v>
      </c>
      <c r="F5" s="221" t="s">
        <v>308</v>
      </c>
      <c r="G5" s="221" t="s">
        <v>310</v>
      </c>
      <c r="H5" s="221" t="s">
        <v>311</v>
      </c>
      <c r="I5" s="221" t="s">
        <v>315</v>
      </c>
      <c r="J5" s="221" t="s">
        <v>318</v>
      </c>
      <c r="K5" s="223" t="s">
        <v>319</v>
      </c>
      <c r="L5" s="224" t="s">
        <v>320</v>
      </c>
      <c r="M5" s="371" t="s">
        <v>403</v>
      </c>
      <c r="N5" s="371" t="s">
        <v>404</v>
      </c>
      <c r="O5" s="372" t="s">
        <v>405</v>
      </c>
    </row>
    <row r="6" spans="1:16" ht="25.5" x14ac:dyDescent="0.2">
      <c r="A6" s="3">
        <v>1</v>
      </c>
      <c r="B6" s="17" t="s">
        <v>46</v>
      </c>
      <c r="C6" s="234">
        <f t="shared" ref="C6:C69" si="0">SUM(D6:O6)</f>
        <v>4252332</v>
      </c>
      <c r="D6" s="233">
        <v>4252332</v>
      </c>
      <c r="E6" s="233"/>
      <c r="F6" s="233"/>
      <c r="G6" s="233"/>
      <c r="H6" s="233"/>
      <c r="I6" s="233"/>
      <c r="J6" s="233"/>
      <c r="K6" s="233"/>
      <c r="L6" s="233"/>
      <c r="M6" s="373"/>
      <c r="N6" s="373"/>
      <c r="O6" s="373"/>
      <c r="P6" s="385" t="s">
        <v>409</v>
      </c>
    </row>
    <row r="7" spans="1:16" ht="25.5" x14ac:dyDescent="0.2">
      <c r="A7" s="3">
        <v>2</v>
      </c>
      <c r="B7" s="17" t="s">
        <v>47</v>
      </c>
      <c r="C7" s="234">
        <f t="shared" si="0"/>
        <v>0</v>
      </c>
      <c r="D7" s="233"/>
      <c r="E7" s="233"/>
      <c r="F7" s="233"/>
      <c r="G7" s="233"/>
      <c r="H7" s="233"/>
      <c r="I7" s="233"/>
      <c r="J7" s="233"/>
      <c r="K7" s="233"/>
      <c r="L7" s="233"/>
      <c r="M7" s="373"/>
      <c r="N7" s="373"/>
      <c r="O7" s="373"/>
      <c r="P7" s="385" t="e">
        <f>C7/'[1]1c'!C7*100</f>
        <v>#DIV/0!</v>
      </c>
    </row>
    <row r="8" spans="1:16" ht="25.5" x14ac:dyDescent="0.2">
      <c r="A8" s="3">
        <v>3</v>
      </c>
      <c r="B8" s="17" t="s">
        <v>48</v>
      </c>
      <c r="C8" s="234">
        <f t="shared" si="0"/>
        <v>1483048</v>
      </c>
      <c r="D8" s="233">
        <v>1483048</v>
      </c>
      <c r="E8" s="233"/>
      <c r="F8" s="233"/>
      <c r="G8" s="233"/>
      <c r="H8" s="233"/>
      <c r="I8" s="233"/>
      <c r="J8" s="233"/>
      <c r="K8" s="233"/>
      <c r="L8" s="233"/>
      <c r="M8" s="373"/>
      <c r="N8" s="373"/>
      <c r="O8" s="373"/>
      <c r="P8" s="385">
        <f>C8/'[1]1c'!C8*100</f>
        <v>28.000000000000004</v>
      </c>
    </row>
    <row r="9" spans="1:16" ht="25.5" x14ac:dyDescent="0.2">
      <c r="A9" s="3">
        <v>4</v>
      </c>
      <c r="B9" s="17" t="s">
        <v>49</v>
      </c>
      <c r="C9" s="234">
        <f t="shared" si="0"/>
        <v>504000</v>
      </c>
      <c r="D9" s="233">
        <v>504000</v>
      </c>
      <c r="E9" s="233"/>
      <c r="F9" s="233"/>
      <c r="G9" s="233"/>
      <c r="H9" s="233"/>
      <c r="I9" s="233"/>
      <c r="J9" s="233"/>
      <c r="K9" s="233"/>
      <c r="L9" s="233"/>
      <c r="M9" s="373"/>
      <c r="N9" s="373"/>
      <c r="O9" s="373"/>
      <c r="P9" s="385">
        <f>C9/'[1]1c'!C9*100</f>
        <v>28.000000000000004</v>
      </c>
    </row>
    <row r="10" spans="1:16" ht="25.5" x14ac:dyDescent="0.2">
      <c r="A10" s="3">
        <v>5</v>
      </c>
      <c r="B10" s="17" t="s">
        <v>50</v>
      </c>
      <c r="C10" s="234">
        <f t="shared" si="0"/>
        <v>0</v>
      </c>
      <c r="D10" s="233"/>
      <c r="E10" s="233"/>
      <c r="F10" s="233"/>
      <c r="G10" s="233"/>
      <c r="H10" s="233"/>
      <c r="I10" s="233"/>
      <c r="J10" s="233"/>
      <c r="K10" s="233"/>
      <c r="L10" s="233"/>
      <c r="M10" s="373"/>
      <c r="N10" s="373"/>
      <c r="O10" s="373"/>
      <c r="P10" s="385" t="e">
        <f>C10/'[1]1c'!C10*100</f>
        <v>#DIV/0!</v>
      </c>
    </row>
    <row r="11" spans="1:16" x14ac:dyDescent="0.2">
      <c r="A11" s="3">
        <v>6</v>
      </c>
      <c r="B11" s="17" t="s">
        <v>51</v>
      </c>
      <c r="C11" s="234">
        <f t="shared" si="0"/>
        <v>6239380</v>
      </c>
      <c r="D11" s="235">
        <f t="shared" ref="D11:O11" si="1">SUM(D6:D10)</f>
        <v>6239380</v>
      </c>
      <c r="E11" s="235">
        <f t="shared" si="1"/>
        <v>0</v>
      </c>
      <c r="F11" s="235">
        <f t="shared" si="1"/>
        <v>0</v>
      </c>
      <c r="G11" s="235">
        <f t="shared" si="1"/>
        <v>0</v>
      </c>
      <c r="H11" s="235">
        <f t="shared" si="1"/>
        <v>0</v>
      </c>
      <c r="I11" s="235">
        <f t="shared" si="1"/>
        <v>0</v>
      </c>
      <c r="J11" s="235">
        <f t="shared" si="1"/>
        <v>0</v>
      </c>
      <c r="K11" s="235">
        <f t="shared" si="1"/>
        <v>0</v>
      </c>
      <c r="L11" s="235">
        <f t="shared" si="1"/>
        <v>0</v>
      </c>
      <c r="M11" s="235">
        <f t="shared" si="1"/>
        <v>0</v>
      </c>
      <c r="N11" s="235">
        <f t="shared" si="1"/>
        <v>0</v>
      </c>
      <c r="O11" s="235">
        <f t="shared" si="1"/>
        <v>0</v>
      </c>
      <c r="P11" s="385">
        <f>C11/'[1]1c'!C11*100</f>
        <v>28.000002513070431</v>
      </c>
    </row>
    <row r="12" spans="1:16" ht="25.5" x14ac:dyDescent="0.2">
      <c r="A12" s="3">
        <v>7</v>
      </c>
      <c r="B12" s="17" t="s">
        <v>52</v>
      </c>
      <c r="C12" s="234">
        <f t="shared" si="0"/>
        <v>0</v>
      </c>
      <c r="D12" s="235">
        <f t="shared" ref="D12:L12" si="2">SUM(D13:D17)</f>
        <v>0</v>
      </c>
      <c r="E12" s="235">
        <f t="shared" si="2"/>
        <v>0</v>
      </c>
      <c r="F12" s="235">
        <f t="shared" si="2"/>
        <v>0</v>
      </c>
      <c r="G12" s="235">
        <f t="shared" si="2"/>
        <v>0</v>
      </c>
      <c r="H12" s="235">
        <f t="shared" si="2"/>
        <v>0</v>
      </c>
      <c r="I12" s="235">
        <f t="shared" si="2"/>
        <v>0</v>
      </c>
      <c r="J12" s="235">
        <f t="shared" si="2"/>
        <v>0</v>
      </c>
      <c r="K12" s="235">
        <f t="shared" si="2"/>
        <v>0</v>
      </c>
      <c r="L12" s="235">
        <f t="shared" si="2"/>
        <v>0</v>
      </c>
      <c r="M12" s="235">
        <f>SUM(L13:L17)</f>
        <v>0</v>
      </c>
      <c r="N12" s="235">
        <f>SUM(M13:M17)</f>
        <v>0</v>
      </c>
      <c r="O12" s="235">
        <f>SUM(N13:N17)</f>
        <v>0</v>
      </c>
      <c r="P12" s="385">
        <f>C12/'[1]1c'!C12*100</f>
        <v>0</v>
      </c>
    </row>
    <row r="13" spans="1:16" x14ac:dyDescent="0.2">
      <c r="A13" s="3">
        <v>8</v>
      </c>
      <c r="B13" s="17" t="s">
        <v>374</v>
      </c>
      <c r="C13" s="234">
        <f t="shared" si="0"/>
        <v>0</v>
      </c>
      <c r="D13" s="233"/>
      <c r="E13" s="233"/>
      <c r="F13" s="233"/>
      <c r="G13" s="233"/>
      <c r="H13" s="233"/>
      <c r="I13" s="233"/>
      <c r="J13" s="233"/>
      <c r="K13" s="233"/>
      <c r="L13" s="233"/>
      <c r="M13" s="373"/>
      <c r="N13" s="373"/>
      <c r="O13" s="373"/>
      <c r="P13" s="385" t="e">
        <f>C13/'[1]1c'!C13*100</f>
        <v>#DIV/0!</v>
      </c>
    </row>
    <row r="14" spans="1:16" x14ac:dyDescent="0.2">
      <c r="A14" s="3">
        <v>9</v>
      </c>
      <c r="B14" s="17" t="s">
        <v>54</v>
      </c>
      <c r="C14" s="234">
        <f t="shared" si="0"/>
        <v>0</v>
      </c>
      <c r="D14" s="233"/>
      <c r="E14" s="233"/>
      <c r="F14" s="233"/>
      <c r="G14" s="233"/>
      <c r="H14" s="233"/>
      <c r="I14" s="233"/>
      <c r="J14" s="233"/>
      <c r="K14" s="233"/>
      <c r="L14" s="233"/>
      <c r="M14" s="373"/>
      <c r="N14" s="373"/>
      <c r="O14" s="373"/>
      <c r="P14" s="385" t="e">
        <f>C14/'[1]1c'!C14*100</f>
        <v>#DIV/0!</v>
      </c>
    </row>
    <row r="15" spans="1:16" x14ac:dyDescent="0.2">
      <c r="A15" s="3">
        <v>10</v>
      </c>
      <c r="B15" s="17" t="s">
        <v>55</v>
      </c>
      <c r="C15" s="234">
        <f t="shared" si="0"/>
        <v>0</v>
      </c>
      <c r="D15" s="233"/>
      <c r="E15" s="236"/>
      <c r="F15" s="233"/>
      <c r="G15" s="233"/>
      <c r="H15" s="233"/>
      <c r="I15" s="236"/>
      <c r="J15" s="233"/>
      <c r="K15" s="233"/>
      <c r="L15" s="233"/>
      <c r="M15" s="373"/>
      <c r="N15" s="373"/>
      <c r="O15" s="373"/>
      <c r="P15" s="385">
        <f>C15/'[1]1c'!C15*100</f>
        <v>0</v>
      </c>
    </row>
    <row r="16" spans="1:16" x14ac:dyDescent="0.2">
      <c r="A16" s="3"/>
      <c r="B16" s="17" t="s">
        <v>365</v>
      </c>
      <c r="C16" s="234">
        <f t="shared" si="0"/>
        <v>0</v>
      </c>
      <c r="D16" s="233"/>
      <c r="E16" s="236"/>
      <c r="F16" s="233"/>
      <c r="G16" s="233"/>
      <c r="H16" s="233"/>
      <c r="I16" s="236"/>
      <c r="J16" s="233"/>
      <c r="K16" s="233"/>
      <c r="L16" s="233"/>
      <c r="M16" s="373"/>
      <c r="N16" s="373"/>
      <c r="O16" s="373"/>
      <c r="P16" s="385" t="e">
        <f>C16/'[1]1c'!C16*100</f>
        <v>#DIV/0!</v>
      </c>
    </row>
    <row r="17" spans="1:16" x14ac:dyDescent="0.2">
      <c r="A17" s="3">
        <v>11</v>
      </c>
      <c r="B17" s="17" t="s">
        <v>56</v>
      </c>
      <c r="C17" s="234">
        <f t="shared" si="0"/>
        <v>0</v>
      </c>
      <c r="D17" s="233"/>
      <c r="E17" s="233"/>
      <c r="F17" s="233"/>
      <c r="G17" s="233"/>
      <c r="H17" s="233"/>
      <c r="I17" s="233"/>
      <c r="J17" s="233"/>
      <c r="K17" s="233"/>
      <c r="L17" s="233"/>
      <c r="M17" s="373"/>
      <c r="N17" s="373"/>
      <c r="O17" s="373"/>
      <c r="P17" s="385" t="e">
        <f>C17/'[1]1c'!C17*100</f>
        <v>#DIV/0!</v>
      </c>
    </row>
    <row r="18" spans="1:16" ht="25.5" x14ac:dyDescent="0.2">
      <c r="A18" s="3">
        <v>12</v>
      </c>
      <c r="B18" s="18" t="s">
        <v>57</v>
      </c>
      <c r="C18" s="234">
        <f t="shared" si="0"/>
        <v>6239380</v>
      </c>
      <c r="D18" s="238">
        <f t="shared" ref="D18:K18" si="3">D11+D12</f>
        <v>6239380</v>
      </c>
      <c r="E18" s="238">
        <f t="shared" si="3"/>
        <v>0</v>
      </c>
      <c r="F18" s="238">
        <f t="shared" si="3"/>
        <v>0</v>
      </c>
      <c r="G18" s="238">
        <f t="shared" si="3"/>
        <v>0</v>
      </c>
      <c r="H18" s="238">
        <f t="shared" si="3"/>
        <v>0</v>
      </c>
      <c r="I18" s="238">
        <f t="shared" si="3"/>
        <v>0</v>
      </c>
      <c r="J18" s="238">
        <f t="shared" si="3"/>
        <v>0</v>
      </c>
      <c r="K18" s="238">
        <f t="shared" si="3"/>
        <v>0</v>
      </c>
      <c r="L18" s="238">
        <f>L11+M12</f>
        <v>0</v>
      </c>
      <c r="M18" s="238">
        <f>M11+N12</f>
        <v>0</v>
      </c>
      <c r="N18" s="238">
        <f>N11+O12</f>
        <v>0</v>
      </c>
      <c r="O18" s="238">
        <f>O11+P12</f>
        <v>0</v>
      </c>
      <c r="P18" s="385">
        <f>C18/'[1]1c'!C18*100</f>
        <v>21.545578554715032</v>
      </c>
    </row>
    <row r="19" spans="1:16" x14ac:dyDescent="0.2">
      <c r="A19" s="3">
        <v>13</v>
      </c>
      <c r="B19" s="17" t="s">
        <v>58</v>
      </c>
      <c r="C19" s="234">
        <f t="shared" si="0"/>
        <v>0</v>
      </c>
      <c r="D19" s="239">
        <f t="shared" ref="D19:O19" si="4">SUM(D20:D23)</f>
        <v>0</v>
      </c>
      <c r="E19" s="239">
        <f t="shared" si="4"/>
        <v>0</v>
      </c>
      <c r="F19" s="239">
        <f t="shared" si="4"/>
        <v>0</v>
      </c>
      <c r="G19" s="239">
        <f t="shared" si="4"/>
        <v>0</v>
      </c>
      <c r="H19" s="239">
        <f t="shared" si="4"/>
        <v>0</v>
      </c>
      <c r="I19" s="239">
        <f t="shared" si="4"/>
        <v>0</v>
      </c>
      <c r="J19" s="239">
        <f t="shared" si="4"/>
        <v>0</v>
      </c>
      <c r="K19" s="239">
        <f t="shared" si="4"/>
        <v>0</v>
      </c>
      <c r="L19" s="239">
        <f t="shared" si="4"/>
        <v>0</v>
      </c>
      <c r="M19" s="239">
        <f t="shared" si="4"/>
        <v>0</v>
      </c>
      <c r="N19" s="239">
        <f t="shared" si="4"/>
        <v>0</v>
      </c>
      <c r="O19" s="239">
        <f t="shared" si="4"/>
        <v>0</v>
      </c>
      <c r="P19" s="385" t="e">
        <f>C19/'[1]1c'!C19*100</f>
        <v>#DIV/0!</v>
      </c>
    </row>
    <row r="20" spans="1:16" x14ac:dyDescent="0.2">
      <c r="A20" s="3">
        <v>14</v>
      </c>
      <c r="B20" s="17" t="s">
        <v>59</v>
      </c>
      <c r="C20" s="234">
        <f t="shared" si="0"/>
        <v>0</v>
      </c>
      <c r="D20" s="240"/>
      <c r="E20" s="240"/>
      <c r="F20" s="240"/>
      <c r="G20" s="240"/>
      <c r="H20" s="240"/>
      <c r="I20" s="240"/>
      <c r="J20" s="240"/>
      <c r="K20" s="240"/>
      <c r="L20" s="240"/>
      <c r="M20" s="373"/>
      <c r="N20" s="373"/>
      <c r="O20" s="373"/>
      <c r="P20" s="385" t="e">
        <f>C20/'[1]1c'!C20*100</f>
        <v>#DIV/0!</v>
      </c>
    </row>
    <row r="21" spans="1:16" x14ac:dyDescent="0.2">
      <c r="A21" s="3">
        <v>15</v>
      </c>
      <c r="B21" s="17" t="s">
        <v>60</v>
      </c>
      <c r="C21" s="234">
        <f t="shared" si="0"/>
        <v>0</v>
      </c>
      <c r="D21" s="240"/>
      <c r="E21" s="240"/>
      <c r="F21" s="240"/>
      <c r="G21" s="240"/>
      <c r="H21" s="240"/>
      <c r="I21" s="240"/>
      <c r="J21" s="240"/>
      <c r="K21" s="240"/>
      <c r="L21" s="240"/>
      <c r="M21" s="373"/>
      <c r="N21" s="373"/>
      <c r="O21" s="373"/>
      <c r="P21" s="385" t="e">
        <f>C21/'[1]1c'!C21*100</f>
        <v>#DIV/0!</v>
      </c>
    </row>
    <row r="22" spans="1:16" x14ac:dyDescent="0.2">
      <c r="A22" s="3">
        <v>16</v>
      </c>
      <c r="B22" s="17" t="s">
        <v>61</v>
      </c>
      <c r="C22" s="234">
        <f t="shared" si="0"/>
        <v>0</v>
      </c>
      <c r="D22" s="240"/>
      <c r="E22" s="240"/>
      <c r="F22" s="240"/>
      <c r="G22" s="240"/>
      <c r="H22" s="240"/>
      <c r="I22" s="240"/>
      <c r="J22" s="240"/>
      <c r="K22" s="240"/>
      <c r="L22" s="240"/>
      <c r="M22" s="373"/>
      <c r="N22" s="373"/>
      <c r="O22" s="373"/>
      <c r="P22" s="385" t="e">
        <f>C22/'[1]1c'!C22*100</f>
        <v>#DIV/0!</v>
      </c>
    </row>
    <row r="23" spans="1:16" x14ac:dyDescent="0.2">
      <c r="A23" s="3">
        <v>17</v>
      </c>
      <c r="B23" s="19" t="s">
        <v>62</v>
      </c>
      <c r="C23" s="234">
        <f t="shared" si="0"/>
        <v>0</v>
      </c>
      <c r="D23" s="240"/>
      <c r="E23" s="240"/>
      <c r="F23" s="240"/>
      <c r="G23" s="240"/>
      <c r="H23" s="240"/>
      <c r="I23" s="240"/>
      <c r="J23" s="240"/>
      <c r="K23" s="240"/>
      <c r="L23" s="240"/>
      <c r="M23" s="373"/>
      <c r="N23" s="373"/>
      <c r="O23" s="373"/>
      <c r="P23" s="385" t="e">
        <f>C23/'[1]1c'!C23*100</f>
        <v>#DIV/0!</v>
      </c>
    </row>
    <row r="24" spans="1:16" ht="25.5" x14ac:dyDescent="0.2">
      <c r="A24" s="3">
        <v>18</v>
      </c>
      <c r="B24" s="18" t="s">
        <v>63</v>
      </c>
      <c r="C24" s="234">
        <f t="shared" si="0"/>
        <v>0</v>
      </c>
      <c r="D24" s="238">
        <f t="shared" ref="D24:O24" si="5">D19</f>
        <v>0</v>
      </c>
      <c r="E24" s="238">
        <f t="shared" si="5"/>
        <v>0</v>
      </c>
      <c r="F24" s="238">
        <f t="shared" si="5"/>
        <v>0</v>
      </c>
      <c r="G24" s="238">
        <f t="shared" si="5"/>
        <v>0</v>
      </c>
      <c r="H24" s="238">
        <f t="shared" si="5"/>
        <v>0</v>
      </c>
      <c r="I24" s="238">
        <f t="shared" si="5"/>
        <v>0</v>
      </c>
      <c r="J24" s="238">
        <f t="shared" si="5"/>
        <v>0</v>
      </c>
      <c r="K24" s="238">
        <f t="shared" si="5"/>
        <v>0</v>
      </c>
      <c r="L24" s="238">
        <f t="shared" si="5"/>
        <v>0</v>
      </c>
      <c r="M24" s="238">
        <f t="shared" si="5"/>
        <v>0</v>
      </c>
      <c r="N24" s="238">
        <f t="shared" si="5"/>
        <v>0</v>
      </c>
      <c r="O24" s="238">
        <f t="shared" si="5"/>
        <v>0</v>
      </c>
      <c r="P24" s="385" t="e">
        <f>C24/'[1]1c'!C24*100</f>
        <v>#DIV/0!</v>
      </c>
    </row>
    <row r="25" spans="1:16" x14ac:dyDescent="0.2">
      <c r="A25" s="3">
        <v>19</v>
      </c>
      <c r="B25" s="17" t="s">
        <v>64</v>
      </c>
      <c r="C25" s="234">
        <f t="shared" si="0"/>
        <v>542500</v>
      </c>
      <c r="D25" s="235">
        <f t="shared" ref="D25:O25" si="6">SUM(D26:D27)</f>
        <v>542500</v>
      </c>
      <c r="E25" s="235">
        <f t="shared" si="6"/>
        <v>0</v>
      </c>
      <c r="F25" s="235">
        <f t="shared" si="6"/>
        <v>0</v>
      </c>
      <c r="G25" s="235">
        <f t="shared" si="6"/>
        <v>0</v>
      </c>
      <c r="H25" s="235">
        <f t="shared" si="6"/>
        <v>0</v>
      </c>
      <c r="I25" s="235">
        <f t="shared" si="6"/>
        <v>0</v>
      </c>
      <c r="J25" s="235">
        <f t="shared" si="6"/>
        <v>0</v>
      </c>
      <c r="K25" s="235">
        <f t="shared" si="6"/>
        <v>0</v>
      </c>
      <c r="L25" s="235">
        <f t="shared" si="6"/>
        <v>0</v>
      </c>
      <c r="M25" s="235">
        <f t="shared" si="6"/>
        <v>0</v>
      </c>
      <c r="N25" s="235">
        <f t="shared" si="6"/>
        <v>0</v>
      </c>
      <c r="O25" s="235">
        <f t="shared" si="6"/>
        <v>0</v>
      </c>
      <c r="P25" s="385">
        <f>C25/'[1]1c'!C25*100</f>
        <v>39.889705882352942</v>
      </c>
    </row>
    <row r="26" spans="1:16" x14ac:dyDescent="0.2">
      <c r="A26" s="3">
        <v>20</v>
      </c>
      <c r="B26" s="17" t="s">
        <v>65</v>
      </c>
      <c r="C26" s="234">
        <f t="shared" si="0"/>
        <v>0</v>
      </c>
      <c r="D26" s="233"/>
      <c r="E26" s="233"/>
      <c r="F26" s="233"/>
      <c r="G26" s="233"/>
      <c r="H26" s="233"/>
      <c r="I26" s="233"/>
      <c r="J26" s="233"/>
      <c r="K26" s="233"/>
      <c r="L26" s="233"/>
      <c r="M26" s="373"/>
      <c r="N26" s="373"/>
      <c r="O26" s="373"/>
      <c r="P26" s="385">
        <f>C26/'[1]1c'!C26*100</f>
        <v>0</v>
      </c>
    </row>
    <row r="27" spans="1:16" ht="16.5" customHeight="1" x14ac:dyDescent="0.2">
      <c r="A27" s="3">
        <v>21</v>
      </c>
      <c r="B27" s="17" t="s">
        <v>66</v>
      </c>
      <c r="C27" s="234">
        <f t="shared" si="0"/>
        <v>542500</v>
      </c>
      <c r="D27" s="233">
        <v>542500</v>
      </c>
      <c r="E27" s="233"/>
      <c r="F27" s="233"/>
      <c r="G27" s="233"/>
      <c r="H27" s="233"/>
      <c r="I27" s="233"/>
      <c r="J27" s="233"/>
      <c r="K27" s="233"/>
      <c r="L27" s="233"/>
      <c r="M27" s="373"/>
      <c r="N27" s="373"/>
      <c r="O27" s="373"/>
      <c r="P27" s="385">
        <f>C27/'[1]1c'!C27*100</f>
        <v>53.712871287128714</v>
      </c>
    </row>
    <row r="28" spans="1:16" ht="18.75" customHeight="1" x14ac:dyDescent="0.2">
      <c r="A28" s="3">
        <v>22</v>
      </c>
      <c r="B28" s="17" t="s">
        <v>67</v>
      </c>
      <c r="C28" s="234">
        <f t="shared" si="0"/>
        <v>2954951</v>
      </c>
      <c r="D28" s="233">
        <v>2954951</v>
      </c>
      <c r="E28" s="233"/>
      <c r="F28" s="233"/>
      <c r="G28" s="233"/>
      <c r="H28" s="233"/>
      <c r="I28" s="233"/>
      <c r="J28" s="233"/>
      <c r="K28" s="233"/>
      <c r="L28" s="233"/>
      <c r="M28" s="373"/>
      <c r="N28" s="373"/>
      <c r="O28" s="373"/>
      <c r="P28" s="385">
        <f>C28/'[1]1c'!C28*100</f>
        <v>101.19695205479454</v>
      </c>
    </row>
    <row r="29" spans="1:16" x14ac:dyDescent="0.2">
      <c r="A29" s="3">
        <v>23</v>
      </c>
      <c r="B29" s="17" t="s">
        <v>68</v>
      </c>
      <c r="C29" s="234">
        <f t="shared" si="0"/>
        <v>712853</v>
      </c>
      <c r="D29" s="233">
        <v>712853</v>
      </c>
      <c r="E29" s="233"/>
      <c r="F29" s="233"/>
      <c r="G29" s="233"/>
      <c r="H29" s="233"/>
      <c r="I29" s="233"/>
      <c r="J29" s="233"/>
      <c r="K29" s="233"/>
      <c r="L29" s="233"/>
      <c r="M29" s="373"/>
      <c r="N29" s="373"/>
      <c r="O29" s="373"/>
      <c r="P29" s="385">
        <f>C29/'[1]1c'!C29*100</f>
        <v>49.162275862068967</v>
      </c>
    </row>
    <row r="30" spans="1:16" ht="25.5" x14ac:dyDescent="0.2">
      <c r="A30" s="3">
        <v>24</v>
      </c>
      <c r="B30" s="17" t="s">
        <v>69</v>
      </c>
      <c r="C30" s="234">
        <f t="shared" si="0"/>
        <v>0</v>
      </c>
      <c r="D30" s="233"/>
      <c r="E30" s="233"/>
      <c r="F30" s="233"/>
      <c r="G30" s="233"/>
      <c r="H30" s="233"/>
      <c r="I30" s="233"/>
      <c r="J30" s="233"/>
      <c r="K30" s="233"/>
      <c r="L30" s="233"/>
      <c r="M30" s="373"/>
      <c r="N30" s="373"/>
      <c r="O30" s="373"/>
      <c r="P30" s="385" t="e">
        <f>C30/'[1]1c'!C30*100</f>
        <v>#DIV/0!</v>
      </c>
    </row>
    <row r="31" spans="1:16" x14ac:dyDescent="0.2">
      <c r="A31" s="3">
        <v>25</v>
      </c>
      <c r="B31" s="17" t="s">
        <v>70</v>
      </c>
      <c r="C31" s="234">
        <f t="shared" si="0"/>
        <v>3667804</v>
      </c>
      <c r="D31" s="235">
        <f t="shared" ref="D31:O31" si="7">SUM(D28:D30)</f>
        <v>3667804</v>
      </c>
      <c r="E31" s="235">
        <f t="shared" si="7"/>
        <v>0</v>
      </c>
      <c r="F31" s="235">
        <f t="shared" si="7"/>
        <v>0</v>
      </c>
      <c r="G31" s="235">
        <f t="shared" si="7"/>
        <v>0</v>
      </c>
      <c r="H31" s="235">
        <f t="shared" si="7"/>
        <v>0</v>
      </c>
      <c r="I31" s="235">
        <f t="shared" si="7"/>
        <v>0</v>
      </c>
      <c r="J31" s="235">
        <f t="shared" si="7"/>
        <v>0</v>
      </c>
      <c r="K31" s="235">
        <f t="shared" si="7"/>
        <v>0</v>
      </c>
      <c r="L31" s="235">
        <f t="shared" si="7"/>
        <v>0</v>
      </c>
      <c r="M31" s="235">
        <f t="shared" si="7"/>
        <v>0</v>
      </c>
      <c r="N31" s="235">
        <f t="shared" si="7"/>
        <v>0</v>
      </c>
      <c r="O31" s="235">
        <f t="shared" si="7"/>
        <v>0</v>
      </c>
      <c r="P31" s="385">
        <f>C31/'[1]1c'!C31*100</f>
        <v>83.931441647597254</v>
      </c>
    </row>
    <row r="32" spans="1:16" x14ac:dyDescent="0.2">
      <c r="A32" s="3">
        <v>26</v>
      </c>
      <c r="B32" s="17" t="s">
        <v>71</v>
      </c>
      <c r="C32" s="234">
        <f t="shared" si="0"/>
        <v>0</v>
      </c>
      <c r="D32" s="235">
        <f t="shared" ref="D32:O32" si="8">SUM(D33:D35)</f>
        <v>0</v>
      </c>
      <c r="E32" s="235">
        <f t="shared" si="8"/>
        <v>0</v>
      </c>
      <c r="F32" s="235">
        <f t="shared" si="8"/>
        <v>0</v>
      </c>
      <c r="G32" s="235">
        <f t="shared" si="8"/>
        <v>0</v>
      </c>
      <c r="H32" s="235">
        <f t="shared" si="8"/>
        <v>0</v>
      </c>
      <c r="I32" s="235">
        <f t="shared" si="8"/>
        <v>0</v>
      </c>
      <c r="J32" s="235">
        <f t="shared" si="8"/>
        <v>0</v>
      </c>
      <c r="K32" s="235">
        <f t="shared" si="8"/>
        <v>0</v>
      </c>
      <c r="L32" s="235">
        <f t="shared" si="8"/>
        <v>0</v>
      </c>
      <c r="M32" s="235">
        <f t="shared" si="8"/>
        <v>0</v>
      </c>
      <c r="N32" s="235">
        <f t="shared" si="8"/>
        <v>0</v>
      </c>
      <c r="O32" s="235">
        <f t="shared" si="8"/>
        <v>0</v>
      </c>
      <c r="P32" s="385">
        <f>C32/'[1]1c'!C32*100</f>
        <v>0</v>
      </c>
    </row>
    <row r="33" spans="1:16" ht="51" x14ac:dyDescent="0.2">
      <c r="A33" s="3">
        <v>27</v>
      </c>
      <c r="B33" s="17" t="s">
        <v>72</v>
      </c>
      <c r="C33" s="234">
        <f t="shared" si="0"/>
        <v>0</v>
      </c>
      <c r="D33" s="233"/>
      <c r="E33" s="233"/>
      <c r="F33" s="233"/>
      <c r="G33" s="233"/>
      <c r="H33" s="233"/>
      <c r="I33" s="233"/>
      <c r="J33" s="233"/>
      <c r="K33" s="233"/>
      <c r="L33" s="233"/>
      <c r="M33" s="373"/>
      <c r="N33" s="373"/>
      <c r="O33" s="373"/>
      <c r="P33" s="385" t="e">
        <f>C33/'[1]1c'!C33*100</f>
        <v>#DIV/0!</v>
      </c>
    </row>
    <row r="34" spans="1:16" x14ac:dyDescent="0.2">
      <c r="A34" s="3">
        <v>28</v>
      </c>
      <c r="B34" s="17" t="s">
        <v>73</v>
      </c>
      <c r="C34" s="234">
        <f t="shared" si="0"/>
        <v>0</v>
      </c>
      <c r="D34" s="233"/>
      <c r="E34" s="233"/>
      <c r="F34" s="233"/>
      <c r="G34" s="233"/>
      <c r="H34" s="233"/>
      <c r="I34" s="233"/>
      <c r="J34" s="233"/>
      <c r="K34" s="233"/>
      <c r="L34" s="233"/>
      <c r="M34" s="373"/>
      <c r="N34" s="373"/>
      <c r="O34" s="373"/>
      <c r="P34" s="385">
        <f>C34/'[1]1c'!C34*100</f>
        <v>0</v>
      </c>
    </row>
    <row r="35" spans="1:16" x14ac:dyDescent="0.2">
      <c r="A35" s="3">
        <v>29</v>
      </c>
      <c r="B35" s="17" t="s">
        <v>74</v>
      </c>
      <c r="C35" s="234">
        <f t="shared" si="0"/>
        <v>0</v>
      </c>
      <c r="D35" s="240"/>
      <c r="E35" s="233"/>
      <c r="F35" s="240"/>
      <c r="G35" s="240"/>
      <c r="H35" s="240"/>
      <c r="I35" s="240"/>
      <c r="J35" s="240"/>
      <c r="K35" s="240"/>
      <c r="L35" s="240"/>
      <c r="M35" s="373"/>
      <c r="N35" s="373"/>
      <c r="O35" s="373"/>
      <c r="P35" s="385">
        <f>C35/'[1]1c'!C35*100</f>
        <v>0</v>
      </c>
    </row>
    <row r="36" spans="1:16" x14ac:dyDescent="0.2">
      <c r="A36" s="3">
        <v>30</v>
      </c>
      <c r="B36" s="18" t="s">
        <v>75</v>
      </c>
      <c r="C36" s="234">
        <f t="shared" si="0"/>
        <v>4210304</v>
      </c>
      <c r="D36" s="238">
        <f t="shared" ref="D36:O36" si="9">D25+D31+D32</f>
        <v>4210304</v>
      </c>
      <c r="E36" s="238">
        <f t="shared" si="9"/>
        <v>0</v>
      </c>
      <c r="F36" s="238">
        <f t="shared" si="9"/>
        <v>0</v>
      </c>
      <c r="G36" s="238">
        <f t="shared" si="9"/>
        <v>0</v>
      </c>
      <c r="H36" s="238">
        <f t="shared" si="9"/>
        <v>0</v>
      </c>
      <c r="I36" s="238">
        <f t="shared" si="9"/>
        <v>0</v>
      </c>
      <c r="J36" s="238">
        <f t="shared" si="9"/>
        <v>0</v>
      </c>
      <c r="K36" s="238">
        <f t="shared" si="9"/>
        <v>0</v>
      </c>
      <c r="L36" s="238">
        <f t="shared" si="9"/>
        <v>0</v>
      </c>
      <c r="M36" s="238">
        <f t="shared" si="9"/>
        <v>0</v>
      </c>
      <c r="N36" s="238">
        <f t="shared" si="9"/>
        <v>0</v>
      </c>
      <c r="O36" s="238">
        <f t="shared" si="9"/>
        <v>0</v>
      </c>
      <c r="P36" s="385">
        <f>C36/'[1]1c'!C36*100</f>
        <v>71.000067453625633</v>
      </c>
    </row>
    <row r="37" spans="1:16" x14ac:dyDescent="0.2">
      <c r="A37" s="3">
        <v>31</v>
      </c>
      <c r="B37" s="20" t="s">
        <v>76</v>
      </c>
      <c r="C37" s="234">
        <f t="shared" si="0"/>
        <v>29047</v>
      </c>
      <c r="D37" s="241">
        <f t="shared" ref="D37:O37" si="10">SUM(D38:D40)</f>
        <v>0</v>
      </c>
      <c r="E37" s="241">
        <f t="shared" si="10"/>
        <v>0</v>
      </c>
      <c r="F37" s="241">
        <f t="shared" si="10"/>
        <v>0</v>
      </c>
      <c r="G37" s="241">
        <f t="shared" si="10"/>
        <v>11047</v>
      </c>
      <c r="H37" s="241">
        <f t="shared" si="10"/>
        <v>0</v>
      </c>
      <c r="I37" s="241">
        <f t="shared" si="10"/>
        <v>0</v>
      </c>
      <c r="J37" s="241">
        <f t="shared" si="10"/>
        <v>0</v>
      </c>
      <c r="K37" s="241">
        <f t="shared" si="10"/>
        <v>0</v>
      </c>
      <c r="L37" s="241">
        <f t="shared" si="10"/>
        <v>0</v>
      </c>
      <c r="M37" s="241">
        <f t="shared" si="10"/>
        <v>0</v>
      </c>
      <c r="N37" s="241">
        <f t="shared" si="10"/>
        <v>18000</v>
      </c>
      <c r="O37" s="241">
        <f t="shared" si="10"/>
        <v>0</v>
      </c>
      <c r="P37" s="385">
        <f>C37/'[1]1c'!C37*100</f>
        <v>15.287894736842105</v>
      </c>
    </row>
    <row r="38" spans="1:16" x14ac:dyDescent="0.2">
      <c r="A38" s="3">
        <v>32</v>
      </c>
      <c r="B38" s="20" t="s">
        <v>77</v>
      </c>
      <c r="C38" s="234">
        <f t="shared" si="0"/>
        <v>0</v>
      </c>
      <c r="D38" s="236"/>
      <c r="E38" s="236"/>
      <c r="F38" s="236"/>
      <c r="G38" s="236"/>
      <c r="H38" s="236"/>
      <c r="I38" s="236"/>
      <c r="J38" s="236"/>
      <c r="K38" s="236"/>
      <c r="L38" s="236"/>
      <c r="M38" s="373"/>
      <c r="N38" s="373"/>
      <c r="O38" s="373"/>
      <c r="P38" s="385" t="e">
        <f>C38/'[1]1c'!C38*100</f>
        <v>#DIV/0!</v>
      </c>
    </row>
    <row r="39" spans="1:16" x14ac:dyDescent="0.2">
      <c r="A39" s="3">
        <v>33</v>
      </c>
      <c r="B39" s="20" t="s">
        <v>78</v>
      </c>
      <c r="C39" s="234">
        <f t="shared" si="0"/>
        <v>29047</v>
      </c>
      <c r="D39" s="236"/>
      <c r="E39" s="236"/>
      <c r="F39" s="236"/>
      <c r="G39" s="236">
        <v>11047</v>
      </c>
      <c r="H39" s="236"/>
      <c r="I39" s="236"/>
      <c r="J39" s="236"/>
      <c r="K39" s="236"/>
      <c r="L39" s="236"/>
      <c r="M39" s="373"/>
      <c r="N39" s="373">
        <v>18000</v>
      </c>
      <c r="O39" s="373"/>
      <c r="P39" s="385">
        <f>C39/'[1]1c'!C39*100</f>
        <v>15.287894736842105</v>
      </c>
    </row>
    <row r="40" spans="1:16" x14ac:dyDescent="0.2">
      <c r="A40" s="3">
        <v>34</v>
      </c>
      <c r="B40" s="20" t="s">
        <v>79</v>
      </c>
      <c r="C40" s="234">
        <f t="shared" si="0"/>
        <v>0</v>
      </c>
      <c r="D40" s="236"/>
      <c r="E40" s="236"/>
      <c r="F40" s="236"/>
      <c r="G40" s="236"/>
      <c r="H40" s="236"/>
      <c r="I40" s="236"/>
      <c r="J40" s="236"/>
      <c r="K40" s="236"/>
      <c r="L40" s="236"/>
      <c r="M40" s="373"/>
      <c r="N40" s="373"/>
      <c r="O40" s="373"/>
      <c r="P40" s="385" t="e">
        <f>C40/'[1]1c'!C40*100</f>
        <v>#DIV/0!</v>
      </c>
    </row>
    <row r="41" spans="1:16" x14ac:dyDescent="0.2">
      <c r="A41" s="3">
        <v>35</v>
      </c>
      <c r="B41" s="17" t="s">
        <v>80</v>
      </c>
      <c r="C41" s="234">
        <f t="shared" si="0"/>
        <v>20231</v>
      </c>
      <c r="D41" s="241">
        <f t="shared" ref="D41:O41" si="11">SUM(D42:D43)</f>
        <v>0</v>
      </c>
      <c r="E41" s="241">
        <f t="shared" si="11"/>
        <v>0</v>
      </c>
      <c r="F41" s="241">
        <f t="shared" si="11"/>
        <v>0</v>
      </c>
      <c r="G41" s="241">
        <f t="shared" si="11"/>
        <v>20231</v>
      </c>
      <c r="H41" s="241">
        <f t="shared" si="11"/>
        <v>0</v>
      </c>
      <c r="I41" s="241">
        <f t="shared" si="11"/>
        <v>0</v>
      </c>
      <c r="J41" s="241">
        <f t="shared" si="11"/>
        <v>0</v>
      </c>
      <c r="K41" s="241">
        <f t="shared" si="11"/>
        <v>0</v>
      </c>
      <c r="L41" s="241">
        <f t="shared" si="11"/>
        <v>0</v>
      </c>
      <c r="M41" s="241">
        <f t="shared" si="11"/>
        <v>0</v>
      </c>
      <c r="N41" s="241">
        <f t="shared" si="11"/>
        <v>0</v>
      </c>
      <c r="O41" s="241">
        <f t="shared" si="11"/>
        <v>0</v>
      </c>
      <c r="P41" s="385">
        <f>C41/'[1]1c'!C41*100</f>
        <v>0.95400445148634372</v>
      </c>
    </row>
    <row r="42" spans="1:16" x14ac:dyDescent="0.2">
      <c r="A42" s="3">
        <v>36</v>
      </c>
      <c r="B42" s="17" t="s">
        <v>81</v>
      </c>
      <c r="C42" s="234">
        <f t="shared" si="0"/>
        <v>0</v>
      </c>
      <c r="D42" s="233"/>
      <c r="E42" s="233"/>
      <c r="F42" s="233"/>
      <c r="G42" s="233"/>
      <c r="H42" s="233"/>
      <c r="I42" s="233"/>
      <c r="J42" s="233"/>
      <c r="K42" s="233"/>
      <c r="L42" s="233"/>
      <c r="M42" s="373"/>
      <c r="N42" s="373"/>
      <c r="O42" s="373"/>
      <c r="P42" s="385">
        <f>C42/'[1]1c'!C42*100</f>
        <v>0</v>
      </c>
    </row>
    <row r="43" spans="1:16" x14ac:dyDescent="0.2">
      <c r="A43" s="3">
        <v>37</v>
      </c>
      <c r="B43" s="17" t="s">
        <v>82</v>
      </c>
      <c r="C43" s="234">
        <f t="shared" si="0"/>
        <v>20231</v>
      </c>
      <c r="D43" s="233"/>
      <c r="E43" s="233"/>
      <c r="F43" s="233"/>
      <c r="G43" s="233">
        <v>20231</v>
      </c>
      <c r="H43" s="233"/>
      <c r="I43" s="233"/>
      <c r="J43" s="233"/>
      <c r="K43" s="233"/>
      <c r="L43" s="233"/>
      <c r="M43" s="373"/>
      <c r="N43" s="373"/>
      <c r="O43" s="373"/>
      <c r="P43" s="385">
        <f>C43/'[1]1c'!C43*100</f>
        <v>5.8640579710144927</v>
      </c>
    </row>
    <row r="44" spans="1:16" x14ac:dyDescent="0.2">
      <c r="A44" s="3">
        <v>38</v>
      </c>
      <c r="B44" s="17" t="s">
        <v>83</v>
      </c>
      <c r="C44" s="234">
        <f t="shared" si="0"/>
        <v>57000</v>
      </c>
      <c r="D44" s="241">
        <f t="shared" ref="D44:O44" si="12">SUM(D45:D49)</f>
        <v>0</v>
      </c>
      <c r="E44" s="241">
        <f t="shared" si="12"/>
        <v>0</v>
      </c>
      <c r="F44" s="241">
        <f t="shared" si="12"/>
        <v>0</v>
      </c>
      <c r="G44" s="241">
        <f t="shared" si="12"/>
        <v>57000</v>
      </c>
      <c r="H44" s="241">
        <f t="shared" si="12"/>
        <v>0</v>
      </c>
      <c r="I44" s="241">
        <f t="shared" si="12"/>
        <v>0</v>
      </c>
      <c r="J44" s="241">
        <f t="shared" si="12"/>
        <v>0</v>
      </c>
      <c r="K44" s="241">
        <f t="shared" si="12"/>
        <v>0</v>
      </c>
      <c r="L44" s="241">
        <f t="shared" si="12"/>
        <v>0</v>
      </c>
      <c r="M44" s="241">
        <f t="shared" si="12"/>
        <v>0</v>
      </c>
      <c r="N44" s="241">
        <f t="shared" si="12"/>
        <v>0</v>
      </c>
      <c r="O44" s="241">
        <f t="shared" si="12"/>
        <v>0</v>
      </c>
      <c r="P44" s="385" t="e">
        <f>C44/'[1]1c'!C44*100</f>
        <v>#DIV/0!</v>
      </c>
    </row>
    <row r="45" spans="1:16" ht="25.5" x14ac:dyDescent="0.2">
      <c r="A45" s="3">
        <v>39</v>
      </c>
      <c r="B45" s="17" t="s">
        <v>84</v>
      </c>
      <c r="C45" s="234">
        <f t="shared" si="0"/>
        <v>0</v>
      </c>
      <c r="D45" s="233"/>
      <c r="E45" s="233"/>
      <c r="F45" s="233"/>
      <c r="G45" s="233"/>
      <c r="H45" s="233"/>
      <c r="I45" s="233"/>
      <c r="J45" s="233"/>
      <c r="K45" s="233"/>
      <c r="L45" s="233"/>
      <c r="M45" s="373"/>
      <c r="N45" s="373"/>
      <c r="O45" s="373"/>
      <c r="P45" s="385" t="e">
        <f>C45/'[1]1c'!C45*100</f>
        <v>#DIV/0!</v>
      </c>
    </row>
    <row r="46" spans="1:16" ht="25.5" x14ac:dyDescent="0.2">
      <c r="A46" s="3">
        <v>40</v>
      </c>
      <c r="B46" s="17" t="s">
        <v>85</v>
      </c>
      <c r="C46" s="234">
        <f t="shared" si="0"/>
        <v>0</v>
      </c>
      <c r="D46" s="233"/>
      <c r="E46" s="233"/>
      <c r="F46" s="233"/>
      <c r="G46" s="233"/>
      <c r="H46" s="233"/>
      <c r="I46" s="233"/>
      <c r="J46" s="233"/>
      <c r="K46" s="233"/>
      <c r="L46" s="233"/>
      <c r="M46" s="373"/>
      <c r="N46" s="373"/>
      <c r="O46" s="373"/>
      <c r="P46" s="385" t="e">
        <f>C46/'[1]1c'!C46*100</f>
        <v>#DIV/0!</v>
      </c>
    </row>
    <row r="47" spans="1:16" x14ac:dyDescent="0.2">
      <c r="A47" s="3">
        <v>41</v>
      </c>
      <c r="B47" s="17" t="s">
        <v>86</v>
      </c>
      <c r="C47" s="234">
        <f t="shared" si="0"/>
        <v>57000</v>
      </c>
      <c r="D47" s="233"/>
      <c r="E47" s="233"/>
      <c r="F47" s="233"/>
      <c r="G47" s="233">
        <v>57000</v>
      </c>
      <c r="H47" s="233"/>
      <c r="I47" s="233"/>
      <c r="J47" s="233"/>
      <c r="K47" s="233"/>
      <c r="L47" s="233"/>
      <c r="M47" s="373"/>
      <c r="N47" s="373"/>
      <c r="O47" s="373"/>
      <c r="P47" s="385" t="e">
        <f>C47/'[1]1c'!C47*100</f>
        <v>#DIV/0!</v>
      </c>
    </row>
    <row r="48" spans="1:16" ht="25.5" x14ac:dyDescent="0.2">
      <c r="A48" s="3">
        <v>42</v>
      </c>
      <c r="B48" s="17" t="s">
        <v>87</v>
      </c>
      <c r="C48" s="234">
        <f t="shared" si="0"/>
        <v>0</v>
      </c>
      <c r="D48" s="233"/>
      <c r="E48" s="233"/>
      <c r="F48" s="233"/>
      <c r="G48" s="233"/>
      <c r="H48" s="233"/>
      <c r="I48" s="233"/>
      <c r="J48" s="233"/>
      <c r="K48" s="233"/>
      <c r="L48" s="233"/>
      <c r="M48" s="373"/>
      <c r="N48" s="373"/>
      <c r="O48" s="373"/>
      <c r="P48" s="385" t="e">
        <f>C48/'[1]1c'!C48*100</f>
        <v>#DIV/0!</v>
      </c>
    </row>
    <row r="49" spans="1:16" x14ac:dyDescent="0.2">
      <c r="A49" s="3">
        <v>43</v>
      </c>
      <c r="B49" s="17" t="s">
        <v>88</v>
      </c>
      <c r="C49" s="234">
        <f t="shared" si="0"/>
        <v>0</v>
      </c>
      <c r="D49" s="233"/>
      <c r="E49" s="233"/>
      <c r="F49" s="233"/>
      <c r="G49" s="233"/>
      <c r="H49" s="233"/>
      <c r="I49" s="233"/>
      <c r="J49" s="233"/>
      <c r="K49" s="233"/>
      <c r="L49" s="233"/>
      <c r="M49" s="373"/>
      <c r="N49" s="373"/>
      <c r="O49" s="373"/>
      <c r="P49" s="385" t="e">
        <f>C49/'[1]1c'!C49*100</f>
        <v>#DIV/0!</v>
      </c>
    </row>
    <row r="50" spans="1:16" x14ac:dyDescent="0.2">
      <c r="A50" s="3">
        <v>44</v>
      </c>
      <c r="B50" s="17" t="s">
        <v>89</v>
      </c>
      <c r="C50" s="234">
        <f t="shared" si="0"/>
        <v>79916</v>
      </c>
      <c r="D50" s="233"/>
      <c r="E50" s="233"/>
      <c r="F50" s="233"/>
      <c r="G50" s="233"/>
      <c r="H50" s="233"/>
      <c r="I50" s="233">
        <v>79916</v>
      </c>
      <c r="J50" s="233"/>
      <c r="K50" s="233"/>
      <c r="L50" s="233"/>
      <c r="M50" s="373"/>
      <c r="N50" s="373"/>
      <c r="O50" s="373"/>
      <c r="P50" s="385">
        <f>C50/'[1]1c'!C50*100</f>
        <v>16.181750073400625</v>
      </c>
    </row>
    <row r="51" spans="1:16" x14ac:dyDescent="0.2">
      <c r="A51" s="3">
        <v>45</v>
      </c>
      <c r="B51" s="17" t="s">
        <v>90</v>
      </c>
      <c r="C51" s="234">
        <f t="shared" si="0"/>
        <v>772</v>
      </c>
      <c r="D51" s="249"/>
      <c r="E51" s="249"/>
      <c r="F51" s="249">
        <v>772</v>
      </c>
      <c r="G51" s="249"/>
      <c r="H51" s="249"/>
      <c r="I51" s="249"/>
      <c r="J51" s="249"/>
      <c r="K51" s="249"/>
      <c r="L51" s="249"/>
      <c r="M51" s="373"/>
      <c r="N51" s="373"/>
      <c r="O51" s="373"/>
      <c r="P51" s="385" t="e">
        <f>C51/'[1]1c'!C51*100</f>
        <v>#DIV/0!</v>
      </c>
    </row>
    <row r="52" spans="1:16" x14ac:dyDescent="0.2">
      <c r="A52" s="3">
        <v>46</v>
      </c>
      <c r="B52" s="17" t="s">
        <v>91</v>
      </c>
      <c r="C52" s="234">
        <f t="shared" si="0"/>
        <v>0</v>
      </c>
      <c r="D52" s="233"/>
      <c r="E52" s="233"/>
      <c r="F52" s="233"/>
      <c r="G52" s="233"/>
      <c r="H52" s="233"/>
      <c r="I52" s="233"/>
      <c r="J52" s="233"/>
      <c r="K52" s="233"/>
      <c r="L52" s="233"/>
      <c r="M52" s="373"/>
      <c r="N52" s="373"/>
      <c r="O52" s="373"/>
      <c r="P52" s="385" t="e">
        <f>C52/'[1]1c'!C52*100</f>
        <v>#DIV/0!</v>
      </c>
    </row>
    <row r="53" spans="1:16" ht="25.5" x14ac:dyDescent="0.2">
      <c r="A53" s="3">
        <v>47</v>
      </c>
      <c r="B53" s="17" t="s">
        <v>92</v>
      </c>
      <c r="C53" s="234">
        <f t="shared" si="0"/>
        <v>858</v>
      </c>
      <c r="D53" s="233"/>
      <c r="E53" s="233">
        <v>501</v>
      </c>
      <c r="F53" s="233"/>
      <c r="G53" s="233"/>
      <c r="H53" s="233">
        <v>4</v>
      </c>
      <c r="I53" s="233"/>
      <c r="J53" s="233"/>
      <c r="K53" s="233"/>
      <c r="L53" s="233"/>
      <c r="M53" s="373">
        <v>353</v>
      </c>
      <c r="N53" s="373"/>
      <c r="O53" s="373"/>
      <c r="P53" s="385" t="e">
        <f>C53/'[1]1c'!C53*100</f>
        <v>#DIV/0!</v>
      </c>
    </row>
    <row r="54" spans="1:16" x14ac:dyDescent="0.2">
      <c r="A54" s="3">
        <v>48</v>
      </c>
      <c r="B54" s="17" t="s">
        <v>93</v>
      </c>
      <c r="C54" s="234">
        <f t="shared" si="0"/>
        <v>0</v>
      </c>
      <c r="D54" s="233"/>
      <c r="E54" s="233"/>
      <c r="F54" s="233"/>
      <c r="G54" s="233"/>
      <c r="H54" s="233"/>
      <c r="I54" s="233"/>
      <c r="J54" s="233"/>
      <c r="K54" s="233"/>
      <c r="L54" s="233"/>
      <c r="M54" s="373"/>
      <c r="N54" s="373"/>
      <c r="O54" s="373"/>
      <c r="P54" s="385" t="e">
        <f>C54/'[1]1c'!C54*100</f>
        <v>#DIV/0!</v>
      </c>
    </row>
    <row r="55" spans="1:16" ht="25.5" x14ac:dyDescent="0.2">
      <c r="A55" s="3">
        <v>49</v>
      </c>
      <c r="B55" s="17" t="s">
        <v>94</v>
      </c>
      <c r="C55" s="234">
        <f t="shared" si="0"/>
        <v>0</v>
      </c>
      <c r="D55" s="233"/>
      <c r="E55" s="233"/>
      <c r="F55" s="233"/>
      <c r="G55" s="233"/>
      <c r="H55" s="233"/>
      <c r="I55" s="233"/>
      <c r="J55" s="233"/>
      <c r="K55" s="233"/>
      <c r="L55" s="233"/>
      <c r="M55" s="373"/>
      <c r="N55" s="373"/>
      <c r="O55" s="373"/>
      <c r="P55" s="385" t="e">
        <f>C55/'[1]1c'!C55*100</f>
        <v>#DIV/0!</v>
      </c>
    </row>
    <row r="56" spans="1:16" x14ac:dyDescent="0.2">
      <c r="A56" s="3">
        <v>50</v>
      </c>
      <c r="B56" s="17" t="s">
        <v>95</v>
      </c>
      <c r="C56" s="234">
        <f t="shared" si="0"/>
        <v>0</v>
      </c>
      <c r="D56" s="233"/>
      <c r="E56" s="233"/>
      <c r="F56" s="233"/>
      <c r="G56" s="233"/>
      <c r="H56" s="233"/>
      <c r="I56" s="233"/>
      <c r="J56" s="233"/>
      <c r="K56" s="233"/>
      <c r="L56" s="233"/>
      <c r="M56" s="373"/>
      <c r="N56" s="373"/>
      <c r="O56" s="373"/>
      <c r="P56" s="385" t="e">
        <f>C56/'[1]1c'!C56*100</f>
        <v>#DIV/0!</v>
      </c>
    </row>
    <row r="57" spans="1:16" x14ac:dyDescent="0.2">
      <c r="A57" s="3">
        <v>51</v>
      </c>
      <c r="B57" s="17" t="s">
        <v>96</v>
      </c>
      <c r="C57" s="234">
        <f t="shared" si="0"/>
        <v>0</v>
      </c>
      <c r="D57" s="233"/>
      <c r="E57" s="233"/>
      <c r="F57" s="233"/>
      <c r="G57" s="233"/>
      <c r="H57" s="233"/>
      <c r="I57" s="233"/>
      <c r="J57" s="233"/>
      <c r="K57" s="233"/>
      <c r="L57" s="233"/>
      <c r="M57" s="373"/>
      <c r="N57" s="373"/>
      <c r="O57" s="373"/>
      <c r="P57" s="385" t="e">
        <f>C57/'[1]1c'!C57*100</f>
        <v>#DIV/0!</v>
      </c>
    </row>
    <row r="58" spans="1:16" s="28" customFormat="1" x14ac:dyDescent="0.2">
      <c r="A58" s="3">
        <v>52</v>
      </c>
      <c r="B58" s="17" t="s">
        <v>97</v>
      </c>
      <c r="C58" s="234">
        <f t="shared" si="0"/>
        <v>33134</v>
      </c>
      <c r="D58" s="233"/>
      <c r="E58" s="233">
        <v>5274</v>
      </c>
      <c r="F58" s="233">
        <v>2860</v>
      </c>
      <c r="G58" s="233"/>
      <c r="H58" s="233"/>
      <c r="I58" s="233"/>
      <c r="J58" s="233"/>
      <c r="K58" s="233"/>
      <c r="L58" s="233"/>
      <c r="M58" s="379"/>
      <c r="N58" s="379"/>
      <c r="O58" s="379">
        <v>25000</v>
      </c>
      <c r="P58" s="385" t="e">
        <f>C58/'[1]1c'!C58*100</f>
        <v>#DIV/0!</v>
      </c>
    </row>
    <row r="59" spans="1:16" x14ac:dyDescent="0.2">
      <c r="A59" s="3">
        <v>53</v>
      </c>
      <c r="B59" s="18" t="s">
        <v>98</v>
      </c>
      <c r="C59" s="234">
        <f t="shared" si="0"/>
        <v>220958</v>
      </c>
      <c r="D59" s="238">
        <f t="shared" ref="D59:O59" si="13">D37+D41+D44+D50+D51+D52+D53+D54+D55+D56+D57+D58</f>
        <v>0</v>
      </c>
      <c r="E59" s="238">
        <f t="shared" si="13"/>
        <v>5775</v>
      </c>
      <c r="F59" s="238">
        <f t="shared" si="13"/>
        <v>3632</v>
      </c>
      <c r="G59" s="238">
        <f t="shared" si="13"/>
        <v>88278</v>
      </c>
      <c r="H59" s="238">
        <f t="shared" si="13"/>
        <v>4</v>
      </c>
      <c r="I59" s="238">
        <f t="shared" si="13"/>
        <v>79916</v>
      </c>
      <c r="J59" s="238">
        <f t="shared" si="13"/>
        <v>0</v>
      </c>
      <c r="K59" s="238">
        <f t="shared" si="13"/>
        <v>0</v>
      </c>
      <c r="L59" s="238">
        <f t="shared" si="13"/>
        <v>0</v>
      </c>
      <c r="M59" s="238">
        <f t="shared" si="13"/>
        <v>353</v>
      </c>
      <c r="N59" s="238">
        <f t="shared" si="13"/>
        <v>18000</v>
      </c>
      <c r="O59" s="238">
        <f t="shared" si="13"/>
        <v>25000</v>
      </c>
      <c r="P59" s="385">
        <f>C59/'[1]1c'!C59*100</f>
        <v>7.8786809080390308</v>
      </c>
    </row>
    <row r="60" spans="1:16" s="28" customFormat="1" x14ac:dyDescent="0.2">
      <c r="A60" s="3">
        <v>54</v>
      </c>
      <c r="B60" s="17" t="s">
        <v>99</v>
      </c>
      <c r="C60" s="234">
        <f t="shared" si="0"/>
        <v>0</v>
      </c>
      <c r="D60" s="233"/>
      <c r="E60" s="233"/>
      <c r="F60" s="233"/>
      <c r="G60" s="233"/>
      <c r="H60" s="233"/>
      <c r="I60" s="233"/>
      <c r="J60" s="233"/>
      <c r="K60" s="233"/>
      <c r="L60" s="233"/>
      <c r="M60" s="379"/>
      <c r="N60" s="379"/>
      <c r="O60" s="379"/>
      <c r="P60" s="385" t="e">
        <f>C60/'[1]1c'!C60*100</f>
        <v>#DIV/0!</v>
      </c>
    </row>
    <row r="61" spans="1:16" x14ac:dyDescent="0.2">
      <c r="A61" s="3">
        <v>55</v>
      </c>
      <c r="B61" s="18" t="s">
        <v>100</v>
      </c>
      <c r="C61" s="234">
        <f t="shared" si="0"/>
        <v>0</v>
      </c>
      <c r="D61" s="238">
        <f t="shared" ref="D61:O61" si="14">D60</f>
        <v>0</v>
      </c>
      <c r="E61" s="238">
        <f t="shared" si="14"/>
        <v>0</v>
      </c>
      <c r="F61" s="238">
        <f t="shared" si="14"/>
        <v>0</v>
      </c>
      <c r="G61" s="238">
        <f t="shared" si="14"/>
        <v>0</v>
      </c>
      <c r="H61" s="238">
        <f t="shared" si="14"/>
        <v>0</v>
      </c>
      <c r="I61" s="238">
        <f t="shared" si="14"/>
        <v>0</v>
      </c>
      <c r="J61" s="238">
        <f t="shared" si="14"/>
        <v>0</v>
      </c>
      <c r="K61" s="238">
        <f t="shared" si="14"/>
        <v>0</v>
      </c>
      <c r="L61" s="238">
        <f t="shared" si="14"/>
        <v>0</v>
      </c>
      <c r="M61" s="238">
        <f t="shared" si="14"/>
        <v>0</v>
      </c>
      <c r="N61" s="238">
        <f t="shared" si="14"/>
        <v>0</v>
      </c>
      <c r="O61" s="238">
        <f t="shared" si="14"/>
        <v>0</v>
      </c>
      <c r="P61" s="385" t="e">
        <f>C61/'[1]1c'!C61*100</f>
        <v>#DIV/0!</v>
      </c>
    </row>
    <row r="62" spans="1:16" x14ac:dyDescent="0.2">
      <c r="A62" s="3"/>
      <c r="B62" s="18" t="s">
        <v>406</v>
      </c>
      <c r="C62" s="234">
        <f t="shared" si="0"/>
        <v>5225</v>
      </c>
      <c r="D62" s="238"/>
      <c r="E62" s="238">
        <v>5225</v>
      </c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385" t="e">
        <f>C62/'[1]1c'!C62*100</f>
        <v>#DIV/0!</v>
      </c>
    </row>
    <row r="63" spans="1:16" ht="25.5" x14ac:dyDescent="0.2">
      <c r="A63" s="3">
        <v>56</v>
      </c>
      <c r="B63" s="17" t="s">
        <v>101</v>
      </c>
      <c r="C63" s="234">
        <f t="shared" si="0"/>
        <v>4000</v>
      </c>
      <c r="D63" s="233"/>
      <c r="E63" s="233"/>
      <c r="F63" s="233"/>
      <c r="G63" s="233">
        <v>4000</v>
      </c>
      <c r="H63" s="233"/>
      <c r="I63" s="233"/>
      <c r="J63" s="233"/>
      <c r="K63" s="233"/>
      <c r="L63" s="233"/>
      <c r="M63" s="373"/>
      <c r="N63" s="373"/>
      <c r="O63" s="373"/>
      <c r="P63" s="385" t="e">
        <f>C63/'[1]1c'!C63*100</f>
        <v>#DIV/0!</v>
      </c>
    </row>
    <row r="64" spans="1:16" x14ac:dyDescent="0.2">
      <c r="A64" s="3">
        <v>57</v>
      </c>
      <c r="B64" s="17" t="s">
        <v>102</v>
      </c>
      <c r="C64" s="234">
        <f t="shared" si="0"/>
        <v>4000</v>
      </c>
      <c r="D64" s="233"/>
      <c r="E64" s="233"/>
      <c r="F64" s="233"/>
      <c r="G64" s="233"/>
      <c r="H64" s="233"/>
      <c r="I64" s="233"/>
      <c r="J64" s="233"/>
      <c r="K64" s="233">
        <v>4000</v>
      </c>
      <c r="L64" s="233"/>
      <c r="M64" s="373"/>
      <c r="N64" s="373"/>
      <c r="O64" s="373"/>
      <c r="P64" s="385">
        <f>C64/'[1]1c'!C64*100</f>
        <v>4</v>
      </c>
    </row>
    <row r="65" spans="1:16" x14ac:dyDescent="0.2">
      <c r="A65" s="3">
        <v>58</v>
      </c>
      <c r="B65" s="17" t="s">
        <v>103</v>
      </c>
      <c r="C65" s="234">
        <f t="shared" si="0"/>
        <v>0</v>
      </c>
      <c r="D65" s="240"/>
      <c r="E65" s="240"/>
      <c r="F65" s="240"/>
      <c r="G65" s="240"/>
      <c r="H65" s="240"/>
      <c r="I65" s="240"/>
      <c r="J65" s="240"/>
      <c r="K65" s="240"/>
      <c r="L65" s="240"/>
      <c r="M65" s="373"/>
      <c r="N65" s="373"/>
      <c r="O65" s="373"/>
      <c r="P65" s="385" t="e">
        <f>C65/'[1]1c'!C65*100</f>
        <v>#DIV/0!</v>
      </c>
    </row>
    <row r="66" spans="1:16" x14ac:dyDescent="0.2">
      <c r="A66" s="3">
        <v>59</v>
      </c>
      <c r="B66" s="18" t="s">
        <v>104</v>
      </c>
      <c r="C66" s="234">
        <f t="shared" si="0"/>
        <v>8000</v>
      </c>
      <c r="D66" s="244">
        <f t="shared" ref="D66:O66" si="15">SUM(D63:D65)</f>
        <v>0</v>
      </c>
      <c r="E66" s="244">
        <f t="shared" si="15"/>
        <v>0</v>
      </c>
      <c r="F66" s="244">
        <f t="shared" si="15"/>
        <v>0</v>
      </c>
      <c r="G66" s="244">
        <f t="shared" si="15"/>
        <v>4000</v>
      </c>
      <c r="H66" s="244">
        <f t="shared" si="15"/>
        <v>0</v>
      </c>
      <c r="I66" s="244">
        <f t="shared" si="15"/>
        <v>0</v>
      </c>
      <c r="J66" s="244">
        <f t="shared" si="15"/>
        <v>0</v>
      </c>
      <c r="K66" s="244">
        <f t="shared" si="15"/>
        <v>4000</v>
      </c>
      <c r="L66" s="244">
        <f t="shared" si="15"/>
        <v>0</v>
      </c>
      <c r="M66" s="244">
        <f t="shared" si="15"/>
        <v>0</v>
      </c>
      <c r="N66" s="244">
        <f t="shared" si="15"/>
        <v>0</v>
      </c>
      <c r="O66" s="244">
        <f t="shared" si="15"/>
        <v>0</v>
      </c>
      <c r="P66" s="385">
        <f>C66/'[1]1c'!C66*100</f>
        <v>8</v>
      </c>
    </row>
    <row r="67" spans="1:16" x14ac:dyDescent="0.2">
      <c r="A67" s="3">
        <v>60</v>
      </c>
      <c r="B67" s="21" t="s">
        <v>105</v>
      </c>
      <c r="C67" s="234">
        <f t="shared" si="0"/>
        <v>10678642</v>
      </c>
      <c r="D67" s="245">
        <f t="shared" ref="D67:O67" si="16">D18+D24+D36+D59+D61+D66</f>
        <v>10449684</v>
      </c>
      <c r="E67" s="245">
        <f t="shared" si="16"/>
        <v>5775</v>
      </c>
      <c r="F67" s="245">
        <f t="shared" si="16"/>
        <v>3632</v>
      </c>
      <c r="G67" s="245">
        <f t="shared" si="16"/>
        <v>92278</v>
      </c>
      <c r="H67" s="245">
        <f t="shared" si="16"/>
        <v>4</v>
      </c>
      <c r="I67" s="245">
        <f t="shared" si="16"/>
        <v>79916</v>
      </c>
      <c r="J67" s="245">
        <f t="shared" si="16"/>
        <v>0</v>
      </c>
      <c r="K67" s="245">
        <f t="shared" si="16"/>
        <v>4000</v>
      </c>
      <c r="L67" s="245">
        <f t="shared" si="16"/>
        <v>0</v>
      </c>
      <c r="M67" s="245">
        <f t="shared" si="16"/>
        <v>353</v>
      </c>
      <c r="N67" s="245">
        <f t="shared" si="16"/>
        <v>18000</v>
      </c>
      <c r="O67" s="245">
        <f t="shared" si="16"/>
        <v>25000</v>
      </c>
      <c r="P67" s="385">
        <f>C67/'[1]1c'!C67*100</f>
        <v>28.255244832403132</v>
      </c>
    </row>
    <row r="68" spans="1:16" ht="25.5" x14ac:dyDescent="0.2">
      <c r="A68" s="3">
        <v>61</v>
      </c>
      <c r="B68" s="17" t="s">
        <v>106</v>
      </c>
      <c r="C68" s="234">
        <f t="shared" si="0"/>
        <v>37062900</v>
      </c>
      <c r="D68" s="233">
        <f>'[1]1c'!D68</f>
        <v>37062900</v>
      </c>
      <c r="E68" s="233"/>
      <c r="F68" s="233"/>
      <c r="G68" s="233"/>
      <c r="H68" s="233"/>
      <c r="I68" s="233"/>
      <c r="J68" s="233"/>
      <c r="K68" s="233"/>
      <c r="L68" s="233"/>
      <c r="M68" s="373"/>
      <c r="N68" s="373"/>
      <c r="O68" s="373"/>
      <c r="P68" s="385">
        <f>C68/'[1]1c'!C68*100</f>
        <v>100</v>
      </c>
    </row>
    <row r="69" spans="1:16" x14ac:dyDescent="0.2">
      <c r="A69" s="3">
        <v>62</v>
      </c>
      <c r="B69" s="17" t="s">
        <v>107</v>
      </c>
      <c r="C69" s="234">
        <f t="shared" si="0"/>
        <v>0</v>
      </c>
      <c r="D69" s="233"/>
      <c r="E69" s="233"/>
      <c r="F69" s="233"/>
      <c r="G69" s="233"/>
      <c r="H69" s="233"/>
      <c r="I69" s="233"/>
      <c r="J69" s="233"/>
      <c r="K69" s="233"/>
      <c r="L69" s="233"/>
      <c r="M69" s="373"/>
      <c r="N69" s="373"/>
      <c r="O69" s="373"/>
      <c r="P69" s="385" t="e">
        <f>C69/'[1]1c'!C69*100</f>
        <v>#DIV/0!</v>
      </c>
    </row>
    <row r="70" spans="1:16" x14ac:dyDescent="0.2">
      <c r="A70" s="3">
        <v>63</v>
      </c>
      <c r="B70" s="17" t="s">
        <v>113</v>
      </c>
      <c r="C70" s="234">
        <f>SUM(D70:O70)</f>
        <v>0</v>
      </c>
      <c r="D70" s="233"/>
      <c r="E70" s="233"/>
      <c r="F70" s="233"/>
      <c r="G70" s="233"/>
      <c r="H70" s="233"/>
      <c r="I70" s="233"/>
      <c r="J70" s="233"/>
      <c r="K70" s="233"/>
      <c r="L70" s="233"/>
      <c r="M70" s="373"/>
      <c r="N70" s="373"/>
      <c r="O70" s="373"/>
      <c r="P70" s="385" t="e">
        <f>C70/'[1]1c'!C70*100</f>
        <v>#DIV/0!</v>
      </c>
    </row>
    <row r="71" spans="1:16" x14ac:dyDescent="0.2">
      <c r="A71" s="3">
        <v>64</v>
      </c>
      <c r="B71" s="17" t="s">
        <v>108</v>
      </c>
      <c r="C71" s="234">
        <f>SUM(D71:O71)</f>
        <v>37062900</v>
      </c>
      <c r="D71" s="239">
        <f t="shared" ref="D71:O71" si="17">SUM(D68:D70)</f>
        <v>37062900</v>
      </c>
      <c r="E71" s="239">
        <f t="shared" si="17"/>
        <v>0</v>
      </c>
      <c r="F71" s="239">
        <f t="shared" si="17"/>
        <v>0</v>
      </c>
      <c r="G71" s="239">
        <f t="shared" si="17"/>
        <v>0</v>
      </c>
      <c r="H71" s="239">
        <f t="shared" si="17"/>
        <v>0</v>
      </c>
      <c r="I71" s="239">
        <f t="shared" si="17"/>
        <v>0</v>
      </c>
      <c r="J71" s="239">
        <f t="shared" si="17"/>
        <v>0</v>
      </c>
      <c r="K71" s="239">
        <f t="shared" si="17"/>
        <v>0</v>
      </c>
      <c r="L71" s="239">
        <f t="shared" si="17"/>
        <v>0</v>
      </c>
      <c r="M71" s="239">
        <f t="shared" si="17"/>
        <v>0</v>
      </c>
      <c r="N71" s="239">
        <f t="shared" si="17"/>
        <v>0</v>
      </c>
      <c r="O71" s="239">
        <f t="shared" si="17"/>
        <v>0</v>
      </c>
      <c r="P71" s="385">
        <f>C71/'[1]1c'!C71*100</f>
        <v>100</v>
      </c>
    </row>
    <row r="72" spans="1:16" ht="13.5" thickBot="1" x14ac:dyDescent="0.25">
      <c r="A72" s="3">
        <v>65</v>
      </c>
      <c r="B72" s="22" t="s">
        <v>109</v>
      </c>
      <c r="C72" s="234">
        <f>SUM(D72:O72)</f>
        <v>37062900</v>
      </c>
      <c r="D72" s="246">
        <f t="shared" ref="D72:O72" si="18">D71</f>
        <v>37062900</v>
      </c>
      <c r="E72" s="246">
        <f t="shared" si="18"/>
        <v>0</v>
      </c>
      <c r="F72" s="246">
        <f t="shared" si="18"/>
        <v>0</v>
      </c>
      <c r="G72" s="246">
        <f t="shared" si="18"/>
        <v>0</v>
      </c>
      <c r="H72" s="246">
        <f t="shared" si="18"/>
        <v>0</v>
      </c>
      <c r="I72" s="246">
        <f t="shared" si="18"/>
        <v>0</v>
      </c>
      <c r="J72" s="246">
        <f t="shared" si="18"/>
        <v>0</v>
      </c>
      <c r="K72" s="246">
        <f t="shared" si="18"/>
        <v>0</v>
      </c>
      <c r="L72" s="246">
        <f t="shared" si="18"/>
        <v>0</v>
      </c>
      <c r="M72" s="246">
        <f t="shared" si="18"/>
        <v>0</v>
      </c>
      <c r="N72" s="246">
        <f t="shared" si="18"/>
        <v>0</v>
      </c>
      <c r="O72" s="246">
        <f t="shared" si="18"/>
        <v>0</v>
      </c>
      <c r="P72" s="385">
        <f>C72/'[1]1c'!C72*100</f>
        <v>100</v>
      </c>
    </row>
    <row r="73" spans="1:16" ht="14.25" thickTop="1" thickBot="1" x14ac:dyDescent="0.25">
      <c r="A73" s="3">
        <v>66</v>
      </c>
      <c r="B73" s="23" t="s">
        <v>44</v>
      </c>
      <c r="C73" s="234">
        <f>SUM(D73:O73)</f>
        <v>47741542</v>
      </c>
      <c r="D73" s="248">
        <f t="shared" ref="D73:O73" si="19">D67+D72</f>
        <v>47512584</v>
      </c>
      <c r="E73" s="248">
        <f t="shared" si="19"/>
        <v>5775</v>
      </c>
      <c r="F73" s="248">
        <f t="shared" si="19"/>
        <v>3632</v>
      </c>
      <c r="G73" s="248">
        <f t="shared" si="19"/>
        <v>92278</v>
      </c>
      <c r="H73" s="248">
        <f t="shared" si="19"/>
        <v>4</v>
      </c>
      <c r="I73" s="248">
        <f t="shared" si="19"/>
        <v>79916</v>
      </c>
      <c r="J73" s="248">
        <f t="shared" si="19"/>
        <v>0</v>
      </c>
      <c r="K73" s="248">
        <f t="shared" si="19"/>
        <v>4000</v>
      </c>
      <c r="L73" s="248">
        <f t="shared" si="19"/>
        <v>0</v>
      </c>
      <c r="M73" s="386">
        <f t="shared" si="19"/>
        <v>353</v>
      </c>
      <c r="N73" s="386">
        <f t="shared" si="19"/>
        <v>18000</v>
      </c>
      <c r="O73" s="386">
        <f t="shared" si="19"/>
        <v>25000</v>
      </c>
      <c r="P73" s="385">
        <f>C73/'[1]1c'!C73*100</f>
        <v>63.777513918451788</v>
      </c>
    </row>
    <row r="74" spans="1:16" ht="13.5" thickTop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9"/>
  <sheetViews>
    <sheetView topLeftCell="B1" workbookViewId="0">
      <pane ySplit="5" topLeftCell="A6" activePane="bottomLeft" state="frozen"/>
      <selection pane="bottomLeft" activeCell="C2" sqref="C2"/>
    </sheetView>
  </sheetViews>
  <sheetFormatPr defaultRowHeight="12.75" x14ac:dyDescent="0.2"/>
  <cols>
    <col min="1" max="1" width="6.42578125" style="228" customWidth="1"/>
    <col min="2" max="2" width="36.140625" style="228" customWidth="1"/>
    <col min="3" max="3" width="10.28515625" style="228" customWidth="1"/>
    <col min="4" max="4" width="10.85546875" style="228" customWidth="1"/>
    <col min="5" max="9" width="8.7109375" style="228" customWidth="1"/>
    <col min="10" max="10" width="10" style="228" customWidth="1"/>
    <col min="11" max="23" width="8.7109375" style="228" customWidth="1"/>
  </cols>
  <sheetData>
    <row r="1" spans="1:23" x14ac:dyDescent="0.2">
      <c r="B1" s="346" t="s">
        <v>304</v>
      </c>
      <c r="D1" s="227" t="s">
        <v>149</v>
      </c>
    </row>
    <row r="2" spans="1:23" ht="18.75" x14ac:dyDescent="0.3">
      <c r="B2" s="43" t="s">
        <v>373</v>
      </c>
      <c r="C2" s="229" t="s">
        <v>391</v>
      </c>
      <c r="D2" s="229"/>
    </row>
    <row r="3" spans="1:23" x14ac:dyDescent="0.2">
      <c r="B3" s="348" t="s">
        <v>111</v>
      </c>
      <c r="C3" s="228" t="s">
        <v>112</v>
      </c>
    </row>
    <row r="4" spans="1:23" s="11" customFormat="1" x14ac:dyDescent="0.2">
      <c r="A4" s="349"/>
      <c r="B4" s="350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</row>
    <row r="5" spans="1:23" ht="36.75" thickBot="1" x14ac:dyDescent="0.25">
      <c r="A5" s="351" t="s">
        <v>0</v>
      </c>
      <c r="B5" s="352" t="s">
        <v>1</v>
      </c>
      <c r="C5" s="335" t="s">
        <v>357</v>
      </c>
      <c r="D5" s="221" t="s">
        <v>305</v>
      </c>
      <c r="E5" s="221" t="s">
        <v>360</v>
      </c>
      <c r="F5" s="221" t="s">
        <v>308</v>
      </c>
      <c r="G5" s="221" t="s">
        <v>322</v>
      </c>
      <c r="H5" s="221" t="s">
        <v>310</v>
      </c>
      <c r="I5" s="221" t="s">
        <v>323</v>
      </c>
      <c r="J5" s="221" t="s">
        <v>309</v>
      </c>
      <c r="K5" s="221" t="s">
        <v>311</v>
      </c>
      <c r="L5" s="221" t="s">
        <v>377</v>
      </c>
      <c r="M5" s="221" t="s">
        <v>313</v>
      </c>
      <c r="N5" s="221" t="s">
        <v>314</v>
      </c>
      <c r="O5" s="221" t="s">
        <v>324</v>
      </c>
      <c r="P5" s="221" t="s">
        <v>316</v>
      </c>
      <c r="Q5" s="221" t="s">
        <v>317</v>
      </c>
      <c r="R5" s="221" t="s">
        <v>315</v>
      </c>
      <c r="S5" s="221" t="s">
        <v>318</v>
      </c>
      <c r="T5" s="221" t="s">
        <v>363</v>
      </c>
      <c r="U5" s="221" t="s">
        <v>325</v>
      </c>
      <c r="V5" s="221" t="s">
        <v>326</v>
      </c>
      <c r="W5" s="223" t="s">
        <v>319</v>
      </c>
    </row>
    <row r="6" spans="1:23" x14ac:dyDescent="0.2">
      <c r="A6" s="353">
        <v>1</v>
      </c>
      <c r="B6" s="354" t="s">
        <v>2</v>
      </c>
      <c r="C6" s="231">
        <f t="shared" ref="C6:C48" si="0">SUM(D6:W6)</f>
        <v>16236525</v>
      </c>
      <c r="D6" s="336">
        <v>6320385</v>
      </c>
      <c r="E6" s="337"/>
      <c r="F6" s="337"/>
      <c r="G6" s="337"/>
      <c r="H6" s="337"/>
      <c r="I6" s="337">
        <v>2216500</v>
      </c>
      <c r="J6" s="337"/>
      <c r="K6" s="337">
        <v>6359340</v>
      </c>
      <c r="L6" s="337"/>
      <c r="M6" s="337">
        <v>862800</v>
      </c>
      <c r="N6" s="337">
        <v>477500</v>
      </c>
      <c r="O6" s="337"/>
      <c r="P6" s="337"/>
      <c r="Q6" s="337"/>
      <c r="R6" s="337"/>
      <c r="S6" s="337"/>
      <c r="T6" s="337"/>
      <c r="U6" s="337"/>
      <c r="V6" s="337"/>
      <c r="W6" s="337"/>
    </row>
    <row r="7" spans="1:23" ht="24" x14ac:dyDescent="0.2">
      <c r="A7" s="353">
        <v>2</v>
      </c>
      <c r="B7" s="354" t="s">
        <v>3</v>
      </c>
      <c r="C7" s="234">
        <f t="shared" si="0"/>
        <v>2679944</v>
      </c>
      <c r="D7" s="336">
        <v>1253083</v>
      </c>
      <c r="E7" s="337"/>
      <c r="F7" s="337"/>
      <c r="G7" s="337"/>
      <c r="H7" s="337"/>
      <c r="I7" s="337">
        <v>441050</v>
      </c>
      <c r="J7" s="337"/>
      <c r="K7" s="337">
        <v>720036</v>
      </c>
      <c r="L7" s="337"/>
      <c r="M7" s="337">
        <v>172662</v>
      </c>
      <c r="N7" s="337">
        <v>93113</v>
      </c>
      <c r="O7" s="337"/>
      <c r="P7" s="337"/>
      <c r="Q7" s="337"/>
      <c r="R7" s="337"/>
      <c r="S7" s="337"/>
      <c r="T7" s="337"/>
      <c r="U7" s="337"/>
      <c r="V7" s="337"/>
      <c r="W7" s="337"/>
    </row>
    <row r="8" spans="1:23" x14ac:dyDescent="0.2">
      <c r="A8" s="353">
        <v>3</v>
      </c>
      <c r="B8" s="355" t="s">
        <v>4</v>
      </c>
      <c r="C8" s="234">
        <f t="shared" si="0"/>
        <v>17672551</v>
      </c>
      <c r="D8" s="338">
        <v>4779000</v>
      </c>
      <c r="E8" s="339"/>
      <c r="F8" s="339">
        <v>606000</v>
      </c>
      <c r="G8" s="339">
        <v>1397000</v>
      </c>
      <c r="H8" s="339">
        <v>622300</v>
      </c>
      <c r="I8" s="339">
        <v>717550</v>
      </c>
      <c r="J8" s="337">
        <v>3000000</v>
      </c>
      <c r="K8" s="339">
        <v>482600</v>
      </c>
      <c r="L8" s="339">
        <v>520700</v>
      </c>
      <c r="M8" s="339">
        <v>1043300</v>
      </c>
      <c r="N8" s="339">
        <v>151130</v>
      </c>
      <c r="O8" s="337"/>
      <c r="P8" s="339"/>
      <c r="Q8" s="339"/>
      <c r="R8" s="339">
        <v>2275840</v>
      </c>
      <c r="S8" s="337">
        <v>1450400</v>
      </c>
      <c r="T8" s="339">
        <v>101731</v>
      </c>
      <c r="U8" s="339"/>
      <c r="V8" s="339">
        <v>400000</v>
      </c>
      <c r="W8" s="337">
        <v>125000</v>
      </c>
    </row>
    <row r="9" spans="1:23" x14ac:dyDescent="0.2">
      <c r="A9" s="353">
        <v>4</v>
      </c>
      <c r="B9" s="356" t="s">
        <v>5</v>
      </c>
      <c r="C9" s="234">
        <f t="shared" si="0"/>
        <v>0</v>
      </c>
      <c r="D9" s="242">
        <f t="shared" ref="D9:W9" si="1">D10</f>
        <v>0</v>
      </c>
      <c r="E9" s="236">
        <f t="shared" si="1"/>
        <v>0</v>
      </c>
      <c r="F9" s="236">
        <f t="shared" si="1"/>
        <v>0</v>
      </c>
      <c r="G9" s="236">
        <f t="shared" si="1"/>
        <v>0</v>
      </c>
      <c r="H9" s="236">
        <f t="shared" si="1"/>
        <v>0</v>
      </c>
      <c r="I9" s="236">
        <f t="shared" si="1"/>
        <v>0</v>
      </c>
      <c r="J9" s="236">
        <f t="shared" si="1"/>
        <v>0</v>
      </c>
      <c r="K9" s="236">
        <f t="shared" si="1"/>
        <v>0</v>
      </c>
      <c r="L9" s="236">
        <f t="shared" si="1"/>
        <v>0</v>
      </c>
      <c r="M9" s="236">
        <f t="shared" si="1"/>
        <v>0</v>
      </c>
      <c r="N9" s="236">
        <f t="shared" si="1"/>
        <v>0</v>
      </c>
      <c r="O9" s="236">
        <f t="shared" si="1"/>
        <v>0</v>
      </c>
      <c r="P9" s="236">
        <f t="shared" si="1"/>
        <v>0</v>
      </c>
      <c r="Q9" s="236">
        <f t="shared" si="1"/>
        <v>0</v>
      </c>
      <c r="R9" s="236">
        <f t="shared" si="1"/>
        <v>0</v>
      </c>
      <c r="S9" s="236">
        <f t="shared" si="1"/>
        <v>0</v>
      </c>
      <c r="T9" s="236">
        <f t="shared" si="1"/>
        <v>0</v>
      </c>
      <c r="U9" s="236">
        <f t="shared" si="1"/>
        <v>0</v>
      </c>
      <c r="V9" s="236">
        <f t="shared" si="1"/>
        <v>0</v>
      </c>
      <c r="W9" s="236">
        <f t="shared" si="1"/>
        <v>0</v>
      </c>
    </row>
    <row r="10" spans="1:23" ht="24" x14ac:dyDescent="0.2">
      <c r="A10" s="353">
        <v>5</v>
      </c>
      <c r="B10" s="356" t="s">
        <v>6</v>
      </c>
      <c r="C10" s="234">
        <f t="shared" si="0"/>
        <v>0</v>
      </c>
      <c r="D10" s="232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</row>
    <row r="11" spans="1:23" ht="24" x14ac:dyDescent="0.2">
      <c r="A11" s="353">
        <v>6</v>
      </c>
      <c r="B11" s="356" t="s">
        <v>7</v>
      </c>
      <c r="C11" s="234">
        <f t="shared" si="0"/>
        <v>0</v>
      </c>
      <c r="D11" s="242">
        <f t="shared" ref="D11:W11" si="2">D12</f>
        <v>0</v>
      </c>
      <c r="E11" s="236">
        <f t="shared" si="2"/>
        <v>0</v>
      </c>
      <c r="F11" s="236">
        <f t="shared" si="2"/>
        <v>0</v>
      </c>
      <c r="G11" s="236">
        <f t="shared" si="2"/>
        <v>0</v>
      </c>
      <c r="H11" s="236">
        <f t="shared" si="2"/>
        <v>0</v>
      </c>
      <c r="I11" s="236">
        <f t="shared" si="2"/>
        <v>0</v>
      </c>
      <c r="J11" s="236">
        <f t="shared" si="2"/>
        <v>0</v>
      </c>
      <c r="K11" s="236">
        <f t="shared" si="2"/>
        <v>0</v>
      </c>
      <c r="L11" s="236">
        <f t="shared" si="2"/>
        <v>0</v>
      </c>
      <c r="M11" s="236">
        <f t="shared" si="2"/>
        <v>0</v>
      </c>
      <c r="N11" s="236">
        <f t="shared" si="2"/>
        <v>0</v>
      </c>
      <c r="O11" s="236">
        <f t="shared" si="2"/>
        <v>0</v>
      </c>
      <c r="P11" s="236">
        <f t="shared" si="2"/>
        <v>0</v>
      </c>
      <c r="Q11" s="236">
        <f t="shared" si="2"/>
        <v>0</v>
      </c>
      <c r="R11" s="236">
        <f t="shared" si="2"/>
        <v>0</v>
      </c>
      <c r="S11" s="236">
        <f t="shared" si="2"/>
        <v>0</v>
      </c>
      <c r="T11" s="236">
        <f t="shared" si="2"/>
        <v>0</v>
      </c>
      <c r="U11" s="236">
        <f t="shared" si="2"/>
        <v>0</v>
      </c>
      <c r="V11" s="236">
        <f t="shared" si="2"/>
        <v>0</v>
      </c>
      <c r="W11" s="236">
        <f t="shared" si="2"/>
        <v>0</v>
      </c>
    </row>
    <row r="12" spans="1:23" ht="18.75" customHeight="1" x14ac:dyDescent="0.2">
      <c r="A12" s="353">
        <v>7</v>
      </c>
      <c r="B12" s="356" t="s">
        <v>8</v>
      </c>
      <c r="C12" s="234">
        <f t="shared" si="0"/>
        <v>0</v>
      </c>
      <c r="D12" s="242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</row>
    <row r="13" spans="1:23" x14ac:dyDescent="0.2">
      <c r="A13" s="353">
        <v>8</v>
      </c>
      <c r="B13" s="356" t="s">
        <v>9</v>
      </c>
      <c r="C13" s="234">
        <f t="shared" si="0"/>
        <v>1500000</v>
      </c>
      <c r="D13" s="242">
        <f t="shared" ref="D13:W13" si="3">SUM(D14:D16)</f>
        <v>0</v>
      </c>
      <c r="E13" s="236">
        <f t="shared" si="3"/>
        <v>0</v>
      </c>
      <c r="F13" s="236">
        <f t="shared" si="3"/>
        <v>0</v>
      </c>
      <c r="G13" s="236">
        <f t="shared" si="3"/>
        <v>0</v>
      </c>
      <c r="H13" s="236">
        <f t="shared" si="3"/>
        <v>0</v>
      </c>
      <c r="I13" s="236">
        <f t="shared" si="3"/>
        <v>0</v>
      </c>
      <c r="J13" s="236">
        <f t="shared" si="3"/>
        <v>0</v>
      </c>
      <c r="K13" s="236">
        <f t="shared" si="3"/>
        <v>0</v>
      </c>
      <c r="L13" s="236">
        <f t="shared" si="3"/>
        <v>0</v>
      </c>
      <c r="M13" s="236">
        <f t="shared" si="3"/>
        <v>0</v>
      </c>
      <c r="N13" s="236">
        <f t="shared" si="3"/>
        <v>0</v>
      </c>
      <c r="O13" s="236">
        <f t="shared" si="3"/>
        <v>0</v>
      </c>
      <c r="P13" s="236">
        <f t="shared" si="3"/>
        <v>0</v>
      </c>
      <c r="Q13" s="236">
        <f t="shared" si="3"/>
        <v>0</v>
      </c>
      <c r="R13" s="236">
        <f t="shared" si="3"/>
        <v>0</v>
      </c>
      <c r="S13" s="236">
        <f t="shared" si="3"/>
        <v>0</v>
      </c>
      <c r="T13" s="236">
        <f t="shared" si="3"/>
        <v>0</v>
      </c>
      <c r="U13" s="236">
        <f t="shared" si="3"/>
        <v>0</v>
      </c>
      <c r="V13" s="236">
        <f t="shared" si="3"/>
        <v>1500000</v>
      </c>
      <c r="W13" s="236">
        <f t="shared" si="3"/>
        <v>0</v>
      </c>
    </row>
    <row r="14" spans="1:23" ht="18" customHeight="1" x14ac:dyDescent="0.2">
      <c r="A14" s="353">
        <v>9</v>
      </c>
      <c r="B14" s="356" t="s">
        <v>10</v>
      </c>
      <c r="C14" s="234">
        <f t="shared" si="0"/>
        <v>100000</v>
      </c>
      <c r="D14" s="232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>
        <v>100000</v>
      </c>
      <c r="W14" s="233"/>
    </row>
    <row r="15" spans="1:23" ht="24" x14ac:dyDescent="0.2">
      <c r="A15" s="353">
        <v>10</v>
      </c>
      <c r="B15" s="356" t="s">
        <v>11</v>
      </c>
      <c r="C15" s="234">
        <f t="shared" si="0"/>
        <v>1400000</v>
      </c>
      <c r="D15" s="232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>
        <v>1400000</v>
      </c>
      <c r="W15" s="233"/>
    </row>
    <row r="16" spans="1:23" ht="24" x14ac:dyDescent="0.2">
      <c r="A16" s="353">
        <v>11</v>
      </c>
      <c r="B16" s="356" t="s">
        <v>12</v>
      </c>
      <c r="C16" s="234">
        <f t="shared" si="0"/>
        <v>0</v>
      </c>
      <c r="D16" s="232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</row>
    <row r="17" spans="1:23" x14ac:dyDescent="0.2">
      <c r="A17" s="353">
        <v>12</v>
      </c>
      <c r="B17" s="354" t="s">
        <v>13</v>
      </c>
      <c r="C17" s="234">
        <f t="shared" si="0"/>
        <v>1500000</v>
      </c>
      <c r="D17" s="336">
        <f t="shared" ref="D17:W17" si="4">D9+D11+D13</f>
        <v>0</v>
      </c>
      <c r="E17" s="337">
        <f t="shared" si="4"/>
        <v>0</v>
      </c>
      <c r="F17" s="337">
        <f t="shared" si="4"/>
        <v>0</v>
      </c>
      <c r="G17" s="337">
        <f t="shared" si="4"/>
        <v>0</v>
      </c>
      <c r="H17" s="337">
        <f t="shared" si="4"/>
        <v>0</v>
      </c>
      <c r="I17" s="337">
        <f t="shared" si="4"/>
        <v>0</v>
      </c>
      <c r="J17" s="337">
        <f t="shared" si="4"/>
        <v>0</v>
      </c>
      <c r="K17" s="337">
        <f t="shared" si="4"/>
        <v>0</v>
      </c>
      <c r="L17" s="337">
        <f t="shared" si="4"/>
        <v>0</v>
      </c>
      <c r="M17" s="337">
        <f t="shared" si="4"/>
        <v>0</v>
      </c>
      <c r="N17" s="337">
        <f t="shared" si="4"/>
        <v>0</v>
      </c>
      <c r="O17" s="337">
        <f t="shared" si="4"/>
        <v>0</v>
      </c>
      <c r="P17" s="337">
        <f t="shared" si="4"/>
        <v>0</v>
      </c>
      <c r="Q17" s="337">
        <f t="shared" si="4"/>
        <v>0</v>
      </c>
      <c r="R17" s="337">
        <f t="shared" si="4"/>
        <v>0</v>
      </c>
      <c r="S17" s="337">
        <f t="shared" si="4"/>
        <v>0</v>
      </c>
      <c r="T17" s="337">
        <f t="shared" si="4"/>
        <v>0</v>
      </c>
      <c r="U17" s="337">
        <f t="shared" si="4"/>
        <v>0</v>
      </c>
      <c r="V17" s="337">
        <f t="shared" si="4"/>
        <v>1500000</v>
      </c>
      <c r="W17" s="337">
        <f t="shared" si="4"/>
        <v>0</v>
      </c>
    </row>
    <row r="18" spans="1:23" x14ac:dyDescent="0.2">
      <c r="A18" s="353">
        <v>13</v>
      </c>
      <c r="B18" s="356" t="s">
        <v>14</v>
      </c>
      <c r="C18" s="234">
        <f t="shared" si="0"/>
        <v>0</v>
      </c>
      <c r="D18" s="232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</row>
    <row r="19" spans="1:23" ht="24" x14ac:dyDescent="0.2">
      <c r="A19" s="353">
        <v>14</v>
      </c>
      <c r="B19" s="356" t="s">
        <v>15</v>
      </c>
      <c r="C19" s="234">
        <f t="shared" si="0"/>
        <v>6041744</v>
      </c>
      <c r="D19" s="237">
        <f t="shared" ref="D19:W19" si="5">SUM(D20:D23)</f>
        <v>0</v>
      </c>
      <c r="E19" s="238">
        <f t="shared" si="5"/>
        <v>0</v>
      </c>
      <c r="F19" s="238">
        <f t="shared" si="5"/>
        <v>0</v>
      </c>
      <c r="G19" s="238">
        <f t="shared" si="5"/>
        <v>0</v>
      </c>
      <c r="H19" s="238">
        <f t="shared" si="5"/>
        <v>0</v>
      </c>
      <c r="I19" s="238">
        <f t="shared" si="5"/>
        <v>0</v>
      </c>
      <c r="J19" s="238">
        <f t="shared" si="5"/>
        <v>66000</v>
      </c>
      <c r="K19" s="238">
        <f t="shared" si="5"/>
        <v>0</v>
      </c>
      <c r="L19" s="238">
        <f t="shared" si="5"/>
        <v>0</v>
      </c>
      <c r="M19" s="238">
        <f t="shared" si="5"/>
        <v>0</v>
      </c>
      <c r="N19" s="238">
        <f t="shared" si="5"/>
        <v>0</v>
      </c>
      <c r="O19" s="238">
        <f t="shared" si="5"/>
        <v>436000</v>
      </c>
      <c r="P19" s="238">
        <f t="shared" si="5"/>
        <v>456656</v>
      </c>
      <c r="Q19" s="238">
        <f t="shared" si="5"/>
        <v>1604279</v>
      </c>
      <c r="R19" s="238">
        <f t="shared" si="5"/>
        <v>3378809</v>
      </c>
      <c r="S19" s="238">
        <f t="shared" si="5"/>
        <v>0</v>
      </c>
      <c r="T19" s="238">
        <f t="shared" si="5"/>
        <v>0</v>
      </c>
      <c r="U19" s="238">
        <f t="shared" si="5"/>
        <v>0</v>
      </c>
      <c r="V19" s="238">
        <f t="shared" si="5"/>
        <v>100000</v>
      </c>
      <c r="W19" s="238">
        <f t="shared" si="5"/>
        <v>0</v>
      </c>
    </row>
    <row r="20" spans="1:23" ht="24" customHeight="1" x14ac:dyDescent="0.2">
      <c r="A20" s="353">
        <v>15</v>
      </c>
      <c r="B20" s="356" t="s">
        <v>390</v>
      </c>
      <c r="C20" s="234">
        <f t="shared" si="0"/>
        <v>100000</v>
      </c>
      <c r="D20" s="232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>
        <v>100000</v>
      </c>
      <c r="W20" s="233"/>
    </row>
    <row r="21" spans="1:23" ht="16.5" customHeight="1" x14ac:dyDescent="0.2">
      <c r="A21" s="353">
        <v>16</v>
      </c>
      <c r="B21" s="356" t="s">
        <v>17</v>
      </c>
      <c r="C21" s="234">
        <f t="shared" si="0"/>
        <v>0</v>
      </c>
      <c r="D21" s="232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</row>
    <row r="22" spans="1:23" ht="23.25" customHeight="1" x14ac:dyDescent="0.2">
      <c r="A22" s="353">
        <v>17</v>
      </c>
      <c r="B22" s="356" t="s">
        <v>18</v>
      </c>
      <c r="C22" s="234">
        <f t="shared" si="0"/>
        <v>436000</v>
      </c>
      <c r="D22" s="232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>
        <v>436000</v>
      </c>
      <c r="P22" s="233"/>
      <c r="Q22" s="233"/>
      <c r="R22" s="233"/>
      <c r="S22" s="233"/>
      <c r="T22" s="233"/>
      <c r="U22" s="233"/>
      <c r="V22" s="233"/>
      <c r="W22" s="233"/>
    </row>
    <row r="23" spans="1:23" ht="24" x14ac:dyDescent="0.2">
      <c r="A23" s="353">
        <v>18</v>
      </c>
      <c r="B23" s="356" t="s">
        <v>19</v>
      </c>
      <c r="C23" s="234">
        <f t="shared" si="0"/>
        <v>5505744</v>
      </c>
      <c r="D23" s="232"/>
      <c r="E23" s="233"/>
      <c r="F23" s="233"/>
      <c r="G23" s="233"/>
      <c r="H23" s="233"/>
      <c r="I23" s="233"/>
      <c r="J23" s="233">
        <v>66000</v>
      </c>
      <c r="K23" s="233"/>
      <c r="L23" s="233"/>
      <c r="M23" s="233"/>
      <c r="N23" s="233"/>
      <c r="O23" s="233"/>
      <c r="P23" s="233">
        <v>456656</v>
      </c>
      <c r="Q23" s="233">
        <v>1604279</v>
      </c>
      <c r="R23" s="340">
        <v>3378809</v>
      </c>
      <c r="S23" s="233"/>
      <c r="T23" s="233"/>
      <c r="U23" s="233">
        <v>0</v>
      </c>
      <c r="V23" s="233"/>
      <c r="W23" s="233"/>
    </row>
    <row r="24" spans="1:23" ht="36" x14ac:dyDescent="0.2">
      <c r="A24" s="353">
        <v>19</v>
      </c>
      <c r="B24" s="356" t="s">
        <v>20</v>
      </c>
      <c r="C24" s="234">
        <f t="shared" si="0"/>
        <v>0</v>
      </c>
      <c r="D24" s="232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</row>
    <row r="25" spans="1:23" x14ac:dyDescent="0.2">
      <c r="A25" s="353">
        <v>20</v>
      </c>
      <c r="B25" s="356" t="s">
        <v>21</v>
      </c>
      <c r="C25" s="234">
        <f t="shared" si="0"/>
        <v>13367431</v>
      </c>
      <c r="D25" s="232">
        <v>400000</v>
      </c>
      <c r="E25" s="233"/>
      <c r="F25" s="233"/>
      <c r="G25" s="233"/>
      <c r="H25" s="233"/>
      <c r="I25" s="233"/>
      <c r="J25" s="233">
        <v>11002640</v>
      </c>
      <c r="K25" s="233"/>
      <c r="L25" s="233"/>
      <c r="M25" s="233"/>
      <c r="N25" s="233"/>
      <c r="O25" s="233"/>
      <c r="P25" s="233"/>
      <c r="Q25" s="233"/>
      <c r="R25" s="233"/>
      <c r="S25" s="233">
        <v>250000</v>
      </c>
      <c r="T25" s="233"/>
      <c r="U25" s="233"/>
      <c r="V25" s="233"/>
      <c r="W25" s="233">
        <v>1714791</v>
      </c>
    </row>
    <row r="26" spans="1:23" x14ac:dyDescent="0.2">
      <c r="A26" s="353">
        <v>21</v>
      </c>
      <c r="B26" s="354" t="s">
        <v>22</v>
      </c>
      <c r="C26" s="234">
        <f t="shared" si="0"/>
        <v>19409175</v>
      </c>
      <c r="D26" s="336">
        <f t="shared" ref="D26:W26" si="6">D18+D19+D24+D25</f>
        <v>400000</v>
      </c>
      <c r="E26" s="337">
        <f t="shared" si="6"/>
        <v>0</v>
      </c>
      <c r="F26" s="337">
        <f t="shared" si="6"/>
        <v>0</v>
      </c>
      <c r="G26" s="337">
        <f t="shared" si="6"/>
        <v>0</v>
      </c>
      <c r="H26" s="337">
        <f t="shared" si="6"/>
        <v>0</v>
      </c>
      <c r="I26" s="337">
        <f t="shared" si="6"/>
        <v>0</v>
      </c>
      <c r="J26" s="337">
        <f t="shared" si="6"/>
        <v>11068640</v>
      </c>
      <c r="K26" s="337">
        <f t="shared" si="6"/>
        <v>0</v>
      </c>
      <c r="L26" s="337">
        <f t="shared" si="6"/>
        <v>0</v>
      </c>
      <c r="M26" s="337">
        <f t="shared" si="6"/>
        <v>0</v>
      </c>
      <c r="N26" s="337">
        <f t="shared" si="6"/>
        <v>0</v>
      </c>
      <c r="O26" s="337">
        <f t="shared" si="6"/>
        <v>436000</v>
      </c>
      <c r="P26" s="337">
        <f t="shared" si="6"/>
        <v>456656</v>
      </c>
      <c r="Q26" s="337">
        <f t="shared" si="6"/>
        <v>1604279</v>
      </c>
      <c r="R26" s="337">
        <f t="shared" si="6"/>
        <v>3378809</v>
      </c>
      <c r="S26" s="337">
        <f t="shared" si="6"/>
        <v>250000</v>
      </c>
      <c r="T26" s="337">
        <f t="shared" si="6"/>
        <v>0</v>
      </c>
      <c r="U26" s="337">
        <f t="shared" si="6"/>
        <v>0</v>
      </c>
      <c r="V26" s="337">
        <f t="shared" si="6"/>
        <v>100000</v>
      </c>
      <c r="W26" s="337">
        <f t="shared" si="6"/>
        <v>1714791</v>
      </c>
    </row>
    <row r="27" spans="1:23" x14ac:dyDescent="0.2">
      <c r="A27" s="353">
        <v>22</v>
      </c>
      <c r="B27" s="356" t="s">
        <v>23</v>
      </c>
      <c r="C27" s="234">
        <f t="shared" si="0"/>
        <v>6301181</v>
      </c>
      <c r="D27" s="232">
        <v>6301181</v>
      </c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</row>
    <row r="28" spans="1:23" x14ac:dyDescent="0.2">
      <c r="A28" s="353">
        <v>23</v>
      </c>
      <c r="B28" s="356" t="s">
        <v>24</v>
      </c>
      <c r="C28" s="234">
        <f t="shared" si="0"/>
        <v>0</v>
      </c>
      <c r="D28" s="232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</row>
    <row r="29" spans="1:23" ht="24" x14ac:dyDescent="0.2">
      <c r="A29" s="353">
        <v>24</v>
      </c>
      <c r="B29" s="356" t="s">
        <v>25</v>
      </c>
      <c r="C29" s="234">
        <f t="shared" si="0"/>
        <v>0</v>
      </c>
      <c r="D29" s="232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</row>
    <row r="30" spans="1:23" ht="24" x14ac:dyDescent="0.2">
      <c r="A30" s="353">
        <v>25</v>
      </c>
      <c r="B30" s="356" t="s">
        <v>26</v>
      </c>
      <c r="C30" s="234">
        <f t="shared" si="0"/>
        <v>354330</v>
      </c>
      <c r="D30" s="232"/>
      <c r="E30" s="233"/>
      <c r="F30" s="233"/>
      <c r="G30" s="233"/>
      <c r="H30" s="233"/>
      <c r="I30" s="233"/>
      <c r="J30" s="233"/>
      <c r="K30" s="233"/>
      <c r="L30" s="233"/>
      <c r="M30" s="233">
        <v>141732</v>
      </c>
      <c r="N30" s="233">
        <v>212598</v>
      </c>
      <c r="O30" s="233"/>
      <c r="P30" s="233"/>
      <c r="Q30" s="233"/>
      <c r="R30" s="233"/>
      <c r="S30" s="233"/>
      <c r="T30" s="233"/>
      <c r="U30" s="233"/>
      <c r="V30" s="233"/>
      <c r="W30" s="233"/>
    </row>
    <row r="31" spans="1:23" ht="24" x14ac:dyDescent="0.2">
      <c r="A31" s="353">
        <v>26</v>
      </c>
      <c r="B31" s="356" t="s">
        <v>27</v>
      </c>
      <c r="C31" s="234">
        <f t="shared" si="0"/>
        <v>1796989</v>
      </c>
      <c r="D31" s="232">
        <v>1701319</v>
      </c>
      <c r="E31" s="232">
        <f t="shared" ref="E31:W31" si="7">(SUM(E27:E30))*0.27</f>
        <v>0</v>
      </c>
      <c r="F31" s="232">
        <f t="shared" si="7"/>
        <v>0</v>
      </c>
      <c r="G31" s="232">
        <f t="shared" si="7"/>
        <v>0</v>
      </c>
      <c r="H31" s="232">
        <f t="shared" si="7"/>
        <v>0</v>
      </c>
      <c r="I31" s="232">
        <f t="shared" si="7"/>
        <v>0</v>
      </c>
      <c r="J31" s="232">
        <f t="shared" si="7"/>
        <v>0</v>
      </c>
      <c r="K31" s="232">
        <f t="shared" si="7"/>
        <v>0</v>
      </c>
      <c r="L31" s="232">
        <f t="shared" si="7"/>
        <v>0</v>
      </c>
      <c r="M31" s="232">
        <v>38268</v>
      </c>
      <c r="N31" s="232">
        <v>57402</v>
      </c>
      <c r="O31" s="232">
        <f t="shared" si="7"/>
        <v>0</v>
      </c>
      <c r="P31" s="232">
        <f t="shared" si="7"/>
        <v>0</v>
      </c>
      <c r="Q31" s="232">
        <f t="shared" si="7"/>
        <v>0</v>
      </c>
      <c r="R31" s="232">
        <f t="shared" si="7"/>
        <v>0</v>
      </c>
      <c r="S31" s="232">
        <f t="shared" si="7"/>
        <v>0</v>
      </c>
      <c r="T31" s="232">
        <f t="shared" si="7"/>
        <v>0</v>
      </c>
      <c r="U31" s="232">
        <f t="shared" si="7"/>
        <v>0</v>
      </c>
      <c r="V31" s="232">
        <f t="shared" si="7"/>
        <v>0</v>
      </c>
      <c r="W31" s="232">
        <f t="shared" si="7"/>
        <v>0</v>
      </c>
    </row>
    <row r="32" spans="1:23" x14ac:dyDescent="0.2">
      <c r="A32" s="353">
        <v>27</v>
      </c>
      <c r="B32" s="354" t="s">
        <v>28</v>
      </c>
      <c r="C32" s="234">
        <f t="shared" si="0"/>
        <v>8452500</v>
      </c>
      <c r="D32" s="336">
        <f t="shared" ref="D32:W32" si="8">SUM(D27:D31)</f>
        <v>8002500</v>
      </c>
      <c r="E32" s="337">
        <f t="shared" si="8"/>
        <v>0</v>
      </c>
      <c r="F32" s="337">
        <f t="shared" si="8"/>
        <v>0</v>
      </c>
      <c r="G32" s="337">
        <f t="shared" si="8"/>
        <v>0</v>
      </c>
      <c r="H32" s="337">
        <f t="shared" si="8"/>
        <v>0</v>
      </c>
      <c r="I32" s="337">
        <f t="shared" si="8"/>
        <v>0</v>
      </c>
      <c r="J32" s="337">
        <f t="shared" si="8"/>
        <v>0</v>
      </c>
      <c r="K32" s="337">
        <f t="shared" si="8"/>
        <v>0</v>
      </c>
      <c r="L32" s="337">
        <f t="shared" si="8"/>
        <v>0</v>
      </c>
      <c r="M32" s="337">
        <f t="shared" si="8"/>
        <v>180000</v>
      </c>
      <c r="N32" s="337">
        <f t="shared" si="8"/>
        <v>270000</v>
      </c>
      <c r="O32" s="337">
        <f t="shared" si="8"/>
        <v>0</v>
      </c>
      <c r="P32" s="337">
        <f t="shared" si="8"/>
        <v>0</v>
      </c>
      <c r="Q32" s="337">
        <f t="shared" si="8"/>
        <v>0</v>
      </c>
      <c r="R32" s="337">
        <f t="shared" si="8"/>
        <v>0</v>
      </c>
      <c r="S32" s="337">
        <f t="shared" si="8"/>
        <v>0</v>
      </c>
      <c r="T32" s="337">
        <f t="shared" si="8"/>
        <v>0</v>
      </c>
      <c r="U32" s="337">
        <f t="shared" si="8"/>
        <v>0</v>
      </c>
      <c r="V32" s="337">
        <f t="shared" si="8"/>
        <v>0</v>
      </c>
      <c r="W32" s="337">
        <f t="shared" si="8"/>
        <v>0</v>
      </c>
    </row>
    <row r="33" spans="1:23" x14ac:dyDescent="0.2">
      <c r="A33" s="353">
        <v>28</v>
      </c>
      <c r="B33" s="356" t="s">
        <v>29</v>
      </c>
      <c r="C33" s="234">
        <f t="shared" si="0"/>
        <v>3930639</v>
      </c>
      <c r="D33" s="232"/>
      <c r="E33" s="233"/>
      <c r="F33" s="233"/>
      <c r="G33" s="233"/>
      <c r="H33" s="233"/>
      <c r="I33" s="233"/>
      <c r="J33" s="233"/>
      <c r="K33" s="233"/>
      <c r="L33" s="233">
        <v>3930639</v>
      </c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</row>
    <row r="34" spans="1:23" x14ac:dyDescent="0.2">
      <c r="A34" s="353">
        <v>29</v>
      </c>
      <c r="B34" s="356" t="s">
        <v>30</v>
      </c>
      <c r="C34" s="234">
        <f t="shared" si="0"/>
        <v>0</v>
      </c>
      <c r="D34" s="232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</row>
    <row r="35" spans="1:23" x14ac:dyDescent="0.2">
      <c r="A35" s="353">
        <v>30</v>
      </c>
      <c r="B35" s="356" t="s">
        <v>31</v>
      </c>
      <c r="C35" s="234">
        <f t="shared" si="0"/>
        <v>0</v>
      </c>
      <c r="D35" s="232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</row>
    <row r="36" spans="1:23" ht="24" x14ac:dyDescent="0.2">
      <c r="A36" s="353">
        <v>31</v>
      </c>
      <c r="B36" s="356" t="s">
        <v>32</v>
      </c>
      <c r="C36" s="234">
        <f t="shared" si="0"/>
        <v>1061272</v>
      </c>
      <c r="D36" s="232">
        <f>(SUM(D33:D35))*0.27</f>
        <v>0</v>
      </c>
      <c r="E36" s="232">
        <f t="shared" ref="E36:W36" si="9">(SUM(E33:E35))*0.27</f>
        <v>0</v>
      </c>
      <c r="F36" s="232">
        <f t="shared" si="9"/>
        <v>0</v>
      </c>
      <c r="G36" s="232">
        <f t="shared" si="9"/>
        <v>0</v>
      </c>
      <c r="H36" s="232">
        <f t="shared" si="9"/>
        <v>0</v>
      </c>
      <c r="I36" s="232">
        <f t="shared" si="9"/>
        <v>0</v>
      </c>
      <c r="J36" s="232">
        <f t="shared" si="9"/>
        <v>0</v>
      </c>
      <c r="K36" s="232">
        <f t="shared" si="9"/>
        <v>0</v>
      </c>
      <c r="L36" s="232">
        <v>1061272</v>
      </c>
      <c r="M36" s="232">
        <f t="shared" si="9"/>
        <v>0</v>
      </c>
      <c r="N36" s="232">
        <f t="shared" si="9"/>
        <v>0</v>
      </c>
      <c r="O36" s="232"/>
      <c r="P36" s="232"/>
      <c r="Q36" s="232"/>
      <c r="R36" s="232"/>
      <c r="S36" s="232">
        <f t="shared" si="9"/>
        <v>0</v>
      </c>
      <c r="T36" s="232">
        <f t="shared" si="9"/>
        <v>0</v>
      </c>
      <c r="U36" s="232">
        <f t="shared" si="9"/>
        <v>0</v>
      </c>
      <c r="V36" s="232">
        <f t="shared" si="9"/>
        <v>0</v>
      </c>
      <c r="W36" s="232">
        <f t="shared" si="9"/>
        <v>0</v>
      </c>
    </row>
    <row r="37" spans="1:23" x14ac:dyDescent="0.2">
      <c r="A37" s="353">
        <v>32</v>
      </c>
      <c r="B37" s="354" t="s">
        <v>33</v>
      </c>
      <c r="C37" s="234">
        <f t="shared" si="0"/>
        <v>4991911</v>
      </c>
      <c r="D37" s="336">
        <f t="shared" ref="D37:W37" si="10">SUM(D33:D36)</f>
        <v>0</v>
      </c>
      <c r="E37" s="336">
        <f t="shared" si="10"/>
        <v>0</v>
      </c>
      <c r="F37" s="336">
        <f t="shared" si="10"/>
        <v>0</v>
      </c>
      <c r="G37" s="336">
        <f t="shared" si="10"/>
        <v>0</v>
      </c>
      <c r="H37" s="336">
        <f t="shared" si="10"/>
        <v>0</v>
      </c>
      <c r="I37" s="336">
        <f t="shared" si="10"/>
        <v>0</v>
      </c>
      <c r="J37" s="336">
        <f t="shared" si="10"/>
        <v>0</v>
      </c>
      <c r="K37" s="336">
        <f t="shared" si="10"/>
        <v>0</v>
      </c>
      <c r="L37" s="336">
        <f t="shared" si="10"/>
        <v>4991911</v>
      </c>
      <c r="M37" s="336">
        <f t="shared" si="10"/>
        <v>0</v>
      </c>
      <c r="N37" s="336">
        <f t="shared" si="10"/>
        <v>0</v>
      </c>
      <c r="O37" s="336">
        <f t="shared" si="10"/>
        <v>0</v>
      </c>
      <c r="P37" s="336">
        <f t="shared" si="10"/>
        <v>0</v>
      </c>
      <c r="Q37" s="336">
        <f t="shared" si="10"/>
        <v>0</v>
      </c>
      <c r="R37" s="336">
        <f t="shared" si="10"/>
        <v>0</v>
      </c>
      <c r="S37" s="336">
        <f t="shared" si="10"/>
        <v>0</v>
      </c>
      <c r="T37" s="336">
        <f t="shared" si="10"/>
        <v>0</v>
      </c>
      <c r="U37" s="336">
        <f t="shared" si="10"/>
        <v>0</v>
      </c>
      <c r="V37" s="336">
        <f t="shared" si="10"/>
        <v>0</v>
      </c>
      <c r="W37" s="336">
        <f t="shared" si="10"/>
        <v>0</v>
      </c>
    </row>
    <row r="38" spans="1:23" ht="24" x14ac:dyDescent="0.2">
      <c r="A38" s="353">
        <v>33</v>
      </c>
      <c r="B38" s="356" t="s">
        <v>34</v>
      </c>
      <c r="C38" s="234">
        <f t="shared" si="0"/>
        <v>67886</v>
      </c>
      <c r="D38" s="242">
        <f t="shared" ref="D38:W38" si="11">SUM(D39:D41)</f>
        <v>0</v>
      </c>
      <c r="E38" s="236">
        <f t="shared" si="11"/>
        <v>0</v>
      </c>
      <c r="F38" s="236">
        <f t="shared" si="11"/>
        <v>0</v>
      </c>
      <c r="G38" s="236">
        <f t="shared" si="11"/>
        <v>0</v>
      </c>
      <c r="H38" s="236">
        <f t="shared" si="11"/>
        <v>0</v>
      </c>
      <c r="I38" s="236">
        <f t="shared" si="11"/>
        <v>0</v>
      </c>
      <c r="J38" s="236">
        <f t="shared" si="11"/>
        <v>0</v>
      </c>
      <c r="K38" s="236">
        <f t="shared" si="11"/>
        <v>0</v>
      </c>
      <c r="L38" s="236">
        <f t="shared" si="11"/>
        <v>0</v>
      </c>
      <c r="M38" s="236">
        <f t="shared" si="11"/>
        <v>0</v>
      </c>
      <c r="N38" s="236">
        <f t="shared" si="11"/>
        <v>0</v>
      </c>
      <c r="O38" s="236">
        <f t="shared" si="11"/>
        <v>0</v>
      </c>
      <c r="P38" s="236">
        <f t="shared" si="11"/>
        <v>0</v>
      </c>
      <c r="Q38" s="236">
        <f t="shared" si="11"/>
        <v>0</v>
      </c>
      <c r="R38" s="236">
        <f t="shared" si="11"/>
        <v>0</v>
      </c>
      <c r="S38" s="236">
        <f t="shared" si="11"/>
        <v>0</v>
      </c>
      <c r="T38" s="236">
        <f t="shared" si="11"/>
        <v>0</v>
      </c>
      <c r="U38" s="236">
        <f t="shared" si="11"/>
        <v>0</v>
      </c>
      <c r="V38" s="236">
        <f t="shared" si="11"/>
        <v>0</v>
      </c>
      <c r="W38" s="236">
        <f t="shared" si="11"/>
        <v>67886</v>
      </c>
    </row>
    <row r="39" spans="1:23" x14ac:dyDescent="0.2">
      <c r="A39" s="353">
        <v>34</v>
      </c>
      <c r="B39" s="356" t="s">
        <v>35</v>
      </c>
      <c r="C39" s="234">
        <f t="shared" si="0"/>
        <v>0</v>
      </c>
      <c r="D39" s="232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</row>
    <row r="40" spans="1:23" ht="24" x14ac:dyDescent="0.2">
      <c r="A40" s="353">
        <v>35</v>
      </c>
      <c r="B40" s="356" t="s">
        <v>36</v>
      </c>
      <c r="C40" s="234">
        <f t="shared" si="0"/>
        <v>0</v>
      </c>
      <c r="D40" s="232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</row>
    <row r="41" spans="1:23" ht="24" x14ac:dyDescent="0.2">
      <c r="A41" s="353">
        <v>36</v>
      </c>
      <c r="B41" s="356" t="s">
        <v>37</v>
      </c>
      <c r="C41" s="234">
        <f t="shared" si="0"/>
        <v>67886</v>
      </c>
      <c r="D41" s="232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>
        <v>67886</v>
      </c>
    </row>
    <row r="42" spans="1:23" x14ac:dyDescent="0.2">
      <c r="A42" s="353">
        <v>37</v>
      </c>
      <c r="B42" s="354" t="s">
        <v>38</v>
      </c>
      <c r="C42" s="234">
        <f t="shared" si="0"/>
        <v>67886</v>
      </c>
      <c r="D42" s="336">
        <f t="shared" ref="D42:W42" si="12">D38</f>
        <v>0</v>
      </c>
      <c r="E42" s="337">
        <f t="shared" si="12"/>
        <v>0</v>
      </c>
      <c r="F42" s="337">
        <f t="shared" si="12"/>
        <v>0</v>
      </c>
      <c r="G42" s="337">
        <f t="shared" si="12"/>
        <v>0</v>
      </c>
      <c r="H42" s="337">
        <f t="shared" si="12"/>
        <v>0</v>
      </c>
      <c r="I42" s="337">
        <f t="shared" si="12"/>
        <v>0</v>
      </c>
      <c r="J42" s="337">
        <f t="shared" si="12"/>
        <v>0</v>
      </c>
      <c r="K42" s="337">
        <f t="shared" si="12"/>
        <v>0</v>
      </c>
      <c r="L42" s="337">
        <f t="shared" si="12"/>
        <v>0</v>
      </c>
      <c r="M42" s="337">
        <f t="shared" si="12"/>
        <v>0</v>
      </c>
      <c r="N42" s="337">
        <f t="shared" si="12"/>
        <v>0</v>
      </c>
      <c r="O42" s="337">
        <f t="shared" si="12"/>
        <v>0</v>
      </c>
      <c r="P42" s="337">
        <f t="shared" si="12"/>
        <v>0</v>
      </c>
      <c r="Q42" s="337">
        <f t="shared" si="12"/>
        <v>0</v>
      </c>
      <c r="R42" s="337">
        <f t="shared" si="12"/>
        <v>0</v>
      </c>
      <c r="S42" s="337">
        <f t="shared" si="12"/>
        <v>0</v>
      </c>
      <c r="T42" s="337">
        <f t="shared" si="12"/>
        <v>0</v>
      </c>
      <c r="U42" s="337">
        <f t="shared" si="12"/>
        <v>0</v>
      </c>
      <c r="V42" s="337">
        <f t="shared" si="12"/>
        <v>0</v>
      </c>
      <c r="W42" s="337">
        <f t="shared" si="12"/>
        <v>67886</v>
      </c>
    </row>
    <row r="43" spans="1:23" x14ac:dyDescent="0.2">
      <c r="A43" s="353">
        <v>38</v>
      </c>
      <c r="B43" s="357" t="s">
        <v>39</v>
      </c>
      <c r="C43" s="234">
        <f t="shared" si="0"/>
        <v>71010492</v>
      </c>
      <c r="D43" s="341">
        <f t="shared" ref="D43:W43" si="13">D6+D7+D8+D17+D26+D32+D37+D42</f>
        <v>20754968</v>
      </c>
      <c r="E43" s="342">
        <f t="shared" si="13"/>
        <v>0</v>
      </c>
      <c r="F43" s="342">
        <f t="shared" si="13"/>
        <v>606000</v>
      </c>
      <c r="G43" s="342">
        <f t="shared" si="13"/>
        <v>1397000</v>
      </c>
      <c r="H43" s="342">
        <f t="shared" si="13"/>
        <v>622300</v>
      </c>
      <c r="I43" s="342">
        <f t="shared" si="13"/>
        <v>3375100</v>
      </c>
      <c r="J43" s="342">
        <f t="shared" si="13"/>
        <v>14068640</v>
      </c>
      <c r="K43" s="342">
        <f t="shared" si="13"/>
        <v>7561976</v>
      </c>
      <c r="L43" s="342">
        <f t="shared" si="13"/>
        <v>5512611</v>
      </c>
      <c r="M43" s="342">
        <f t="shared" si="13"/>
        <v>2258762</v>
      </c>
      <c r="N43" s="342">
        <f t="shared" si="13"/>
        <v>991743</v>
      </c>
      <c r="O43" s="342">
        <f t="shared" si="13"/>
        <v>436000</v>
      </c>
      <c r="P43" s="342">
        <f t="shared" si="13"/>
        <v>456656</v>
      </c>
      <c r="Q43" s="342">
        <f t="shared" si="13"/>
        <v>1604279</v>
      </c>
      <c r="R43" s="342">
        <f t="shared" si="13"/>
        <v>5654649</v>
      </c>
      <c r="S43" s="342">
        <f t="shared" si="13"/>
        <v>1700400</v>
      </c>
      <c r="T43" s="342">
        <f t="shared" si="13"/>
        <v>101731</v>
      </c>
      <c r="U43" s="342">
        <f t="shared" si="13"/>
        <v>0</v>
      </c>
      <c r="V43" s="342">
        <f t="shared" si="13"/>
        <v>2000000</v>
      </c>
      <c r="W43" s="342">
        <f t="shared" si="13"/>
        <v>1907677</v>
      </c>
    </row>
    <row r="44" spans="1:23" ht="24" x14ac:dyDescent="0.2">
      <c r="A44" s="353">
        <v>39</v>
      </c>
      <c r="B44" s="356" t="s">
        <v>40</v>
      </c>
      <c r="C44" s="234">
        <f t="shared" si="0"/>
        <v>891340</v>
      </c>
      <c r="D44" s="232"/>
      <c r="E44" s="233">
        <v>891340</v>
      </c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</row>
    <row r="45" spans="1:23" ht="24" x14ac:dyDescent="0.2">
      <c r="A45" s="353">
        <v>40</v>
      </c>
      <c r="B45" s="356" t="s">
        <v>41</v>
      </c>
      <c r="C45" s="234">
        <f t="shared" si="0"/>
        <v>0</v>
      </c>
      <c r="D45" s="232">
        <f>'1'!C69</f>
        <v>0</v>
      </c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</row>
    <row r="46" spans="1:23" x14ac:dyDescent="0.2">
      <c r="A46" s="353">
        <v>41</v>
      </c>
      <c r="B46" s="356" t="s">
        <v>42</v>
      </c>
      <c r="C46" s="234">
        <f t="shared" si="0"/>
        <v>891340</v>
      </c>
      <c r="D46" s="242">
        <f t="shared" ref="D46:W46" si="14">SUM(D44:D45)</f>
        <v>0</v>
      </c>
      <c r="E46" s="236">
        <f t="shared" si="14"/>
        <v>891340</v>
      </c>
      <c r="F46" s="236">
        <f t="shared" si="14"/>
        <v>0</v>
      </c>
      <c r="G46" s="236">
        <f t="shared" si="14"/>
        <v>0</v>
      </c>
      <c r="H46" s="236">
        <f t="shared" si="14"/>
        <v>0</v>
      </c>
      <c r="I46" s="236">
        <f t="shared" si="14"/>
        <v>0</v>
      </c>
      <c r="J46" s="236">
        <f t="shared" si="14"/>
        <v>0</v>
      </c>
      <c r="K46" s="236">
        <f t="shared" si="14"/>
        <v>0</v>
      </c>
      <c r="L46" s="236">
        <f t="shared" si="14"/>
        <v>0</v>
      </c>
      <c r="M46" s="236">
        <f t="shared" si="14"/>
        <v>0</v>
      </c>
      <c r="N46" s="236">
        <f t="shared" si="14"/>
        <v>0</v>
      </c>
      <c r="O46" s="236">
        <f t="shared" si="14"/>
        <v>0</v>
      </c>
      <c r="P46" s="236">
        <f t="shared" si="14"/>
        <v>0</v>
      </c>
      <c r="Q46" s="236">
        <f t="shared" si="14"/>
        <v>0</v>
      </c>
      <c r="R46" s="236">
        <f t="shared" si="14"/>
        <v>0</v>
      </c>
      <c r="S46" s="236">
        <f t="shared" si="14"/>
        <v>0</v>
      </c>
      <c r="T46" s="236">
        <f t="shared" si="14"/>
        <v>0</v>
      </c>
      <c r="U46" s="236">
        <f t="shared" si="14"/>
        <v>0</v>
      </c>
      <c r="V46" s="236">
        <f t="shared" si="14"/>
        <v>0</v>
      </c>
      <c r="W46" s="236">
        <f t="shared" si="14"/>
        <v>0</v>
      </c>
    </row>
    <row r="47" spans="1:23" ht="13.5" thickBot="1" x14ac:dyDescent="0.25">
      <c r="A47" s="353">
        <v>42</v>
      </c>
      <c r="B47" s="358" t="s">
        <v>43</v>
      </c>
      <c r="C47" s="234">
        <f t="shared" si="0"/>
        <v>891340</v>
      </c>
      <c r="D47" s="343">
        <f t="shared" ref="D47:W47" si="15">D46</f>
        <v>0</v>
      </c>
      <c r="E47" s="344">
        <f t="shared" si="15"/>
        <v>891340</v>
      </c>
      <c r="F47" s="344">
        <f t="shared" si="15"/>
        <v>0</v>
      </c>
      <c r="G47" s="344">
        <f t="shared" si="15"/>
        <v>0</v>
      </c>
      <c r="H47" s="344">
        <f t="shared" si="15"/>
        <v>0</v>
      </c>
      <c r="I47" s="344">
        <f t="shared" si="15"/>
        <v>0</v>
      </c>
      <c r="J47" s="344">
        <f t="shared" si="15"/>
        <v>0</v>
      </c>
      <c r="K47" s="344">
        <f t="shared" si="15"/>
        <v>0</v>
      </c>
      <c r="L47" s="344">
        <f t="shared" si="15"/>
        <v>0</v>
      </c>
      <c r="M47" s="344">
        <f t="shared" si="15"/>
        <v>0</v>
      </c>
      <c r="N47" s="344">
        <f t="shared" si="15"/>
        <v>0</v>
      </c>
      <c r="O47" s="344">
        <f t="shared" si="15"/>
        <v>0</v>
      </c>
      <c r="P47" s="344">
        <f t="shared" si="15"/>
        <v>0</v>
      </c>
      <c r="Q47" s="344">
        <f t="shared" si="15"/>
        <v>0</v>
      </c>
      <c r="R47" s="344">
        <f t="shared" si="15"/>
        <v>0</v>
      </c>
      <c r="S47" s="344">
        <f t="shared" si="15"/>
        <v>0</v>
      </c>
      <c r="T47" s="344">
        <f t="shared" si="15"/>
        <v>0</v>
      </c>
      <c r="U47" s="344">
        <f t="shared" si="15"/>
        <v>0</v>
      </c>
      <c r="V47" s="344">
        <f t="shared" si="15"/>
        <v>0</v>
      </c>
      <c r="W47" s="344">
        <f t="shared" si="15"/>
        <v>0</v>
      </c>
    </row>
    <row r="48" spans="1:23" ht="14.25" thickTop="1" thickBot="1" x14ac:dyDescent="0.25">
      <c r="A48" s="353">
        <v>43</v>
      </c>
      <c r="B48" s="359" t="s">
        <v>44</v>
      </c>
      <c r="C48" s="247">
        <f t="shared" si="0"/>
        <v>71901832</v>
      </c>
      <c r="D48" s="248">
        <f t="shared" ref="D48:W48" si="16">D43+D47</f>
        <v>20754968</v>
      </c>
      <c r="E48" s="345">
        <f t="shared" si="16"/>
        <v>891340</v>
      </c>
      <c r="F48" s="345">
        <f t="shared" si="16"/>
        <v>606000</v>
      </c>
      <c r="G48" s="345">
        <f t="shared" si="16"/>
        <v>1397000</v>
      </c>
      <c r="H48" s="345">
        <f t="shared" si="16"/>
        <v>622300</v>
      </c>
      <c r="I48" s="345">
        <f t="shared" si="16"/>
        <v>3375100</v>
      </c>
      <c r="J48" s="345">
        <f t="shared" si="16"/>
        <v>14068640</v>
      </c>
      <c r="K48" s="345">
        <f t="shared" si="16"/>
        <v>7561976</v>
      </c>
      <c r="L48" s="345">
        <f t="shared" si="16"/>
        <v>5512611</v>
      </c>
      <c r="M48" s="345">
        <f t="shared" si="16"/>
        <v>2258762</v>
      </c>
      <c r="N48" s="345">
        <f t="shared" si="16"/>
        <v>991743</v>
      </c>
      <c r="O48" s="345">
        <f t="shared" si="16"/>
        <v>436000</v>
      </c>
      <c r="P48" s="345">
        <f t="shared" si="16"/>
        <v>456656</v>
      </c>
      <c r="Q48" s="345">
        <f t="shared" si="16"/>
        <v>1604279</v>
      </c>
      <c r="R48" s="345">
        <f t="shared" si="16"/>
        <v>5654649</v>
      </c>
      <c r="S48" s="345">
        <f t="shared" si="16"/>
        <v>1700400</v>
      </c>
      <c r="T48" s="345">
        <f t="shared" si="16"/>
        <v>101731</v>
      </c>
      <c r="U48" s="345">
        <f t="shared" si="16"/>
        <v>0</v>
      </c>
      <c r="V48" s="345">
        <f t="shared" si="16"/>
        <v>2000000</v>
      </c>
      <c r="W48" s="345">
        <f t="shared" si="16"/>
        <v>1907677</v>
      </c>
    </row>
    <row r="49" spans="3:3" ht="13.5" thickTop="1" x14ac:dyDescent="0.2">
      <c r="C49" s="366">
        <f>C48-'1'!C72</f>
        <v>0</v>
      </c>
    </row>
  </sheetData>
  <phoneticPr fontId="36" type="noConversion"/>
  <pageMargins left="0.15748031496062992" right="0.15748031496062992" top="0.39370078740157483" bottom="0.39370078740157483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9"/>
  <sheetViews>
    <sheetView workbookViewId="0">
      <pane ySplit="5" topLeftCell="A12" activePane="bottomLeft" state="frozen"/>
      <selection pane="bottomLeft" activeCell="C2" sqref="C2"/>
    </sheetView>
  </sheetViews>
  <sheetFormatPr defaultRowHeight="12.75" x14ac:dyDescent="0.2"/>
  <cols>
    <col min="1" max="1" width="6.42578125" customWidth="1"/>
    <col min="2" max="2" width="46.5703125" customWidth="1"/>
    <col min="3" max="4" width="10.7109375" style="226" customWidth="1"/>
  </cols>
  <sheetData>
    <row r="1" spans="1:4" ht="18.75" x14ac:dyDescent="0.3">
      <c r="B1" s="289" t="s">
        <v>304</v>
      </c>
      <c r="C1" s="225" t="s">
        <v>341</v>
      </c>
    </row>
    <row r="2" spans="1:4" ht="18.75" x14ac:dyDescent="0.3">
      <c r="B2" s="43" t="s">
        <v>373</v>
      </c>
      <c r="C2" s="229" t="s">
        <v>391</v>
      </c>
    </row>
    <row r="3" spans="1:4" ht="15.75" x14ac:dyDescent="0.25">
      <c r="B3" s="16" t="s">
        <v>111</v>
      </c>
    </row>
    <row r="4" spans="1:4" s="11" customFormat="1" ht="24.75" x14ac:dyDescent="0.25">
      <c r="A4" s="10"/>
      <c r="B4" s="12"/>
      <c r="C4" s="293" t="s">
        <v>336</v>
      </c>
      <c r="D4" s="294" t="s">
        <v>337</v>
      </c>
    </row>
    <row r="5" spans="1:4" ht="25.5" x14ac:dyDescent="0.2">
      <c r="A5" s="1" t="s">
        <v>0</v>
      </c>
      <c r="B5" s="13" t="s">
        <v>1</v>
      </c>
      <c r="C5" t="s">
        <v>138</v>
      </c>
      <c r="D5" t="s">
        <v>138</v>
      </c>
    </row>
    <row r="6" spans="1:4" x14ac:dyDescent="0.2">
      <c r="A6" s="3">
        <v>1</v>
      </c>
      <c r="B6" s="24" t="s">
        <v>2</v>
      </c>
      <c r="C6" s="7">
        <f>'2'!C6-D6</f>
        <v>16236525</v>
      </c>
      <c r="D6" s="7"/>
    </row>
    <row r="7" spans="1:4" ht="25.5" x14ac:dyDescent="0.2">
      <c r="A7" s="3">
        <v>2</v>
      </c>
      <c r="B7" s="24" t="s">
        <v>3</v>
      </c>
      <c r="C7" s="7">
        <f>'2'!C7-D7</f>
        <v>2679944</v>
      </c>
      <c r="D7" s="7"/>
    </row>
    <row r="8" spans="1:4" x14ac:dyDescent="0.2">
      <c r="A8" s="3">
        <v>3</v>
      </c>
      <c r="B8" s="25" t="s">
        <v>4</v>
      </c>
      <c r="C8" s="7">
        <f>'2'!C8-D8</f>
        <v>17672551</v>
      </c>
      <c r="D8" s="14"/>
    </row>
    <row r="9" spans="1:4" x14ac:dyDescent="0.2">
      <c r="A9" s="3">
        <v>4</v>
      </c>
      <c r="B9" s="17" t="s">
        <v>5</v>
      </c>
      <c r="C9" s="7">
        <f>'2'!C9-D9</f>
        <v>0</v>
      </c>
      <c r="D9" s="6">
        <f>D10</f>
        <v>0</v>
      </c>
    </row>
    <row r="10" spans="1:4" ht="25.5" x14ac:dyDescent="0.2">
      <c r="A10" s="3">
        <v>5</v>
      </c>
      <c r="B10" s="17" t="s">
        <v>6</v>
      </c>
      <c r="C10" s="7">
        <f>'2'!C10-D10</f>
        <v>0</v>
      </c>
      <c r="D10" s="4"/>
    </row>
    <row r="11" spans="1:4" x14ac:dyDescent="0.2">
      <c r="A11" s="3">
        <v>6</v>
      </c>
      <c r="B11" s="17" t="s">
        <v>7</v>
      </c>
      <c r="C11" s="7">
        <f>'2'!C11-D11</f>
        <v>0</v>
      </c>
      <c r="D11" s="6">
        <f>D12</f>
        <v>0</v>
      </c>
    </row>
    <row r="12" spans="1:4" ht="18.75" customHeight="1" x14ac:dyDescent="0.2">
      <c r="A12" s="3">
        <v>7</v>
      </c>
      <c r="B12" s="17" t="s">
        <v>8</v>
      </c>
      <c r="C12" s="7">
        <f>'2'!C12-D12</f>
        <v>0</v>
      </c>
      <c r="D12" s="6"/>
    </row>
    <row r="13" spans="1:4" x14ac:dyDescent="0.2">
      <c r="A13" s="3">
        <v>8</v>
      </c>
      <c r="B13" s="17" t="s">
        <v>9</v>
      </c>
      <c r="C13" s="7">
        <f>'2'!C13-D13</f>
        <v>1500000</v>
      </c>
      <c r="D13" s="6">
        <f>SUM(D14:D16)</f>
        <v>0</v>
      </c>
    </row>
    <row r="14" spans="1:4" x14ac:dyDescent="0.2">
      <c r="A14" s="3">
        <v>9</v>
      </c>
      <c r="B14" s="17" t="s">
        <v>10</v>
      </c>
      <c r="C14" s="7">
        <f>'2'!C14-D14</f>
        <v>100000</v>
      </c>
      <c r="D14" s="4"/>
    </row>
    <row r="15" spans="1:4" x14ac:dyDescent="0.2">
      <c r="A15" s="3">
        <v>10</v>
      </c>
      <c r="B15" s="17" t="s">
        <v>11</v>
      </c>
      <c r="C15" s="7">
        <f>'2'!C15-D15</f>
        <v>1400000</v>
      </c>
      <c r="D15" s="4"/>
    </row>
    <row r="16" spans="1:4" x14ac:dyDescent="0.2">
      <c r="A16" s="3">
        <v>11</v>
      </c>
      <c r="B16" s="17" t="s">
        <v>12</v>
      </c>
      <c r="C16" s="7">
        <f>'2'!C16-D16</f>
        <v>0</v>
      </c>
      <c r="D16" s="4"/>
    </row>
    <row r="17" spans="1:4" x14ac:dyDescent="0.2">
      <c r="A17" s="3">
        <v>12</v>
      </c>
      <c r="B17" s="24" t="s">
        <v>13</v>
      </c>
      <c r="C17" s="7">
        <f>'2'!C17-D17</f>
        <v>1500000</v>
      </c>
      <c r="D17" s="7">
        <f>D9+D11+D13</f>
        <v>0</v>
      </c>
    </row>
    <row r="18" spans="1:4" x14ac:dyDescent="0.2">
      <c r="A18" s="3">
        <v>13</v>
      </c>
      <c r="B18" s="17" t="s">
        <v>14</v>
      </c>
      <c r="C18" s="7">
        <f>'2'!C18-D18</f>
        <v>0</v>
      </c>
      <c r="D18" s="4"/>
    </row>
    <row r="19" spans="1:4" ht="25.5" x14ac:dyDescent="0.2">
      <c r="A19" s="3">
        <v>14</v>
      </c>
      <c r="B19" s="17" t="s">
        <v>15</v>
      </c>
      <c r="C19" s="7">
        <f>'2'!C19-D19</f>
        <v>6041744</v>
      </c>
      <c r="D19" s="5">
        <f>SUM(D20:D23)</f>
        <v>0</v>
      </c>
    </row>
    <row r="20" spans="1:4" ht="16.5" customHeight="1" x14ac:dyDescent="0.2">
      <c r="A20" s="3">
        <v>15</v>
      </c>
      <c r="B20" s="356" t="s">
        <v>390</v>
      </c>
      <c r="C20" s="7">
        <f>'2'!C20-D20</f>
        <v>100000</v>
      </c>
      <c r="D20" s="4"/>
    </row>
    <row r="21" spans="1:4" ht="16.5" customHeight="1" x14ac:dyDescent="0.2">
      <c r="A21" s="3">
        <v>16</v>
      </c>
      <c r="B21" s="17" t="s">
        <v>17</v>
      </c>
      <c r="C21" s="7">
        <f>'2'!C21-D21</f>
        <v>0</v>
      </c>
      <c r="D21" s="4"/>
    </row>
    <row r="22" spans="1:4" ht="18" customHeight="1" x14ac:dyDescent="0.2">
      <c r="A22" s="3">
        <v>17</v>
      </c>
      <c r="B22" s="17" t="s">
        <v>18</v>
      </c>
      <c r="C22" s="7">
        <f>'2'!C22-D22</f>
        <v>436000</v>
      </c>
      <c r="D22" s="4"/>
    </row>
    <row r="23" spans="1:4" x14ac:dyDescent="0.2">
      <c r="A23" s="3">
        <v>18</v>
      </c>
      <c r="B23" s="17" t="s">
        <v>19</v>
      </c>
      <c r="C23" s="7">
        <f>'2'!C23-D23</f>
        <v>5505744</v>
      </c>
      <c r="D23" s="4"/>
    </row>
    <row r="24" spans="1:4" ht="25.5" x14ac:dyDescent="0.2">
      <c r="A24" s="3">
        <v>19</v>
      </c>
      <c r="B24" s="17" t="s">
        <v>20</v>
      </c>
      <c r="C24" s="7">
        <f>'2'!C24-D24</f>
        <v>0</v>
      </c>
      <c r="D24" s="4"/>
    </row>
    <row r="25" spans="1:4" x14ac:dyDescent="0.2">
      <c r="A25" s="3">
        <v>20</v>
      </c>
      <c r="B25" s="17" t="s">
        <v>21</v>
      </c>
      <c r="C25" s="7">
        <f>'2'!C25-D25</f>
        <v>13367431</v>
      </c>
      <c r="D25" s="4"/>
    </row>
    <row r="26" spans="1:4" x14ac:dyDescent="0.2">
      <c r="A26" s="3">
        <v>21</v>
      </c>
      <c r="B26" s="24" t="s">
        <v>22</v>
      </c>
      <c r="C26" s="7">
        <f>'2'!C26-D26</f>
        <v>19409175</v>
      </c>
      <c r="D26" s="7">
        <f>D18+D19+D24+D25</f>
        <v>0</v>
      </c>
    </row>
    <row r="27" spans="1:4" x14ac:dyDescent="0.2">
      <c r="A27" s="3">
        <v>22</v>
      </c>
      <c r="B27" s="17" t="s">
        <v>23</v>
      </c>
      <c r="C27" s="7">
        <f>'2'!C27-D27</f>
        <v>6301181</v>
      </c>
      <c r="D27" s="4"/>
    </row>
    <row r="28" spans="1:4" x14ac:dyDescent="0.2">
      <c r="A28" s="3">
        <v>23</v>
      </c>
      <c r="B28" s="17" t="s">
        <v>24</v>
      </c>
      <c r="C28" s="7">
        <f>'2'!C28-D28</f>
        <v>0</v>
      </c>
      <c r="D28" s="4"/>
    </row>
    <row r="29" spans="1:4" x14ac:dyDescent="0.2">
      <c r="A29" s="3">
        <v>24</v>
      </c>
      <c r="B29" s="17" t="s">
        <v>25</v>
      </c>
      <c r="C29" s="7">
        <f>'2'!C29-D29</f>
        <v>0</v>
      </c>
      <c r="D29" s="4"/>
    </row>
    <row r="30" spans="1:4" x14ac:dyDescent="0.2">
      <c r="A30" s="3">
        <v>25</v>
      </c>
      <c r="B30" s="17" t="s">
        <v>26</v>
      </c>
      <c r="C30" s="7">
        <f>'2'!C30-D30</f>
        <v>354330</v>
      </c>
      <c r="D30" s="4"/>
    </row>
    <row r="31" spans="1:4" ht="25.5" x14ac:dyDescent="0.2">
      <c r="A31" s="3">
        <v>26</v>
      </c>
      <c r="B31" s="17" t="s">
        <v>27</v>
      </c>
      <c r="C31" s="7">
        <f>'2'!C31-D31</f>
        <v>1796989</v>
      </c>
      <c r="D31" s="4"/>
    </row>
    <row r="32" spans="1:4" x14ac:dyDescent="0.2">
      <c r="A32" s="3">
        <v>27</v>
      </c>
      <c r="B32" s="24" t="s">
        <v>28</v>
      </c>
      <c r="C32" s="7">
        <f>'2'!C32-D32</f>
        <v>8452500</v>
      </c>
      <c r="D32" s="7">
        <f>SUM(D27:D31)</f>
        <v>0</v>
      </c>
    </row>
    <row r="33" spans="1:4" x14ac:dyDescent="0.2">
      <c r="A33" s="3">
        <v>28</v>
      </c>
      <c r="B33" s="17" t="s">
        <v>29</v>
      </c>
      <c r="C33" s="7">
        <f>'2'!C33-D33</f>
        <v>3930639</v>
      </c>
      <c r="D33" s="4"/>
    </row>
    <row r="34" spans="1:4" x14ac:dyDescent="0.2">
      <c r="A34" s="3">
        <v>29</v>
      </c>
      <c r="B34" s="17" t="s">
        <v>30</v>
      </c>
      <c r="C34" s="7">
        <f>'2'!C34-D34</f>
        <v>0</v>
      </c>
      <c r="D34" s="4"/>
    </row>
    <row r="35" spans="1:4" x14ac:dyDescent="0.2">
      <c r="A35" s="3">
        <v>30</v>
      </c>
      <c r="B35" s="17" t="s">
        <v>31</v>
      </c>
      <c r="C35" s="7">
        <f>'2'!C35-D35</f>
        <v>0</v>
      </c>
      <c r="D35" s="4"/>
    </row>
    <row r="36" spans="1:4" ht="25.5" x14ac:dyDescent="0.2">
      <c r="A36" s="3">
        <v>31</v>
      </c>
      <c r="B36" s="17" t="s">
        <v>32</v>
      </c>
      <c r="C36" s="7">
        <f>'2'!C36-D36</f>
        <v>1061272</v>
      </c>
      <c r="D36" s="4"/>
    </row>
    <row r="37" spans="1:4" x14ac:dyDescent="0.2">
      <c r="A37" s="3">
        <v>32</v>
      </c>
      <c r="B37" s="24" t="s">
        <v>33</v>
      </c>
      <c r="C37" s="7">
        <f>'2'!C37-D37</f>
        <v>4991911</v>
      </c>
      <c r="D37" s="27">
        <f>SUM(D33:D36)</f>
        <v>0</v>
      </c>
    </row>
    <row r="38" spans="1:4" ht="25.5" x14ac:dyDescent="0.2">
      <c r="A38" s="3">
        <v>33</v>
      </c>
      <c r="B38" s="17" t="s">
        <v>34</v>
      </c>
      <c r="C38" s="7">
        <f>'2'!C38-D38</f>
        <v>67886</v>
      </c>
      <c r="D38" s="6">
        <f>SUM(D39:D41)</f>
        <v>0</v>
      </c>
    </row>
    <row r="39" spans="1:4" x14ac:dyDescent="0.2">
      <c r="A39" s="3">
        <v>34</v>
      </c>
      <c r="B39" s="17" t="s">
        <v>35</v>
      </c>
      <c r="C39" s="7">
        <f>'2'!C39-D39</f>
        <v>0</v>
      </c>
      <c r="D39" s="4"/>
    </row>
    <row r="40" spans="1:4" x14ac:dyDescent="0.2">
      <c r="A40" s="3">
        <v>35</v>
      </c>
      <c r="B40" s="17" t="s">
        <v>36</v>
      </c>
      <c r="C40" s="7">
        <f>'2'!C40-D40</f>
        <v>0</v>
      </c>
      <c r="D40" s="4"/>
    </row>
    <row r="41" spans="1:4" ht="25.5" x14ac:dyDescent="0.2">
      <c r="A41" s="3">
        <v>36</v>
      </c>
      <c r="B41" s="17" t="s">
        <v>37</v>
      </c>
      <c r="C41" s="7">
        <f>'2'!C41-D41</f>
        <v>67886</v>
      </c>
      <c r="D41" s="4"/>
    </row>
    <row r="42" spans="1:4" x14ac:dyDescent="0.2">
      <c r="A42" s="3">
        <v>37</v>
      </c>
      <c r="B42" s="24" t="s">
        <v>38</v>
      </c>
      <c r="C42" s="7">
        <f>'2'!C42-D42</f>
        <v>67886</v>
      </c>
      <c r="D42" s="7">
        <f>D38</f>
        <v>0</v>
      </c>
    </row>
    <row r="43" spans="1:4" x14ac:dyDescent="0.2">
      <c r="A43" s="3">
        <v>38</v>
      </c>
      <c r="B43" s="21" t="s">
        <v>39</v>
      </c>
      <c r="C43" s="7">
        <f>'2'!C43-D43</f>
        <v>71010492</v>
      </c>
      <c r="D43" s="8">
        <f>D6+D7+D8+D17+D26+D32+D37+D42</f>
        <v>0</v>
      </c>
    </row>
    <row r="44" spans="1:4" ht="25.5" x14ac:dyDescent="0.2">
      <c r="A44" s="3">
        <v>39</v>
      </c>
      <c r="B44" s="17" t="s">
        <v>40</v>
      </c>
      <c r="C44" s="7">
        <f>'2'!C44-D44</f>
        <v>891340</v>
      </c>
      <c r="D44" s="4"/>
    </row>
    <row r="45" spans="1:4" ht="25.5" x14ac:dyDescent="0.2">
      <c r="A45" s="3">
        <v>40</v>
      </c>
      <c r="B45" s="17" t="s">
        <v>41</v>
      </c>
      <c r="C45" s="7">
        <f>'2'!C45-D45</f>
        <v>0</v>
      </c>
      <c r="D45" s="4"/>
    </row>
    <row r="46" spans="1:4" x14ac:dyDescent="0.2">
      <c r="A46" s="3">
        <v>41</v>
      </c>
      <c r="B46" s="17" t="s">
        <v>42</v>
      </c>
      <c r="C46" s="7">
        <f>'2'!C46-D46</f>
        <v>891340</v>
      </c>
      <c r="D46" s="6">
        <f>SUM(D44:D45)</f>
        <v>0</v>
      </c>
    </row>
    <row r="47" spans="1:4" ht="13.5" thickBot="1" x14ac:dyDescent="0.25">
      <c r="A47" s="3">
        <v>42</v>
      </c>
      <c r="B47" s="22" t="s">
        <v>43</v>
      </c>
      <c r="C47" s="7">
        <f>'2'!C47-D47</f>
        <v>891340</v>
      </c>
      <c r="D47" s="9">
        <f>D46</f>
        <v>0</v>
      </c>
    </row>
    <row r="48" spans="1:4" ht="14.25" thickTop="1" thickBot="1" x14ac:dyDescent="0.25">
      <c r="A48" s="3">
        <v>43</v>
      </c>
      <c r="B48" s="26" t="s">
        <v>44</v>
      </c>
      <c r="C48" s="7">
        <f>'2'!C48-D48</f>
        <v>71901832</v>
      </c>
      <c r="D48" s="250">
        <f>D43+D47</f>
        <v>0</v>
      </c>
    </row>
    <row r="49" ht="13.5" thickTop="1" x14ac:dyDescent="0.2"/>
  </sheetData>
  <phoneticPr fontId="36" type="noConversion"/>
  <pageMargins left="0.35433070866141736" right="0.35433070866141736" top="0.19685039370078741" bottom="0.19685039370078741" header="0.51181102362204722" footer="0.51181102362204722"/>
  <pageSetup scale="75" orientation="portrait" r:id="rId1"/>
  <headerFooter alignWithMargins="0">
    <oddHeader>&amp;C&amp;L&amp;RÉrték típus: Forint</oddHeader>
    <oddFooter>&amp;C&amp;LAdatellenőrző kód: 262257576341-61-9-3d-631f-f-27219-65-2a33-5361&amp;R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2"/>
  <sheetViews>
    <sheetView workbookViewId="0">
      <selection activeCell="F16" sqref="F16"/>
    </sheetView>
  </sheetViews>
  <sheetFormatPr defaultColWidth="13.5703125" defaultRowHeight="15" x14ac:dyDescent="0.25"/>
  <cols>
    <col min="1" max="1" width="5.7109375" style="29" customWidth="1"/>
    <col min="2" max="2" width="47.5703125" style="29" customWidth="1"/>
    <col min="3" max="4" width="15.28515625" style="29" customWidth="1"/>
    <col min="5" max="252" width="9.140625" style="29" customWidth="1"/>
    <col min="253" max="253" width="5.7109375" style="29" customWidth="1"/>
    <col min="254" max="254" width="57" style="29" customWidth="1"/>
    <col min="255" max="255" width="12.140625" style="29" customWidth="1"/>
    <col min="256" max="16384" width="13.5703125" style="29"/>
  </cols>
  <sheetData>
    <row r="1" spans="1:4" ht="18.75" x14ac:dyDescent="0.3">
      <c r="A1" s="38"/>
      <c r="B1" s="39" t="s">
        <v>304</v>
      </c>
      <c r="C1" s="40" t="s">
        <v>142</v>
      </c>
    </row>
    <row r="2" spans="1:4" ht="18.75" x14ac:dyDescent="0.3">
      <c r="A2" s="42"/>
      <c r="B2" s="43" t="s">
        <v>373</v>
      </c>
      <c r="C2" s="387" t="s">
        <v>410</v>
      </c>
    </row>
    <row r="3" spans="1:4" ht="15.75" x14ac:dyDescent="0.25">
      <c r="A3" s="38"/>
      <c r="B3" s="42" t="s">
        <v>111</v>
      </c>
      <c r="C3" s="40" t="s">
        <v>144</v>
      </c>
    </row>
    <row r="4" spans="1:4" ht="15.75" x14ac:dyDescent="0.25">
      <c r="A4" s="38"/>
      <c r="B4" s="38"/>
      <c r="C4" s="38"/>
    </row>
    <row r="5" spans="1:4" ht="15.75" x14ac:dyDescent="0.25">
      <c r="A5" s="45" t="s">
        <v>140</v>
      </c>
      <c r="B5" s="45"/>
      <c r="C5" s="46" t="s">
        <v>141</v>
      </c>
      <c r="D5" s="46" t="s">
        <v>408</v>
      </c>
    </row>
    <row r="6" spans="1:4" ht="15.75" x14ac:dyDescent="0.25">
      <c r="A6" s="47">
        <v>1</v>
      </c>
      <c r="B6" s="82" t="s">
        <v>375</v>
      </c>
      <c r="C6" s="367">
        <v>3742046</v>
      </c>
      <c r="D6" s="367"/>
    </row>
    <row r="7" spans="1:4" ht="15.75" x14ac:dyDescent="0.25">
      <c r="A7" s="47">
        <v>2</v>
      </c>
      <c r="B7" s="365" t="s">
        <v>376</v>
      </c>
      <c r="C7" s="330">
        <v>1249865</v>
      </c>
      <c r="D7" s="330"/>
    </row>
    <row r="8" spans="1:4" ht="15.75" x14ac:dyDescent="0.25">
      <c r="A8" s="47">
        <v>3</v>
      </c>
      <c r="B8" s="47"/>
      <c r="C8" s="367"/>
      <c r="D8" s="367"/>
    </row>
    <row r="9" spans="1:4" ht="15.75" x14ac:dyDescent="0.25">
      <c r="A9" s="47">
        <v>4</v>
      </c>
      <c r="B9" s="49"/>
      <c r="C9" s="388"/>
      <c r="D9" s="388"/>
    </row>
    <row r="10" spans="1:4" ht="15.75" x14ac:dyDescent="0.25">
      <c r="A10" s="47">
        <v>5</v>
      </c>
      <c r="B10" s="47"/>
      <c r="C10" s="367"/>
      <c r="D10" s="367"/>
    </row>
    <row r="11" spans="1:4" ht="15.75" x14ac:dyDescent="0.25">
      <c r="A11" s="47">
        <v>6</v>
      </c>
      <c r="B11" s="47"/>
      <c r="C11" s="367"/>
      <c r="D11" s="367"/>
    </row>
    <row r="12" spans="1:4" ht="15.75" x14ac:dyDescent="0.25">
      <c r="A12" s="47">
        <v>7</v>
      </c>
      <c r="B12" s="45" t="s">
        <v>45</v>
      </c>
      <c r="C12" s="368">
        <f>SUM(C6:C11)</f>
        <v>4991911</v>
      </c>
      <c r="D12" s="368">
        <f>SUM(D6:D11)</f>
        <v>0</v>
      </c>
    </row>
  </sheetData>
  <phoneticPr fontId="36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selection activeCell="D16" sqref="D16"/>
    </sheetView>
  </sheetViews>
  <sheetFormatPr defaultRowHeight="15" x14ac:dyDescent="0.25"/>
  <cols>
    <col min="1" max="1" width="5.7109375" style="29" customWidth="1"/>
    <col min="2" max="2" width="37.28515625" style="29" customWidth="1"/>
    <col min="3" max="4" width="18.85546875" style="29" customWidth="1"/>
    <col min="5" max="5" width="14.85546875" style="29" customWidth="1"/>
    <col min="6" max="7" width="16" style="29" customWidth="1"/>
    <col min="8" max="16384" width="9.140625" style="29"/>
  </cols>
  <sheetData>
    <row r="1" spans="1:8" ht="18.75" x14ac:dyDescent="0.3">
      <c r="A1" s="38"/>
      <c r="B1" s="39" t="s">
        <v>304</v>
      </c>
      <c r="E1" s="40" t="s">
        <v>339</v>
      </c>
      <c r="F1" s="40"/>
      <c r="G1" s="40"/>
      <c r="H1" s="41"/>
    </row>
    <row r="2" spans="1:8" ht="18.75" x14ac:dyDescent="0.3">
      <c r="A2" s="42"/>
      <c r="B2" s="43" t="s">
        <v>373</v>
      </c>
      <c r="C2" s="370" t="s">
        <v>391</v>
      </c>
      <c r="D2" s="387"/>
      <c r="E2" s="44"/>
      <c r="F2" s="44"/>
      <c r="G2" s="44"/>
      <c r="H2" s="41"/>
    </row>
    <row r="3" spans="1:8" ht="15.75" x14ac:dyDescent="0.25">
      <c r="A3" s="38"/>
      <c r="B3" s="42" t="s">
        <v>111</v>
      </c>
      <c r="C3" s="40" t="s">
        <v>144</v>
      </c>
      <c r="D3" s="40"/>
      <c r="E3" s="40"/>
      <c r="F3" s="40"/>
      <c r="G3" s="40"/>
      <c r="H3" s="41"/>
    </row>
    <row r="4" spans="1:8" ht="15.75" x14ac:dyDescent="0.25">
      <c r="A4" s="38"/>
      <c r="B4" s="38"/>
      <c r="C4" s="38"/>
      <c r="D4" s="38"/>
      <c r="E4" s="38"/>
      <c r="F4" s="38"/>
      <c r="G4" s="38"/>
      <c r="H4" s="41"/>
    </row>
    <row r="5" spans="1:8" ht="31.5" x14ac:dyDescent="0.25">
      <c r="A5" s="45" t="s">
        <v>143</v>
      </c>
      <c r="B5" s="46"/>
      <c r="C5" s="46" t="s">
        <v>141</v>
      </c>
      <c r="D5" s="46" t="s">
        <v>411</v>
      </c>
      <c r="E5" s="46" t="s">
        <v>395</v>
      </c>
      <c r="F5" s="389" t="s">
        <v>412</v>
      </c>
      <c r="G5" s="46" t="s">
        <v>408</v>
      </c>
    </row>
    <row r="6" spans="1:8" ht="15.75" x14ac:dyDescent="0.25">
      <c r="A6" s="47">
        <v>1</v>
      </c>
      <c r="B6" s="326" t="s">
        <v>354</v>
      </c>
      <c r="C6" s="326">
        <v>8002500</v>
      </c>
      <c r="D6" s="326">
        <v>8002500</v>
      </c>
      <c r="E6" s="326"/>
      <c r="F6" s="326">
        <f>D6+E6</f>
        <v>8002500</v>
      </c>
      <c r="G6" s="326"/>
    </row>
    <row r="7" spans="1:8" ht="15.75" x14ac:dyDescent="0.25">
      <c r="A7" s="47">
        <v>2</v>
      </c>
      <c r="B7" s="50" t="s">
        <v>358</v>
      </c>
      <c r="C7" s="367">
        <v>270000</v>
      </c>
      <c r="D7" s="367">
        <v>270000</v>
      </c>
      <c r="E7" s="367"/>
      <c r="F7" s="326">
        <f t="shared" ref="F7:F13" si="0">D7+E7</f>
        <v>270000</v>
      </c>
      <c r="G7" s="326">
        <v>8275</v>
      </c>
    </row>
    <row r="8" spans="1:8" ht="15.75" x14ac:dyDescent="0.25">
      <c r="A8" s="47">
        <v>3</v>
      </c>
      <c r="B8" s="50" t="s">
        <v>359</v>
      </c>
      <c r="C8" s="367">
        <v>180000</v>
      </c>
      <c r="D8" s="367">
        <v>180000</v>
      </c>
      <c r="E8" s="367"/>
      <c r="F8" s="326">
        <f t="shared" si="0"/>
        <v>180000</v>
      </c>
      <c r="G8" s="326"/>
    </row>
    <row r="9" spans="1:8" ht="15.75" x14ac:dyDescent="0.25">
      <c r="A9" s="47">
        <v>4</v>
      </c>
      <c r="B9" s="50" t="s">
        <v>396</v>
      </c>
      <c r="C9" s="367"/>
      <c r="D9" s="367">
        <v>200000</v>
      </c>
      <c r="E9" s="367"/>
      <c r="F9" s="326">
        <f t="shared" si="0"/>
        <v>200000</v>
      </c>
      <c r="G9" s="326"/>
    </row>
    <row r="10" spans="1:8" ht="15.75" x14ac:dyDescent="0.25">
      <c r="A10" s="47">
        <v>5</v>
      </c>
      <c r="B10" s="50" t="s">
        <v>397</v>
      </c>
      <c r="C10" s="367"/>
      <c r="D10" s="367">
        <v>100000</v>
      </c>
      <c r="E10" s="367"/>
      <c r="F10" s="326">
        <f t="shared" si="0"/>
        <v>100000</v>
      </c>
      <c r="G10" s="326"/>
    </row>
    <row r="11" spans="1:8" ht="15.75" x14ac:dyDescent="0.25">
      <c r="A11" s="47">
        <v>6</v>
      </c>
      <c r="B11" s="50" t="s">
        <v>398</v>
      </c>
      <c r="C11" s="367"/>
      <c r="D11" s="367">
        <v>100000</v>
      </c>
      <c r="E11" s="367"/>
      <c r="F11" s="326">
        <f t="shared" si="0"/>
        <v>100000</v>
      </c>
      <c r="G11" s="326"/>
    </row>
    <row r="12" spans="1:8" ht="15.75" x14ac:dyDescent="0.25">
      <c r="A12" s="47">
        <v>7</v>
      </c>
      <c r="B12" s="50" t="s">
        <v>399</v>
      </c>
      <c r="C12" s="367"/>
      <c r="D12" s="367">
        <v>100000</v>
      </c>
      <c r="E12" s="367"/>
      <c r="F12" s="326">
        <f t="shared" si="0"/>
        <v>100000</v>
      </c>
      <c r="G12" s="326"/>
    </row>
    <row r="13" spans="1:8" ht="15.75" x14ac:dyDescent="0.25">
      <c r="A13" s="47">
        <v>8</v>
      </c>
      <c r="B13" s="50" t="s">
        <v>400</v>
      </c>
      <c r="C13" s="367"/>
      <c r="D13" s="367">
        <v>50500</v>
      </c>
      <c r="E13" s="367"/>
      <c r="F13" s="326">
        <f t="shared" si="0"/>
        <v>50500</v>
      </c>
      <c r="G13" s="326"/>
    </row>
    <row r="14" spans="1:8" ht="15.75" x14ac:dyDescent="0.25">
      <c r="A14" s="47">
        <v>9</v>
      </c>
      <c r="B14" s="50"/>
      <c r="C14" s="367"/>
      <c r="D14" s="367"/>
      <c r="E14" s="367"/>
      <c r="F14" s="326">
        <f>SUM(C14:E14)</f>
        <v>0</v>
      </c>
      <c r="G14" s="326"/>
    </row>
    <row r="15" spans="1:8" ht="15.75" x14ac:dyDescent="0.25">
      <c r="A15" s="47">
        <v>10</v>
      </c>
      <c r="B15" s="45" t="s">
        <v>45</v>
      </c>
      <c r="C15" s="368">
        <f>SUM(C6:C14)</f>
        <v>8452500</v>
      </c>
      <c r="D15" s="368"/>
      <c r="E15" s="368">
        <f>SUM(E6:E14)</f>
        <v>0</v>
      </c>
      <c r="F15" s="368">
        <f>SUM(F6:F14)</f>
        <v>9003000</v>
      </c>
      <c r="G15" s="368">
        <f>SUM(G6:G14)</f>
        <v>8275</v>
      </c>
    </row>
    <row r="16" spans="1:8" x14ac:dyDescent="0.25">
      <c r="A16" s="41"/>
      <c r="B16" s="41"/>
      <c r="C16" s="41"/>
      <c r="D16" s="41"/>
      <c r="E16" s="41"/>
    </row>
  </sheetData>
  <phoneticPr fontId="3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21</vt:i4>
      </vt:variant>
      <vt:variant>
        <vt:lpstr>Névvel ellátott tartományok</vt:lpstr>
      </vt:variant>
      <vt:variant>
        <vt:i4>3</vt:i4>
      </vt:variant>
    </vt:vector>
  </HeadingPairs>
  <TitlesOfParts>
    <vt:vector size="24" baseType="lpstr">
      <vt:lpstr>1</vt:lpstr>
      <vt:lpstr>1a</vt:lpstr>
      <vt:lpstr>1b</vt:lpstr>
      <vt:lpstr>1.c</vt:lpstr>
      <vt:lpstr>1.d</vt:lpstr>
      <vt:lpstr>2</vt:lpstr>
      <vt:lpstr>2 a</vt:lpstr>
      <vt:lpstr>2b</vt:lpstr>
      <vt:lpstr>2c</vt:lpstr>
      <vt:lpstr>2d</vt:lpstr>
      <vt:lpstr>2.e</vt:lpstr>
      <vt:lpstr>2.f</vt:lpstr>
      <vt:lpstr>3</vt:lpstr>
      <vt:lpstr>4.sz. mell</vt:lpstr>
      <vt:lpstr>5</vt:lpstr>
      <vt:lpstr>6 mell</vt:lpstr>
      <vt:lpstr>7</vt:lpstr>
      <vt:lpstr>8</vt:lpstr>
      <vt:lpstr>9</vt:lpstr>
      <vt:lpstr>10</vt:lpstr>
      <vt:lpstr>Munka1</vt:lpstr>
      <vt:lpstr>'10'!Nyomtatási_terület</vt:lpstr>
      <vt:lpstr>'9'!Nyomtatási_terület</vt:lpstr>
      <vt:lpstr>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Aljegyző</dc:creator>
  <cp:lastModifiedBy>Aljegyző</cp:lastModifiedBy>
  <cp:lastPrinted>2018-02-28T12:45:20Z</cp:lastPrinted>
  <dcterms:created xsi:type="dcterms:W3CDTF">2017-02-09T14:59:06Z</dcterms:created>
  <dcterms:modified xsi:type="dcterms:W3CDTF">2018-07-03T12:24:21Z</dcterms:modified>
</cp:coreProperties>
</file>