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15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4" i="1" l="1"/>
  <c r="G444" i="1"/>
  <c r="F444" i="1"/>
  <c r="E444" i="1"/>
  <c r="K440" i="1"/>
  <c r="K439" i="1"/>
  <c r="K438" i="1" s="1"/>
  <c r="K444" i="1" s="1"/>
  <c r="J438" i="1"/>
  <c r="J444" i="1" s="1"/>
  <c r="I438" i="1"/>
  <c r="I444" i="1" s="1"/>
  <c r="K425" i="1"/>
  <c r="K424" i="1"/>
  <c r="K423" i="1"/>
  <c r="K422" i="1"/>
  <c r="K421" i="1"/>
  <c r="K420" i="1"/>
  <c r="J419" i="1"/>
  <c r="J418" i="1" s="1"/>
  <c r="J433" i="1" s="1"/>
  <c r="I419" i="1"/>
  <c r="I418" i="1" s="1"/>
  <c r="I433" i="1" s="1"/>
  <c r="H419" i="1"/>
  <c r="G419" i="1"/>
  <c r="F419" i="1"/>
  <c r="F418" i="1" s="1"/>
  <c r="F433" i="1" s="1"/>
  <c r="E419" i="1"/>
  <c r="H418" i="1"/>
  <c r="H433" i="1" s="1"/>
  <c r="G418" i="1"/>
  <c r="G433" i="1" s="1"/>
  <c r="K404" i="1"/>
  <c r="F403" i="1"/>
  <c r="K403" i="1" s="1"/>
  <c r="K402" i="1" s="1"/>
  <c r="K408" i="1" s="1"/>
  <c r="J402" i="1"/>
  <c r="J408" i="1" s="1"/>
  <c r="I402" i="1"/>
  <c r="I408" i="1" s="1"/>
  <c r="H402" i="1"/>
  <c r="H408" i="1" s="1"/>
  <c r="G402" i="1"/>
  <c r="G408" i="1" s="1"/>
  <c r="E402" i="1"/>
  <c r="E408" i="1" s="1"/>
  <c r="K389" i="1"/>
  <c r="K388" i="1"/>
  <c r="K387" i="1"/>
  <c r="K386" i="1"/>
  <c r="K385" i="1"/>
  <c r="K384" i="1"/>
  <c r="J383" i="1"/>
  <c r="J382" i="1" s="1"/>
  <c r="J397" i="1" s="1"/>
  <c r="I383" i="1"/>
  <c r="I382" i="1" s="1"/>
  <c r="I397" i="1" s="1"/>
  <c r="H383" i="1"/>
  <c r="H382" i="1" s="1"/>
  <c r="H397" i="1" s="1"/>
  <c r="G383" i="1"/>
  <c r="G382" i="1" s="1"/>
  <c r="G397" i="1" s="1"/>
  <c r="F383" i="1"/>
  <c r="F382" i="1" s="1"/>
  <c r="F397" i="1" s="1"/>
  <c r="E383" i="1"/>
  <c r="K367" i="1"/>
  <c r="I366" i="1"/>
  <c r="I365" i="1" s="1"/>
  <c r="I371" i="1" s="1"/>
  <c r="J365" i="1"/>
  <c r="J371" i="1" s="1"/>
  <c r="H365" i="1"/>
  <c r="H371" i="1" s="1"/>
  <c r="G365" i="1"/>
  <c r="G371" i="1" s="1"/>
  <c r="F365" i="1"/>
  <c r="F371" i="1" s="1"/>
  <c r="E365" i="1"/>
  <c r="E371" i="1" s="1"/>
  <c r="K352" i="1"/>
  <c r="K351" i="1"/>
  <c r="K350" i="1"/>
  <c r="K349" i="1"/>
  <c r="K348" i="1"/>
  <c r="K347" i="1"/>
  <c r="J346" i="1"/>
  <c r="J345" i="1" s="1"/>
  <c r="J360" i="1" s="1"/>
  <c r="I346" i="1"/>
  <c r="I345" i="1" s="1"/>
  <c r="I360" i="1" s="1"/>
  <c r="H346" i="1"/>
  <c r="H345" i="1" s="1"/>
  <c r="H360" i="1" s="1"/>
  <c r="G346" i="1"/>
  <c r="G345" i="1" s="1"/>
  <c r="G360" i="1" s="1"/>
  <c r="F346" i="1"/>
  <c r="F345" i="1" s="1"/>
  <c r="F360" i="1" s="1"/>
  <c r="E346" i="1"/>
  <c r="K330" i="1"/>
  <c r="K329" i="1"/>
  <c r="K328" i="1" s="1"/>
  <c r="K334" i="1" s="1"/>
  <c r="J328" i="1"/>
  <c r="J334" i="1" s="1"/>
  <c r="I328" i="1"/>
  <c r="I334" i="1" s="1"/>
  <c r="H328" i="1"/>
  <c r="H334" i="1" s="1"/>
  <c r="G328" i="1"/>
  <c r="G334" i="1" s="1"/>
  <c r="F328" i="1"/>
  <c r="F334" i="1" s="1"/>
  <c r="E328" i="1"/>
  <c r="E334" i="1" s="1"/>
  <c r="K315" i="1"/>
  <c r="K314" i="1"/>
  <c r="K313" i="1"/>
  <c r="K312" i="1"/>
  <c r="K311" i="1"/>
  <c r="K310" i="1"/>
  <c r="J309" i="1"/>
  <c r="J308" i="1" s="1"/>
  <c r="J323" i="1" s="1"/>
  <c r="I309" i="1"/>
  <c r="I308" i="1" s="1"/>
  <c r="I323" i="1" s="1"/>
  <c r="H309" i="1"/>
  <c r="H308" i="1" s="1"/>
  <c r="H323" i="1" s="1"/>
  <c r="G309" i="1"/>
  <c r="G308" i="1" s="1"/>
  <c r="G323" i="1" s="1"/>
  <c r="F309" i="1"/>
  <c r="F308" i="1" s="1"/>
  <c r="F323" i="1" s="1"/>
  <c r="E309" i="1"/>
  <c r="K293" i="1"/>
  <c r="G292" i="1"/>
  <c r="G291" i="1" s="1"/>
  <c r="G297" i="1" s="1"/>
  <c r="J291" i="1"/>
  <c r="J297" i="1" s="1"/>
  <c r="I291" i="1"/>
  <c r="I297" i="1" s="1"/>
  <c r="H291" i="1"/>
  <c r="H297" i="1" s="1"/>
  <c r="F291" i="1"/>
  <c r="F297" i="1" s="1"/>
  <c r="E291" i="1"/>
  <c r="E297" i="1" s="1"/>
  <c r="K278" i="1"/>
  <c r="K277" i="1"/>
  <c r="K276" i="1"/>
  <c r="K275" i="1"/>
  <c r="K274" i="1"/>
  <c r="K273" i="1"/>
  <c r="J272" i="1"/>
  <c r="I272" i="1"/>
  <c r="I271" i="1" s="1"/>
  <c r="I286" i="1" s="1"/>
  <c r="H272" i="1"/>
  <c r="H271" i="1" s="1"/>
  <c r="H286" i="1" s="1"/>
  <c r="G272" i="1"/>
  <c r="G271" i="1" s="1"/>
  <c r="G286" i="1" s="1"/>
  <c r="F272" i="1"/>
  <c r="F271" i="1" s="1"/>
  <c r="F286" i="1" s="1"/>
  <c r="E272" i="1"/>
  <c r="J271" i="1"/>
  <c r="J286" i="1" s="1"/>
  <c r="K258" i="1"/>
  <c r="K257" i="1"/>
  <c r="K256" i="1"/>
  <c r="K255" i="1"/>
  <c r="K254" i="1" s="1"/>
  <c r="J254" i="1"/>
  <c r="J260" i="1" s="1"/>
  <c r="I254" i="1"/>
  <c r="I260" i="1" s="1"/>
  <c r="H254" i="1"/>
  <c r="H260" i="1" s="1"/>
  <c r="G254" i="1"/>
  <c r="G260" i="1" s="1"/>
  <c r="F254" i="1"/>
  <c r="F260" i="1" s="1"/>
  <c r="E254" i="1"/>
  <c r="E260" i="1" s="1"/>
  <c r="K247" i="1"/>
  <c r="K246" i="1"/>
  <c r="K245" i="1"/>
  <c r="K244" i="1"/>
  <c r="K243" i="1"/>
  <c r="K242" i="1"/>
  <c r="K241" i="1"/>
  <c r="K240" i="1"/>
  <c r="K239" i="1"/>
  <c r="K238" i="1"/>
  <c r="K237" i="1"/>
  <c r="K236" i="1"/>
  <c r="J235" i="1"/>
  <c r="J234" i="1" s="1"/>
  <c r="J249" i="1" s="1"/>
  <c r="I235" i="1"/>
  <c r="I234" i="1" s="1"/>
  <c r="I249" i="1" s="1"/>
  <c r="H235" i="1"/>
  <c r="H234" i="1" s="1"/>
  <c r="H249" i="1" s="1"/>
  <c r="G235" i="1"/>
  <c r="F235" i="1"/>
  <c r="F234" i="1" s="1"/>
  <c r="F249" i="1" s="1"/>
  <c r="E235" i="1"/>
  <c r="E234" i="1" s="1"/>
  <c r="E249" i="1" s="1"/>
  <c r="K219" i="1"/>
  <c r="K218" i="1"/>
  <c r="K217" i="1" s="1"/>
  <c r="K223" i="1" s="1"/>
  <c r="J217" i="1"/>
  <c r="J223" i="1" s="1"/>
  <c r="I217" i="1"/>
  <c r="I223" i="1" s="1"/>
  <c r="H217" i="1"/>
  <c r="H223" i="1" s="1"/>
  <c r="G217" i="1"/>
  <c r="G223" i="1" s="1"/>
  <c r="F217" i="1"/>
  <c r="F223" i="1" s="1"/>
  <c r="E217" i="1"/>
  <c r="E223" i="1" s="1"/>
  <c r="K204" i="1"/>
  <c r="K203" i="1"/>
  <c r="K202" i="1"/>
  <c r="K201" i="1"/>
  <c r="K200" i="1"/>
  <c r="K199" i="1"/>
  <c r="J198" i="1"/>
  <c r="J197" i="1" s="1"/>
  <c r="J212" i="1" s="1"/>
  <c r="I198" i="1"/>
  <c r="I197" i="1" s="1"/>
  <c r="I212" i="1" s="1"/>
  <c r="H198" i="1"/>
  <c r="G198" i="1"/>
  <c r="G197" i="1" s="1"/>
  <c r="G212" i="1" s="1"/>
  <c r="F198" i="1"/>
  <c r="F197" i="1" s="1"/>
  <c r="F212" i="1" s="1"/>
  <c r="E198" i="1"/>
  <c r="E197" i="1" s="1"/>
  <c r="E212" i="1" s="1"/>
  <c r="H197" i="1"/>
  <c r="H212" i="1" s="1"/>
  <c r="K178" i="1"/>
  <c r="E177" i="1"/>
  <c r="K177" i="1" s="1"/>
  <c r="K176" i="1" s="1"/>
  <c r="K182" i="1" s="1"/>
  <c r="J176" i="1"/>
  <c r="J182" i="1" s="1"/>
  <c r="I176" i="1"/>
  <c r="I182" i="1" s="1"/>
  <c r="H176" i="1"/>
  <c r="H182" i="1" s="1"/>
  <c r="G176" i="1"/>
  <c r="G182" i="1" s="1"/>
  <c r="F176" i="1"/>
  <c r="F182" i="1" s="1"/>
  <c r="K162" i="1"/>
  <c r="K161" i="1"/>
  <c r="K160" i="1"/>
  <c r="K159" i="1"/>
  <c r="K158" i="1"/>
  <c r="K157" i="1"/>
  <c r="J156" i="1"/>
  <c r="J155" i="1" s="1"/>
  <c r="J170" i="1" s="1"/>
  <c r="I156" i="1"/>
  <c r="I155" i="1" s="1"/>
  <c r="I170" i="1" s="1"/>
  <c r="H156" i="1"/>
  <c r="G156" i="1"/>
  <c r="G155" i="1" s="1"/>
  <c r="G170" i="1" s="1"/>
  <c r="F156" i="1"/>
  <c r="F155" i="1" s="1"/>
  <c r="F170" i="1" s="1"/>
  <c r="E156" i="1"/>
  <c r="E155" i="1" s="1"/>
  <c r="E170" i="1" s="1"/>
  <c r="H155" i="1"/>
  <c r="H170" i="1" s="1"/>
  <c r="K141" i="1"/>
  <c r="E140" i="1"/>
  <c r="K140" i="1" s="1"/>
  <c r="K139" i="1" s="1"/>
  <c r="K145" i="1" s="1"/>
  <c r="J139" i="1"/>
  <c r="J145" i="1" s="1"/>
  <c r="I139" i="1"/>
  <c r="I145" i="1" s="1"/>
  <c r="H139" i="1"/>
  <c r="H145" i="1" s="1"/>
  <c r="G139" i="1"/>
  <c r="G145" i="1" s="1"/>
  <c r="F139" i="1"/>
  <c r="F145" i="1" s="1"/>
  <c r="K127" i="1"/>
  <c r="K126" i="1"/>
  <c r="K125" i="1"/>
  <c r="K124" i="1"/>
  <c r="K123" i="1"/>
  <c r="K122" i="1"/>
  <c r="J121" i="1"/>
  <c r="J120" i="1" s="1"/>
  <c r="J135" i="1" s="1"/>
  <c r="I121" i="1"/>
  <c r="I120" i="1" s="1"/>
  <c r="I135" i="1" s="1"/>
  <c r="H121" i="1"/>
  <c r="H120" i="1" s="1"/>
  <c r="H135" i="1" s="1"/>
  <c r="G121" i="1"/>
  <c r="G120" i="1" s="1"/>
  <c r="G135" i="1" s="1"/>
  <c r="F121" i="1"/>
  <c r="F120" i="1" s="1"/>
  <c r="F135" i="1" s="1"/>
  <c r="E120" i="1"/>
  <c r="E135" i="1" s="1"/>
  <c r="K108" i="1"/>
  <c r="F107" i="1"/>
  <c r="K107" i="1" s="1"/>
  <c r="K106" i="1"/>
  <c r="K105" i="1"/>
  <c r="F104" i="1"/>
  <c r="F103" i="1" s="1"/>
  <c r="E104" i="1"/>
  <c r="E103" i="1" s="1"/>
  <c r="E109" i="1" s="1"/>
  <c r="J103" i="1"/>
  <c r="J109" i="1" s="1"/>
  <c r="I103" i="1"/>
  <c r="I109" i="1" s="1"/>
  <c r="H103" i="1"/>
  <c r="H109" i="1" s="1"/>
  <c r="G103" i="1"/>
  <c r="G109" i="1" s="1"/>
  <c r="K98" i="1"/>
  <c r="K97" i="1"/>
  <c r="K96" i="1"/>
  <c r="K95" i="1"/>
  <c r="K94" i="1"/>
  <c r="J93" i="1"/>
  <c r="J92" i="1" s="1"/>
  <c r="I93" i="1"/>
  <c r="I92" i="1" s="1"/>
  <c r="H93" i="1"/>
  <c r="H92" i="1" s="1"/>
  <c r="G93" i="1"/>
  <c r="G92" i="1" s="1"/>
  <c r="F93" i="1"/>
  <c r="E92" i="1"/>
  <c r="K91" i="1"/>
  <c r="K90" i="1"/>
  <c r="K89" i="1"/>
  <c r="K88" i="1"/>
  <c r="K87" i="1"/>
  <c r="K86" i="1"/>
  <c r="J85" i="1"/>
  <c r="J84" i="1" s="1"/>
  <c r="I85" i="1"/>
  <c r="I84" i="1" s="1"/>
  <c r="H85" i="1"/>
  <c r="H84" i="1" s="1"/>
  <c r="G85" i="1"/>
  <c r="G84" i="1" s="1"/>
  <c r="G99" i="1" s="1"/>
  <c r="F85" i="1"/>
  <c r="F84" i="1" s="1"/>
  <c r="E85" i="1"/>
  <c r="K71" i="1"/>
  <c r="K70" i="1"/>
  <c r="K69" i="1"/>
  <c r="K68" i="1"/>
  <c r="K67" i="1"/>
  <c r="K66" i="1" s="1"/>
  <c r="J66" i="1"/>
  <c r="J72" i="1" s="1"/>
  <c r="I66" i="1"/>
  <c r="I72" i="1" s="1"/>
  <c r="H66" i="1"/>
  <c r="H72" i="1" s="1"/>
  <c r="G66" i="1"/>
  <c r="G72" i="1" s="1"/>
  <c r="F66" i="1"/>
  <c r="F72" i="1" s="1"/>
  <c r="E66" i="1"/>
  <c r="E72" i="1" s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J48" i="1"/>
  <c r="J47" i="1" s="1"/>
  <c r="J62" i="1" s="1"/>
  <c r="I48" i="1"/>
  <c r="I47" i="1" s="1"/>
  <c r="I62" i="1" s="1"/>
  <c r="H48" i="1"/>
  <c r="G48" i="1"/>
  <c r="F48" i="1"/>
  <c r="F47" i="1" s="1"/>
  <c r="F62" i="1" s="1"/>
  <c r="E48" i="1"/>
  <c r="H47" i="1"/>
  <c r="H62" i="1" s="1"/>
  <c r="G47" i="1"/>
  <c r="G62" i="1" s="1"/>
  <c r="K33" i="1"/>
  <c r="K32" i="1"/>
  <c r="K31" i="1"/>
  <c r="K30" i="1"/>
  <c r="E29" i="1"/>
  <c r="E28" i="1" s="1"/>
  <c r="J28" i="1"/>
  <c r="J34" i="1" s="1"/>
  <c r="I28" i="1"/>
  <c r="I34" i="1" s="1"/>
  <c r="H28" i="1"/>
  <c r="H34" i="1" s="1"/>
  <c r="G28" i="1"/>
  <c r="G34" i="1" s="1"/>
  <c r="F28" i="1"/>
  <c r="F34" i="1" s="1"/>
  <c r="K22" i="1"/>
  <c r="K21" i="1"/>
  <c r="K20" i="1"/>
  <c r="K19" i="1"/>
  <c r="K18" i="1"/>
  <c r="K17" i="1"/>
  <c r="K16" i="1"/>
  <c r="K15" i="1"/>
  <c r="K14" i="1"/>
  <c r="K13" i="1"/>
  <c r="K12" i="1"/>
  <c r="K11" i="1"/>
  <c r="J10" i="1"/>
  <c r="J9" i="1" s="1"/>
  <c r="J24" i="1" s="1"/>
  <c r="I10" i="1"/>
  <c r="H10" i="1"/>
  <c r="H9" i="1" s="1"/>
  <c r="H24" i="1" s="1"/>
  <c r="G10" i="1"/>
  <c r="G9" i="1" s="1"/>
  <c r="G24" i="1" s="1"/>
  <c r="E10" i="1"/>
  <c r="E9" i="1" s="1"/>
  <c r="I9" i="1"/>
  <c r="I24" i="1" s="1"/>
  <c r="F9" i="1"/>
  <c r="F24" i="1" s="1"/>
  <c r="E139" i="1" l="1"/>
  <c r="E145" i="1" s="1"/>
  <c r="K72" i="1"/>
  <c r="K366" i="1"/>
  <c r="K365" i="1" s="1"/>
  <c r="K371" i="1" s="1"/>
  <c r="J99" i="1"/>
  <c r="F402" i="1"/>
  <c r="F408" i="1" s="1"/>
  <c r="K29" i="1"/>
  <c r="F109" i="1"/>
  <c r="K235" i="1"/>
  <c r="K234" i="1" s="1"/>
  <c r="K249" i="1" s="1"/>
  <c r="K104" i="1"/>
  <c r="K103" i="1" s="1"/>
  <c r="K109" i="1" s="1"/>
  <c r="K260" i="1"/>
  <c r="H99" i="1"/>
  <c r="K48" i="1"/>
  <c r="I99" i="1"/>
  <c r="K10" i="1"/>
  <c r="E47" i="1"/>
  <c r="E62" i="1" s="1"/>
  <c r="E176" i="1"/>
  <c r="E182" i="1" s="1"/>
  <c r="G234" i="1"/>
  <c r="G249" i="1" s="1"/>
  <c r="K383" i="1"/>
  <c r="K382" i="1" s="1"/>
  <c r="K397" i="1" s="1"/>
  <c r="E382" i="1"/>
  <c r="E397" i="1" s="1"/>
  <c r="K272" i="1"/>
  <c r="K271" i="1" s="1"/>
  <c r="K286" i="1" s="1"/>
  <c r="E271" i="1"/>
  <c r="E286" i="1" s="1"/>
  <c r="K309" i="1"/>
  <c r="K308" i="1" s="1"/>
  <c r="K323" i="1" s="1"/>
  <c r="E308" i="1"/>
  <c r="E323" i="1" s="1"/>
  <c r="E345" i="1"/>
  <c r="E360" i="1" s="1"/>
  <c r="K346" i="1"/>
  <c r="K345" i="1" s="1"/>
  <c r="K360" i="1" s="1"/>
  <c r="K9" i="1"/>
  <c r="K24" i="1" s="1"/>
  <c r="E24" i="1"/>
  <c r="K47" i="1"/>
  <c r="K62" i="1" s="1"/>
  <c r="K85" i="1"/>
  <c r="K84" i="1" s="1"/>
  <c r="E84" i="1"/>
  <c r="E99" i="1" s="1"/>
  <c r="F92" i="1"/>
  <c r="K93" i="1"/>
  <c r="K121" i="1"/>
  <c r="K120" i="1" s="1"/>
  <c r="K135" i="1" s="1"/>
  <c r="K198" i="1"/>
  <c r="K197" i="1" s="1"/>
  <c r="K212" i="1" s="1"/>
  <c r="K292" i="1"/>
  <c r="K291" i="1" s="1"/>
  <c r="K297" i="1" s="1"/>
  <c r="K156" i="1"/>
  <c r="K155" i="1" s="1"/>
  <c r="K170" i="1" s="1"/>
  <c r="K28" i="1"/>
  <c r="K34" i="1" s="1"/>
  <c r="E34" i="1"/>
  <c r="K419" i="1"/>
  <c r="K418" i="1" s="1"/>
  <c r="K433" i="1" s="1"/>
  <c r="E418" i="1"/>
  <c r="E433" i="1" s="1"/>
  <c r="F99" i="1" l="1"/>
  <c r="K99" i="1" s="1"/>
  <c r="K92" i="1"/>
</calcChain>
</file>

<file path=xl/sharedStrings.xml><?xml version="1.0" encoding="utf-8"?>
<sst xmlns="http://schemas.openxmlformats.org/spreadsheetml/2006/main" count="490" uniqueCount="79">
  <si>
    <t>Az önkormányzat Európai Uniós forrásból megvalósuló feladatai</t>
  </si>
  <si>
    <t>Helyi gazdaságfejlesztés - Hűtőház kialakítása</t>
  </si>
  <si>
    <t>Projekt azonosítója: TOP-1.1.3-15-BO1-2016-00012</t>
  </si>
  <si>
    <t>Ft</t>
  </si>
  <si>
    <t xml:space="preserve">Bevételek </t>
  </si>
  <si>
    <t>2018. és előző évek tény</t>
  </si>
  <si>
    <t>2019.tény</t>
  </si>
  <si>
    <t>2020. tény</t>
  </si>
  <si>
    <t>2021 terv</t>
  </si>
  <si>
    <t>2022 terv</t>
  </si>
  <si>
    <t>2023 terv</t>
  </si>
  <si>
    <t xml:space="preserve">Összesen </t>
  </si>
  <si>
    <t>A. Elszámolható költségek</t>
  </si>
  <si>
    <t>I. Saját forrás</t>
  </si>
  <si>
    <t xml:space="preserve">  I.1. támogatást igénylő hozzájárulás</t>
  </si>
  <si>
    <t xml:space="preserve">  I.2. központi támogatás EU Önereő</t>
  </si>
  <si>
    <t xml:space="preserve">  I.3. Központi támogatás BM támogatás</t>
  </si>
  <si>
    <t xml:space="preserve">  I.4. egyéb saját forrás</t>
  </si>
  <si>
    <t>II. Támogatás EU és hazai társfinanszírozás</t>
  </si>
  <si>
    <t>III. BM Támogatás</t>
  </si>
  <si>
    <t>B. nem elszámolható költségek</t>
  </si>
  <si>
    <t xml:space="preserve">  I.2. központi támogatás</t>
  </si>
  <si>
    <t xml:space="preserve">  I.3. hitel</t>
  </si>
  <si>
    <t>Bevételek összesen  A + B</t>
  </si>
  <si>
    <t xml:space="preserve">Kiadások </t>
  </si>
  <si>
    <t>2019. tény</t>
  </si>
  <si>
    <t>I.  Elszámolható kiadások</t>
  </si>
  <si>
    <t>megvalósítási költségek</t>
  </si>
  <si>
    <t>II. Nem elszámolható költségek</t>
  </si>
  <si>
    <t>Kadások összesen (I.+II)</t>
  </si>
  <si>
    <t xml:space="preserve">Megjegyzés: </t>
  </si>
  <si>
    <t>az áfa és a  fordított áfa összege nem került feltüntetésre, mivel az áfa levonásba helyezhető</t>
  </si>
  <si>
    <t>levonásba helyzhető áfa összege 2020 tény: 556.558 Ft</t>
  </si>
  <si>
    <t>1./12</t>
  </si>
  <si>
    <t>Harsány belterületi vízrendezése</t>
  </si>
  <si>
    <t>Projekt azonosítója: TOP-1.1.3-15-BO1-2016-00062</t>
  </si>
  <si>
    <t>2019 tény</t>
  </si>
  <si>
    <t>2020 tény</t>
  </si>
  <si>
    <t>ÁFA</t>
  </si>
  <si>
    <t>2./12</t>
  </si>
  <si>
    <t>Óvoda, Bölcsőde fejlesztése Harsányban</t>
  </si>
  <si>
    <t>Projekt azonosítója: TOP-1.4.3-16-BO1-2017-00005</t>
  </si>
  <si>
    <t>2023 zterv</t>
  </si>
  <si>
    <t>3./12</t>
  </si>
  <si>
    <t>Humán szolgáltatások fejlesztése</t>
  </si>
  <si>
    <t>Projekt azonosítója: EFOP-1.5.2-16-2017-00036</t>
  </si>
  <si>
    <t>4./12</t>
  </si>
  <si>
    <t>Az egész életen át tartó tanuláshoz való hozzáférés biztosítása</t>
  </si>
  <si>
    <t>Projekt azonosítója: EFOP-3.7.3-16-2017-00206</t>
  </si>
  <si>
    <t>2017. előzetes tény és előző évek</t>
  </si>
  <si>
    <t>2018.</t>
  </si>
  <si>
    <t>2019.</t>
  </si>
  <si>
    <t>2020.</t>
  </si>
  <si>
    <t>2021.</t>
  </si>
  <si>
    <t>2022.</t>
  </si>
  <si>
    <t>5./12</t>
  </si>
  <si>
    <t>EU-s projekt címe: Helyi klímastratégia kidolgozása</t>
  </si>
  <si>
    <t>Projekt azonosítója: KEHOP-1.2.1-18-2018-00065</t>
  </si>
  <si>
    <t>6./12</t>
  </si>
  <si>
    <t>EU-s projekt címe: Kulturális intézmények a köznevelés eredményességért</t>
  </si>
  <si>
    <t>Projekt azonosítója: EFOP-3.3.2-2016-00337</t>
  </si>
  <si>
    <t>2020 ény</t>
  </si>
  <si>
    <t>7./12</t>
  </si>
  <si>
    <t>EU-s projekt címe: Turisztikai kerékpárút kialakítása Miskolc - Harsány szakaszon</t>
  </si>
  <si>
    <t>Projekt azonosítója: TOP-1.2.1-16-BO1-2017-00010</t>
  </si>
  <si>
    <t>8./12</t>
  </si>
  <si>
    <t>EU-s projekt címe: Turisztikai kerékpárút kialakítása Harsány - Bogács szakaszon</t>
  </si>
  <si>
    <t>Projekt azonosítója: TOP-1.2.1-16-BO1-2017-00007</t>
  </si>
  <si>
    <t>9./12</t>
  </si>
  <si>
    <t>EU-s projekt címe: Helyi identitás és kohézió erősítése</t>
  </si>
  <si>
    <t>Projekt azonosítója: TOP-5.3.1-16-BO1-2017-000006</t>
  </si>
  <si>
    <t>10./12</t>
  </si>
  <si>
    <t>EU-s projekt címe: Alapellátás fejlesztése</t>
  </si>
  <si>
    <t>Projekt azonosítója: EFOP-1.8.2-17-2017-00051</t>
  </si>
  <si>
    <t>11./12</t>
  </si>
  <si>
    <t>EU-s projekt címe: Önkormányzati épületek energetikai fejlesztése</t>
  </si>
  <si>
    <t>Projekt azonosítója: TOP-3.2.1-16-B01-2017-00139</t>
  </si>
  <si>
    <t>12./12</t>
  </si>
  <si>
    <t>15.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</si>
</sst>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theme="6" tint="-0.499984740745262"/>
      <name val="Times New Roman"/>
      <family val="1"/>
      <charset val="238"/>
    </font>
    <font>
      <sz val="10"/>
      <color theme="6" tint="-0.49998474074526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2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3" fillId="0" borderId="0" xfId="0" applyFont="1"/>
    <xf numFmtId="3" fontId="3" fillId="0" borderId="1" xfId="0" applyNumberFormat="1" applyFont="1" applyBorder="1"/>
    <xf numFmtId="3" fontId="5" fillId="0" borderId="1" xfId="0" applyNumberFormat="1" applyFont="1" applyBorder="1"/>
    <xf numFmtId="3" fontId="2" fillId="0" borderId="1" xfId="0" applyNumberFormat="1" applyFont="1" applyBorder="1"/>
    <xf numFmtId="3" fontId="6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7" fillId="0" borderId="0" xfId="1" applyFont="1"/>
    <xf numFmtId="0" fontId="3" fillId="0" borderId="1" xfId="0" applyFont="1" applyBorder="1"/>
    <xf numFmtId="3" fontId="8" fillId="0" borderId="1" xfId="0" applyNumberFormat="1" applyFont="1" applyBorder="1"/>
    <xf numFmtId="3" fontId="3" fillId="0" borderId="0" xfId="0" applyNumberFormat="1" applyFont="1"/>
    <xf numFmtId="16" fontId="2" fillId="0" borderId="0" xfId="0" applyNumberFormat="1" applyFont="1"/>
    <xf numFmtId="3" fontId="3" fillId="0" borderId="3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2" fillId="0" borderId="0" xfId="2" applyNumberFormat="1" applyFont="1"/>
    <xf numFmtId="3" fontId="2" fillId="0" borderId="0" xfId="2" applyNumberFormat="1" applyFont="1" applyAlignment="1">
      <alignment horizontal="right"/>
    </xf>
    <xf numFmtId="16" fontId="2" fillId="0" borderId="0" xfId="1" applyNumberFormat="1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2" applyFont="1" applyAlignment="1">
      <alignment horizontal="right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3" fontId="3" fillId="0" borderId="0" xfId="2" applyNumberFormat="1" applyFont="1" applyAlignment="1">
      <alignment horizontal="right"/>
    </xf>
    <xf numFmtId="0" fontId="3" fillId="0" borderId="0" xfId="2" applyFont="1"/>
    <xf numFmtId="3" fontId="3" fillId="0" borderId="0" xfId="2" applyNumberFormat="1" applyFont="1"/>
    <xf numFmtId="0" fontId="3" fillId="0" borderId="0" xfId="2" applyFont="1" applyAlignment="1">
      <alignment horizontal="center"/>
    </xf>
    <xf numFmtId="3" fontId="9" fillId="0" borderId="1" xfId="0" applyNumberFormat="1" applyFont="1" applyBorder="1"/>
    <xf numFmtId="0" fontId="1" fillId="0" borderId="0" xfId="2" applyFont="1"/>
    <xf numFmtId="0" fontId="4" fillId="0" borderId="0" xfId="2"/>
    <xf numFmtId="0" fontId="1" fillId="0" borderId="0" xfId="2" applyFont="1" applyAlignment="1">
      <alignment horizontal="right"/>
    </xf>
    <xf numFmtId="0" fontId="1" fillId="0" borderId="0" xfId="1"/>
    <xf numFmtId="0" fontId="3" fillId="0" borderId="0" xfId="1" applyFont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8" fillId="0" borderId="1" xfId="0" applyFont="1" applyBorder="1"/>
    <xf numFmtId="0" fontId="3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3" fillId="3" borderId="0" xfId="0" applyFont="1" applyFill="1"/>
    <xf numFmtId="0" fontId="10" fillId="0" borderId="0" xfId="0" applyFont="1"/>
  </cellXfs>
  <cellStyles count="3">
    <cellStyle name="Normál" xfId="0" builtinId="0"/>
    <cellStyle name="Normál 2" xfId="2"/>
    <cellStyle name="Normál_14. mell. eu forrásból meg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5"/>
  <sheetViews>
    <sheetView tabSelected="1" workbookViewId="0">
      <selection activeCell="B1" sqref="B1"/>
    </sheetView>
  </sheetViews>
  <sheetFormatPr defaultRowHeight="13.2" x14ac:dyDescent="0.25"/>
  <cols>
    <col min="1" max="1" width="4.109375" style="39" customWidth="1"/>
    <col min="2" max="2" width="15.33203125" style="39" customWidth="1"/>
    <col min="3" max="3" width="8.44140625" style="39" customWidth="1"/>
    <col min="4" max="4" width="17" style="39" customWidth="1"/>
    <col min="5" max="5" width="11.6640625" style="39" customWidth="1"/>
    <col min="6" max="7" width="11.109375" style="39" bestFit="1" customWidth="1"/>
    <col min="8" max="9" width="10.88671875" style="39" bestFit="1" customWidth="1"/>
    <col min="10" max="10" width="10.109375" style="39" bestFit="1" customWidth="1"/>
    <col min="11" max="11" width="11.109375" style="39" bestFit="1" customWidth="1"/>
    <col min="12" max="12" width="15" style="39" customWidth="1"/>
    <col min="13" max="251" width="9.109375" style="39"/>
    <col min="252" max="252" width="4.109375" style="39" customWidth="1"/>
    <col min="253" max="253" width="15.33203125" style="39" customWidth="1"/>
    <col min="254" max="254" width="8.44140625" style="39" customWidth="1"/>
    <col min="255" max="255" width="17" style="39" customWidth="1"/>
    <col min="256" max="256" width="11.6640625" style="39" customWidth="1"/>
    <col min="257" max="257" width="9.109375" style="39"/>
    <col min="258" max="258" width="10.44140625" style="39" customWidth="1"/>
    <col min="259" max="259" width="9.109375" style="39"/>
    <col min="260" max="260" width="10" style="39" customWidth="1"/>
    <col min="261" max="261" width="9.109375" style="39"/>
    <col min="262" max="262" width="9.5546875" style="39" customWidth="1"/>
    <col min="263" max="263" width="15" style="39" customWidth="1"/>
    <col min="264" max="264" width="9.6640625" style="39" customWidth="1"/>
    <col min="265" max="507" width="9.109375" style="39"/>
    <col min="508" max="508" width="4.109375" style="39" customWidth="1"/>
    <col min="509" max="509" width="15.33203125" style="39" customWidth="1"/>
    <col min="510" max="510" width="8.44140625" style="39" customWidth="1"/>
    <col min="511" max="511" width="17" style="39" customWidth="1"/>
    <col min="512" max="512" width="11.6640625" style="39" customWidth="1"/>
    <col min="513" max="513" width="9.109375" style="39"/>
    <col min="514" max="514" width="10.44140625" style="39" customWidth="1"/>
    <col min="515" max="515" width="9.109375" style="39"/>
    <col min="516" max="516" width="10" style="39" customWidth="1"/>
    <col min="517" max="517" width="9.109375" style="39"/>
    <col min="518" max="518" width="9.5546875" style="39" customWidth="1"/>
    <col min="519" max="519" width="15" style="39" customWidth="1"/>
    <col min="520" max="520" width="9.6640625" style="39" customWidth="1"/>
    <col min="521" max="763" width="9.109375" style="39"/>
    <col min="764" max="764" width="4.109375" style="39" customWidth="1"/>
    <col min="765" max="765" width="15.33203125" style="39" customWidth="1"/>
    <col min="766" max="766" width="8.44140625" style="39" customWidth="1"/>
    <col min="767" max="767" width="17" style="39" customWidth="1"/>
    <col min="768" max="768" width="11.6640625" style="39" customWidth="1"/>
    <col min="769" max="769" width="9.109375" style="39"/>
    <col min="770" max="770" width="10.44140625" style="39" customWidth="1"/>
    <col min="771" max="771" width="9.109375" style="39"/>
    <col min="772" max="772" width="10" style="39" customWidth="1"/>
    <col min="773" max="773" width="9.109375" style="39"/>
    <col min="774" max="774" width="9.5546875" style="39" customWidth="1"/>
    <col min="775" max="775" width="15" style="39" customWidth="1"/>
    <col min="776" max="776" width="9.6640625" style="39" customWidth="1"/>
    <col min="777" max="1019" width="9.109375" style="39"/>
    <col min="1020" max="1020" width="4.109375" style="39" customWidth="1"/>
    <col min="1021" max="1021" width="15.33203125" style="39" customWidth="1"/>
    <col min="1022" max="1022" width="8.44140625" style="39" customWidth="1"/>
    <col min="1023" max="1023" width="17" style="39" customWidth="1"/>
    <col min="1024" max="1024" width="11.6640625" style="39" customWidth="1"/>
    <col min="1025" max="1025" width="9.109375" style="39"/>
    <col min="1026" max="1026" width="10.44140625" style="39" customWidth="1"/>
    <col min="1027" max="1027" width="9.109375" style="39"/>
    <col min="1028" max="1028" width="10" style="39" customWidth="1"/>
    <col min="1029" max="1029" width="9.109375" style="39"/>
    <col min="1030" max="1030" width="9.5546875" style="39" customWidth="1"/>
    <col min="1031" max="1031" width="15" style="39" customWidth="1"/>
    <col min="1032" max="1032" width="9.6640625" style="39" customWidth="1"/>
    <col min="1033" max="1275" width="9.109375" style="39"/>
    <col min="1276" max="1276" width="4.109375" style="39" customWidth="1"/>
    <col min="1277" max="1277" width="15.33203125" style="39" customWidth="1"/>
    <col min="1278" max="1278" width="8.44140625" style="39" customWidth="1"/>
    <col min="1279" max="1279" width="17" style="39" customWidth="1"/>
    <col min="1280" max="1280" width="11.6640625" style="39" customWidth="1"/>
    <col min="1281" max="1281" width="9.109375" style="39"/>
    <col min="1282" max="1282" width="10.44140625" style="39" customWidth="1"/>
    <col min="1283" max="1283" width="9.109375" style="39"/>
    <col min="1284" max="1284" width="10" style="39" customWidth="1"/>
    <col min="1285" max="1285" width="9.109375" style="39"/>
    <col min="1286" max="1286" width="9.5546875" style="39" customWidth="1"/>
    <col min="1287" max="1287" width="15" style="39" customWidth="1"/>
    <col min="1288" max="1288" width="9.6640625" style="39" customWidth="1"/>
    <col min="1289" max="1531" width="9.109375" style="39"/>
    <col min="1532" max="1532" width="4.109375" style="39" customWidth="1"/>
    <col min="1533" max="1533" width="15.33203125" style="39" customWidth="1"/>
    <col min="1534" max="1534" width="8.44140625" style="39" customWidth="1"/>
    <col min="1535" max="1535" width="17" style="39" customWidth="1"/>
    <col min="1536" max="1536" width="11.6640625" style="39" customWidth="1"/>
    <col min="1537" max="1537" width="9.109375" style="39"/>
    <col min="1538" max="1538" width="10.44140625" style="39" customWidth="1"/>
    <col min="1539" max="1539" width="9.109375" style="39"/>
    <col min="1540" max="1540" width="10" style="39" customWidth="1"/>
    <col min="1541" max="1541" width="9.109375" style="39"/>
    <col min="1542" max="1542" width="9.5546875" style="39" customWidth="1"/>
    <col min="1543" max="1543" width="15" style="39" customWidth="1"/>
    <col min="1544" max="1544" width="9.6640625" style="39" customWidth="1"/>
    <col min="1545" max="1787" width="9.109375" style="39"/>
    <col min="1788" max="1788" width="4.109375" style="39" customWidth="1"/>
    <col min="1789" max="1789" width="15.33203125" style="39" customWidth="1"/>
    <col min="1790" max="1790" width="8.44140625" style="39" customWidth="1"/>
    <col min="1791" max="1791" width="17" style="39" customWidth="1"/>
    <col min="1792" max="1792" width="11.6640625" style="39" customWidth="1"/>
    <col min="1793" max="1793" width="9.109375" style="39"/>
    <col min="1794" max="1794" width="10.44140625" style="39" customWidth="1"/>
    <col min="1795" max="1795" width="9.109375" style="39"/>
    <col min="1796" max="1796" width="10" style="39" customWidth="1"/>
    <col min="1797" max="1797" width="9.109375" style="39"/>
    <col min="1798" max="1798" width="9.5546875" style="39" customWidth="1"/>
    <col min="1799" max="1799" width="15" style="39" customWidth="1"/>
    <col min="1800" max="1800" width="9.6640625" style="39" customWidth="1"/>
    <col min="1801" max="2043" width="9.109375" style="39"/>
    <col min="2044" max="2044" width="4.109375" style="39" customWidth="1"/>
    <col min="2045" max="2045" width="15.33203125" style="39" customWidth="1"/>
    <col min="2046" max="2046" width="8.44140625" style="39" customWidth="1"/>
    <col min="2047" max="2047" width="17" style="39" customWidth="1"/>
    <col min="2048" max="2048" width="11.6640625" style="39" customWidth="1"/>
    <col min="2049" max="2049" width="9.109375" style="39"/>
    <col min="2050" max="2050" width="10.44140625" style="39" customWidth="1"/>
    <col min="2051" max="2051" width="9.109375" style="39"/>
    <col min="2052" max="2052" width="10" style="39" customWidth="1"/>
    <col min="2053" max="2053" width="9.109375" style="39"/>
    <col min="2054" max="2054" width="9.5546875" style="39" customWidth="1"/>
    <col min="2055" max="2055" width="15" style="39" customWidth="1"/>
    <col min="2056" max="2056" width="9.6640625" style="39" customWidth="1"/>
    <col min="2057" max="2299" width="9.109375" style="39"/>
    <col min="2300" max="2300" width="4.109375" style="39" customWidth="1"/>
    <col min="2301" max="2301" width="15.33203125" style="39" customWidth="1"/>
    <col min="2302" max="2302" width="8.44140625" style="39" customWidth="1"/>
    <col min="2303" max="2303" width="17" style="39" customWidth="1"/>
    <col min="2304" max="2304" width="11.6640625" style="39" customWidth="1"/>
    <col min="2305" max="2305" width="9.109375" style="39"/>
    <col min="2306" max="2306" width="10.44140625" style="39" customWidth="1"/>
    <col min="2307" max="2307" width="9.109375" style="39"/>
    <col min="2308" max="2308" width="10" style="39" customWidth="1"/>
    <col min="2309" max="2309" width="9.109375" style="39"/>
    <col min="2310" max="2310" width="9.5546875" style="39" customWidth="1"/>
    <col min="2311" max="2311" width="15" style="39" customWidth="1"/>
    <col min="2312" max="2312" width="9.6640625" style="39" customWidth="1"/>
    <col min="2313" max="2555" width="9.109375" style="39"/>
    <col min="2556" max="2556" width="4.109375" style="39" customWidth="1"/>
    <col min="2557" max="2557" width="15.33203125" style="39" customWidth="1"/>
    <col min="2558" max="2558" width="8.44140625" style="39" customWidth="1"/>
    <col min="2559" max="2559" width="17" style="39" customWidth="1"/>
    <col min="2560" max="2560" width="11.6640625" style="39" customWidth="1"/>
    <col min="2561" max="2561" width="9.109375" style="39"/>
    <col min="2562" max="2562" width="10.44140625" style="39" customWidth="1"/>
    <col min="2563" max="2563" width="9.109375" style="39"/>
    <col min="2564" max="2564" width="10" style="39" customWidth="1"/>
    <col min="2565" max="2565" width="9.109375" style="39"/>
    <col min="2566" max="2566" width="9.5546875" style="39" customWidth="1"/>
    <col min="2567" max="2567" width="15" style="39" customWidth="1"/>
    <col min="2568" max="2568" width="9.6640625" style="39" customWidth="1"/>
    <col min="2569" max="2811" width="9.109375" style="39"/>
    <col min="2812" max="2812" width="4.109375" style="39" customWidth="1"/>
    <col min="2813" max="2813" width="15.33203125" style="39" customWidth="1"/>
    <col min="2814" max="2814" width="8.44140625" style="39" customWidth="1"/>
    <col min="2815" max="2815" width="17" style="39" customWidth="1"/>
    <col min="2816" max="2816" width="11.6640625" style="39" customWidth="1"/>
    <col min="2817" max="2817" width="9.109375" style="39"/>
    <col min="2818" max="2818" width="10.44140625" style="39" customWidth="1"/>
    <col min="2819" max="2819" width="9.109375" style="39"/>
    <col min="2820" max="2820" width="10" style="39" customWidth="1"/>
    <col min="2821" max="2821" width="9.109375" style="39"/>
    <col min="2822" max="2822" width="9.5546875" style="39" customWidth="1"/>
    <col min="2823" max="2823" width="15" style="39" customWidth="1"/>
    <col min="2824" max="2824" width="9.6640625" style="39" customWidth="1"/>
    <col min="2825" max="3067" width="9.109375" style="39"/>
    <col min="3068" max="3068" width="4.109375" style="39" customWidth="1"/>
    <col min="3069" max="3069" width="15.33203125" style="39" customWidth="1"/>
    <col min="3070" max="3070" width="8.44140625" style="39" customWidth="1"/>
    <col min="3071" max="3071" width="17" style="39" customWidth="1"/>
    <col min="3072" max="3072" width="11.6640625" style="39" customWidth="1"/>
    <col min="3073" max="3073" width="9.109375" style="39"/>
    <col min="3074" max="3074" width="10.44140625" style="39" customWidth="1"/>
    <col min="3075" max="3075" width="9.109375" style="39"/>
    <col min="3076" max="3076" width="10" style="39" customWidth="1"/>
    <col min="3077" max="3077" width="9.109375" style="39"/>
    <col min="3078" max="3078" width="9.5546875" style="39" customWidth="1"/>
    <col min="3079" max="3079" width="15" style="39" customWidth="1"/>
    <col min="3080" max="3080" width="9.6640625" style="39" customWidth="1"/>
    <col min="3081" max="3323" width="9.109375" style="39"/>
    <col min="3324" max="3324" width="4.109375" style="39" customWidth="1"/>
    <col min="3325" max="3325" width="15.33203125" style="39" customWidth="1"/>
    <col min="3326" max="3326" width="8.44140625" style="39" customWidth="1"/>
    <col min="3327" max="3327" width="17" style="39" customWidth="1"/>
    <col min="3328" max="3328" width="11.6640625" style="39" customWidth="1"/>
    <col min="3329" max="3329" width="9.109375" style="39"/>
    <col min="3330" max="3330" width="10.44140625" style="39" customWidth="1"/>
    <col min="3331" max="3331" width="9.109375" style="39"/>
    <col min="3332" max="3332" width="10" style="39" customWidth="1"/>
    <col min="3333" max="3333" width="9.109375" style="39"/>
    <col min="3334" max="3334" width="9.5546875" style="39" customWidth="1"/>
    <col min="3335" max="3335" width="15" style="39" customWidth="1"/>
    <col min="3336" max="3336" width="9.6640625" style="39" customWidth="1"/>
    <col min="3337" max="3579" width="9.109375" style="39"/>
    <col min="3580" max="3580" width="4.109375" style="39" customWidth="1"/>
    <col min="3581" max="3581" width="15.33203125" style="39" customWidth="1"/>
    <col min="3582" max="3582" width="8.44140625" style="39" customWidth="1"/>
    <col min="3583" max="3583" width="17" style="39" customWidth="1"/>
    <col min="3584" max="3584" width="11.6640625" style="39" customWidth="1"/>
    <col min="3585" max="3585" width="9.109375" style="39"/>
    <col min="3586" max="3586" width="10.44140625" style="39" customWidth="1"/>
    <col min="3587" max="3587" width="9.109375" style="39"/>
    <col min="3588" max="3588" width="10" style="39" customWidth="1"/>
    <col min="3589" max="3589" width="9.109375" style="39"/>
    <col min="3590" max="3590" width="9.5546875" style="39" customWidth="1"/>
    <col min="3591" max="3591" width="15" style="39" customWidth="1"/>
    <col min="3592" max="3592" width="9.6640625" style="39" customWidth="1"/>
    <col min="3593" max="3835" width="9.109375" style="39"/>
    <col min="3836" max="3836" width="4.109375" style="39" customWidth="1"/>
    <col min="3837" max="3837" width="15.33203125" style="39" customWidth="1"/>
    <col min="3838" max="3838" width="8.44140625" style="39" customWidth="1"/>
    <col min="3839" max="3839" width="17" style="39" customWidth="1"/>
    <col min="3840" max="3840" width="11.6640625" style="39" customWidth="1"/>
    <col min="3841" max="3841" width="9.109375" style="39"/>
    <col min="3842" max="3842" width="10.44140625" style="39" customWidth="1"/>
    <col min="3843" max="3843" width="9.109375" style="39"/>
    <col min="3844" max="3844" width="10" style="39" customWidth="1"/>
    <col min="3845" max="3845" width="9.109375" style="39"/>
    <col min="3846" max="3846" width="9.5546875" style="39" customWidth="1"/>
    <col min="3847" max="3847" width="15" style="39" customWidth="1"/>
    <col min="3848" max="3848" width="9.6640625" style="39" customWidth="1"/>
    <col min="3849" max="4091" width="9.109375" style="39"/>
    <col min="4092" max="4092" width="4.109375" style="39" customWidth="1"/>
    <col min="4093" max="4093" width="15.33203125" style="39" customWidth="1"/>
    <col min="4094" max="4094" width="8.44140625" style="39" customWidth="1"/>
    <col min="4095" max="4095" width="17" style="39" customWidth="1"/>
    <col min="4096" max="4096" width="11.6640625" style="39" customWidth="1"/>
    <col min="4097" max="4097" width="9.109375" style="39"/>
    <col min="4098" max="4098" width="10.44140625" style="39" customWidth="1"/>
    <col min="4099" max="4099" width="9.109375" style="39"/>
    <col min="4100" max="4100" width="10" style="39" customWidth="1"/>
    <col min="4101" max="4101" width="9.109375" style="39"/>
    <col min="4102" max="4102" width="9.5546875" style="39" customWidth="1"/>
    <col min="4103" max="4103" width="15" style="39" customWidth="1"/>
    <col min="4104" max="4104" width="9.6640625" style="39" customWidth="1"/>
    <col min="4105" max="4347" width="9.109375" style="39"/>
    <col min="4348" max="4348" width="4.109375" style="39" customWidth="1"/>
    <col min="4349" max="4349" width="15.33203125" style="39" customWidth="1"/>
    <col min="4350" max="4350" width="8.44140625" style="39" customWidth="1"/>
    <col min="4351" max="4351" width="17" style="39" customWidth="1"/>
    <col min="4352" max="4352" width="11.6640625" style="39" customWidth="1"/>
    <col min="4353" max="4353" width="9.109375" style="39"/>
    <col min="4354" max="4354" width="10.44140625" style="39" customWidth="1"/>
    <col min="4355" max="4355" width="9.109375" style="39"/>
    <col min="4356" max="4356" width="10" style="39" customWidth="1"/>
    <col min="4357" max="4357" width="9.109375" style="39"/>
    <col min="4358" max="4358" width="9.5546875" style="39" customWidth="1"/>
    <col min="4359" max="4359" width="15" style="39" customWidth="1"/>
    <col min="4360" max="4360" width="9.6640625" style="39" customWidth="1"/>
    <col min="4361" max="4603" width="9.109375" style="39"/>
    <col min="4604" max="4604" width="4.109375" style="39" customWidth="1"/>
    <col min="4605" max="4605" width="15.33203125" style="39" customWidth="1"/>
    <col min="4606" max="4606" width="8.44140625" style="39" customWidth="1"/>
    <col min="4607" max="4607" width="17" style="39" customWidth="1"/>
    <col min="4608" max="4608" width="11.6640625" style="39" customWidth="1"/>
    <col min="4609" max="4609" width="9.109375" style="39"/>
    <col min="4610" max="4610" width="10.44140625" style="39" customWidth="1"/>
    <col min="4611" max="4611" width="9.109375" style="39"/>
    <col min="4612" max="4612" width="10" style="39" customWidth="1"/>
    <col min="4613" max="4613" width="9.109375" style="39"/>
    <col min="4614" max="4614" width="9.5546875" style="39" customWidth="1"/>
    <col min="4615" max="4615" width="15" style="39" customWidth="1"/>
    <col min="4616" max="4616" width="9.6640625" style="39" customWidth="1"/>
    <col min="4617" max="4859" width="9.109375" style="39"/>
    <col min="4860" max="4860" width="4.109375" style="39" customWidth="1"/>
    <col min="4861" max="4861" width="15.33203125" style="39" customWidth="1"/>
    <col min="4862" max="4862" width="8.44140625" style="39" customWidth="1"/>
    <col min="4863" max="4863" width="17" style="39" customWidth="1"/>
    <col min="4864" max="4864" width="11.6640625" style="39" customWidth="1"/>
    <col min="4865" max="4865" width="9.109375" style="39"/>
    <col min="4866" max="4866" width="10.44140625" style="39" customWidth="1"/>
    <col min="4867" max="4867" width="9.109375" style="39"/>
    <col min="4868" max="4868" width="10" style="39" customWidth="1"/>
    <col min="4869" max="4869" width="9.109375" style="39"/>
    <col min="4870" max="4870" width="9.5546875" style="39" customWidth="1"/>
    <col min="4871" max="4871" width="15" style="39" customWidth="1"/>
    <col min="4872" max="4872" width="9.6640625" style="39" customWidth="1"/>
    <col min="4873" max="5115" width="9.109375" style="39"/>
    <col min="5116" max="5116" width="4.109375" style="39" customWidth="1"/>
    <col min="5117" max="5117" width="15.33203125" style="39" customWidth="1"/>
    <col min="5118" max="5118" width="8.44140625" style="39" customWidth="1"/>
    <col min="5119" max="5119" width="17" style="39" customWidth="1"/>
    <col min="5120" max="5120" width="11.6640625" style="39" customWidth="1"/>
    <col min="5121" max="5121" width="9.109375" style="39"/>
    <col min="5122" max="5122" width="10.44140625" style="39" customWidth="1"/>
    <col min="5123" max="5123" width="9.109375" style="39"/>
    <col min="5124" max="5124" width="10" style="39" customWidth="1"/>
    <col min="5125" max="5125" width="9.109375" style="39"/>
    <col min="5126" max="5126" width="9.5546875" style="39" customWidth="1"/>
    <col min="5127" max="5127" width="15" style="39" customWidth="1"/>
    <col min="5128" max="5128" width="9.6640625" style="39" customWidth="1"/>
    <col min="5129" max="5371" width="9.109375" style="39"/>
    <col min="5372" max="5372" width="4.109375" style="39" customWidth="1"/>
    <col min="5373" max="5373" width="15.33203125" style="39" customWidth="1"/>
    <col min="5374" max="5374" width="8.44140625" style="39" customWidth="1"/>
    <col min="5375" max="5375" width="17" style="39" customWidth="1"/>
    <col min="5376" max="5376" width="11.6640625" style="39" customWidth="1"/>
    <col min="5377" max="5377" width="9.109375" style="39"/>
    <col min="5378" max="5378" width="10.44140625" style="39" customWidth="1"/>
    <col min="5379" max="5379" width="9.109375" style="39"/>
    <col min="5380" max="5380" width="10" style="39" customWidth="1"/>
    <col min="5381" max="5381" width="9.109375" style="39"/>
    <col min="5382" max="5382" width="9.5546875" style="39" customWidth="1"/>
    <col min="5383" max="5383" width="15" style="39" customWidth="1"/>
    <col min="5384" max="5384" width="9.6640625" style="39" customWidth="1"/>
    <col min="5385" max="5627" width="9.109375" style="39"/>
    <col min="5628" max="5628" width="4.109375" style="39" customWidth="1"/>
    <col min="5629" max="5629" width="15.33203125" style="39" customWidth="1"/>
    <col min="5630" max="5630" width="8.44140625" style="39" customWidth="1"/>
    <col min="5631" max="5631" width="17" style="39" customWidth="1"/>
    <col min="5632" max="5632" width="11.6640625" style="39" customWidth="1"/>
    <col min="5633" max="5633" width="9.109375" style="39"/>
    <col min="5634" max="5634" width="10.44140625" style="39" customWidth="1"/>
    <col min="5635" max="5635" width="9.109375" style="39"/>
    <col min="5636" max="5636" width="10" style="39" customWidth="1"/>
    <col min="5637" max="5637" width="9.109375" style="39"/>
    <col min="5638" max="5638" width="9.5546875" style="39" customWidth="1"/>
    <col min="5639" max="5639" width="15" style="39" customWidth="1"/>
    <col min="5640" max="5640" width="9.6640625" style="39" customWidth="1"/>
    <col min="5641" max="5883" width="9.109375" style="39"/>
    <col min="5884" max="5884" width="4.109375" style="39" customWidth="1"/>
    <col min="5885" max="5885" width="15.33203125" style="39" customWidth="1"/>
    <col min="5886" max="5886" width="8.44140625" style="39" customWidth="1"/>
    <col min="5887" max="5887" width="17" style="39" customWidth="1"/>
    <col min="5888" max="5888" width="11.6640625" style="39" customWidth="1"/>
    <col min="5889" max="5889" width="9.109375" style="39"/>
    <col min="5890" max="5890" width="10.44140625" style="39" customWidth="1"/>
    <col min="5891" max="5891" width="9.109375" style="39"/>
    <col min="5892" max="5892" width="10" style="39" customWidth="1"/>
    <col min="5893" max="5893" width="9.109375" style="39"/>
    <col min="5894" max="5894" width="9.5546875" style="39" customWidth="1"/>
    <col min="5895" max="5895" width="15" style="39" customWidth="1"/>
    <col min="5896" max="5896" width="9.6640625" style="39" customWidth="1"/>
    <col min="5897" max="6139" width="9.109375" style="39"/>
    <col min="6140" max="6140" width="4.109375" style="39" customWidth="1"/>
    <col min="6141" max="6141" width="15.33203125" style="39" customWidth="1"/>
    <col min="6142" max="6142" width="8.44140625" style="39" customWidth="1"/>
    <col min="6143" max="6143" width="17" style="39" customWidth="1"/>
    <col min="6144" max="6144" width="11.6640625" style="39" customWidth="1"/>
    <col min="6145" max="6145" width="9.109375" style="39"/>
    <col min="6146" max="6146" width="10.44140625" style="39" customWidth="1"/>
    <col min="6147" max="6147" width="9.109375" style="39"/>
    <col min="6148" max="6148" width="10" style="39" customWidth="1"/>
    <col min="6149" max="6149" width="9.109375" style="39"/>
    <col min="6150" max="6150" width="9.5546875" style="39" customWidth="1"/>
    <col min="6151" max="6151" width="15" style="39" customWidth="1"/>
    <col min="6152" max="6152" width="9.6640625" style="39" customWidth="1"/>
    <col min="6153" max="6395" width="9.109375" style="39"/>
    <col min="6396" max="6396" width="4.109375" style="39" customWidth="1"/>
    <col min="6397" max="6397" width="15.33203125" style="39" customWidth="1"/>
    <col min="6398" max="6398" width="8.44140625" style="39" customWidth="1"/>
    <col min="6399" max="6399" width="17" style="39" customWidth="1"/>
    <col min="6400" max="6400" width="11.6640625" style="39" customWidth="1"/>
    <col min="6401" max="6401" width="9.109375" style="39"/>
    <col min="6402" max="6402" width="10.44140625" style="39" customWidth="1"/>
    <col min="6403" max="6403" width="9.109375" style="39"/>
    <col min="6404" max="6404" width="10" style="39" customWidth="1"/>
    <col min="6405" max="6405" width="9.109375" style="39"/>
    <col min="6406" max="6406" width="9.5546875" style="39" customWidth="1"/>
    <col min="6407" max="6407" width="15" style="39" customWidth="1"/>
    <col min="6408" max="6408" width="9.6640625" style="39" customWidth="1"/>
    <col min="6409" max="6651" width="9.109375" style="39"/>
    <col min="6652" max="6652" width="4.109375" style="39" customWidth="1"/>
    <col min="6653" max="6653" width="15.33203125" style="39" customWidth="1"/>
    <col min="6654" max="6654" width="8.44140625" style="39" customWidth="1"/>
    <col min="6655" max="6655" width="17" style="39" customWidth="1"/>
    <col min="6656" max="6656" width="11.6640625" style="39" customWidth="1"/>
    <col min="6657" max="6657" width="9.109375" style="39"/>
    <col min="6658" max="6658" width="10.44140625" style="39" customWidth="1"/>
    <col min="6659" max="6659" width="9.109375" style="39"/>
    <col min="6660" max="6660" width="10" style="39" customWidth="1"/>
    <col min="6661" max="6661" width="9.109375" style="39"/>
    <col min="6662" max="6662" width="9.5546875" style="39" customWidth="1"/>
    <col min="6663" max="6663" width="15" style="39" customWidth="1"/>
    <col min="6664" max="6664" width="9.6640625" style="39" customWidth="1"/>
    <col min="6665" max="6907" width="9.109375" style="39"/>
    <col min="6908" max="6908" width="4.109375" style="39" customWidth="1"/>
    <col min="6909" max="6909" width="15.33203125" style="39" customWidth="1"/>
    <col min="6910" max="6910" width="8.44140625" style="39" customWidth="1"/>
    <col min="6911" max="6911" width="17" style="39" customWidth="1"/>
    <col min="6912" max="6912" width="11.6640625" style="39" customWidth="1"/>
    <col min="6913" max="6913" width="9.109375" style="39"/>
    <col min="6914" max="6914" width="10.44140625" style="39" customWidth="1"/>
    <col min="6915" max="6915" width="9.109375" style="39"/>
    <col min="6916" max="6916" width="10" style="39" customWidth="1"/>
    <col min="6917" max="6917" width="9.109375" style="39"/>
    <col min="6918" max="6918" width="9.5546875" style="39" customWidth="1"/>
    <col min="6919" max="6919" width="15" style="39" customWidth="1"/>
    <col min="6920" max="6920" width="9.6640625" style="39" customWidth="1"/>
    <col min="6921" max="7163" width="9.109375" style="39"/>
    <col min="7164" max="7164" width="4.109375" style="39" customWidth="1"/>
    <col min="7165" max="7165" width="15.33203125" style="39" customWidth="1"/>
    <col min="7166" max="7166" width="8.44140625" style="39" customWidth="1"/>
    <col min="7167" max="7167" width="17" style="39" customWidth="1"/>
    <col min="7168" max="7168" width="11.6640625" style="39" customWidth="1"/>
    <col min="7169" max="7169" width="9.109375" style="39"/>
    <col min="7170" max="7170" width="10.44140625" style="39" customWidth="1"/>
    <col min="7171" max="7171" width="9.109375" style="39"/>
    <col min="7172" max="7172" width="10" style="39" customWidth="1"/>
    <col min="7173" max="7173" width="9.109375" style="39"/>
    <col min="7174" max="7174" width="9.5546875" style="39" customWidth="1"/>
    <col min="7175" max="7175" width="15" style="39" customWidth="1"/>
    <col min="7176" max="7176" width="9.6640625" style="39" customWidth="1"/>
    <col min="7177" max="7419" width="9.109375" style="39"/>
    <col min="7420" max="7420" width="4.109375" style="39" customWidth="1"/>
    <col min="7421" max="7421" width="15.33203125" style="39" customWidth="1"/>
    <col min="7422" max="7422" width="8.44140625" style="39" customWidth="1"/>
    <col min="7423" max="7423" width="17" style="39" customWidth="1"/>
    <col min="7424" max="7424" width="11.6640625" style="39" customWidth="1"/>
    <col min="7425" max="7425" width="9.109375" style="39"/>
    <col min="7426" max="7426" width="10.44140625" style="39" customWidth="1"/>
    <col min="7427" max="7427" width="9.109375" style="39"/>
    <col min="7428" max="7428" width="10" style="39" customWidth="1"/>
    <col min="7429" max="7429" width="9.109375" style="39"/>
    <col min="7430" max="7430" width="9.5546875" style="39" customWidth="1"/>
    <col min="7431" max="7431" width="15" style="39" customWidth="1"/>
    <col min="7432" max="7432" width="9.6640625" style="39" customWidth="1"/>
    <col min="7433" max="7675" width="9.109375" style="39"/>
    <col min="7676" max="7676" width="4.109375" style="39" customWidth="1"/>
    <col min="7677" max="7677" width="15.33203125" style="39" customWidth="1"/>
    <col min="7678" max="7678" width="8.44140625" style="39" customWidth="1"/>
    <col min="7679" max="7679" width="17" style="39" customWidth="1"/>
    <col min="7680" max="7680" width="11.6640625" style="39" customWidth="1"/>
    <col min="7681" max="7681" width="9.109375" style="39"/>
    <col min="7682" max="7682" width="10.44140625" style="39" customWidth="1"/>
    <col min="7683" max="7683" width="9.109375" style="39"/>
    <col min="7684" max="7684" width="10" style="39" customWidth="1"/>
    <col min="7685" max="7685" width="9.109375" style="39"/>
    <col min="7686" max="7686" width="9.5546875" style="39" customWidth="1"/>
    <col min="7687" max="7687" width="15" style="39" customWidth="1"/>
    <col min="7688" max="7688" width="9.6640625" style="39" customWidth="1"/>
    <col min="7689" max="7931" width="9.109375" style="39"/>
    <col min="7932" max="7932" width="4.109375" style="39" customWidth="1"/>
    <col min="7933" max="7933" width="15.33203125" style="39" customWidth="1"/>
    <col min="7934" max="7934" width="8.44140625" style="39" customWidth="1"/>
    <col min="7935" max="7935" width="17" style="39" customWidth="1"/>
    <col min="7936" max="7936" width="11.6640625" style="39" customWidth="1"/>
    <col min="7937" max="7937" width="9.109375" style="39"/>
    <col min="7938" max="7938" width="10.44140625" style="39" customWidth="1"/>
    <col min="7939" max="7939" width="9.109375" style="39"/>
    <col min="7940" max="7940" width="10" style="39" customWidth="1"/>
    <col min="7941" max="7941" width="9.109375" style="39"/>
    <col min="7942" max="7942" width="9.5546875" style="39" customWidth="1"/>
    <col min="7943" max="7943" width="15" style="39" customWidth="1"/>
    <col min="7944" max="7944" width="9.6640625" style="39" customWidth="1"/>
    <col min="7945" max="8187" width="9.109375" style="39"/>
    <col min="8188" max="8188" width="4.109375" style="39" customWidth="1"/>
    <col min="8189" max="8189" width="15.33203125" style="39" customWidth="1"/>
    <col min="8190" max="8190" width="8.44140625" style="39" customWidth="1"/>
    <col min="8191" max="8191" width="17" style="39" customWidth="1"/>
    <col min="8192" max="8192" width="11.6640625" style="39" customWidth="1"/>
    <col min="8193" max="8193" width="9.109375" style="39"/>
    <col min="8194" max="8194" width="10.44140625" style="39" customWidth="1"/>
    <col min="8195" max="8195" width="9.109375" style="39"/>
    <col min="8196" max="8196" width="10" style="39" customWidth="1"/>
    <col min="8197" max="8197" width="9.109375" style="39"/>
    <col min="8198" max="8198" width="9.5546875" style="39" customWidth="1"/>
    <col min="8199" max="8199" width="15" style="39" customWidth="1"/>
    <col min="8200" max="8200" width="9.6640625" style="39" customWidth="1"/>
    <col min="8201" max="8443" width="9.109375" style="39"/>
    <col min="8444" max="8444" width="4.109375" style="39" customWidth="1"/>
    <col min="8445" max="8445" width="15.33203125" style="39" customWidth="1"/>
    <col min="8446" max="8446" width="8.44140625" style="39" customWidth="1"/>
    <col min="8447" max="8447" width="17" style="39" customWidth="1"/>
    <col min="8448" max="8448" width="11.6640625" style="39" customWidth="1"/>
    <col min="8449" max="8449" width="9.109375" style="39"/>
    <col min="8450" max="8450" width="10.44140625" style="39" customWidth="1"/>
    <col min="8451" max="8451" width="9.109375" style="39"/>
    <col min="8452" max="8452" width="10" style="39" customWidth="1"/>
    <col min="8453" max="8453" width="9.109375" style="39"/>
    <col min="8454" max="8454" width="9.5546875" style="39" customWidth="1"/>
    <col min="8455" max="8455" width="15" style="39" customWidth="1"/>
    <col min="8456" max="8456" width="9.6640625" style="39" customWidth="1"/>
    <col min="8457" max="8699" width="9.109375" style="39"/>
    <col min="8700" max="8700" width="4.109375" style="39" customWidth="1"/>
    <col min="8701" max="8701" width="15.33203125" style="39" customWidth="1"/>
    <col min="8702" max="8702" width="8.44140625" style="39" customWidth="1"/>
    <col min="8703" max="8703" width="17" style="39" customWidth="1"/>
    <col min="8704" max="8704" width="11.6640625" style="39" customWidth="1"/>
    <col min="8705" max="8705" width="9.109375" style="39"/>
    <col min="8706" max="8706" width="10.44140625" style="39" customWidth="1"/>
    <col min="8707" max="8707" width="9.109375" style="39"/>
    <col min="8708" max="8708" width="10" style="39" customWidth="1"/>
    <col min="8709" max="8709" width="9.109375" style="39"/>
    <col min="8710" max="8710" width="9.5546875" style="39" customWidth="1"/>
    <col min="8711" max="8711" width="15" style="39" customWidth="1"/>
    <col min="8712" max="8712" width="9.6640625" style="39" customWidth="1"/>
    <col min="8713" max="8955" width="9.109375" style="39"/>
    <col min="8956" max="8956" width="4.109375" style="39" customWidth="1"/>
    <col min="8957" max="8957" width="15.33203125" style="39" customWidth="1"/>
    <col min="8958" max="8958" width="8.44140625" style="39" customWidth="1"/>
    <col min="8959" max="8959" width="17" style="39" customWidth="1"/>
    <col min="8960" max="8960" width="11.6640625" style="39" customWidth="1"/>
    <col min="8961" max="8961" width="9.109375" style="39"/>
    <col min="8962" max="8962" width="10.44140625" style="39" customWidth="1"/>
    <col min="8963" max="8963" width="9.109375" style="39"/>
    <col min="8964" max="8964" width="10" style="39" customWidth="1"/>
    <col min="8965" max="8965" width="9.109375" style="39"/>
    <col min="8966" max="8966" width="9.5546875" style="39" customWidth="1"/>
    <col min="8967" max="8967" width="15" style="39" customWidth="1"/>
    <col min="8968" max="8968" width="9.6640625" style="39" customWidth="1"/>
    <col min="8969" max="9211" width="9.109375" style="39"/>
    <col min="9212" max="9212" width="4.109375" style="39" customWidth="1"/>
    <col min="9213" max="9213" width="15.33203125" style="39" customWidth="1"/>
    <col min="9214" max="9214" width="8.44140625" style="39" customWidth="1"/>
    <col min="9215" max="9215" width="17" style="39" customWidth="1"/>
    <col min="9216" max="9216" width="11.6640625" style="39" customWidth="1"/>
    <col min="9217" max="9217" width="9.109375" style="39"/>
    <col min="9218" max="9218" width="10.44140625" style="39" customWidth="1"/>
    <col min="9219" max="9219" width="9.109375" style="39"/>
    <col min="9220" max="9220" width="10" style="39" customWidth="1"/>
    <col min="9221" max="9221" width="9.109375" style="39"/>
    <col min="9222" max="9222" width="9.5546875" style="39" customWidth="1"/>
    <col min="9223" max="9223" width="15" style="39" customWidth="1"/>
    <col min="9224" max="9224" width="9.6640625" style="39" customWidth="1"/>
    <col min="9225" max="9467" width="9.109375" style="39"/>
    <col min="9468" max="9468" width="4.109375" style="39" customWidth="1"/>
    <col min="9469" max="9469" width="15.33203125" style="39" customWidth="1"/>
    <col min="9470" max="9470" width="8.44140625" style="39" customWidth="1"/>
    <col min="9471" max="9471" width="17" style="39" customWidth="1"/>
    <col min="9472" max="9472" width="11.6640625" style="39" customWidth="1"/>
    <col min="9473" max="9473" width="9.109375" style="39"/>
    <col min="9474" max="9474" width="10.44140625" style="39" customWidth="1"/>
    <col min="9475" max="9475" width="9.109375" style="39"/>
    <col min="9476" max="9476" width="10" style="39" customWidth="1"/>
    <col min="9477" max="9477" width="9.109375" style="39"/>
    <col min="9478" max="9478" width="9.5546875" style="39" customWidth="1"/>
    <col min="9479" max="9479" width="15" style="39" customWidth="1"/>
    <col min="9480" max="9480" width="9.6640625" style="39" customWidth="1"/>
    <col min="9481" max="9723" width="9.109375" style="39"/>
    <col min="9724" max="9724" width="4.109375" style="39" customWidth="1"/>
    <col min="9725" max="9725" width="15.33203125" style="39" customWidth="1"/>
    <col min="9726" max="9726" width="8.44140625" style="39" customWidth="1"/>
    <col min="9727" max="9727" width="17" style="39" customWidth="1"/>
    <col min="9728" max="9728" width="11.6640625" style="39" customWidth="1"/>
    <col min="9729" max="9729" width="9.109375" style="39"/>
    <col min="9730" max="9730" width="10.44140625" style="39" customWidth="1"/>
    <col min="9731" max="9731" width="9.109375" style="39"/>
    <col min="9732" max="9732" width="10" style="39" customWidth="1"/>
    <col min="9733" max="9733" width="9.109375" style="39"/>
    <col min="9734" max="9734" width="9.5546875" style="39" customWidth="1"/>
    <col min="9735" max="9735" width="15" style="39" customWidth="1"/>
    <col min="9736" max="9736" width="9.6640625" style="39" customWidth="1"/>
    <col min="9737" max="9979" width="9.109375" style="39"/>
    <col min="9980" max="9980" width="4.109375" style="39" customWidth="1"/>
    <col min="9981" max="9981" width="15.33203125" style="39" customWidth="1"/>
    <col min="9982" max="9982" width="8.44140625" style="39" customWidth="1"/>
    <col min="9983" max="9983" width="17" style="39" customWidth="1"/>
    <col min="9984" max="9984" width="11.6640625" style="39" customWidth="1"/>
    <col min="9985" max="9985" width="9.109375" style="39"/>
    <col min="9986" max="9986" width="10.44140625" style="39" customWidth="1"/>
    <col min="9987" max="9987" width="9.109375" style="39"/>
    <col min="9988" max="9988" width="10" style="39" customWidth="1"/>
    <col min="9989" max="9989" width="9.109375" style="39"/>
    <col min="9990" max="9990" width="9.5546875" style="39" customWidth="1"/>
    <col min="9991" max="9991" width="15" style="39" customWidth="1"/>
    <col min="9992" max="9992" width="9.6640625" style="39" customWidth="1"/>
    <col min="9993" max="10235" width="9.109375" style="39"/>
    <col min="10236" max="10236" width="4.109375" style="39" customWidth="1"/>
    <col min="10237" max="10237" width="15.33203125" style="39" customWidth="1"/>
    <col min="10238" max="10238" width="8.44140625" style="39" customWidth="1"/>
    <col min="10239" max="10239" width="17" style="39" customWidth="1"/>
    <col min="10240" max="10240" width="11.6640625" style="39" customWidth="1"/>
    <col min="10241" max="10241" width="9.109375" style="39"/>
    <col min="10242" max="10242" width="10.44140625" style="39" customWidth="1"/>
    <col min="10243" max="10243" width="9.109375" style="39"/>
    <col min="10244" max="10244" width="10" style="39" customWidth="1"/>
    <col min="10245" max="10245" width="9.109375" style="39"/>
    <col min="10246" max="10246" width="9.5546875" style="39" customWidth="1"/>
    <col min="10247" max="10247" width="15" style="39" customWidth="1"/>
    <col min="10248" max="10248" width="9.6640625" style="39" customWidth="1"/>
    <col min="10249" max="10491" width="9.109375" style="39"/>
    <col min="10492" max="10492" width="4.109375" style="39" customWidth="1"/>
    <col min="10493" max="10493" width="15.33203125" style="39" customWidth="1"/>
    <col min="10494" max="10494" width="8.44140625" style="39" customWidth="1"/>
    <col min="10495" max="10495" width="17" style="39" customWidth="1"/>
    <col min="10496" max="10496" width="11.6640625" style="39" customWidth="1"/>
    <col min="10497" max="10497" width="9.109375" style="39"/>
    <col min="10498" max="10498" width="10.44140625" style="39" customWidth="1"/>
    <col min="10499" max="10499" width="9.109375" style="39"/>
    <col min="10500" max="10500" width="10" style="39" customWidth="1"/>
    <col min="10501" max="10501" width="9.109375" style="39"/>
    <col min="10502" max="10502" width="9.5546875" style="39" customWidth="1"/>
    <col min="10503" max="10503" width="15" style="39" customWidth="1"/>
    <col min="10504" max="10504" width="9.6640625" style="39" customWidth="1"/>
    <col min="10505" max="10747" width="9.109375" style="39"/>
    <col min="10748" max="10748" width="4.109375" style="39" customWidth="1"/>
    <col min="10749" max="10749" width="15.33203125" style="39" customWidth="1"/>
    <col min="10750" max="10750" width="8.44140625" style="39" customWidth="1"/>
    <col min="10751" max="10751" width="17" style="39" customWidth="1"/>
    <col min="10752" max="10752" width="11.6640625" style="39" customWidth="1"/>
    <col min="10753" max="10753" width="9.109375" style="39"/>
    <col min="10754" max="10754" width="10.44140625" style="39" customWidth="1"/>
    <col min="10755" max="10755" width="9.109375" style="39"/>
    <col min="10756" max="10756" width="10" style="39" customWidth="1"/>
    <col min="10757" max="10757" width="9.109375" style="39"/>
    <col min="10758" max="10758" width="9.5546875" style="39" customWidth="1"/>
    <col min="10759" max="10759" width="15" style="39" customWidth="1"/>
    <col min="10760" max="10760" width="9.6640625" style="39" customWidth="1"/>
    <col min="10761" max="11003" width="9.109375" style="39"/>
    <col min="11004" max="11004" width="4.109375" style="39" customWidth="1"/>
    <col min="11005" max="11005" width="15.33203125" style="39" customWidth="1"/>
    <col min="11006" max="11006" width="8.44140625" style="39" customWidth="1"/>
    <col min="11007" max="11007" width="17" style="39" customWidth="1"/>
    <col min="11008" max="11008" width="11.6640625" style="39" customWidth="1"/>
    <col min="11009" max="11009" width="9.109375" style="39"/>
    <col min="11010" max="11010" width="10.44140625" style="39" customWidth="1"/>
    <col min="11011" max="11011" width="9.109375" style="39"/>
    <col min="11012" max="11012" width="10" style="39" customWidth="1"/>
    <col min="11013" max="11013" width="9.109375" style="39"/>
    <col min="11014" max="11014" width="9.5546875" style="39" customWidth="1"/>
    <col min="11015" max="11015" width="15" style="39" customWidth="1"/>
    <col min="11016" max="11016" width="9.6640625" style="39" customWidth="1"/>
    <col min="11017" max="11259" width="9.109375" style="39"/>
    <col min="11260" max="11260" width="4.109375" style="39" customWidth="1"/>
    <col min="11261" max="11261" width="15.33203125" style="39" customWidth="1"/>
    <col min="11262" max="11262" width="8.44140625" style="39" customWidth="1"/>
    <col min="11263" max="11263" width="17" style="39" customWidth="1"/>
    <col min="11264" max="11264" width="11.6640625" style="39" customWidth="1"/>
    <col min="11265" max="11265" width="9.109375" style="39"/>
    <col min="11266" max="11266" width="10.44140625" style="39" customWidth="1"/>
    <col min="11267" max="11267" width="9.109375" style="39"/>
    <col min="11268" max="11268" width="10" style="39" customWidth="1"/>
    <col min="11269" max="11269" width="9.109375" style="39"/>
    <col min="11270" max="11270" width="9.5546875" style="39" customWidth="1"/>
    <col min="11271" max="11271" width="15" style="39" customWidth="1"/>
    <col min="11272" max="11272" width="9.6640625" style="39" customWidth="1"/>
    <col min="11273" max="11515" width="9.109375" style="39"/>
    <col min="11516" max="11516" width="4.109375" style="39" customWidth="1"/>
    <col min="11517" max="11517" width="15.33203125" style="39" customWidth="1"/>
    <col min="11518" max="11518" width="8.44140625" style="39" customWidth="1"/>
    <col min="11519" max="11519" width="17" style="39" customWidth="1"/>
    <col min="11520" max="11520" width="11.6640625" style="39" customWidth="1"/>
    <col min="11521" max="11521" width="9.109375" style="39"/>
    <col min="11522" max="11522" width="10.44140625" style="39" customWidth="1"/>
    <col min="11523" max="11523" width="9.109375" style="39"/>
    <col min="11524" max="11524" width="10" style="39" customWidth="1"/>
    <col min="11525" max="11525" width="9.109375" style="39"/>
    <col min="11526" max="11526" width="9.5546875" style="39" customWidth="1"/>
    <col min="11527" max="11527" width="15" style="39" customWidth="1"/>
    <col min="11528" max="11528" width="9.6640625" style="39" customWidth="1"/>
    <col min="11529" max="11771" width="9.109375" style="39"/>
    <col min="11772" max="11772" width="4.109375" style="39" customWidth="1"/>
    <col min="11773" max="11773" width="15.33203125" style="39" customWidth="1"/>
    <col min="11774" max="11774" width="8.44140625" style="39" customWidth="1"/>
    <col min="11775" max="11775" width="17" style="39" customWidth="1"/>
    <col min="11776" max="11776" width="11.6640625" style="39" customWidth="1"/>
    <col min="11777" max="11777" width="9.109375" style="39"/>
    <col min="11778" max="11778" width="10.44140625" style="39" customWidth="1"/>
    <col min="11779" max="11779" width="9.109375" style="39"/>
    <col min="11780" max="11780" width="10" style="39" customWidth="1"/>
    <col min="11781" max="11781" width="9.109375" style="39"/>
    <col min="11782" max="11782" width="9.5546875" style="39" customWidth="1"/>
    <col min="11783" max="11783" width="15" style="39" customWidth="1"/>
    <col min="11784" max="11784" width="9.6640625" style="39" customWidth="1"/>
    <col min="11785" max="12027" width="9.109375" style="39"/>
    <col min="12028" max="12028" width="4.109375" style="39" customWidth="1"/>
    <col min="12029" max="12029" width="15.33203125" style="39" customWidth="1"/>
    <col min="12030" max="12030" width="8.44140625" style="39" customWidth="1"/>
    <col min="12031" max="12031" width="17" style="39" customWidth="1"/>
    <col min="12032" max="12032" width="11.6640625" style="39" customWidth="1"/>
    <col min="12033" max="12033" width="9.109375" style="39"/>
    <col min="12034" max="12034" width="10.44140625" style="39" customWidth="1"/>
    <col min="12035" max="12035" width="9.109375" style="39"/>
    <col min="12036" max="12036" width="10" style="39" customWidth="1"/>
    <col min="12037" max="12037" width="9.109375" style="39"/>
    <col min="12038" max="12038" width="9.5546875" style="39" customWidth="1"/>
    <col min="12039" max="12039" width="15" style="39" customWidth="1"/>
    <col min="12040" max="12040" width="9.6640625" style="39" customWidth="1"/>
    <col min="12041" max="12283" width="9.109375" style="39"/>
    <col min="12284" max="12284" width="4.109375" style="39" customWidth="1"/>
    <col min="12285" max="12285" width="15.33203125" style="39" customWidth="1"/>
    <col min="12286" max="12286" width="8.44140625" style="39" customWidth="1"/>
    <col min="12287" max="12287" width="17" style="39" customWidth="1"/>
    <col min="12288" max="12288" width="11.6640625" style="39" customWidth="1"/>
    <col min="12289" max="12289" width="9.109375" style="39"/>
    <col min="12290" max="12290" width="10.44140625" style="39" customWidth="1"/>
    <col min="12291" max="12291" width="9.109375" style="39"/>
    <col min="12292" max="12292" width="10" style="39" customWidth="1"/>
    <col min="12293" max="12293" width="9.109375" style="39"/>
    <col min="12294" max="12294" width="9.5546875" style="39" customWidth="1"/>
    <col min="12295" max="12295" width="15" style="39" customWidth="1"/>
    <col min="12296" max="12296" width="9.6640625" style="39" customWidth="1"/>
    <col min="12297" max="12539" width="9.109375" style="39"/>
    <col min="12540" max="12540" width="4.109375" style="39" customWidth="1"/>
    <col min="12541" max="12541" width="15.33203125" style="39" customWidth="1"/>
    <col min="12542" max="12542" width="8.44140625" style="39" customWidth="1"/>
    <col min="12543" max="12543" width="17" style="39" customWidth="1"/>
    <col min="12544" max="12544" width="11.6640625" style="39" customWidth="1"/>
    <col min="12545" max="12545" width="9.109375" style="39"/>
    <col min="12546" max="12546" width="10.44140625" style="39" customWidth="1"/>
    <col min="12547" max="12547" width="9.109375" style="39"/>
    <col min="12548" max="12548" width="10" style="39" customWidth="1"/>
    <col min="12549" max="12549" width="9.109375" style="39"/>
    <col min="12550" max="12550" width="9.5546875" style="39" customWidth="1"/>
    <col min="12551" max="12551" width="15" style="39" customWidth="1"/>
    <col min="12552" max="12552" width="9.6640625" style="39" customWidth="1"/>
    <col min="12553" max="12795" width="9.109375" style="39"/>
    <col min="12796" max="12796" width="4.109375" style="39" customWidth="1"/>
    <col min="12797" max="12797" width="15.33203125" style="39" customWidth="1"/>
    <col min="12798" max="12798" width="8.44140625" style="39" customWidth="1"/>
    <col min="12799" max="12799" width="17" style="39" customWidth="1"/>
    <col min="12800" max="12800" width="11.6640625" style="39" customWidth="1"/>
    <col min="12801" max="12801" width="9.109375" style="39"/>
    <col min="12802" max="12802" width="10.44140625" style="39" customWidth="1"/>
    <col min="12803" max="12803" width="9.109375" style="39"/>
    <col min="12804" max="12804" width="10" style="39" customWidth="1"/>
    <col min="12805" max="12805" width="9.109375" style="39"/>
    <col min="12806" max="12806" width="9.5546875" style="39" customWidth="1"/>
    <col min="12807" max="12807" width="15" style="39" customWidth="1"/>
    <col min="12808" max="12808" width="9.6640625" style="39" customWidth="1"/>
    <col min="12809" max="13051" width="9.109375" style="39"/>
    <col min="13052" max="13052" width="4.109375" style="39" customWidth="1"/>
    <col min="13053" max="13053" width="15.33203125" style="39" customWidth="1"/>
    <col min="13054" max="13054" width="8.44140625" style="39" customWidth="1"/>
    <col min="13055" max="13055" width="17" style="39" customWidth="1"/>
    <col min="13056" max="13056" width="11.6640625" style="39" customWidth="1"/>
    <col min="13057" max="13057" width="9.109375" style="39"/>
    <col min="13058" max="13058" width="10.44140625" style="39" customWidth="1"/>
    <col min="13059" max="13059" width="9.109375" style="39"/>
    <col min="13060" max="13060" width="10" style="39" customWidth="1"/>
    <col min="13061" max="13061" width="9.109375" style="39"/>
    <col min="13062" max="13062" width="9.5546875" style="39" customWidth="1"/>
    <col min="13063" max="13063" width="15" style="39" customWidth="1"/>
    <col min="13064" max="13064" width="9.6640625" style="39" customWidth="1"/>
    <col min="13065" max="13307" width="9.109375" style="39"/>
    <col min="13308" max="13308" width="4.109375" style="39" customWidth="1"/>
    <col min="13309" max="13309" width="15.33203125" style="39" customWidth="1"/>
    <col min="13310" max="13310" width="8.44140625" style="39" customWidth="1"/>
    <col min="13311" max="13311" width="17" style="39" customWidth="1"/>
    <col min="13312" max="13312" width="11.6640625" style="39" customWidth="1"/>
    <col min="13313" max="13313" width="9.109375" style="39"/>
    <col min="13314" max="13314" width="10.44140625" style="39" customWidth="1"/>
    <col min="13315" max="13315" width="9.109375" style="39"/>
    <col min="13316" max="13316" width="10" style="39" customWidth="1"/>
    <col min="13317" max="13317" width="9.109375" style="39"/>
    <col min="13318" max="13318" width="9.5546875" style="39" customWidth="1"/>
    <col min="13319" max="13319" width="15" style="39" customWidth="1"/>
    <col min="13320" max="13320" width="9.6640625" style="39" customWidth="1"/>
    <col min="13321" max="13563" width="9.109375" style="39"/>
    <col min="13564" max="13564" width="4.109375" style="39" customWidth="1"/>
    <col min="13565" max="13565" width="15.33203125" style="39" customWidth="1"/>
    <col min="13566" max="13566" width="8.44140625" style="39" customWidth="1"/>
    <col min="13567" max="13567" width="17" style="39" customWidth="1"/>
    <col min="13568" max="13568" width="11.6640625" style="39" customWidth="1"/>
    <col min="13569" max="13569" width="9.109375" style="39"/>
    <col min="13570" max="13570" width="10.44140625" style="39" customWidth="1"/>
    <col min="13571" max="13571" width="9.109375" style="39"/>
    <col min="13572" max="13572" width="10" style="39" customWidth="1"/>
    <col min="13573" max="13573" width="9.109375" style="39"/>
    <col min="13574" max="13574" width="9.5546875" style="39" customWidth="1"/>
    <col min="13575" max="13575" width="15" style="39" customWidth="1"/>
    <col min="13576" max="13576" width="9.6640625" style="39" customWidth="1"/>
    <col min="13577" max="13819" width="9.109375" style="39"/>
    <col min="13820" max="13820" width="4.109375" style="39" customWidth="1"/>
    <col min="13821" max="13821" width="15.33203125" style="39" customWidth="1"/>
    <col min="13822" max="13822" width="8.44140625" style="39" customWidth="1"/>
    <col min="13823" max="13823" width="17" style="39" customWidth="1"/>
    <col min="13824" max="13824" width="11.6640625" style="39" customWidth="1"/>
    <col min="13825" max="13825" width="9.109375" style="39"/>
    <col min="13826" max="13826" width="10.44140625" style="39" customWidth="1"/>
    <col min="13827" max="13827" width="9.109375" style="39"/>
    <col min="13828" max="13828" width="10" style="39" customWidth="1"/>
    <col min="13829" max="13829" width="9.109375" style="39"/>
    <col min="13830" max="13830" width="9.5546875" style="39" customWidth="1"/>
    <col min="13831" max="13831" width="15" style="39" customWidth="1"/>
    <col min="13832" max="13832" width="9.6640625" style="39" customWidth="1"/>
    <col min="13833" max="14075" width="9.109375" style="39"/>
    <col min="14076" max="14076" width="4.109375" style="39" customWidth="1"/>
    <col min="14077" max="14077" width="15.33203125" style="39" customWidth="1"/>
    <col min="14078" max="14078" width="8.44140625" style="39" customWidth="1"/>
    <col min="14079" max="14079" width="17" style="39" customWidth="1"/>
    <col min="14080" max="14080" width="11.6640625" style="39" customWidth="1"/>
    <col min="14081" max="14081" width="9.109375" style="39"/>
    <col min="14082" max="14082" width="10.44140625" style="39" customWidth="1"/>
    <col min="14083" max="14083" width="9.109375" style="39"/>
    <col min="14084" max="14084" width="10" style="39" customWidth="1"/>
    <col min="14085" max="14085" width="9.109375" style="39"/>
    <col min="14086" max="14086" width="9.5546875" style="39" customWidth="1"/>
    <col min="14087" max="14087" width="15" style="39" customWidth="1"/>
    <col min="14088" max="14088" width="9.6640625" style="39" customWidth="1"/>
    <col min="14089" max="14331" width="9.109375" style="39"/>
    <col min="14332" max="14332" width="4.109375" style="39" customWidth="1"/>
    <col min="14333" max="14333" width="15.33203125" style="39" customWidth="1"/>
    <col min="14334" max="14334" width="8.44140625" style="39" customWidth="1"/>
    <col min="14335" max="14335" width="17" style="39" customWidth="1"/>
    <col min="14336" max="14336" width="11.6640625" style="39" customWidth="1"/>
    <col min="14337" max="14337" width="9.109375" style="39"/>
    <col min="14338" max="14338" width="10.44140625" style="39" customWidth="1"/>
    <col min="14339" max="14339" width="9.109375" style="39"/>
    <col min="14340" max="14340" width="10" style="39" customWidth="1"/>
    <col min="14341" max="14341" width="9.109375" style="39"/>
    <col min="14342" max="14342" width="9.5546875" style="39" customWidth="1"/>
    <col min="14343" max="14343" width="15" style="39" customWidth="1"/>
    <col min="14344" max="14344" width="9.6640625" style="39" customWidth="1"/>
    <col min="14345" max="14587" width="9.109375" style="39"/>
    <col min="14588" max="14588" width="4.109375" style="39" customWidth="1"/>
    <col min="14589" max="14589" width="15.33203125" style="39" customWidth="1"/>
    <col min="14590" max="14590" width="8.44140625" style="39" customWidth="1"/>
    <col min="14591" max="14591" width="17" style="39" customWidth="1"/>
    <col min="14592" max="14592" width="11.6640625" style="39" customWidth="1"/>
    <col min="14593" max="14593" width="9.109375" style="39"/>
    <col min="14594" max="14594" width="10.44140625" style="39" customWidth="1"/>
    <col min="14595" max="14595" width="9.109375" style="39"/>
    <col min="14596" max="14596" width="10" style="39" customWidth="1"/>
    <col min="14597" max="14597" width="9.109375" style="39"/>
    <col min="14598" max="14598" width="9.5546875" style="39" customWidth="1"/>
    <col min="14599" max="14599" width="15" style="39" customWidth="1"/>
    <col min="14600" max="14600" width="9.6640625" style="39" customWidth="1"/>
    <col min="14601" max="14843" width="9.109375" style="39"/>
    <col min="14844" max="14844" width="4.109375" style="39" customWidth="1"/>
    <col min="14845" max="14845" width="15.33203125" style="39" customWidth="1"/>
    <col min="14846" max="14846" width="8.44140625" style="39" customWidth="1"/>
    <col min="14847" max="14847" width="17" style="39" customWidth="1"/>
    <col min="14848" max="14848" width="11.6640625" style="39" customWidth="1"/>
    <col min="14849" max="14849" width="9.109375" style="39"/>
    <col min="14850" max="14850" width="10.44140625" style="39" customWidth="1"/>
    <col min="14851" max="14851" width="9.109375" style="39"/>
    <col min="14852" max="14852" width="10" style="39" customWidth="1"/>
    <col min="14853" max="14853" width="9.109375" style="39"/>
    <col min="14854" max="14854" width="9.5546875" style="39" customWidth="1"/>
    <col min="14855" max="14855" width="15" style="39" customWidth="1"/>
    <col min="14856" max="14856" width="9.6640625" style="39" customWidth="1"/>
    <col min="14857" max="15099" width="9.109375" style="39"/>
    <col min="15100" max="15100" width="4.109375" style="39" customWidth="1"/>
    <col min="15101" max="15101" width="15.33203125" style="39" customWidth="1"/>
    <col min="15102" max="15102" width="8.44140625" style="39" customWidth="1"/>
    <col min="15103" max="15103" width="17" style="39" customWidth="1"/>
    <col min="15104" max="15104" width="11.6640625" style="39" customWidth="1"/>
    <col min="15105" max="15105" width="9.109375" style="39"/>
    <col min="15106" max="15106" width="10.44140625" style="39" customWidth="1"/>
    <col min="15107" max="15107" width="9.109375" style="39"/>
    <col min="15108" max="15108" width="10" style="39" customWidth="1"/>
    <col min="15109" max="15109" width="9.109375" style="39"/>
    <col min="15110" max="15110" width="9.5546875" style="39" customWidth="1"/>
    <col min="15111" max="15111" width="15" style="39" customWidth="1"/>
    <col min="15112" max="15112" width="9.6640625" style="39" customWidth="1"/>
    <col min="15113" max="15355" width="9.109375" style="39"/>
    <col min="15356" max="15356" width="4.109375" style="39" customWidth="1"/>
    <col min="15357" max="15357" width="15.33203125" style="39" customWidth="1"/>
    <col min="15358" max="15358" width="8.44140625" style="39" customWidth="1"/>
    <col min="15359" max="15359" width="17" style="39" customWidth="1"/>
    <col min="15360" max="15360" width="11.6640625" style="39" customWidth="1"/>
    <col min="15361" max="15361" width="9.109375" style="39"/>
    <col min="15362" max="15362" width="10.44140625" style="39" customWidth="1"/>
    <col min="15363" max="15363" width="9.109375" style="39"/>
    <col min="15364" max="15364" width="10" style="39" customWidth="1"/>
    <col min="15365" max="15365" width="9.109375" style="39"/>
    <col min="15366" max="15366" width="9.5546875" style="39" customWidth="1"/>
    <col min="15367" max="15367" width="15" style="39" customWidth="1"/>
    <col min="15368" max="15368" width="9.6640625" style="39" customWidth="1"/>
    <col min="15369" max="15611" width="9.109375" style="39"/>
    <col min="15612" max="15612" width="4.109375" style="39" customWidth="1"/>
    <col min="15613" max="15613" width="15.33203125" style="39" customWidth="1"/>
    <col min="15614" max="15614" width="8.44140625" style="39" customWidth="1"/>
    <col min="15615" max="15615" width="17" style="39" customWidth="1"/>
    <col min="15616" max="15616" width="11.6640625" style="39" customWidth="1"/>
    <col min="15617" max="15617" width="9.109375" style="39"/>
    <col min="15618" max="15618" width="10.44140625" style="39" customWidth="1"/>
    <col min="15619" max="15619" width="9.109375" style="39"/>
    <col min="15620" max="15620" width="10" style="39" customWidth="1"/>
    <col min="15621" max="15621" width="9.109375" style="39"/>
    <col min="15622" max="15622" width="9.5546875" style="39" customWidth="1"/>
    <col min="15623" max="15623" width="15" style="39" customWidth="1"/>
    <col min="15624" max="15624" width="9.6640625" style="39" customWidth="1"/>
    <col min="15625" max="15867" width="9.109375" style="39"/>
    <col min="15868" max="15868" width="4.109375" style="39" customWidth="1"/>
    <col min="15869" max="15869" width="15.33203125" style="39" customWidth="1"/>
    <col min="15870" max="15870" width="8.44140625" style="39" customWidth="1"/>
    <col min="15871" max="15871" width="17" style="39" customWidth="1"/>
    <col min="15872" max="15872" width="11.6640625" style="39" customWidth="1"/>
    <col min="15873" max="15873" width="9.109375" style="39"/>
    <col min="15874" max="15874" width="10.44140625" style="39" customWidth="1"/>
    <col min="15875" max="15875" width="9.109375" style="39"/>
    <col min="15876" max="15876" width="10" style="39" customWidth="1"/>
    <col min="15877" max="15877" width="9.109375" style="39"/>
    <col min="15878" max="15878" width="9.5546875" style="39" customWidth="1"/>
    <col min="15879" max="15879" width="15" style="39" customWidth="1"/>
    <col min="15880" max="15880" width="9.6640625" style="39" customWidth="1"/>
    <col min="15881" max="16123" width="9.109375" style="39"/>
    <col min="16124" max="16124" width="4.109375" style="39" customWidth="1"/>
    <col min="16125" max="16125" width="15.33203125" style="39" customWidth="1"/>
    <col min="16126" max="16126" width="8.44140625" style="39" customWidth="1"/>
    <col min="16127" max="16127" width="17" style="39" customWidth="1"/>
    <col min="16128" max="16128" width="11.6640625" style="39" customWidth="1"/>
    <col min="16129" max="16129" width="9.109375" style="39"/>
    <col min="16130" max="16130" width="10.44140625" style="39" customWidth="1"/>
    <col min="16131" max="16131" width="9.109375" style="39"/>
    <col min="16132" max="16132" width="10" style="39" customWidth="1"/>
    <col min="16133" max="16133" width="9.109375" style="39"/>
    <col min="16134" max="16134" width="9.5546875" style="39" customWidth="1"/>
    <col min="16135" max="16135" width="15" style="39" customWidth="1"/>
    <col min="16136" max="16136" width="9.6640625" style="39" customWidth="1"/>
    <col min="16137" max="16384" width="9.109375" style="39"/>
  </cols>
  <sheetData>
    <row r="1" spans="1:12" s="1" customFormat="1" x14ac:dyDescent="0.25">
      <c r="B1" s="1" t="s">
        <v>78</v>
      </c>
    </row>
    <row r="2" spans="1:12" s="1" customFormat="1" x14ac:dyDescent="0.25"/>
    <row r="3" spans="1:12" s="2" customFormat="1" ht="19.5" customHeight="1" x14ac:dyDescent="0.2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s="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s="1" customFormat="1" x14ac:dyDescent="0.25"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s="1" customFormat="1" x14ac:dyDescent="0.25">
      <c r="B6" s="42" t="s">
        <v>2</v>
      </c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s="1" customFormat="1" x14ac:dyDescent="0.25">
      <c r="B7" s="4"/>
      <c r="C7" s="4"/>
      <c r="D7" s="4"/>
      <c r="E7" s="4"/>
      <c r="F7" s="4"/>
      <c r="G7" s="4"/>
      <c r="H7" s="4"/>
      <c r="I7" s="4"/>
      <c r="J7" s="4"/>
      <c r="K7" s="5" t="s">
        <v>3</v>
      </c>
      <c r="L7" s="4"/>
    </row>
    <row r="8" spans="1:12" s="1" customFormat="1" ht="39.6" x14ac:dyDescent="0.25">
      <c r="B8" s="43" t="s">
        <v>4</v>
      </c>
      <c r="C8" s="43"/>
      <c r="D8" s="43"/>
      <c r="E8" s="6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4"/>
    </row>
    <row r="9" spans="1:12" s="1" customFormat="1" x14ac:dyDescent="0.25">
      <c r="B9" s="43" t="s">
        <v>12</v>
      </c>
      <c r="C9" s="43"/>
      <c r="D9" s="43"/>
      <c r="E9" s="8">
        <f>E10+E15+E16</f>
        <v>60780125</v>
      </c>
      <c r="F9" s="9">
        <f>F16+F15+F10</f>
        <v>0</v>
      </c>
      <c r="G9" s="8">
        <f>G16+G15+G10</f>
        <v>0</v>
      </c>
      <c r="H9" s="8">
        <f>H16+H15+H10</f>
        <v>0</v>
      </c>
      <c r="I9" s="8">
        <f>I16+I15+I10</f>
        <v>0</v>
      </c>
      <c r="J9" s="8">
        <f>J16+J15+J10</f>
        <v>0</v>
      </c>
      <c r="K9" s="8">
        <f t="shared" ref="K9:K16" si="0">SUM(E9:J9)</f>
        <v>60780125</v>
      </c>
      <c r="L9" s="10"/>
    </row>
    <row r="10" spans="1:12" s="1" customFormat="1" x14ac:dyDescent="0.25">
      <c r="B10" s="44" t="s">
        <v>13</v>
      </c>
      <c r="C10" s="44"/>
      <c r="D10" s="44"/>
      <c r="E10" s="11">
        <f t="shared" ref="E10:J10" si="1">SUM(E11:E14)</f>
        <v>0</v>
      </c>
      <c r="F10" s="12"/>
      <c r="G10" s="11">
        <f t="shared" si="1"/>
        <v>0</v>
      </c>
      <c r="H10" s="11">
        <f t="shared" si="1"/>
        <v>0</v>
      </c>
      <c r="I10" s="11">
        <f t="shared" si="1"/>
        <v>0</v>
      </c>
      <c r="J10" s="11">
        <f t="shared" si="1"/>
        <v>0</v>
      </c>
      <c r="K10" s="8">
        <f t="shared" si="0"/>
        <v>0</v>
      </c>
      <c r="L10" s="10"/>
    </row>
    <row r="11" spans="1:12" s="1" customFormat="1" x14ac:dyDescent="0.25">
      <c r="B11" s="45" t="s">
        <v>14</v>
      </c>
      <c r="C11" s="45"/>
      <c r="D11" s="45"/>
      <c r="E11" s="13"/>
      <c r="F11" s="14"/>
      <c r="G11" s="13"/>
      <c r="H11" s="13"/>
      <c r="I11" s="13"/>
      <c r="J11" s="13"/>
      <c r="K11" s="15">
        <f t="shared" si="0"/>
        <v>0</v>
      </c>
      <c r="L11" s="4"/>
    </row>
    <row r="12" spans="1:12" s="1" customFormat="1" x14ac:dyDescent="0.25">
      <c r="B12" s="45" t="s">
        <v>15</v>
      </c>
      <c r="C12" s="45"/>
      <c r="D12" s="45"/>
      <c r="E12" s="13"/>
      <c r="F12" s="14"/>
      <c r="G12" s="13"/>
      <c r="H12" s="13"/>
      <c r="I12" s="13"/>
      <c r="J12" s="13"/>
      <c r="K12" s="15">
        <f t="shared" si="0"/>
        <v>0</v>
      </c>
      <c r="L12" s="4"/>
    </row>
    <row r="13" spans="1:12" s="1" customFormat="1" x14ac:dyDescent="0.25">
      <c r="B13" s="45" t="s">
        <v>16</v>
      </c>
      <c r="C13" s="45"/>
      <c r="D13" s="45"/>
      <c r="E13" s="13"/>
      <c r="F13" s="14"/>
      <c r="G13" s="13"/>
      <c r="H13" s="13"/>
      <c r="I13" s="13"/>
      <c r="J13" s="13"/>
      <c r="K13" s="15">
        <f t="shared" si="0"/>
        <v>0</v>
      </c>
      <c r="L13" s="4"/>
    </row>
    <row r="14" spans="1:12" s="1" customFormat="1" x14ac:dyDescent="0.25">
      <c r="B14" s="45" t="s">
        <v>17</v>
      </c>
      <c r="C14" s="45"/>
      <c r="D14" s="45"/>
      <c r="E14" s="13"/>
      <c r="F14" s="14"/>
      <c r="G14" s="13"/>
      <c r="H14" s="13"/>
      <c r="I14" s="13"/>
      <c r="J14" s="13"/>
      <c r="K14" s="15">
        <f t="shared" si="0"/>
        <v>0</v>
      </c>
      <c r="L14" s="4"/>
    </row>
    <row r="15" spans="1:12" s="1" customFormat="1" x14ac:dyDescent="0.25">
      <c r="B15" s="44" t="s">
        <v>18</v>
      </c>
      <c r="C15" s="44"/>
      <c r="D15" s="44"/>
      <c r="E15" s="11">
        <v>60780125</v>
      </c>
      <c r="F15" s="11"/>
      <c r="G15" s="11"/>
      <c r="H15" s="11"/>
      <c r="I15" s="11"/>
      <c r="J15" s="11"/>
      <c r="K15" s="8">
        <f t="shared" si="0"/>
        <v>60780125</v>
      </c>
      <c r="L15" s="10"/>
    </row>
    <row r="16" spans="1:12" s="1" customFormat="1" x14ac:dyDescent="0.25">
      <c r="B16" s="44" t="s">
        <v>19</v>
      </c>
      <c r="C16" s="44"/>
      <c r="D16" s="44"/>
      <c r="E16" s="11"/>
      <c r="F16" s="13"/>
      <c r="G16" s="13"/>
      <c r="H16" s="13"/>
      <c r="I16" s="13"/>
      <c r="J16" s="13"/>
      <c r="K16" s="8">
        <f t="shared" si="0"/>
        <v>0</v>
      </c>
      <c r="L16" s="4"/>
    </row>
    <row r="17" spans="2:12" s="1" customFormat="1" x14ac:dyDescent="0.25">
      <c r="B17" s="44" t="s">
        <v>20</v>
      </c>
      <c r="C17" s="44"/>
      <c r="D17" s="44"/>
      <c r="E17" s="13">
        <v>19875</v>
      </c>
      <c r="F17" s="11">
        <v>1047956</v>
      </c>
      <c r="G17" s="13">
        <v>985201</v>
      </c>
      <c r="H17" s="13"/>
      <c r="I17" s="13"/>
      <c r="J17" s="13"/>
      <c r="K17" s="13">
        <f>SUM(E17:J17)</f>
        <v>2053032</v>
      </c>
      <c r="L17" s="4"/>
    </row>
    <row r="18" spans="2:12" s="1" customFormat="1" x14ac:dyDescent="0.25">
      <c r="B18" s="45" t="s">
        <v>13</v>
      </c>
      <c r="C18" s="45"/>
      <c r="D18" s="45"/>
      <c r="E18" s="13">
        <v>19875</v>
      </c>
      <c r="F18" s="13">
        <v>1047956</v>
      </c>
      <c r="G18" s="13">
        <v>985201</v>
      </c>
      <c r="H18" s="13"/>
      <c r="I18" s="13"/>
      <c r="J18" s="13"/>
      <c r="K18" s="13">
        <f t="shared" ref="K18:K22" si="2">SUM(E18:J18)</f>
        <v>2053032</v>
      </c>
      <c r="L18" s="4"/>
    </row>
    <row r="19" spans="2:12" s="1" customFormat="1" x14ac:dyDescent="0.25">
      <c r="B19" s="45" t="s">
        <v>14</v>
      </c>
      <c r="C19" s="45"/>
      <c r="D19" s="45"/>
      <c r="E19" s="13"/>
      <c r="F19" s="13"/>
      <c r="G19" s="13"/>
      <c r="H19" s="13"/>
      <c r="I19" s="13"/>
      <c r="J19" s="13"/>
      <c r="K19" s="13">
        <f t="shared" si="2"/>
        <v>0</v>
      </c>
      <c r="L19" s="4"/>
    </row>
    <row r="20" spans="2:12" s="1" customFormat="1" x14ac:dyDescent="0.25">
      <c r="B20" s="45" t="s">
        <v>21</v>
      </c>
      <c r="C20" s="45"/>
      <c r="D20" s="45"/>
      <c r="E20" s="13"/>
      <c r="F20" s="13"/>
      <c r="G20" s="13"/>
      <c r="H20" s="13"/>
      <c r="I20" s="13"/>
      <c r="J20" s="13"/>
      <c r="K20" s="13">
        <f t="shared" si="2"/>
        <v>0</v>
      </c>
      <c r="L20" s="4"/>
    </row>
    <row r="21" spans="2:12" s="1" customFormat="1" x14ac:dyDescent="0.25">
      <c r="B21" s="45" t="s">
        <v>22</v>
      </c>
      <c r="C21" s="45"/>
      <c r="D21" s="45"/>
      <c r="E21" s="13"/>
      <c r="F21" s="13"/>
      <c r="G21" s="13"/>
      <c r="H21" s="13"/>
      <c r="I21" s="13"/>
      <c r="J21" s="13"/>
      <c r="K21" s="13">
        <f t="shared" si="2"/>
        <v>0</v>
      </c>
      <c r="L21" s="4"/>
    </row>
    <row r="22" spans="2:12" s="1" customFormat="1" x14ac:dyDescent="0.25">
      <c r="B22" s="45" t="s">
        <v>17</v>
      </c>
      <c r="C22" s="45"/>
      <c r="D22" s="45"/>
      <c r="E22" s="13">
        <v>19875</v>
      </c>
      <c r="F22" s="13">
        <v>1047956</v>
      </c>
      <c r="G22" s="13">
        <v>985201</v>
      </c>
      <c r="H22" s="13"/>
      <c r="I22" s="13"/>
      <c r="J22" s="13"/>
      <c r="K22" s="13">
        <f t="shared" si="2"/>
        <v>2053032</v>
      </c>
      <c r="L22" s="4"/>
    </row>
    <row r="23" spans="2:12" s="1" customFormat="1" x14ac:dyDescent="0.25">
      <c r="B23" s="45"/>
      <c r="C23" s="45"/>
      <c r="D23" s="45"/>
      <c r="E23" s="13"/>
      <c r="F23" s="13"/>
      <c r="G23" s="13"/>
      <c r="H23" s="13"/>
      <c r="I23" s="13"/>
      <c r="J23" s="13"/>
      <c r="K23" s="13"/>
      <c r="L23" s="4"/>
    </row>
    <row r="24" spans="2:12" s="1" customFormat="1" x14ac:dyDescent="0.25">
      <c r="B24" s="44" t="s">
        <v>23</v>
      </c>
      <c r="C24" s="44"/>
      <c r="D24" s="44"/>
      <c r="E24" s="11">
        <f t="shared" ref="E24:K24" si="3">E9+E17</f>
        <v>60800000</v>
      </c>
      <c r="F24" s="11">
        <f t="shared" si="3"/>
        <v>1047956</v>
      </c>
      <c r="G24" s="11">
        <f t="shared" si="3"/>
        <v>985201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si="3"/>
        <v>62833157</v>
      </c>
      <c r="L24" s="4"/>
    </row>
    <row r="25" spans="2:12" s="1" customForma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s="1" customForma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s="1" customFormat="1" ht="39.6" x14ac:dyDescent="0.25">
      <c r="B27" s="48" t="s">
        <v>24</v>
      </c>
      <c r="C27" s="48"/>
      <c r="D27" s="48"/>
      <c r="E27" s="6" t="s">
        <v>5</v>
      </c>
      <c r="F27" s="7" t="s">
        <v>25</v>
      </c>
      <c r="G27" s="7" t="s">
        <v>7</v>
      </c>
      <c r="H27" s="7" t="s">
        <v>8</v>
      </c>
      <c r="I27" s="7" t="s">
        <v>9</v>
      </c>
      <c r="J27" s="7" t="s">
        <v>10</v>
      </c>
      <c r="K27" s="7" t="s">
        <v>11</v>
      </c>
      <c r="L27" s="4"/>
    </row>
    <row r="28" spans="2:12" s="1" customFormat="1" x14ac:dyDescent="0.25">
      <c r="B28" s="44" t="s">
        <v>26</v>
      </c>
      <c r="C28" s="44"/>
      <c r="D28" s="44"/>
      <c r="E28" s="11">
        <f>E29</f>
        <v>2840125</v>
      </c>
      <c r="F28" s="11">
        <f>F29</f>
        <v>56540000</v>
      </c>
      <c r="G28" s="11">
        <f>G29</f>
        <v>1400000</v>
      </c>
      <c r="H28" s="11">
        <f>SUM(H29:H30)</f>
        <v>0</v>
      </c>
      <c r="I28" s="11">
        <f>SUM(I29:I30)</f>
        <v>0</v>
      </c>
      <c r="J28" s="11">
        <f>SUM(J29:J30)</f>
        <v>0</v>
      </c>
      <c r="K28" s="11">
        <f>SUM(E28:J28)</f>
        <v>60780125</v>
      </c>
      <c r="L28" s="10"/>
    </row>
    <row r="29" spans="2:12" s="1" customFormat="1" ht="24" customHeight="1" x14ac:dyDescent="0.25">
      <c r="B29" s="45" t="s">
        <v>27</v>
      </c>
      <c r="C29" s="45"/>
      <c r="D29" s="45"/>
      <c r="E29" s="13">
        <f xml:space="preserve"> 220000+2640000-19875</f>
        <v>2840125</v>
      </c>
      <c r="F29" s="13">
        <v>56540000</v>
      </c>
      <c r="G29" s="13">
        <v>1400000</v>
      </c>
      <c r="H29" s="13"/>
      <c r="I29" s="13"/>
      <c r="J29" s="13"/>
      <c r="K29" s="11">
        <f>SUM(E29:J29)</f>
        <v>60780125</v>
      </c>
      <c r="L29" s="4"/>
    </row>
    <row r="30" spans="2:12" s="16" customFormat="1" x14ac:dyDescent="0.25">
      <c r="B30" s="45"/>
      <c r="C30" s="45"/>
      <c r="D30" s="45"/>
      <c r="E30" s="13"/>
      <c r="F30" s="13"/>
      <c r="G30" s="13"/>
      <c r="H30" s="13"/>
      <c r="I30" s="13"/>
      <c r="J30" s="13"/>
      <c r="K30" s="11">
        <f t="shared" ref="K30:K33" si="4">SUM(E30:J30)</f>
        <v>0</v>
      </c>
      <c r="L30" s="4"/>
    </row>
    <row r="31" spans="2:12" s="1" customFormat="1" x14ac:dyDescent="0.25">
      <c r="B31" s="45"/>
      <c r="C31" s="45"/>
      <c r="D31" s="45"/>
      <c r="E31" s="13"/>
      <c r="F31" s="13"/>
      <c r="G31" s="13"/>
      <c r="H31" s="13"/>
      <c r="I31" s="13"/>
      <c r="J31" s="13"/>
      <c r="K31" s="11">
        <f t="shared" si="4"/>
        <v>0</v>
      </c>
      <c r="L31" s="4"/>
    </row>
    <row r="32" spans="2:12" s="1" customFormat="1" x14ac:dyDescent="0.25">
      <c r="B32" s="17" t="s">
        <v>28</v>
      </c>
      <c r="C32" s="17"/>
      <c r="D32" s="17"/>
      <c r="E32" s="11">
        <v>19875</v>
      </c>
      <c r="F32" s="11">
        <v>1047956</v>
      </c>
      <c r="G32" s="11">
        <v>985201</v>
      </c>
      <c r="H32" s="11"/>
      <c r="I32" s="11"/>
      <c r="J32" s="11"/>
      <c r="K32" s="11">
        <f t="shared" si="4"/>
        <v>2053032</v>
      </c>
      <c r="L32" s="10"/>
    </row>
    <row r="33" spans="2:12" s="1" customFormat="1" x14ac:dyDescent="0.25">
      <c r="B33" s="46"/>
      <c r="C33" s="46"/>
      <c r="D33" s="46"/>
      <c r="E33" s="18"/>
      <c r="F33" s="14"/>
      <c r="G33" s="14"/>
      <c r="H33" s="13"/>
      <c r="I33" s="13"/>
      <c r="J33" s="13"/>
      <c r="K33" s="11">
        <f t="shared" si="4"/>
        <v>0</v>
      </c>
      <c r="L33" s="4"/>
    </row>
    <row r="34" spans="2:12" s="1" customFormat="1" x14ac:dyDescent="0.25">
      <c r="B34" s="44" t="s">
        <v>29</v>
      </c>
      <c r="C34" s="44"/>
      <c r="D34" s="44"/>
      <c r="E34" s="11">
        <f xml:space="preserve"> E28+E32</f>
        <v>2860000</v>
      </c>
      <c r="F34" s="11">
        <f t="shared" ref="F34:J34" si="5">F28+F32</f>
        <v>57587956</v>
      </c>
      <c r="G34" s="11">
        <f t="shared" si="5"/>
        <v>2385201</v>
      </c>
      <c r="H34" s="11">
        <f t="shared" si="5"/>
        <v>0</v>
      </c>
      <c r="I34" s="11">
        <f t="shared" si="5"/>
        <v>0</v>
      </c>
      <c r="J34" s="11">
        <f t="shared" si="5"/>
        <v>0</v>
      </c>
      <c r="K34" s="11">
        <f>K28+K32+K33</f>
        <v>62833157</v>
      </c>
      <c r="L34" s="4"/>
    </row>
    <row r="35" spans="2:12" s="1" customFormat="1" x14ac:dyDescent="0.25">
      <c r="B35" s="10"/>
      <c r="C35" s="4"/>
      <c r="D35" s="4"/>
      <c r="E35" s="19"/>
      <c r="F35" s="19"/>
      <c r="G35" s="19"/>
      <c r="H35" s="19"/>
      <c r="I35" s="19"/>
      <c r="J35" s="19"/>
      <c r="K35" s="19"/>
      <c r="L35" s="4"/>
    </row>
    <row r="36" spans="2:12" s="1" customFormat="1" x14ac:dyDescent="0.25">
      <c r="B36" s="4" t="s">
        <v>30</v>
      </c>
      <c r="C36" s="1" t="s">
        <v>31</v>
      </c>
      <c r="K36" s="4"/>
      <c r="L36" s="20"/>
    </row>
    <row r="37" spans="2:12" s="1" customFormat="1" x14ac:dyDescent="0.25">
      <c r="C37" s="1" t="s">
        <v>32</v>
      </c>
    </row>
    <row r="38" spans="2:12" s="1" customFormat="1" x14ac:dyDescent="0.25"/>
    <row r="39" spans="2:12" s="1" customFormat="1" x14ac:dyDescent="0.25"/>
    <row r="40" spans="2:12" s="1" customFormat="1" x14ac:dyDescent="0.25"/>
    <row r="41" spans="2:12" s="1" customFormat="1" x14ac:dyDescent="0.25">
      <c r="L41" s="1" t="s">
        <v>33</v>
      </c>
    </row>
    <row r="42" spans="2:12" s="1" customFormat="1" ht="27" customHeight="1" x14ac:dyDescent="0.25"/>
    <row r="43" spans="2:12" s="1" customFormat="1" x14ac:dyDescent="0.25">
      <c r="B43" s="47" t="s">
        <v>34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2:12" s="1" customFormat="1" x14ac:dyDescent="0.25">
      <c r="B44" s="42" t="s">
        <v>35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2:12" s="1" customFormat="1" x14ac:dyDescent="0.25">
      <c r="B45" s="4"/>
      <c r="C45" s="4"/>
      <c r="D45" s="4"/>
      <c r="E45" s="4"/>
      <c r="F45" s="4"/>
      <c r="G45" s="4"/>
      <c r="H45" s="4"/>
      <c r="I45" s="4"/>
      <c r="J45" s="4"/>
      <c r="K45" s="5" t="s">
        <v>3</v>
      </c>
      <c r="L45" s="4"/>
    </row>
    <row r="46" spans="2:12" s="1" customFormat="1" ht="39.6" x14ac:dyDescent="0.25">
      <c r="B46" s="43" t="s">
        <v>4</v>
      </c>
      <c r="C46" s="43"/>
      <c r="D46" s="43"/>
      <c r="E46" s="6" t="s">
        <v>5</v>
      </c>
      <c r="F46" s="7" t="s">
        <v>36</v>
      </c>
      <c r="G46" s="7" t="s">
        <v>37</v>
      </c>
      <c r="H46" s="7" t="s">
        <v>8</v>
      </c>
      <c r="I46" s="7" t="s">
        <v>9</v>
      </c>
      <c r="J46" s="7" t="s">
        <v>10</v>
      </c>
      <c r="K46" s="7" t="s">
        <v>11</v>
      </c>
      <c r="L46" s="4"/>
    </row>
    <row r="47" spans="2:12" s="1" customFormat="1" x14ac:dyDescent="0.25">
      <c r="B47" s="43" t="s">
        <v>12</v>
      </c>
      <c r="C47" s="43"/>
      <c r="D47" s="43"/>
      <c r="E47" s="8">
        <f t="shared" ref="E47:F47" si="6">E54+E53+E48</f>
        <v>57534684</v>
      </c>
      <c r="F47" s="8">
        <f t="shared" si="6"/>
        <v>0</v>
      </c>
      <c r="G47" s="8">
        <f>G54+G53+G48</f>
        <v>0</v>
      </c>
      <c r="H47" s="8">
        <f>H54+H53+H48</f>
        <v>0</v>
      </c>
      <c r="I47" s="8">
        <f>I54+I53+I48</f>
        <v>0</v>
      </c>
      <c r="J47" s="8">
        <f>J54+J53+J48</f>
        <v>0</v>
      </c>
      <c r="K47" s="8">
        <f t="shared" ref="K47:K61" si="7">SUM(E47:J47)</f>
        <v>57534684</v>
      </c>
      <c r="L47" s="10"/>
    </row>
    <row r="48" spans="2:12" s="1" customFormat="1" x14ac:dyDescent="0.25">
      <c r="B48" s="44" t="s">
        <v>13</v>
      </c>
      <c r="C48" s="44"/>
      <c r="D48" s="44"/>
      <c r="E48" s="11">
        <f t="shared" ref="E48:J48" si="8">SUM(E49:E52)</f>
        <v>0</v>
      </c>
      <c r="F48" s="11">
        <f t="shared" si="8"/>
        <v>0</v>
      </c>
      <c r="G48" s="11">
        <f t="shared" si="8"/>
        <v>0</v>
      </c>
      <c r="H48" s="11">
        <f t="shared" si="8"/>
        <v>0</v>
      </c>
      <c r="I48" s="11">
        <f t="shared" si="8"/>
        <v>0</v>
      </c>
      <c r="J48" s="11">
        <f t="shared" si="8"/>
        <v>0</v>
      </c>
      <c r="K48" s="8">
        <f t="shared" si="7"/>
        <v>0</v>
      </c>
      <c r="L48" s="10"/>
    </row>
    <row r="49" spans="2:12" s="1" customFormat="1" x14ac:dyDescent="0.25">
      <c r="B49" s="45" t="s">
        <v>14</v>
      </c>
      <c r="C49" s="45"/>
      <c r="D49" s="45"/>
      <c r="E49" s="13"/>
      <c r="F49" s="13"/>
      <c r="G49" s="13"/>
      <c r="H49" s="13"/>
      <c r="I49" s="13"/>
      <c r="J49" s="13"/>
      <c r="K49" s="15">
        <f t="shared" si="7"/>
        <v>0</v>
      </c>
      <c r="L49" s="4"/>
    </row>
    <row r="50" spans="2:12" s="1" customFormat="1" x14ac:dyDescent="0.25">
      <c r="B50" s="45" t="s">
        <v>15</v>
      </c>
      <c r="C50" s="45"/>
      <c r="D50" s="45"/>
      <c r="E50" s="13"/>
      <c r="F50" s="13"/>
      <c r="G50" s="13"/>
      <c r="H50" s="13"/>
      <c r="I50" s="13"/>
      <c r="J50" s="13"/>
      <c r="K50" s="15">
        <f t="shared" si="7"/>
        <v>0</v>
      </c>
      <c r="L50" s="4"/>
    </row>
    <row r="51" spans="2:12" s="1" customFormat="1" x14ac:dyDescent="0.25">
      <c r="B51" s="45" t="s">
        <v>16</v>
      </c>
      <c r="C51" s="45"/>
      <c r="D51" s="45"/>
      <c r="E51" s="13"/>
      <c r="F51" s="13"/>
      <c r="G51" s="13"/>
      <c r="H51" s="13"/>
      <c r="I51" s="13"/>
      <c r="J51" s="13"/>
      <c r="K51" s="15">
        <f t="shared" si="7"/>
        <v>0</v>
      </c>
      <c r="L51" s="4"/>
    </row>
    <row r="52" spans="2:12" s="1" customFormat="1" x14ac:dyDescent="0.25">
      <c r="B52" s="45" t="s">
        <v>17</v>
      </c>
      <c r="C52" s="45"/>
      <c r="D52" s="45"/>
      <c r="E52" s="13"/>
      <c r="F52" s="13"/>
      <c r="G52" s="13"/>
      <c r="H52" s="13"/>
      <c r="I52" s="13"/>
      <c r="J52" s="13"/>
      <c r="K52" s="15">
        <f t="shared" si="7"/>
        <v>0</v>
      </c>
      <c r="L52" s="4"/>
    </row>
    <row r="53" spans="2:12" s="1" customFormat="1" x14ac:dyDescent="0.25">
      <c r="B53" s="44" t="s">
        <v>18</v>
      </c>
      <c r="C53" s="44"/>
      <c r="D53" s="44"/>
      <c r="E53" s="11">
        <v>57534684</v>
      </c>
      <c r="F53" s="11"/>
      <c r="G53" s="11"/>
      <c r="H53" s="11"/>
      <c r="I53" s="11"/>
      <c r="J53" s="11"/>
      <c r="K53" s="8">
        <f t="shared" si="7"/>
        <v>57534684</v>
      </c>
      <c r="L53" s="10"/>
    </row>
    <row r="54" spans="2:12" s="1" customFormat="1" x14ac:dyDescent="0.25">
      <c r="B54" s="44" t="s">
        <v>19</v>
      </c>
      <c r="C54" s="44"/>
      <c r="D54" s="44"/>
      <c r="E54" s="11"/>
      <c r="F54" s="13"/>
      <c r="G54" s="13"/>
      <c r="H54" s="13"/>
      <c r="I54" s="13"/>
      <c r="J54" s="13"/>
      <c r="K54" s="8">
        <f t="shared" si="7"/>
        <v>0</v>
      </c>
      <c r="L54" s="4"/>
    </row>
    <row r="55" spans="2:12" s="1" customFormat="1" x14ac:dyDescent="0.25">
      <c r="B55" s="44" t="s">
        <v>20</v>
      </c>
      <c r="C55" s="44"/>
      <c r="D55" s="44"/>
      <c r="E55" s="13"/>
      <c r="F55" s="11"/>
      <c r="G55" s="13">
        <v>100000</v>
      </c>
      <c r="H55" s="13"/>
      <c r="I55" s="13"/>
      <c r="J55" s="13"/>
      <c r="K55" s="8">
        <f t="shared" si="7"/>
        <v>100000</v>
      </c>
      <c r="L55" s="4"/>
    </row>
    <row r="56" spans="2:12" s="1" customFormat="1" x14ac:dyDescent="0.25">
      <c r="B56" s="45" t="s">
        <v>13</v>
      </c>
      <c r="C56" s="45"/>
      <c r="D56" s="45"/>
      <c r="E56" s="13"/>
      <c r="F56" s="13"/>
      <c r="G56" s="13">
        <v>100000</v>
      </c>
      <c r="H56" s="13"/>
      <c r="I56" s="13"/>
      <c r="J56" s="13"/>
      <c r="K56" s="8">
        <f t="shared" si="7"/>
        <v>100000</v>
      </c>
      <c r="L56" s="4"/>
    </row>
    <row r="57" spans="2:12" s="1" customFormat="1" x14ac:dyDescent="0.25">
      <c r="B57" s="45" t="s">
        <v>14</v>
      </c>
      <c r="C57" s="45"/>
      <c r="D57" s="45"/>
      <c r="E57" s="13"/>
      <c r="F57" s="13"/>
      <c r="G57" s="13"/>
      <c r="H57" s="13"/>
      <c r="I57" s="13"/>
      <c r="J57" s="13"/>
      <c r="K57" s="8">
        <f t="shared" si="7"/>
        <v>0</v>
      </c>
      <c r="L57" s="4"/>
    </row>
    <row r="58" spans="2:12" s="1" customFormat="1" x14ac:dyDescent="0.25">
      <c r="B58" s="45" t="s">
        <v>21</v>
      </c>
      <c r="C58" s="45"/>
      <c r="D58" s="45"/>
      <c r="E58" s="13"/>
      <c r="F58" s="13"/>
      <c r="G58" s="13"/>
      <c r="H58" s="13"/>
      <c r="I58" s="13"/>
      <c r="J58" s="13"/>
      <c r="K58" s="8">
        <f t="shared" si="7"/>
        <v>0</v>
      </c>
      <c r="L58" s="4"/>
    </row>
    <row r="59" spans="2:12" s="1" customFormat="1" x14ac:dyDescent="0.25">
      <c r="B59" s="45" t="s">
        <v>22</v>
      </c>
      <c r="C59" s="45"/>
      <c r="D59" s="45"/>
      <c r="E59" s="13"/>
      <c r="F59" s="13"/>
      <c r="G59" s="13"/>
      <c r="H59" s="13"/>
      <c r="I59" s="13"/>
      <c r="J59" s="13"/>
      <c r="K59" s="8">
        <f t="shared" si="7"/>
        <v>0</v>
      </c>
      <c r="L59" s="4"/>
    </row>
    <row r="60" spans="2:12" s="1" customFormat="1" x14ac:dyDescent="0.25">
      <c r="B60" s="45" t="s">
        <v>17</v>
      </c>
      <c r="C60" s="45"/>
      <c r="D60" s="45"/>
      <c r="E60" s="13"/>
      <c r="F60" s="13"/>
      <c r="G60" s="13">
        <v>100000</v>
      </c>
      <c r="H60" s="13"/>
      <c r="I60" s="13"/>
      <c r="J60" s="13"/>
      <c r="K60" s="8">
        <f t="shared" si="7"/>
        <v>100000</v>
      </c>
      <c r="L60" s="4"/>
    </row>
    <row r="61" spans="2:12" s="1" customFormat="1" x14ac:dyDescent="0.25">
      <c r="B61" s="45"/>
      <c r="C61" s="45"/>
      <c r="D61" s="45"/>
      <c r="E61" s="13"/>
      <c r="F61" s="13"/>
      <c r="G61" s="13"/>
      <c r="H61" s="13"/>
      <c r="I61" s="13"/>
      <c r="J61" s="13"/>
      <c r="K61" s="8">
        <f t="shared" si="7"/>
        <v>0</v>
      </c>
      <c r="L61" s="4"/>
    </row>
    <row r="62" spans="2:12" s="1" customFormat="1" x14ac:dyDescent="0.25">
      <c r="B62" s="44" t="s">
        <v>23</v>
      </c>
      <c r="C62" s="44"/>
      <c r="D62" s="44"/>
      <c r="E62" s="11">
        <f t="shared" ref="E62:K62" si="9">E47+E55</f>
        <v>57534684</v>
      </c>
      <c r="F62" s="11">
        <f t="shared" si="9"/>
        <v>0</v>
      </c>
      <c r="G62" s="11">
        <f t="shared" si="9"/>
        <v>100000</v>
      </c>
      <c r="H62" s="11">
        <f t="shared" si="9"/>
        <v>0</v>
      </c>
      <c r="I62" s="11">
        <f t="shared" si="9"/>
        <v>0</v>
      </c>
      <c r="J62" s="11">
        <f t="shared" si="9"/>
        <v>0</v>
      </c>
      <c r="K62" s="11">
        <f t="shared" si="9"/>
        <v>57634684</v>
      </c>
      <c r="L62" s="4"/>
    </row>
    <row r="63" spans="2:12" s="1" customForma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2:12" s="1" customForma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2:12" s="1" customFormat="1" ht="39.6" x14ac:dyDescent="0.25">
      <c r="B65" s="48" t="s">
        <v>24</v>
      </c>
      <c r="C65" s="48"/>
      <c r="D65" s="48"/>
      <c r="E65" s="6" t="s">
        <v>5</v>
      </c>
      <c r="F65" s="7" t="s">
        <v>36</v>
      </c>
      <c r="G65" s="7" t="s">
        <v>37</v>
      </c>
      <c r="H65" s="7" t="s">
        <v>8</v>
      </c>
      <c r="I65" s="7" t="s">
        <v>9</v>
      </c>
      <c r="J65" s="7" t="s">
        <v>10</v>
      </c>
      <c r="K65" s="7" t="s">
        <v>11</v>
      </c>
      <c r="L65" s="4"/>
    </row>
    <row r="66" spans="2:12" s="1" customFormat="1" x14ac:dyDescent="0.25">
      <c r="B66" s="44" t="s">
        <v>26</v>
      </c>
      <c r="C66" s="44"/>
      <c r="D66" s="44"/>
      <c r="E66" s="11">
        <f>E67</f>
        <v>12037252</v>
      </c>
      <c r="F66" s="11">
        <f t="shared" ref="F66:K66" si="10">F67</f>
        <v>2532390</v>
      </c>
      <c r="G66" s="11">
        <f t="shared" si="10"/>
        <v>38868261</v>
      </c>
      <c r="H66" s="11">
        <f t="shared" si="10"/>
        <v>4096781</v>
      </c>
      <c r="I66" s="11">
        <f t="shared" si="10"/>
        <v>0</v>
      </c>
      <c r="J66" s="11">
        <f t="shared" si="10"/>
        <v>0</v>
      </c>
      <c r="K66" s="11">
        <f t="shared" si="10"/>
        <v>57534684</v>
      </c>
      <c r="L66" s="10"/>
    </row>
    <row r="67" spans="2:12" s="1" customFormat="1" x14ac:dyDescent="0.25">
      <c r="B67" s="45" t="s">
        <v>27</v>
      </c>
      <c r="C67" s="45"/>
      <c r="D67" s="45"/>
      <c r="E67" s="13">
        <v>12037252</v>
      </c>
      <c r="F67" s="13">
        <v>2532390</v>
      </c>
      <c r="G67" s="13">
        <v>38868261</v>
      </c>
      <c r="H67" s="13">
        <v>4096781</v>
      </c>
      <c r="I67" s="13"/>
      <c r="J67" s="13"/>
      <c r="K67" s="11">
        <f>SUM(E67:J67)</f>
        <v>57534684</v>
      </c>
      <c r="L67" s="4"/>
    </row>
    <row r="68" spans="2:12" s="1" customFormat="1" x14ac:dyDescent="0.25">
      <c r="B68" s="45"/>
      <c r="C68" s="45"/>
      <c r="D68" s="45"/>
      <c r="E68" s="13"/>
      <c r="F68" s="13"/>
      <c r="G68" s="13"/>
      <c r="H68" s="13"/>
      <c r="I68" s="13"/>
      <c r="J68" s="13"/>
      <c r="K68" s="13">
        <f>SUM(E68:J68)</f>
        <v>0</v>
      </c>
      <c r="L68" s="4"/>
    </row>
    <row r="69" spans="2:12" s="1" customFormat="1" ht="23.25" customHeight="1" x14ac:dyDescent="0.25">
      <c r="B69" s="45"/>
      <c r="C69" s="45"/>
      <c r="D69" s="45"/>
      <c r="E69" s="13"/>
      <c r="F69" s="13"/>
      <c r="G69" s="13"/>
      <c r="H69" s="13"/>
      <c r="I69" s="13"/>
      <c r="J69" s="13"/>
      <c r="K69" s="13">
        <f t="shared" ref="K69:K71" si="11">SUM(E69:J69)</f>
        <v>0</v>
      </c>
      <c r="L69" s="4"/>
    </row>
    <row r="70" spans="2:12" s="1" customFormat="1" x14ac:dyDescent="0.25">
      <c r="B70" s="17" t="s">
        <v>28</v>
      </c>
      <c r="C70" s="17"/>
      <c r="D70" s="17"/>
      <c r="E70" s="11"/>
      <c r="F70" s="11"/>
      <c r="G70" s="11">
        <v>100000</v>
      </c>
      <c r="H70" s="11"/>
      <c r="I70" s="11"/>
      <c r="J70" s="11"/>
      <c r="K70" s="13">
        <f t="shared" si="11"/>
        <v>100000</v>
      </c>
      <c r="L70" s="10"/>
    </row>
    <row r="71" spans="2:12" s="1" customFormat="1" x14ac:dyDescent="0.25">
      <c r="B71" s="45" t="s">
        <v>38</v>
      </c>
      <c r="C71" s="45"/>
      <c r="D71" s="45"/>
      <c r="E71" s="13"/>
      <c r="F71" s="13"/>
      <c r="G71" s="13"/>
      <c r="H71" s="13"/>
      <c r="I71" s="13"/>
      <c r="J71" s="13"/>
      <c r="K71" s="13">
        <f t="shared" si="11"/>
        <v>0</v>
      </c>
      <c r="L71" s="4"/>
    </row>
    <row r="72" spans="2:12" s="1" customFormat="1" x14ac:dyDescent="0.25">
      <c r="B72" s="44" t="s">
        <v>29</v>
      </c>
      <c r="C72" s="44"/>
      <c r="D72" s="44"/>
      <c r="E72" s="11">
        <f>E66+E70</f>
        <v>12037252</v>
      </c>
      <c r="F72" s="11">
        <f t="shared" ref="F72:K72" si="12">F66+F70</f>
        <v>2532390</v>
      </c>
      <c r="G72" s="11">
        <f t="shared" si="12"/>
        <v>38968261</v>
      </c>
      <c r="H72" s="11">
        <f t="shared" si="12"/>
        <v>4096781</v>
      </c>
      <c r="I72" s="11">
        <f t="shared" si="12"/>
        <v>0</v>
      </c>
      <c r="J72" s="11">
        <f t="shared" si="12"/>
        <v>0</v>
      </c>
      <c r="K72" s="11">
        <f t="shared" si="12"/>
        <v>57634684</v>
      </c>
      <c r="L72" s="4"/>
    </row>
    <row r="73" spans="2:12" s="1" customFormat="1" x14ac:dyDescent="0.25">
      <c r="B73" s="10"/>
      <c r="C73" s="4"/>
      <c r="D73" s="4"/>
      <c r="E73" s="19"/>
      <c r="F73" s="19"/>
      <c r="G73" s="19"/>
      <c r="H73" s="19"/>
      <c r="I73" s="19"/>
      <c r="J73" s="19"/>
      <c r="K73" s="19"/>
      <c r="L73" s="4"/>
    </row>
    <row r="74" spans="2:12" s="1" customFormat="1" x14ac:dyDescent="0.25">
      <c r="B74" s="4"/>
      <c r="K74" s="4"/>
      <c r="L74" s="20"/>
    </row>
    <row r="75" spans="2:12" s="1" customFormat="1" x14ac:dyDescent="0.25">
      <c r="B75" s="4"/>
      <c r="K75" s="4"/>
      <c r="L75" s="20"/>
    </row>
    <row r="76" spans="2:12" s="1" customFormat="1" x14ac:dyDescent="0.25">
      <c r="B76" s="4"/>
      <c r="K76" s="4"/>
      <c r="L76" s="20"/>
    </row>
    <row r="77" spans="2:12" s="1" customFormat="1" x14ac:dyDescent="0.25"/>
    <row r="78" spans="2:12" s="1" customFormat="1" x14ac:dyDescent="0.25">
      <c r="L78" s="1" t="s">
        <v>39</v>
      </c>
    </row>
    <row r="79" spans="2:12" s="1" customFormat="1" ht="40.5" customHeight="1" x14ac:dyDescent="0.25"/>
    <row r="80" spans="2:12" s="1" customFormat="1" x14ac:dyDescent="0.25">
      <c r="B80" s="47" t="s">
        <v>40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</row>
    <row r="81" spans="2:12" s="1" customFormat="1" x14ac:dyDescent="0.25">
      <c r="B81" s="42" t="s">
        <v>41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spans="2:12" s="1" customFormat="1" x14ac:dyDescent="0.25">
      <c r="B82" s="4"/>
      <c r="C82" s="4"/>
      <c r="D82" s="4"/>
      <c r="E82" s="4"/>
      <c r="F82" s="4"/>
      <c r="G82" s="4"/>
      <c r="H82" s="4"/>
      <c r="I82" s="4"/>
      <c r="J82" s="4"/>
      <c r="K82" s="5" t="s">
        <v>3</v>
      </c>
      <c r="L82" s="4"/>
    </row>
    <row r="83" spans="2:12" s="1" customFormat="1" ht="39.6" x14ac:dyDescent="0.25">
      <c r="B83" s="43" t="s">
        <v>4</v>
      </c>
      <c r="C83" s="43"/>
      <c r="D83" s="43"/>
      <c r="E83" s="6" t="s">
        <v>5</v>
      </c>
      <c r="F83" s="7" t="s">
        <v>25</v>
      </c>
      <c r="G83" s="7" t="s">
        <v>37</v>
      </c>
      <c r="H83" s="7" t="s">
        <v>8</v>
      </c>
      <c r="I83" s="7" t="s">
        <v>9</v>
      </c>
      <c r="J83" s="7" t="s">
        <v>10</v>
      </c>
      <c r="K83" s="7" t="s">
        <v>11</v>
      </c>
      <c r="L83" s="4"/>
    </row>
    <row r="84" spans="2:12" s="1" customFormat="1" x14ac:dyDescent="0.25">
      <c r="B84" s="43" t="s">
        <v>12</v>
      </c>
      <c r="C84" s="43"/>
      <c r="D84" s="43"/>
      <c r="E84" s="8">
        <f>E85+E90+E91</f>
        <v>97900000</v>
      </c>
      <c r="F84" s="8">
        <f t="shared" ref="F84:K84" si="13">F85+F90+F91</f>
        <v>0</v>
      </c>
      <c r="G84" s="8">
        <f t="shared" si="13"/>
        <v>0</v>
      </c>
      <c r="H84" s="8">
        <f t="shared" si="13"/>
        <v>33035116</v>
      </c>
      <c r="I84" s="8">
        <f t="shared" si="13"/>
        <v>0</v>
      </c>
      <c r="J84" s="8">
        <f t="shared" si="13"/>
        <v>0</v>
      </c>
      <c r="K84" s="8">
        <f t="shared" si="13"/>
        <v>130935116</v>
      </c>
      <c r="L84" s="10"/>
    </row>
    <row r="85" spans="2:12" s="1" customFormat="1" x14ac:dyDescent="0.25">
      <c r="B85" s="44" t="s">
        <v>13</v>
      </c>
      <c r="C85" s="44"/>
      <c r="D85" s="44"/>
      <c r="E85" s="11">
        <f t="shared" ref="E85:J85" si="14">SUM(E86:E89)</f>
        <v>0</v>
      </c>
      <c r="F85" s="11">
        <f t="shared" si="14"/>
        <v>0</v>
      </c>
      <c r="G85" s="11">
        <f t="shared" si="14"/>
        <v>0</v>
      </c>
      <c r="H85" s="11">
        <f t="shared" si="14"/>
        <v>4088529</v>
      </c>
      <c r="I85" s="11">
        <f t="shared" si="14"/>
        <v>0</v>
      </c>
      <c r="J85" s="11">
        <f t="shared" si="14"/>
        <v>0</v>
      </c>
      <c r="K85" s="8">
        <f t="shared" ref="K85:K99" si="15">SUM(E85:J85)</f>
        <v>4088529</v>
      </c>
      <c r="L85" s="10"/>
    </row>
    <row r="86" spans="2:12" s="1" customFormat="1" x14ac:dyDescent="0.25">
      <c r="B86" s="45" t="s">
        <v>14</v>
      </c>
      <c r="C86" s="45"/>
      <c r="D86" s="45"/>
      <c r="E86" s="13"/>
      <c r="F86" s="13"/>
      <c r="G86" s="13"/>
      <c r="H86" s="13"/>
      <c r="I86" s="13"/>
      <c r="J86" s="13"/>
      <c r="K86" s="15">
        <f t="shared" si="15"/>
        <v>0</v>
      </c>
      <c r="L86" s="4"/>
    </row>
    <row r="87" spans="2:12" s="1" customFormat="1" x14ac:dyDescent="0.25">
      <c r="B87" s="45" t="s">
        <v>15</v>
      </c>
      <c r="C87" s="45"/>
      <c r="D87" s="45"/>
      <c r="E87" s="13"/>
      <c r="F87" s="13"/>
      <c r="G87" s="13"/>
      <c r="H87" s="13"/>
      <c r="I87" s="13"/>
      <c r="J87" s="13"/>
      <c r="K87" s="15">
        <f t="shared" si="15"/>
        <v>0</v>
      </c>
      <c r="L87" s="4"/>
    </row>
    <row r="88" spans="2:12" s="1" customFormat="1" x14ac:dyDescent="0.25">
      <c r="B88" s="45" t="s">
        <v>16</v>
      </c>
      <c r="C88" s="45"/>
      <c r="D88" s="45"/>
      <c r="E88" s="13"/>
      <c r="F88" s="13"/>
      <c r="G88" s="13"/>
      <c r="H88" s="13"/>
      <c r="I88" s="13"/>
      <c r="J88" s="13"/>
      <c r="K88" s="15">
        <f t="shared" si="15"/>
        <v>0</v>
      </c>
      <c r="L88" s="4"/>
    </row>
    <row r="89" spans="2:12" s="1" customFormat="1" x14ac:dyDescent="0.25">
      <c r="B89" s="45" t="s">
        <v>17</v>
      </c>
      <c r="C89" s="45"/>
      <c r="D89" s="45"/>
      <c r="E89" s="13"/>
      <c r="F89" s="13"/>
      <c r="G89" s="13"/>
      <c r="H89" s="13">
        <v>4088529</v>
      </c>
      <c r="I89" s="13"/>
      <c r="J89" s="13"/>
      <c r="K89" s="15">
        <f t="shared" si="15"/>
        <v>4088529</v>
      </c>
      <c r="L89" s="4"/>
    </row>
    <row r="90" spans="2:12" s="1" customFormat="1" x14ac:dyDescent="0.25">
      <c r="B90" s="44" t="s">
        <v>18</v>
      </c>
      <c r="C90" s="44"/>
      <c r="D90" s="44"/>
      <c r="E90" s="11">
        <v>97900000</v>
      </c>
      <c r="F90" s="11"/>
      <c r="G90" s="11"/>
      <c r="H90" s="11">
        <v>28946587</v>
      </c>
      <c r="I90" s="11"/>
      <c r="J90" s="11"/>
      <c r="K90" s="8">
        <f t="shared" si="15"/>
        <v>126846587</v>
      </c>
      <c r="L90" s="10"/>
    </row>
    <row r="91" spans="2:12" s="1" customFormat="1" x14ac:dyDescent="0.25">
      <c r="B91" s="44" t="s">
        <v>19</v>
      </c>
      <c r="C91" s="44"/>
      <c r="D91" s="44"/>
      <c r="E91" s="11"/>
      <c r="F91" s="13"/>
      <c r="G91" s="13"/>
      <c r="H91" s="13"/>
      <c r="I91" s="13"/>
      <c r="J91" s="13"/>
      <c r="K91" s="8">
        <f t="shared" si="15"/>
        <v>0</v>
      </c>
      <c r="L91" s="4"/>
    </row>
    <row r="92" spans="2:12" s="1" customFormat="1" x14ac:dyDescent="0.25">
      <c r="B92" s="44" t="s">
        <v>20</v>
      </c>
      <c r="C92" s="44"/>
      <c r="D92" s="44"/>
      <c r="E92" s="13">
        <f>E93</f>
        <v>609600</v>
      </c>
      <c r="F92" s="13">
        <f t="shared" ref="F92:J92" si="16">F93</f>
        <v>46342</v>
      </c>
      <c r="G92" s="13">
        <f t="shared" si="16"/>
        <v>7449578</v>
      </c>
      <c r="H92" s="13">
        <f t="shared" si="16"/>
        <v>13338015</v>
      </c>
      <c r="I92" s="13">
        <f t="shared" si="16"/>
        <v>0</v>
      </c>
      <c r="J92" s="13">
        <f t="shared" si="16"/>
        <v>0</v>
      </c>
      <c r="K92" s="8">
        <f t="shared" si="15"/>
        <v>21443535</v>
      </c>
      <c r="L92" s="4"/>
    </row>
    <row r="93" spans="2:12" s="1" customFormat="1" x14ac:dyDescent="0.25">
      <c r="B93" s="45" t="s">
        <v>13</v>
      </c>
      <c r="C93" s="45"/>
      <c r="D93" s="45"/>
      <c r="E93" s="13">
        <v>609600</v>
      </c>
      <c r="F93" s="13">
        <f xml:space="preserve"> 655942-609600</f>
        <v>46342</v>
      </c>
      <c r="G93" s="13">
        <f t="shared" ref="G93:J93" si="17">SUM(G94:G97)</f>
        <v>7449578</v>
      </c>
      <c r="H93" s="13">
        <f t="shared" si="17"/>
        <v>13338015</v>
      </c>
      <c r="I93" s="13">
        <f t="shared" si="17"/>
        <v>0</v>
      </c>
      <c r="J93" s="13">
        <f t="shared" si="17"/>
        <v>0</v>
      </c>
      <c r="K93" s="8">
        <f t="shared" si="15"/>
        <v>21443535</v>
      </c>
      <c r="L93" s="4"/>
    </row>
    <row r="94" spans="2:12" s="1" customFormat="1" x14ac:dyDescent="0.25">
      <c r="B94" s="45" t="s">
        <v>14</v>
      </c>
      <c r="C94" s="45"/>
      <c r="D94" s="45"/>
      <c r="E94" s="13"/>
      <c r="F94" s="13"/>
      <c r="G94" s="13"/>
      <c r="H94" s="13">
        <v>0</v>
      </c>
      <c r="I94" s="13"/>
      <c r="J94" s="13"/>
      <c r="K94" s="8">
        <f t="shared" si="15"/>
        <v>0</v>
      </c>
      <c r="L94" s="4"/>
    </row>
    <row r="95" spans="2:12" s="1" customFormat="1" x14ac:dyDescent="0.25">
      <c r="B95" s="45" t="s">
        <v>21</v>
      </c>
      <c r="C95" s="45"/>
      <c r="D95" s="45"/>
      <c r="E95" s="13"/>
      <c r="F95" s="13"/>
      <c r="G95" s="13"/>
      <c r="H95" s="13"/>
      <c r="I95" s="13"/>
      <c r="J95" s="13"/>
      <c r="K95" s="8">
        <f t="shared" si="15"/>
        <v>0</v>
      </c>
      <c r="L95" s="4"/>
    </row>
    <row r="96" spans="2:12" s="1" customFormat="1" x14ac:dyDescent="0.25">
      <c r="B96" s="45" t="s">
        <v>22</v>
      </c>
      <c r="C96" s="45"/>
      <c r="D96" s="45"/>
      <c r="E96" s="13"/>
      <c r="F96" s="13"/>
      <c r="G96" s="13"/>
      <c r="H96" s="13"/>
      <c r="I96" s="13"/>
      <c r="J96" s="13"/>
      <c r="K96" s="8">
        <f t="shared" si="15"/>
        <v>0</v>
      </c>
      <c r="L96" s="4"/>
    </row>
    <row r="97" spans="2:12" s="1" customFormat="1" x14ac:dyDescent="0.25">
      <c r="B97" s="45" t="s">
        <v>17</v>
      </c>
      <c r="C97" s="45"/>
      <c r="D97" s="45"/>
      <c r="E97" s="13">
        <v>609600</v>
      </c>
      <c r="F97" s="13">
        <v>46342</v>
      </c>
      <c r="G97" s="13">
        <v>7449578</v>
      </c>
      <c r="H97" s="13">
        <v>13338015</v>
      </c>
      <c r="I97" s="13"/>
      <c r="J97" s="13"/>
      <c r="K97" s="8">
        <f t="shared" si="15"/>
        <v>21443535</v>
      </c>
      <c r="L97" s="4"/>
    </row>
    <row r="98" spans="2:12" s="1" customFormat="1" x14ac:dyDescent="0.25">
      <c r="B98" s="45"/>
      <c r="C98" s="45"/>
      <c r="D98" s="45"/>
      <c r="E98" s="13"/>
      <c r="F98" s="13"/>
      <c r="G98" s="13"/>
      <c r="H98" s="13"/>
      <c r="I98" s="13"/>
      <c r="J98" s="13"/>
      <c r="K98" s="8">
        <f t="shared" si="15"/>
        <v>0</v>
      </c>
      <c r="L98" s="4"/>
    </row>
    <row r="99" spans="2:12" s="1" customFormat="1" x14ac:dyDescent="0.25">
      <c r="B99" s="44" t="s">
        <v>23</v>
      </c>
      <c r="C99" s="44"/>
      <c r="D99" s="44"/>
      <c r="E99" s="11">
        <f t="shared" ref="E99:J99" si="18">E84+E92</f>
        <v>98509600</v>
      </c>
      <c r="F99" s="11">
        <f t="shared" si="18"/>
        <v>46342</v>
      </c>
      <c r="G99" s="11">
        <f t="shared" si="18"/>
        <v>7449578</v>
      </c>
      <c r="H99" s="11">
        <f t="shared" si="18"/>
        <v>46373131</v>
      </c>
      <c r="I99" s="11">
        <f t="shared" si="18"/>
        <v>0</v>
      </c>
      <c r="J99" s="11">
        <f t="shared" si="18"/>
        <v>0</v>
      </c>
      <c r="K99" s="8">
        <f t="shared" si="15"/>
        <v>152378651</v>
      </c>
      <c r="L99" s="4"/>
    </row>
    <row r="100" spans="2:12" s="1" customFormat="1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21"/>
      <c r="L100" s="4"/>
    </row>
    <row r="101" spans="2:12" s="1" customFormat="1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22"/>
      <c r="L101" s="4"/>
    </row>
    <row r="102" spans="2:12" s="1" customFormat="1" ht="39.6" x14ac:dyDescent="0.25">
      <c r="B102" s="48" t="s">
        <v>24</v>
      </c>
      <c r="C102" s="48"/>
      <c r="D102" s="48"/>
      <c r="E102" s="6" t="s">
        <v>5</v>
      </c>
      <c r="F102" s="7" t="s">
        <v>36</v>
      </c>
      <c r="G102" s="7" t="s">
        <v>37</v>
      </c>
      <c r="H102" s="7" t="s">
        <v>8</v>
      </c>
      <c r="I102" s="7" t="s">
        <v>9</v>
      </c>
      <c r="J102" s="7" t="s">
        <v>42</v>
      </c>
      <c r="K102" s="7" t="s">
        <v>11</v>
      </c>
      <c r="L102" s="4"/>
    </row>
    <row r="103" spans="2:12" s="1" customFormat="1" x14ac:dyDescent="0.25">
      <c r="B103" s="44" t="s">
        <v>26</v>
      </c>
      <c r="C103" s="44"/>
      <c r="D103" s="44"/>
      <c r="E103" s="11">
        <f t="shared" ref="E103:K103" si="19">E104</f>
        <v>3600312</v>
      </c>
      <c r="F103" s="11">
        <f t="shared" si="19"/>
        <v>3078744</v>
      </c>
      <c r="G103" s="11">
        <f t="shared" si="19"/>
        <v>990646</v>
      </c>
      <c r="H103" s="11">
        <f t="shared" si="19"/>
        <v>123265414</v>
      </c>
      <c r="I103" s="11">
        <f t="shared" si="19"/>
        <v>0</v>
      </c>
      <c r="J103" s="11">
        <f t="shared" si="19"/>
        <v>0</v>
      </c>
      <c r="K103" s="11">
        <f t="shared" si="19"/>
        <v>130935116</v>
      </c>
      <c r="L103" s="10"/>
    </row>
    <row r="104" spans="2:12" s="1" customFormat="1" x14ac:dyDescent="0.25">
      <c r="B104" s="45" t="s">
        <v>27</v>
      </c>
      <c r="C104" s="45"/>
      <c r="D104" s="45"/>
      <c r="E104" s="13">
        <f xml:space="preserve"> 2709600+890712</f>
        <v>3600312</v>
      </c>
      <c r="F104" s="13">
        <f>3078744</f>
        <v>3078744</v>
      </c>
      <c r="G104" s="13">
        <v>990646</v>
      </c>
      <c r="H104" s="13">
        <v>123265414</v>
      </c>
      <c r="I104" s="13"/>
      <c r="J104" s="13"/>
      <c r="K104" s="11">
        <f>SUM(E104:J104)</f>
        <v>130935116</v>
      </c>
      <c r="L104" s="4"/>
    </row>
    <row r="105" spans="2:12" s="1" customFormat="1" ht="43.5" customHeight="1" x14ac:dyDescent="0.25">
      <c r="B105" s="45"/>
      <c r="C105" s="45"/>
      <c r="D105" s="45"/>
      <c r="E105" s="13"/>
      <c r="F105" s="13"/>
      <c r="G105" s="13"/>
      <c r="H105" s="13"/>
      <c r="I105" s="13"/>
      <c r="J105" s="13"/>
      <c r="K105" s="13">
        <f>SUM(E105:J105)</f>
        <v>0</v>
      </c>
      <c r="L105" s="4"/>
    </row>
    <row r="106" spans="2:12" s="1" customFormat="1" x14ac:dyDescent="0.25">
      <c r="B106" s="45"/>
      <c r="C106" s="45"/>
      <c r="D106" s="45"/>
      <c r="E106" s="13"/>
      <c r="F106" s="13"/>
      <c r="G106" s="13"/>
      <c r="H106" s="13"/>
      <c r="I106" s="13"/>
      <c r="J106" s="13"/>
      <c r="K106" s="13">
        <f t="shared" ref="K106:K108" si="20">SUM(E106:J106)</f>
        <v>0</v>
      </c>
      <c r="L106" s="4"/>
    </row>
    <row r="107" spans="2:12" s="1" customFormat="1" x14ac:dyDescent="0.25">
      <c r="B107" s="17" t="s">
        <v>28</v>
      </c>
      <c r="C107" s="17"/>
      <c r="D107" s="17"/>
      <c r="E107" s="11">
        <v>609600</v>
      </c>
      <c r="F107" s="11">
        <f>655942-609600</f>
        <v>46342</v>
      </c>
      <c r="G107" s="11">
        <v>7449578</v>
      </c>
      <c r="H107" s="11">
        <v>13338015</v>
      </c>
      <c r="I107" s="11"/>
      <c r="J107" s="11"/>
      <c r="K107" s="13">
        <f t="shared" si="20"/>
        <v>21443535</v>
      </c>
      <c r="L107" s="10"/>
    </row>
    <row r="108" spans="2:12" s="1" customFormat="1" x14ac:dyDescent="0.25">
      <c r="B108" s="45"/>
      <c r="C108" s="45"/>
      <c r="D108" s="45"/>
      <c r="E108" s="13"/>
      <c r="F108" s="13"/>
      <c r="G108" s="13"/>
      <c r="H108" s="13"/>
      <c r="I108" s="13"/>
      <c r="J108" s="13"/>
      <c r="K108" s="13">
        <f t="shared" si="20"/>
        <v>0</v>
      </c>
      <c r="L108" s="4"/>
    </row>
    <row r="109" spans="2:12" s="1" customFormat="1" x14ac:dyDescent="0.25">
      <c r="B109" s="44" t="s">
        <v>29</v>
      </c>
      <c r="C109" s="44"/>
      <c r="D109" s="44"/>
      <c r="E109" s="11">
        <f>E103+E107</f>
        <v>4209912</v>
      </c>
      <c r="F109" s="11">
        <f t="shared" ref="F109:K109" si="21">F103+F107</f>
        <v>3125086</v>
      </c>
      <c r="G109" s="11">
        <f t="shared" si="21"/>
        <v>8440224</v>
      </c>
      <c r="H109" s="11">
        <f t="shared" si="21"/>
        <v>136603429</v>
      </c>
      <c r="I109" s="11">
        <f t="shared" si="21"/>
        <v>0</v>
      </c>
      <c r="J109" s="11">
        <f t="shared" si="21"/>
        <v>0</v>
      </c>
      <c r="K109" s="11">
        <f t="shared" si="21"/>
        <v>152378651</v>
      </c>
      <c r="L109" s="4"/>
    </row>
    <row r="110" spans="2:12" s="1" customFormat="1" x14ac:dyDescent="0.25">
      <c r="B110" s="10"/>
      <c r="C110" s="4"/>
      <c r="D110" s="4"/>
      <c r="E110" s="19"/>
      <c r="F110" s="19"/>
      <c r="G110" s="19"/>
      <c r="H110" s="19"/>
      <c r="I110" s="19"/>
      <c r="J110" s="19"/>
      <c r="K110" s="19"/>
      <c r="L110" s="4"/>
    </row>
    <row r="111" spans="2:12" s="1" customFormat="1" x14ac:dyDescent="0.25">
      <c r="B111" s="10"/>
      <c r="C111" s="4"/>
      <c r="D111" s="4"/>
      <c r="E111" s="19"/>
      <c r="F111" s="19"/>
      <c r="G111" s="19"/>
      <c r="H111" s="19"/>
      <c r="I111" s="19"/>
      <c r="J111" s="19"/>
      <c r="K111" s="19"/>
      <c r="L111" s="4"/>
    </row>
    <row r="112" spans="2:12" s="1" customFormat="1" x14ac:dyDescent="0.25">
      <c r="B112" s="10"/>
      <c r="C112" s="4"/>
      <c r="D112" s="4"/>
      <c r="E112" s="19"/>
      <c r="F112" s="19"/>
      <c r="G112" s="19"/>
      <c r="H112" s="19"/>
      <c r="I112" s="19"/>
      <c r="J112" s="19"/>
      <c r="K112" s="19"/>
      <c r="L112" s="4"/>
    </row>
    <row r="113" spans="2:12" s="1" customFormat="1" x14ac:dyDescent="0.25">
      <c r="B113" s="4"/>
      <c r="K113" s="4"/>
      <c r="L113" s="20"/>
    </row>
    <row r="114" spans="2:12" s="1" customFormat="1" x14ac:dyDescent="0.25">
      <c r="B114" s="49"/>
      <c r="C114" s="49"/>
      <c r="D114" s="49"/>
      <c r="E114" s="23"/>
      <c r="F114" s="23"/>
      <c r="G114" s="23"/>
      <c r="H114" s="23"/>
      <c r="I114" s="23"/>
      <c r="J114" s="23"/>
      <c r="K114" s="24"/>
      <c r="L114" s="1" t="s">
        <v>43</v>
      </c>
    </row>
    <row r="115" spans="2:12" s="1" customFormat="1" ht="27.75" customHeight="1" x14ac:dyDescent="0.25">
      <c r="B115" s="49"/>
      <c r="C115" s="49"/>
      <c r="D115" s="49"/>
      <c r="E115" s="23"/>
      <c r="F115" s="23"/>
      <c r="G115" s="23"/>
      <c r="H115" s="23"/>
      <c r="I115" s="23"/>
      <c r="J115" s="23"/>
      <c r="K115" s="24"/>
      <c r="L115" s="3"/>
    </row>
    <row r="116" spans="2:12" s="1" customFormat="1" x14ac:dyDescent="0.25">
      <c r="B116" s="47" t="s">
        <v>44</v>
      </c>
      <c r="C116" s="47"/>
      <c r="D116" s="47"/>
      <c r="E116" s="47"/>
      <c r="F116" s="47"/>
      <c r="G116" s="47"/>
      <c r="H116" s="47"/>
      <c r="I116" s="47"/>
      <c r="J116" s="47"/>
      <c r="K116" s="47"/>
      <c r="L116" s="47"/>
    </row>
    <row r="117" spans="2:12" s="1" customFormat="1" x14ac:dyDescent="0.25">
      <c r="B117" s="42" t="s">
        <v>45</v>
      </c>
      <c r="C117" s="42"/>
      <c r="D117" s="42"/>
      <c r="E117" s="42"/>
      <c r="F117" s="42"/>
      <c r="G117" s="42"/>
      <c r="H117" s="42"/>
      <c r="I117" s="42"/>
      <c r="J117" s="42"/>
      <c r="K117" s="42"/>
      <c r="L117" s="42"/>
    </row>
    <row r="118" spans="2:12" s="1" customForma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5" t="s">
        <v>3</v>
      </c>
      <c r="L118" s="4"/>
    </row>
    <row r="119" spans="2:12" s="1" customFormat="1" ht="39.6" x14ac:dyDescent="0.25">
      <c r="B119" s="43" t="s">
        <v>4</v>
      </c>
      <c r="C119" s="43"/>
      <c r="D119" s="43"/>
      <c r="E119" s="6" t="s">
        <v>5</v>
      </c>
      <c r="F119" s="7" t="s">
        <v>36</v>
      </c>
      <c r="G119" s="7" t="s">
        <v>37</v>
      </c>
      <c r="H119" s="7" t="s">
        <v>8</v>
      </c>
      <c r="I119" s="7" t="s">
        <v>9</v>
      </c>
      <c r="J119" s="7" t="s">
        <v>10</v>
      </c>
      <c r="K119" s="7" t="s">
        <v>11</v>
      </c>
      <c r="L119" s="4"/>
    </row>
    <row r="120" spans="2:12" s="1" customFormat="1" x14ac:dyDescent="0.25">
      <c r="B120" s="43" t="s">
        <v>12</v>
      </c>
      <c r="C120" s="43"/>
      <c r="D120" s="43"/>
      <c r="E120" s="8">
        <f>E121+E126+E127</f>
        <v>27739014</v>
      </c>
      <c r="F120" s="8">
        <f t="shared" ref="F120:K120" si="22">F121+F126+F127</f>
        <v>11868114</v>
      </c>
      <c r="G120" s="8">
        <f t="shared" si="22"/>
        <v>9048795</v>
      </c>
      <c r="H120" s="8">
        <f t="shared" si="22"/>
        <v>15000000</v>
      </c>
      <c r="I120" s="8">
        <f t="shared" si="22"/>
        <v>5714717</v>
      </c>
      <c r="J120" s="8">
        <f t="shared" si="22"/>
        <v>0</v>
      </c>
      <c r="K120" s="8">
        <f t="shared" si="22"/>
        <v>69370640</v>
      </c>
      <c r="L120" s="10"/>
    </row>
    <row r="121" spans="2:12" s="1" customFormat="1" x14ac:dyDescent="0.25">
      <c r="B121" s="44" t="s">
        <v>13</v>
      </c>
      <c r="C121" s="44"/>
      <c r="D121" s="44"/>
      <c r="E121" s="11">
        <v>0</v>
      </c>
      <c r="F121" s="11">
        <f t="shared" ref="F121:J121" si="23">SUM(F122:F125)</f>
        <v>0</v>
      </c>
      <c r="G121" s="11">
        <f t="shared" si="23"/>
        <v>0</v>
      </c>
      <c r="H121" s="11">
        <f t="shared" si="23"/>
        <v>0</v>
      </c>
      <c r="I121" s="11">
        <f t="shared" si="23"/>
        <v>0</v>
      </c>
      <c r="J121" s="11">
        <f t="shared" si="23"/>
        <v>0</v>
      </c>
      <c r="K121" s="8">
        <f t="shared" ref="K121:K127" si="24">SUM(E121:J121)</f>
        <v>0</v>
      </c>
      <c r="L121" s="10"/>
    </row>
    <row r="122" spans="2:12" s="1" customFormat="1" x14ac:dyDescent="0.25">
      <c r="B122" s="45" t="s">
        <v>14</v>
      </c>
      <c r="C122" s="45"/>
      <c r="D122" s="45"/>
      <c r="E122" s="13"/>
      <c r="F122" s="13"/>
      <c r="G122" s="13"/>
      <c r="H122" s="13"/>
      <c r="I122" s="13"/>
      <c r="J122" s="13"/>
      <c r="K122" s="15">
        <f t="shared" si="24"/>
        <v>0</v>
      </c>
      <c r="L122" s="4"/>
    </row>
    <row r="123" spans="2:12" s="1" customFormat="1" x14ac:dyDescent="0.25">
      <c r="B123" s="45" t="s">
        <v>15</v>
      </c>
      <c r="C123" s="45"/>
      <c r="D123" s="45"/>
      <c r="E123" s="13"/>
      <c r="F123" s="13"/>
      <c r="G123" s="13"/>
      <c r="H123" s="13"/>
      <c r="I123" s="13"/>
      <c r="J123" s="13"/>
      <c r="K123" s="15">
        <f t="shared" si="24"/>
        <v>0</v>
      </c>
      <c r="L123" s="4"/>
    </row>
    <row r="124" spans="2:12" s="1" customFormat="1" x14ac:dyDescent="0.25">
      <c r="B124" s="45" t="s">
        <v>16</v>
      </c>
      <c r="C124" s="45"/>
      <c r="D124" s="45"/>
      <c r="E124" s="13"/>
      <c r="F124" s="13"/>
      <c r="G124" s="13"/>
      <c r="H124" s="13"/>
      <c r="I124" s="13"/>
      <c r="J124" s="13"/>
      <c r="K124" s="15">
        <f t="shared" si="24"/>
        <v>0</v>
      </c>
      <c r="L124" s="4"/>
    </row>
    <row r="125" spans="2:12" s="1" customFormat="1" x14ac:dyDescent="0.25">
      <c r="B125" s="45" t="s">
        <v>17</v>
      </c>
      <c r="C125" s="45"/>
      <c r="D125" s="45"/>
      <c r="E125" s="13"/>
      <c r="F125" s="13"/>
      <c r="G125" s="13"/>
      <c r="H125" s="13"/>
      <c r="I125" s="13"/>
      <c r="J125" s="13"/>
      <c r="K125" s="15">
        <f t="shared" si="24"/>
        <v>0</v>
      </c>
      <c r="L125" s="4"/>
    </row>
    <row r="126" spans="2:12" s="1" customFormat="1" x14ac:dyDescent="0.25">
      <c r="B126" s="44" t="s">
        <v>18</v>
      </c>
      <c r="C126" s="44"/>
      <c r="D126" s="44"/>
      <c r="E126" s="11">
        <v>27739014</v>
      </c>
      <c r="F126" s="11">
        <v>11868114</v>
      </c>
      <c r="G126" s="11">
        <v>9048795</v>
      </c>
      <c r="H126" s="11">
        <v>15000000</v>
      </c>
      <c r="I126" s="11">
        <v>5714717</v>
      </c>
      <c r="J126" s="11"/>
      <c r="K126" s="8">
        <f t="shared" si="24"/>
        <v>69370640</v>
      </c>
      <c r="L126" s="10"/>
    </row>
    <row r="127" spans="2:12" s="1" customFormat="1" x14ac:dyDescent="0.25">
      <c r="B127" s="44" t="s">
        <v>19</v>
      </c>
      <c r="C127" s="44"/>
      <c r="D127" s="44"/>
      <c r="E127" s="11"/>
      <c r="F127" s="13"/>
      <c r="G127" s="13"/>
      <c r="H127" s="13"/>
      <c r="I127" s="13"/>
      <c r="J127" s="13"/>
      <c r="K127" s="8">
        <f t="shared" si="24"/>
        <v>0</v>
      </c>
      <c r="L127" s="4"/>
    </row>
    <row r="128" spans="2:12" s="1" customFormat="1" x14ac:dyDescent="0.25">
      <c r="B128" s="44" t="s">
        <v>20</v>
      </c>
      <c r="C128" s="44"/>
      <c r="D128" s="44"/>
      <c r="E128" s="13"/>
      <c r="F128" s="11"/>
      <c r="G128" s="13"/>
      <c r="H128" s="13"/>
      <c r="I128" s="13"/>
      <c r="J128" s="13"/>
      <c r="K128" s="13"/>
      <c r="L128" s="4"/>
    </row>
    <row r="129" spans="2:12" s="1" customFormat="1" x14ac:dyDescent="0.25">
      <c r="B129" s="45" t="s">
        <v>13</v>
      </c>
      <c r="C129" s="45"/>
      <c r="D129" s="45"/>
      <c r="E129" s="13"/>
      <c r="F129" s="13"/>
      <c r="G129" s="13"/>
      <c r="H129" s="13"/>
      <c r="I129" s="13"/>
      <c r="J129" s="13"/>
      <c r="K129" s="13"/>
      <c r="L129" s="4"/>
    </row>
    <row r="130" spans="2:12" s="1" customFormat="1" x14ac:dyDescent="0.25">
      <c r="B130" s="45" t="s">
        <v>14</v>
      </c>
      <c r="C130" s="45"/>
      <c r="D130" s="45"/>
      <c r="E130" s="13"/>
      <c r="F130" s="13"/>
      <c r="G130" s="13"/>
      <c r="H130" s="13"/>
      <c r="I130" s="13"/>
      <c r="J130" s="13"/>
      <c r="K130" s="13"/>
      <c r="L130" s="4"/>
    </row>
    <row r="131" spans="2:12" s="1" customFormat="1" x14ac:dyDescent="0.25">
      <c r="B131" s="45" t="s">
        <v>21</v>
      </c>
      <c r="C131" s="45"/>
      <c r="D131" s="45"/>
      <c r="E131" s="13"/>
      <c r="F131" s="13"/>
      <c r="G131" s="13"/>
      <c r="H131" s="13"/>
      <c r="I131" s="13"/>
      <c r="J131" s="13"/>
      <c r="K131" s="13"/>
      <c r="L131" s="4"/>
    </row>
    <row r="132" spans="2:12" s="1" customFormat="1" x14ac:dyDescent="0.25">
      <c r="B132" s="45" t="s">
        <v>22</v>
      </c>
      <c r="C132" s="45"/>
      <c r="D132" s="45"/>
      <c r="E132" s="13"/>
      <c r="F132" s="13"/>
      <c r="G132" s="13"/>
      <c r="H132" s="13"/>
      <c r="I132" s="13"/>
      <c r="J132" s="13"/>
      <c r="K132" s="13"/>
      <c r="L132" s="4"/>
    </row>
    <row r="133" spans="2:12" s="1" customFormat="1" x14ac:dyDescent="0.25">
      <c r="B133" s="45" t="s">
        <v>17</v>
      </c>
      <c r="C133" s="45"/>
      <c r="D133" s="45"/>
      <c r="E133" s="13"/>
      <c r="F133" s="13"/>
      <c r="G133" s="13"/>
      <c r="H133" s="13"/>
      <c r="I133" s="13"/>
      <c r="J133" s="13"/>
      <c r="K133" s="13"/>
      <c r="L133" s="4"/>
    </row>
    <row r="134" spans="2:12" s="1" customFormat="1" x14ac:dyDescent="0.25">
      <c r="B134" s="45"/>
      <c r="C134" s="45"/>
      <c r="D134" s="45"/>
      <c r="E134" s="13"/>
      <c r="F134" s="13"/>
      <c r="G134" s="13"/>
      <c r="H134" s="13"/>
      <c r="I134" s="13"/>
      <c r="J134" s="13"/>
      <c r="K134" s="13"/>
      <c r="L134" s="4"/>
    </row>
    <row r="135" spans="2:12" s="1" customFormat="1" x14ac:dyDescent="0.25">
      <c r="B135" s="44" t="s">
        <v>23</v>
      </c>
      <c r="C135" s="44"/>
      <c r="D135" s="44"/>
      <c r="E135" s="11">
        <f t="shared" ref="E135:K135" si="25">E120+E128</f>
        <v>27739014</v>
      </c>
      <c r="F135" s="11">
        <f t="shared" si="25"/>
        <v>11868114</v>
      </c>
      <c r="G135" s="11">
        <f t="shared" si="25"/>
        <v>9048795</v>
      </c>
      <c r="H135" s="11">
        <f t="shared" si="25"/>
        <v>15000000</v>
      </c>
      <c r="I135" s="11">
        <f t="shared" si="25"/>
        <v>5714717</v>
      </c>
      <c r="J135" s="11">
        <f t="shared" si="25"/>
        <v>0</v>
      </c>
      <c r="K135" s="11">
        <f t="shared" si="25"/>
        <v>69370640</v>
      </c>
      <c r="L135" s="4"/>
    </row>
    <row r="136" spans="2:12" s="1" customForma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2:12" s="1" customForma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2:12" s="1" customFormat="1" ht="39.6" x14ac:dyDescent="0.25">
      <c r="B138" s="48" t="s">
        <v>24</v>
      </c>
      <c r="C138" s="48"/>
      <c r="D138" s="48"/>
      <c r="E138" s="6" t="s">
        <v>5</v>
      </c>
      <c r="F138" s="7" t="s">
        <v>36</v>
      </c>
      <c r="G138" s="7" t="s">
        <v>37</v>
      </c>
      <c r="H138" s="7" t="s">
        <v>8</v>
      </c>
      <c r="I138" s="7" t="s">
        <v>9</v>
      </c>
      <c r="J138" s="7" t="s">
        <v>10</v>
      </c>
      <c r="K138" s="7" t="s">
        <v>11</v>
      </c>
      <c r="L138" s="4"/>
    </row>
    <row r="139" spans="2:12" s="1" customFormat="1" x14ac:dyDescent="0.25">
      <c r="B139" s="44" t="s">
        <v>26</v>
      </c>
      <c r="C139" s="44"/>
      <c r="D139" s="44"/>
      <c r="E139" s="11">
        <f t="shared" ref="E139:K139" si="26">E140</f>
        <v>13442739</v>
      </c>
      <c r="F139" s="11">
        <f t="shared" si="26"/>
        <v>17600724</v>
      </c>
      <c r="G139" s="11">
        <f t="shared" si="26"/>
        <v>11996905</v>
      </c>
      <c r="H139" s="11">
        <f t="shared" si="26"/>
        <v>20754720</v>
      </c>
      <c r="I139" s="11">
        <f t="shared" si="26"/>
        <v>5575552</v>
      </c>
      <c r="J139" s="11">
        <f t="shared" si="26"/>
        <v>0</v>
      </c>
      <c r="K139" s="11">
        <f t="shared" si="26"/>
        <v>69370640</v>
      </c>
      <c r="L139" s="10"/>
    </row>
    <row r="140" spans="2:12" s="1" customFormat="1" x14ac:dyDescent="0.25">
      <c r="B140" s="45" t="s">
        <v>27</v>
      </c>
      <c r="C140" s="45"/>
      <c r="D140" s="45"/>
      <c r="E140" s="13">
        <f xml:space="preserve"> 2400000+11042739</f>
        <v>13442739</v>
      </c>
      <c r="F140" s="13">
        <v>17600724</v>
      </c>
      <c r="G140" s="13">
        <v>11996905</v>
      </c>
      <c r="H140" s="13">
        <v>20754720</v>
      </c>
      <c r="I140" s="13">
        <v>5575552</v>
      </c>
      <c r="J140" s="13"/>
      <c r="K140" s="11">
        <f>SUM(E140:J140)</f>
        <v>69370640</v>
      </c>
      <c r="L140" s="4"/>
    </row>
    <row r="141" spans="2:12" s="1" customFormat="1" x14ac:dyDescent="0.25">
      <c r="B141" s="45"/>
      <c r="C141" s="45"/>
      <c r="D141" s="45"/>
      <c r="E141" s="13"/>
      <c r="G141" s="13"/>
      <c r="H141" s="13"/>
      <c r="I141" s="13"/>
      <c r="J141" s="13"/>
      <c r="K141" s="13">
        <f>SUM(E141:J141)</f>
        <v>0</v>
      </c>
      <c r="L141" s="4"/>
    </row>
    <row r="142" spans="2:12" s="1" customFormat="1" ht="55.5" customHeight="1" x14ac:dyDescent="0.25">
      <c r="B142" s="45"/>
      <c r="C142" s="45"/>
      <c r="D142" s="45"/>
      <c r="E142" s="13"/>
      <c r="F142" s="13"/>
      <c r="G142" s="13"/>
      <c r="H142" s="13"/>
      <c r="I142" s="13"/>
      <c r="J142" s="13"/>
      <c r="K142" s="13"/>
      <c r="L142" s="4"/>
    </row>
    <row r="143" spans="2:12" s="1" customFormat="1" x14ac:dyDescent="0.25">
      <c r="B143" s="17" t="s">
        <v>28</v>
      </c>
      <c r="C143" s="17"/>
      <c r="D143" s="17"/>
      <c r="E143" s="11"/>
      <c r="F143" s="11"/>
      <c r="G143" s="11"/>
      <c r="H143" s="11"/>
      <c r="I143" s="11"/>
      <c r="J143" s="11"/>
      <c r="K143" s="11"/>
      <c r="L143" s="10"/>
    </row>
    <row r="144" spans="2:12" s="1" customFormat="1" x14ac:dyDescent="0.25">
      <c r="B144" s="45"/>
      <c r="C144" s="45"/>
      <c r="D144" s="45"/>
      <c r="E144" s="13"/>
      <c r="F144" s="13"/>
      <c r="G144" s="13"/>
      <c r="H144" s="13"/>
      <c r="I144" s="13"/>
      <c r="J144" s="13"/>
      <c r="K144" s="13"/>
      <c r="L144" s="4"/>
    </row>
    <row r="145" spans="2:12" s="1" customFormat="1" x14ac:dyDescent="0.25">
      <c r="B145" s="44" t="s">
        <v>29</v>
      </c>
      <c r="C145" s="44"/>
      <c r="D145" s="44"/>
      <c r="E145" s="11">
        <f>E139+E143</f>
        <v>13442739</v>
      </c>
      <c r="F145" s="11">
        <f t="shared" ref="F145:K145" si="27">F139+F143</f>
        <v>17600724</v>
      </c>
      <c r="G145" s="11">
        <f t="shared" si="27"/>
        <v>11996905</v>
      </c>
      <c r="H145" s="11">
        <f t="shared" si="27"/>
        <v>20754720</v>
      </c>
      <c r="I145" s="11">
        <f t="shared" si="27"/>
        <v>5575552</v>
      </c>
      <c r="J145" s="11">
        <f t="shared" si="27"/>
        <v>0</v>
      </c>
      <c r="K145" s="11">
        <f t="shared" si="27"/>
        <v>69370640</v>
      </c>
      <c r="L145" s="4"/>
    </row>
    <row r="146" spans="2:12" s="1" customFormat="1" x14ac:dyDescent="0.25">
      <c r="B146" s="10"/>
      <c r="C146" s="10"/>
      <c r="D146" s="10"/>
      <c r="E146" s="19"/>
      <c r="F146" s="19"/>
      <c r="G146" s="19"/>
      <c r="H146" s="19"/>
      <c r="I146" s="19"/>
      <c r="J146" s="19"/>
      <c r="K146" s="19"/>
      <c r="L146" s="4"/>
    </row>
    <row r="147" spans="2:12" s="1" customFormat="1" x14ac:dyDescent="0.25">
      <c r="B147" s="10"/>
      <c r="C147" s="10"/>
      <c r="D147" s="10"/>
      <c r="E147" s="19"/>
      <c r="F147" s="19"/>
      <c r="G147" s="19"/>
      <c r="H147" s="19"/>
      <c r="I147" s="19"/>
      <c r="J147" s="19"/>
      <c r="K147" s="19"/>
      <c r="L147" s="4"/>
    </row>
    <row r="148" spans="2:12" s="1" customFormat="1" x14ac:dyDescent="0.25"/>
    <row r="149" spans="2:12" s="1" customFormat="1" x14ac:dyDescent="0.25">
      <c r="L149" s="1" t="s">
        <v>46</v>
      </c>
    </row>
    <row r="150" spans="2:12" s="1" customFormat="1" ht="39.75" customHeight="1" x14ac:dyDescent="0.25">
      <c r="L150" s="25"/>
    </row>
    <row r="151" spans="2:12" s="1" customFormat="1" x14ac:dyDescent="0.25">
      <c r="B151" s="47" t="s">
        <v>47</v>
      </c>
      <c r="C151" s="47"/>
      <c r="D151" s="47"/>
      <c r="E151" s="47"/>
      <c r="F151" s="47"/>
      <c r="G151" s="47"/>
      <c r="H151" s="47"/>
      <c r="I151" s="47"/>
      <c r="J151" s="47"/>
      <c r="K151" s="47"/>
      <c r="L151" s="47"/>
    </row>
    <row r="152" spans="2:12" s="1" customFormat="1" x14ac:dyDescent="0.25">
      <c r="B152" s="42" t="s">
        <v>48</v>
      </c>
      <c r="C152" s="42"/>
      <c r="D152" s="42"/>
      <c r="E152" s="42"/>
      <c r="F152" s="42"/>
      <c r="G152" s="42"/>
      <c r="H152" s="42"/>
      <c r="I152" s="42"/>
      <c r="J152" s="42"/>
      <c r="K152" s="42"/>
      <c r="L152" s="42"/>
    </row>
    <row r="153" spans="2:12" s="1" customForma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5" t="s">
        <v>3</v>
      </c>
      <c r="L153" s="4"/>
    </row>
    <row r="154" spans="2:12" s="1" customFormat="1" ht="39.6" x14ac:dyDescent="0.25">
      <c r="B154" s="43" t="s">
        <v>4</v>
      </c>
      <c r="C154" s="43"/>
      <c r="D154" s="43"/>
      <c r="E154" s="6" t="s">
        <v>5</v>
      </c>
      <c r="F154" s="7" t="s">
        <v>36</v>
      </c>
      <c r="G154" s="7" t="s">
        <v>37</v>
      </c>
      <c r="H154" s="7" t="s">
        <v>8</v>
      </c>
      <c r="I154" s="7" t="s">
        <v>9</v>
      </c>
      <c r="J154" s="7" t="s">
        <v>10</v>
      </c>
      <c r="K154" s="7" t="s">
        <v>11</v>
      </c>
      <c r="L154" s="4"/>
    </row>
    <row r="155" spans="2:12" s="1" customFormat="1" x14ac:dyDescent="0.25">
      <c r="B155" s="43" t="s">
        <v>12</v>
      </c>
      <c r="C155" s="43"/>
      <c r="D155" s="43"/>
      <c r="E155" s="8">
        <f>E156+E161+E162</f>
        <v>7361114</v>
      </c>
      <c r="F155" s="8">
        <f t="shared" ref="F155:K155" si="28">F156+F161+F162</f>
        <v>0</v>
      </c>
      <c r="G155" s="8">
        <f t="shared" si="28"/>
        <v>0</v>
      </c>
      <c r="H155" s="8">
        <f t="shared" si="28"/>
        <v>0</v>
      </c>
      <c r="I155" s="8">
        <f t="shared" si="28"/>
        <v>11322229</v>
      </c>
      <c r="J155" s="8">
        <f t="shared" si="28"/>
        <v>0</v>
      </c>
      <c r="K155" s="8">
        <f t="shared" si="28"/>
        <v>18683343</v>
      </c>
      <c r="L155" s="10"/>
    </row>
    <row r="156" spans="2:12" s="1" customFormat="1" x14ac:dyDescent="0.25">
      <c r="B156" s="44" t="s">
        <v>13</v>
      </c>
      <c r="C156" s="44"/>
      <c r="D156" s="44"/>
      <c r="E156" s="11">
        <f t="shared" ref="E156:J156" si="29">SUM(E157:E160)</f>
        <v>0</v>
      </c>
      <c r="F156" s="11">
        <f t="shared" si="29"/>
        <v>0</v>
      </c>
      <c r="G156" s="11">
        <f t="shared" si="29"/>
        <v>0</v>
      </c>
      <c r="H156" s="11">
        <f t="shared" si="29"/>
        <v>0</v>
      </c>
      <c r="I156" s="11">
        <f t="shared" si="29"/>
        <v>0</v>
      </c>
      <c r="J156" s="11">
        <f t="shared" si="29"/>
        <v>0</v>
      </c>
      <c r="K156" s="8">
        <f t="shared" ref="K156:K162" si="30">SUM(E156:J156)</f>
        <v>0</v>
      </c>
      <c r="L156" s="10"/>
    </row>
    <row r="157" spans="2:12" s="1" customFormat="1" x14ac:dyDescent="0.25">
      <c r="B157" s="45" t="s">
        <v>14</v>
      </c>
      <c r="C157" s="45"/>
      <c r="D157" s="45"/>
      <c r="E157" s="13"/>
      <c r="F157" s="13"/>
      <c r="G157" s="13"/>
      <c r="H157" s="13"/>
      <c r="I157" s="13"/>
      <c r="J157" s="13"/>
      <c r="K157" s="15">
        <f t="shared" si="30"/>
        <v>0</v>
      </c>
      <c r="L157" s="4"/>
    </row>
    <row r="158" spans="2:12" s="1" customFormat="1" x14ac:dyDescent="0.25">
      <c r="B158" s="45" t="s">
        <v>15</v>
      </c>
      <c r="C158" s="45"/>
      <c r="D158" s="45"/>
      <c r="E158" s="13"/>
      <c r="F158" s="13"/>
      <c r="G158" s="13"/>
      <c r="H158" s="13"/>
      <c r="I158" s="13"/>
      <c r="J158" s="13"/>
      <c r="K158" s="15">
        <f t="shared" si="30"/>
        <v>0</v>
      </c>
      <c r="L158" s="4"/>
    </row>
    <row r="159" spans="2:12" s="1" customFormat="1" x14ac:dyDescent="0.25">
      <c r="B159" s="45" t="s">
        <v>16</v>
      </c>
      <c r="C159" s="45"/>
      <c r="D159" s="45"/>
      <c r="E159" s="13"/>
      <c r="F159" s="13"/>
      <c r="G159" s="13"/>
      <c r="H159" s="13"/>
      <c r="I159" s="13"/>
      <c r="J159" s="13"/>
      <c r="K159" s="15">
        <f t="shared" si="30"/>
        <v>0</v>
      </c>
      <c r="L159" s="4"/>
    </row>
    <row r="160" spans="2:12" s="1" customFormat="1" x14ac:dyDescent="0.25">
      <c r="B160" s="45" t="s">
        <v>17</v>
      </c>
      <c r="C160" s="45"/>
      <c r="D160" s="45"/>
      <c r="E160" s="13"/>
      <c r="F160" s="13"/>
      <c r="G160" s="13"/>
      <c r="H160" s="13"/>
      <c r="I160" s="13"/>
      <c r="J160" s="13"/>
      <c r="K160" s="15">
        <f t="shared" si="30"/>
        <v>0</v>
      </c>
      <c r="L160" s="4"/>
    </row>
    <row r="161" spans="2:12" s="1" customFormat="1" x14ac:dyDescent="0.25">
      <c r="B161" s="44" t="s">
        <v>18</v>
      </c>
      <c r="C161" s="44"/>
      <c r="D161" s="44"/>
      <c r="E161" s="11">
        <v>7361114</v>
      </c>
      <c r="F161" s="11">
        <v>0</v>
      </c>
      <c r="G161" s="11">
        <v>0</v>
      </c>
      <c r="H161" s="11">
        <v>0</v>
      </c>
      <c r="I161" s="11">
        <v>11322229</v>
      </c>
      <c r="J161" s="11"/>
      <c r="K161" s="8">
        <f t="shared" si="30"/>
        <v>18683343</v>
      </c>
      <c r="L161" s="10"/>
    </row>
    <row r="162" spans="2:12" s="1" customFormat="1" x14ac:dyDescent="0.25">
      <c r="B162" s="44" t="s">
        <v>19</v>
      </c>
      <c r="C162" s="44"/>
      <c r="D162" s="44"/>
      <c r="E162" s="11"/>
      <c r="F162" s="13"/>
      <c r="G162" s="13"/>
      <c r="H162" s="13"/>
      <c r="I162" s="13"/>
      <c r="J162" s="13"/>
      <c r="K162" s="8">
        <f t="shared" si="30"/>
        <v>0</v>
      </c>
      <c r="L162" s="4"/>
    </row>
    <row r="163" spans="2:12" s="1" customFormat="1" x14ac:dyDescent="0.25">
      <c r="B163" s="44" t="s">
        <v>20</v>
      </c>
      <c r="C163" s="44"/>
      <c r="D163" s="44"/>
      <c r="E163" s="13"/>
      <c r="F163" s="11"/>
      <c r="G163" s="13"/>
      <c r="H163" s="13"/>
      <c r="I163" s="13"/>
      <c r="J163" s="13"/>
      <c r="K163" s="13"/>
      <c r="L163" s="4"/>
    </row>
    <row r="164" spans="2:12" s="1" customFormat="1" x14ac:dyDescent="0.25">
      <c r="B164" s="45" t="s">
        <v>13</v>
      </c>
      <c r="C164" s="45"/>
      <c r="D164" s="45"/>
      <c r="E164" s="13"/>
      <c r="F164" s="13"/>
      <c r="G164" s="13"/>
      <c r="H164" s="13"/>
      <c r="I164" s="13"/>
      <c r="J164" s="13"/>
      <c r="K164" s="13"/>
      <c r="L164" s="4"/>
    </row>
    <row r="165" spans="2:12" s="1" customFormat="1" x14ac:dyDescent="0.25">
      <c r="B165" s="45" t="s">
        <v>14</v>
      </c>
      <c r="C165" s="45"/>
      <c r="D165" s="45"/>
      <c r="E165" s="13"/>
      <c r="F165" s="13"/>
      <c r="G165" s="13"/>
      <c r="H165" s="13"/>
      <c r="I165" s="13"/>
      <c r="J165" s="13"/>
      <c r="K165" s="13"/>
      <c r="L165" s="4"/>
    </row>
    <row r="166" spans="2:12" s="1" customFormat="1" x14ac:dyDescent="0.25">
      <c r="B166" s="45" t="s">
        <v>21</v>
      </c>
      <c r="C166" s="45"/>
      <c r="D166" s="45"/>
      <c r="E166" s="13"/>
      <c r="F166" s="13"/>
      <c r="G166" s="13"/>
      <c r="H166" s="13"/>
      <c r="I166" s="13"/>
      <c r="J166" s="13"/>
      <c r="K166" s="13"/>
      <c r="L166" s="4"/>
    </row>
    <row r="167" spans="2:12" s="1" customFormat="1" x14ac:dyDescent="0.25">
      <c r="B167" s="45" t="s">
        <v>22</v>
      </c>
      <c r="C167" s="45"/>
      <c r="D167" s="45"/>
      <c r="E167" s="13"/>
      <c r="F167" s="13"/>
      <c r="G167" s="13"/>
      <c r="H167" s="13"/>
      <c r="I167" s="13"/>
      <c r="J167" s="13"/>
      <c r="K167" s="13"/>
      <c r="L167" s="4"/>
    </row>
    <row r="168" spans="2:12" s="1" customFormat="1" x14ac:dyDescent="0.25">
      <c r="B168" s="45" t="s">
        <v>17</v>
      </c>
      <c r="C168" s="45"/>
      <c r="D168" s="45"/>
      <c r="E168" s="13"/>
      <c r="F168" s="13"/>
      <c r="G168" s="13"/>
      <c r="H168" s="13"/>
      <c r="I168" s="13"/>
      <c r="J168" s="13"/>
      <c r="K168" s="13"/>
      <c r="L168" s="4"/>
    </row>
    <row r="169" spans="2:12" s="1" customFormat="1" x14ac:dyDescent="0.25">
      <c r="B169" s="45"/>
      <c r="C169" s="45"/>
      <c r="D169" s="45"/>
      <c r="E169" s="13"/>
      <c r="F169" s="13"/>
      <c r="G169" s="13"/>
      <c r="H169" s="13"/>
      <c r="I169" s="13"/>
      <c r="J169" s="13"/>
      <c r="K169" s="13"/>
      <c r="L169" s="4"/>
    </row>
    <row r="170" spans="2:12" s="1" customFormat="1" x14ac:dyDescent="0.25">
      <c r="B170" s="44" t="s">
        <v>23</v>
      </c>
      <c r="C170" s="44"/>
      <c r="D170" s="44"/>
      <c r="E170" s="11">
        <f t="shared" ref="E170:K170" si="31">E155+E163</f>
        <v>7361114</v>
      </c>
      <c r="F170" s="11">
        <f t="shared" si="31"/>
        <v>0</v>
      </c>
      <c r="G170" s="11">
        <f t="shared" si="31"/>
        <v>0</v>
      </c>
      <c r="H170" s="11">
        <f t="shared" si="31"/>
        <v>0</v>
      </c>
      <c r="I170" s="11">
        <f t="shared" si="31"/>
        <v>11322229</v>
      </c>
      <c r="J170" s="11">
        <f t="shared" si="31"/>
        <v>0</v>
      </c>
      <c r="K170" s="11">
        <f t="shared" si="31"/>
        <v>18683343</v>
      </c>
      <c r="L170" s="4"/>
    </row>
    <row r="171" spans="2:12" s="1" customFormat="1" x14ac:dyDescent="0.25">
      <c r="B171" s="10"/>
      <c r="C171" s="10"/>
      <c r="D171" s="10"/>
      <c r="E171" s="19"/>
      <c r="F171" s="19"/>
      <c r="G171" s="19"/>
      <c r="H171" s="19"/>
      <c r="I171" s="19"/>
      <c r="J171" s="19"/>
      <c r="K171" s="19"/>
      <c r="L171" s="4"/>
    </row>
    <row r="172" spans="2:12" s="1" customFormat="1" ht="4.5" customHeight="1" x14ac:dyDescent="0.25">
      <c r="B172" s="10"/>
      <c r="C172" s="10"/>
      <c r="D172" s="10"/>
      <c r="E172" s="19"/>
      <c r="F172" s="19"/>
      <c r="G172" s="19"/>
      <c r="H172" s="19"/>
      <c r="I172" s="19"/>
      <c r="J172" s="19"/>
      <c r="K172" s="19"/>
      <c r="L172" s="4"/>
    </row>
    <row r="173" spans="2:12" s="1" customFormat="1" ht="23.25" customHeight="1" x14ac:dyDescent="0.25">
      <c r="B173" s="48" t="s">
        <v>24</v>
      </c>
      <c r="C173" s="48"/>
      <c r="D173" s="48"/>
      <c r="E173" s="6" t="s">
        <v>5</v>
      </c>
      <c r="F173" s="7" t="s">
        <v>36</v>
      </c>
      <c r="G173" s="7" t="s">
        <v>37</v>
      </c>
      <c r="H173" s="7" t="s">
        <v>8</v>
      </c>
      <c r="I173" s="7" t="s">
        <v>9</v>
      </c>
      <c r="J173" s="7" t="s">
        <v>10</v>
      </c>
      <c r="K173" s="7" t="s">
        <v>11</v>
      </c>
      <c r="L173" s="4"/>
    </row>
    <row r="174" spans="2:12" s="1" customFormat="1" ht="1.5" hidden="1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2:12" s="1" customFormat="1" ht="12.75" hidden="1" customHeight="1" x14ac:dyDescent="0.25">
      <c r="B175" s="48" t="s">
        <v>24</v>
      </c>
      <c r="C175" s="48"/>
      <c r="D175" s="48"/>
      <c r="E175" s="26" t="s">
        <v>49</v>
      </c>
      <c r="F175" s="27" t="s">
        <v>50</v>
      </c>
      <c r="G175" s="27" t="s">
        <v>51</v>
      </c>
      <c r="H175" s="27" t="s">
        <v>52</v>
      </c>
      <c r="I175" s="27" t="s">
        <v>53</v>
      </c>
      <c r="J175" s="27" t="s">
        <v>54</v>
      </c>
      <c r="K175" s="27" t="s">
        <v>11</v>
      </c>
      <c r="L175" s="4"/>
    </row>
    <row r="176" spans="2:12" s="1" customFormat="1" x14ac:dyDescent="0.25">
      <c r="B176" s="44" t="s">
        <v>26</v>
      </c>
      <c r="C176" s="44"/>
      <c r="D176" s="44"/>
      <c r="E176" s="11">
        <f t="shared" ref="E176:K176" si="32">E177</f>
        <v>4749826</v>
      </c>
      <c r="F176" s="11">
        <f t="shared" si="32"/>
        <v>3501280</v>
      </c>
      <c r="G176" s="11">
        <f t="shared" si="32"/>
        <v>2112551</v>
      </c>
      <c r="H176" s="11">
        <f t="shared" si="32"/>
        <v>0</v>
      </c>
      <c r="I176" s="11">
        <f t="shared" si="32"/>
        <v>8319686</v>
      </c>
      <c r="J176" s="11">
        <f t="shared" si="32"/>
        <v>0</v>
      </c>
      <c r="K176" s="11">
        <f t="shared" si="32"/>
        <v>18683343</v>
      </c>
      <c r="L176" s="10"/>
    </row>
    <row r="177" spans="2:12" s="1" customFormat="1" x14ac:dyDescent="0.25">
      <c r="B177" s="45" t="s">
        <v>27</v>
      </c>
      <c r="C177" s="45"/>
      <c r="D177" s="45"/>
      <c r="E177" s="13">
        <f xml:space="preserve"> 400000+4349826</f>
        <v>4749826</v>
      </c>
      <c r="F177" s="13">
        <v>3501280</v>
      </c>
      <c r="G177" s="13">
        <v>2112551</v>
      </c>
      <c r="H177" s="13"/>
      <c r="I177" s="13">
        <v>8319686</v>
      </c>
      <c r="J177" s="13"/>
      <c r="K177" s="11">
        <f>SUM(E177:J177)</f>
        <v>18683343</v>
      </c>
      <c r="L177" s="4"/>
    </row>
    <row r="178" spans="2:12" s="1" customFormat="1" x14ac:dyDescent="0.25">
      <c r="B178" s="45"/>
      <c r="C178" s="45"/>
      <c r="D178" s="45"/>
      <c r="E178" s="13"/>
      <c r="F178" s="13"/>
      <c r="G178" s="13"/>
      <c r="H178" s="13"/>
      <c r="I178" s="13"/>
      <c r="J178" s="13"/>
      <c r="K178" s="13">
        <f>SUM(E178:J178)</f>
        <v>0</v>
      </c>
      <c r="L178" s="4"/>
    </row>
    <row r="179" spans="2:12" s="1" customFormat="1" x14ac:dyDescent="0.25">
      <c r="B179" s="45"/>
      <c r="C179" s="45"/>
      <c r="D179" s="45"/>
      <c r="E179" s="13"/>
      <c r="F179" s="13"/>
      <c r="G179" s="13"/>
      <c r="H179" s="13"/>
      <c r="I179" s="13"/>
      <c r="J179" s="13"/>
      <c r="K179" s="13"/>
      <c r="L179" s="4"/>
    </row>
    <row r="180" spans="2:12" s="1" customFormat="1" ht="21.75" customHeight="1" x14ac:dyDescent="0.25">
      <c r="B180" s="17" t="s">
        <v>28</v>
      </c>
      <c r="C180" s="17"/>
      <c r="D180" s="17"/>
      <c r="E180" s="11"/>
      <c r="F180" s="11"/>
      <c r="G180" s="11"/>
      <c r="H180" s="11"/>
      <c r="I180" s="11"/>
      <c r="J180" s="11"/>
      <c r="K180" s="11"/>
      <c r="L180" s="10"/>
    </row>
    <row r="181" spans="2:12" s="1" customFormat="1" x14ac:dyDescent="0.25">
      <c r="B181" s="45" t="s">
        <v>38</v>
      </c>
      <c r="C181" s="45"/>
      <c r="D181" s="45"/>
      <c r="E181" s="13"/>
      <c r="F181" s="13"/>
      <c r="G181" s="13"/>
      <c r="H181" s="13"/>
      <c r="I181" s="13"/>
      <c r="J181" s="13"/>
      <c r="K181" s="13"/>
      <c r="L181" s="4"/>
    </row>
    <row r="182" spans="2:12" s="1" customFormat="1" x14ac:dyDescent="0.25">
      <c r="B182" s="44" t="s">
        <v>29</v>
      </c>
      <c r="C182" s="44"/>
      <c r="D182" s="44"/>
      <c r="E182" s="11">
        <f>E176+E180</f>
        <v>4749826</v>
      </c>
      <c r="F182" s="11">
        <f t="shared" ref="F182:K182" si="33">F176+F180</f>
        <v>3501280</v>
      </c>
      <c r="G182" s="11">
        <f t="shared" si="33"/>
        <v>2112551</v>
      </c>
      <c r="H182" s="11">
        <f t="shared" si="33"/>
        <v>0</v>
      </c>
      <c r="I182" s="11">
        <f t="shared" si="33"/>
        <v>8319686</v>
      </c>
      <c r="J182" s="11">
        <f t="shared" si="33"/>
        <v>0</v>
      </c>
      <c r="K182" s="11">
        <f t="shared" si="33"/>
        <v>18683343</v>
      </c>
      <c r="L182" s="4"/>
    </row>
    <row r="183" spans="2:12" s="1" customForma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28"/>
      <c r="L183" s="3"/>
    </row>
    <row r="184" spans="2:12" s="1" customFormat="1" x14ac:dyDescent="0.25">
      <c r="B184" s="50"/>
      <c r="C184" s="50"/>
      <c r="D184" s="50"/>
      <c r="E184" s="29"/>
      <c r="F184" s="30"/>
      <c r="G184" s="30"/>
      <c r="H184" s="30"/>
      <c r="I184" s="30"/>
      <c r="J184" s="30"/>
      <c r="K184" s="30"/>
      <c r="L184" s="3"/>
    </row>
    <row r="185" spans="2:12" s="1" customFormat="1" x14ac:dyDescent="0.25">
      <c r="B185" s="50"/>
      <c r="C185" s="50"/>
      <c r="D185" s="50"/>
      <c r="F185" s="31"/>
      <c r="G185" s="31"/>
      <c r="H185" s="31"/>
      <c r="I185" s="31"/>
      <c r="J185" s="31"/>
      <c r="K185" s="31"/>
      <c r="L185" s="32"/>
    </row>
    <row r="186" spans="2:12" s="1" customFormat="1" x14ac:dyDescent="0.25">
      <c r="B186" s="51"/>
      <c r="C186" s="51"/>
      <c r="D186" s="51"/>
      <c r="F186" s="33"/>
      <c r="G186" s="33"/>
      <c r="H186" s="33"/>
      <c r="I186" s="33"/>
      <c r="J186" s="33"/>
      <c r="K186" s="31"/>
      <c r="L186" s="32"/>
    </row>
    <row r="187" spans="2:12" s="1" customFormat="1" x14ac:dyDescent="0.25">
      <c r="B187" s="49"/>
      <c r="C187" s="49"/>
      <c r="D187" s="49"/>
      <c r="F187" s="23"/>
      <c r="G187" s="23"/>
      <c r="H187" s="23"/>
      <c r="I187" s="23"/>
      <c r="J187" s="23"/>
      <c r="K187" s="24"/>
      <c r="L187" s="3"/>
    </row>
    <row r="188" spans="2:12" s="1" customFormat="1" x14ac:dyDescent="0.25">
      <c r="B188" s="49"/>
      <c r="C188" s="49"/>
      <c r="D188" s="49"/>
      <c r="F188" s="23"/>
      <c r="G188" s="23"/>
      <c r="H188" s="23"/>
      <c r="I188" s="23"/>
      <c r="J188" s="23"/>
      <c r="K188" s="24"/>
      <c r="L188" s="1" t="s">
        <v>55</v>
      </c>
    </row>
    <row r="189" spans="2:12" s="1" customFormat="1" x14ac:dyDescent="0.25">
      <c r="B189" s="49"/>
      <c r="C189" s="49"/>
      <c r="D189" s="49"/>
      <c r="F189" s="23"/>
      <c r="G189" s="23"/>
      <c r="H189" s="23"/>
      <c r="I189" s="23"/>
      <c r="J189" s="23"/>
      <c r="K189" s="24"/>
      <c r="L189" s="3"/>
    </row>
    <row r="190" spans="2:12" s="1" customFormat="1" x14ac:dyDescent="0.25">
      <c r="B190" s="3"/>
      <c r="C190" s="3"/>
      <c r="D190" s="3"/>
      <c r="F190" s="23"/>
      <c r="G190" s="23"/>
      <c r="H190" s="23"/>
      <c r="I190" s="23"/>
      <c r="J190" s="23"/>
      <c r="K190" s="24"/>
      <c r="L190" s="3"/>
    </row>
    <row r="191" spans="2:12" s="1" customFormat="1" x14ac:dyDescent="0.25">
      <c r="B191" s="49"/>
      <c r="C191" s="49"/>
      <c r="D191" s="49"/>
      <c r="F191" s="23"/>
      <c r="G191" s="23"/>
      <c r="H191" s="23"/>
      <c r="I191" s="23"/>
      <c r="J191" s="23"/>
      <c r="K191" s="24"/>
      <c r="L191" s="3"/>
    </row>
    <row r="192" spans="2:12" s="1" customFormat="1" x14ac:dyDescent="0.25">
      <c r="B192" s="51"/>
      <c r="C192" s="51"/>
      <c r="D192" s="51"/>
      <c r="F192" s="33"/>
      <c r="G192" s="33"/>
      <c r="H192" s="33"/>
      <c r="I192" s="33"/>
      <c r="J192" s="33"/>
      <c r="K192" s="31"/>
      <c r="L192" s="32"/>
    </row>
    <row r="193" spans="2:12" s="1" customFormat="1" x14ac:dyDescent="0.25">
      <c r="B193" s="47" t="s">
        <v>56</v>
      </c>
      <c r="C193" s="47"/>
      <c r="D193" s="47"/>
      <c r="E193" s="47"/>
      <c r="F193" s="47"/>
      <c r="G193" s="47"/>
      <c r="H193" s="47"/>
      <c r="I193" s="47"/>
      <c r="J193" s="47"/>
      <c r="K193" s="47"/>
      <c r="L193" s="47"/>
    </row>
    <row r="194" spans="2:12" s="1" customFormat="1" x14ac:dyDescent="0.25">
      <c r="B194" s="42" t="s">
        <v>57</v>
      </c>
      <c r="C194" s="42"/>
      <c r="D194" s="42"/>
      <c r="E194" s="42"/>
      <c r="F194" s="42"/>
      <c r="G194" s="42"/>
      <c r="H194" s="42"/>
      <c r="I194" s="42"/>
      <c r="J194" s="42"/>
      <c r="K194" s="42"/>
      <c r="L194" s="42"/>
    </row>
    <row r="195" spans="2:12" s="1" customFormat="1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5" t="s">
        <v>3</v>
      </c>
      <c r="L195" s="4"/>
    </row>
    <row r="196" spans="2:12" s="1" customFormat="1" ht="39.6" x14ac:dyDescent="0.25">
      <c r="B196" s="43" t="s">
        <v>4</v>
      </c>
      <c r="C196" s="43"/>
      <c r="D196" s="43"/>
      <c r="E196" s="6" t="s">
        <v>5</v>
      </c>
      <c r="F196" s="7" t="s">
        <v>36</v>
      </c>
      <c r="G196" s="7" t="s">
        <v>37</v>
      </c>
      <c r="H196" s="7" t="s">
        <v>8</v>
      </c>
      <c r="I196" s="7" t="s">
        <v>9</v>
      </c>
      <c r="J196" s="7" t="s">
        <v>10</v>
      </c>
      <c r="K196" s="7" t="s">
        <v>11</v>
      </c>
      <c r="L196" s="4"/>
    </row>
    <row r="197" spans="2:12" s="1" customFormat="1" x14ac:dyDescent="0.25">
      <c r="B197" s="43" t="s">
        <v>12</v>
      </c>
      <c r="C197" s="43"/>
      <c r="D197" s="43"/>
      <c r="E197" s="8">
        <f>E198+E203+E204</f>
        <v>0</v>
      </c>
      <c r="F197" s="8">
        <f t="shared" ref="F197:K197" si="34">F198+F203+F204</f>
        <v>0</v>
      </c>
      <c r="G197" s="8">
        <f t="shared" si="34"/>
        <v>4270952</v>
      </c>
      <c r="H197" s="8">
        <f t="shared" si="34"/>
        <v>0</v>
      </c>
      <c r="I197" s="8">
        <f t="shared" si="34"/>
        <v>0</v>
      </c>
      <c r="J197" s="8">
        <f t="shared" si="34"/>
        <v>0</v>
      </c>
      <c r="K197" s="8">
        <f t="shared" si="34"/>
        <v>4270952</v>
      </c>
      <c r="L197" s="10"/>
    </row>
    <row r="198" spans="2:12" s="1" customFormat="1" x14ac:dyDescent="0.25">
      <c r="B198" s="44" t="s">
        <v>13</v>
      </c>
      <c r="C198" s="44"/>
      <c r="D198" s="44"/>
      <c r="E198" s="11">
        <f t="shared" ref="E198:J198" si="35">SUM(E199:E202)</f>
        <v>0</v>
      </c>
      <c r="F198" s="11">
        <f t="shared" si="35"/>
        <v>0</v>
      </c>
      <c r="G198" s="11">
        <f t="shared" si="35"/>
        <v>0</v>
      </c>
      <c r="H198" s="11">
        <f t="shared" si="35"/>
        <v>0</v>
      </c>
      <c r="I198" s="11">
        <f t="shared" si="35"/>
        <v>0</v>
      </c>
      <c r="J198" s="11">
        <f t="shared" si="35"/>
        <v>0</v>
      </c>
      <c r="K198" s="8">
        <f t="shared" ref="K198:K204" si="36">SUM(E198:J198)</f>
        <v>0</v>
      </c>
      <c r="L198" s="10"/>
    </row>
    <row r="199" spans="2:12" s="1" customFormat="1" x14ac:dyDescent="0.25">
      <c r="B199" s="45" t="s">
        <v>14</v>
      </c>
      <c r="C199" s="45"/>
      <c r="D199" s="45"/>
      <c r="E199" s="13"/>
      <c r="F199" s="13"/>
      <c r="G199" s="13"/>
      <c r="H199" s="13"/>
      <c r="I199" s="13"/>
      <c r="J199" s="13"/>
      <c r="K199" s="15">
        <f t="shared" si="36"/>
        <v>0</v>
      </c>
      <c r="L199" s="4"/>
    </row>
    <row r="200" spans="2:12" s="1" customFormat="1" x14ac:dyDescent="0.25">
      <c r="B200" s="45" t="s">
        <v>15</v>
      </c>
      <c r="C200" s="45"/>
      <c r="D200" s="45"/>
      <c r="E200" s="13"/>
      <c r="F200" s="13"/>
      <c r="G200" s="13"/>
      <c r="H200" s="13"/>
      <c r="I200" s="13"/>
      <c r="J200" s="13"/>
      <c r="K200" s="15">
        <f t="shared" si="36"/>
        <v>0</v>
      </c>
      <c r="L200" s="4"/>
    </row>
    <row r="201" spans="2:12" s="1" customFormat="1" x14ac:dyDescent="0.25">
      <c r="B201" s="45" t="s">
        <v>16</v>
      </c>
      <c r="C201" s="45"/>
      <c r="D201" s="45"/>
      <c r="E201" s="13"/>
      <c r="F201" s="13"/>
      <c r="G201" s="13"/>
      <c r="H201" s="13"/>
      <c r="I201" s="13"/>
      <c r="J201" s="13"/>
      <c r="K201" s="15">
        <f t="shared" si="36"/>
        <v>0</v>
      </c>
      <c r="L201" s="4"/>
    </row>
    <row r="202" spans="2:12" s="1" customFormat="1" x14ac:dyDescent="0.25">
      <c r="B202" s="45" t="s">
        <v>17</v>
      </c>
      <c r="C202" s="45"/>
      <c r="D202" s="45"/>
      <c r="E202" s="13"/>
      <c r="F202" s="13"/>
      <c r="G202" s="13"/>
      <c r="H202" s="13"/>
      <c r="I202" s="13"/>
      <c r="J202" s="13"/>
      <c r="K202" s="15">
        <f t="shared" si="36"/>
        <v>0</v>
      </c>
      <c r="L202" s="4"/>
    </row>
    <row r="203" spans="2:12" s="1" customFormat="1" x14ac:dyDescent="0.25">
      <c r="B203" s="44" t="s">
        <v>18</v>
      </c>
      <c r="C203" s="44"/>
      <c r="D203" s="44"/>
      <c r="E203" s="11"/>
      <c r="F203" s="11"/>
      <c r="G203" s="11">
        <v>4270952</v>
      </c>
      <c r="H203" s="11"/>
      <c r="I203" s="11"/>
      <c r="J203" s="11"/>
      <c r="K203" s="8">
        <f t="shared" si="36"/>
        <v>4270952</v>
      </c>
      <c r="L203" s="10"/>
    </row>
    <row r="204" spans="2:12" s="1" customFormat="1" x14ac:dyDescent="0.25">
      <c r="B204" s="44" t="s">
        <v>19</v>
      </c>
      <c r="C204" s="44"/>
      <c r="D204" s="44"/>
      <c r="E204" s="11"/>
      <c r="F204" s="13"/>
      <c r="G204" s="13"/>
      <c r="H204" s="13"/>
      <c r="I204" s="13"/>
      <c r="J204" s="13"/>
      <c r="K204" s="8">
        <f t="shared" si="36"/>
        <v>0</v>
      </c>
      <c r="L204" s="4"/>
    </row>
    <row r="205" spans="2:12" s="1" customFormat="1" x14ac:dyDescent="0.25">
      <c r="B205" s="44" t="s">
        <v>20</v>
      </c>
      <c r="C205" s="44"/>
      <c r="D205" s="44"/>
      <c r="E205" s="13"/>
      <c r="F205" s="11"/>
      <c r="G205" s="13"/>
      <c r="H205" s="13"/>
      <c r="I205" s="13"/>
      <c r="J205" s="13"/>
      <c r="K205" s="13"/>
      <c r="L205" s="4"/>
    </row>
    <row r="206" spans="2:12" s="1" customFormat="1" x14ac:dyDescent="0.25">
      <c r="B206" s="45" t="s">
        <v>13</v>
      </c>
      <c r="C206" s="45"/>
      <c r="D206" s="45"/>
      <c r="E206" s="13"/>
      <c r="F206" s="13"/>
      <c r="G206" s="13"/>
      <c r="H206" s="13"/>
      <c r="I206" s="13"/>
      <c r="J206" s="13"/>
      <c r="K206" s="13"/>
      <c r="L206" s="4"/>
    </row>
    <row r="207" spans="2:12" s="1" customFormat="1" x14ac:dyDescent="0.25">
      <c r="B207" s="45" t="s">
        <v>14</v>
      </c>
      <c r="C207" s="45"/>
      <c r="D207" s="45"/>
      <c r="E207" s="13"/>
      <c r="F207" s="13"/>
      <c r="G207" s="13"/>
      <c r="H207" s="13"/>
      <c r="I207" s="13"/>
      <c r="J207" s="13"/>
      <c r="K207" s="13"/>
      <c r="L207" s="4"/>
    </row>
    <row r="208" spans="2:12" s="1" customFormat="1" x14ac:dyDescent="0.25">
      <c r="B208" s="45" t="s">
        <v>21</v>
      </c>
      <c r="C208" s="45"/>
      <c r="D208" s="45"/>
      <c r="E208" s="13"/>
      <c r="F208" s="13"/>
      <c r="G208" s="13"/>
      <c r="H208" s="13"/>
      <c r="I208" s="13"/>
      <c r="J208" s="13"/>
      <c r="K208" s="13"/>
      <c r="L208" s="4"/>
    </row>
    <row r="209" spans="2:12" s="1" customFormat="1" x14ac:dyDescent="0.25">
      <c r="B209" s="45" t="s">
        <v>22</v>
      </c>
      <c r="C209" s="45"/>
      <c r="D209" s="45"/>
      <c r="E209" s="13"/>
      <c r="F209" s="13"/>
      <c r="G209" s="13"/>
      <c r="H209" s="13"/>
      <c r="I209" s="13"/>
      <c r="J209" s="13"/>
      <c r="K209" s="13"/>
      <c r="L209" s="4"/>
    </row>
    <row r="210" spans="2:12" s="1" customFormat="1" x14ac:dyDescent="0.25">
      <c r="B210" s="45" t="s">
        <v>17</v>
      </c>
      <c r="C210" s="45"/>
      <c r="D210" s="45"/>
      <c r="E210" s="13"/>
      <c r="F210" s="13"/>
      <c r="G210" s="13"/>
      <c r="H210" s="13"/>
      <c r="I210" s="13"/>
      <c r="J210" s="13"/>
      <c r="K210" s="13"/>
      <c r="L210" s="4"/>
    </row>
    <row r="211" spans="2:12" s="1" customFormat="1" x14ac:dyDescent="0.25">
      <c r="B211" s="45"/>
      <c r="C211" s="45"/>
      <c r="D211" s="45"/>
      <c r="E211" s="13"/>
      <c r="F211" s="13"/>
      <c r="G211" s="13"/>
      <c r="H211" s="13"/>
      <c r="I211" s="13"/>
      <c r="J211" s="13"/>
      <c r="K211" s="13"/>
      <c r="L211" s="4"/>
    </row>
    <row r="212" spans="2:12" s="1" customFormat="1" x14ac:dyDescent="0.25">
      <c r="B212" s="44" t="s">
        <v>23</v>
      </c>
      <c r="C212" s="44"/>
      <c r="D212" s="44"/>
      <c r="E212" s="11">
        <f t="shared" ref="E212:K212" si="37">E197+E205</f>
        <v>0</v>
      </c>
      <c r="F212" s="11">
        <f t="shared" si="37"/>
        <v>0</v>
      </c>
      <c r="G212" s="11">
        <f t="shared" si="37"/>
        <v>4270952</v>
      </c>
      <c r="H212" s="11">
        <f t="shared" si="37"/>
        <v>0</v>
      </c>
      <c r="I212" s="11">
        <f t="shared" si="37"/>
        <v>0</v>
      </c>
      <c r="J212" s="11">
        <f t="shared" si="37"/>
        <v>0</v>
      </c>
      <c r="K212" s="11">
        <f t="shared" si="37"/>
        <v>4270952</v>
      </c>
      <c r="L212" s="4"/>
    </row>
    <row r="213" spans="2:12" s="1" customFormat="1" x14ac:dyDescent="0.25">
      <c r="B213" s="10"/>
      <c r="C213" s="10"/>
      <c r="D213" s="10"/>
      <c r="E213" s="19"/>
      <c r="F213" s="19"/>
      <c r="G213" s="19"/>
      <c r="H213" s="19"/>
      <c r="I213" s="19"/>
      <c r="J213" s="19"/>
      <c r="K213" s="19"/>
      <c r="L213" s="4"/>
    </row>
    <row r="214" spans="2:12" s="1" customFormat="1" x14ac:dyDescent="0.25">
      <c r="B214" s="10"/>
      <c r="C214" s="10"/>
      <c r="D214" s="10"/>
      <c r="E214" s="19"/>
      <c r="F214" s="19"/>
      <c r="G214" s="19"/>
      <c r="H214" s="19"/>
      <c r="I214" s="19"/>
      <c r="J214" s="19"/>
      <c r="K214" s="19"/>
      <c r="L214" s="4"/>
    </row>
    <row r="215" spans="2:12" s="1" customFormat="1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2:12" s="1" customFormat="1" ht="39.6" x14ac:dyDescent="0.25">
      <c r="B216" s="48" t="s">
        <v>24</v>
      </c>
      <c r="C216" s="48"/>
      <c r="D216" s="48"/>
      <c r="E216" s="6" t="s">
        <v>5</v>
      </c>
      <c r="F216" s="7" t="s">
        <v>36</v>
      </c>
      <c r="G216" s="7" t="s">
        <v>37</v>
      </c>
      <c r="H216" s="7" t="s">
        <v>8</v>
      </c>
      <c r="I216" s="7" t="s">
        <v>9</v>
      </c>
      <c r="J216" s="7" t="s">
        <v>10</v>
      </c>
      <c r="K216" s="7" t="s">
        <v>11</v>
      </c>
      <c r="L216" s="4"/>
    </row>
    <row r="217" spans="2:12" s="1" customFormat="1" x14ac:dyDescent="0.25">
      <c r="B217" s="44" t="s">
        <v>26</v>
      </c>
      <c r="C217" s="44"/>
      <c r="D217" s="44"/>
      <c r="E217" s="11">
        <f t="shared" ref="E217:K217" si="38">E218</f>
        <v>0</v>
      </c>
      <c r="F217" s="11">
        <f t="shared" si="38"/>
        <v>0</v>
      </c>
      <c r="G217" s="11">
        <f t="shared" si="38"/>
        <v>1056705</v>
      </c>
      <c r="H217" s="11">
        <f t="shared" si="38"/>
        <v>3214247</v>
      </c>
      <c r="I217" s="11">
        <f t="shared" si="38"/>
        <v>0</v>
      </c>
      <c r="J217" s="11">
        <f t="shared" si="38"/>
        <v>0</v>
      </c>
      <c r="K217" s="11">
        <f t="shared" si="38"/>
        <v>4270952</v>
      </c>
      <c r="L217" s="10"/>
    </row>
    <row r="218" spans="2:12" s="1" customFormat="1" x14ac:dyDescent="0.25">
      <c r="B218" s="45" t="s">
        <v>27</v>
      </c>
      <c r="C218" s="45"/>
      <c r="D218" s="45"/>
      <c r="E218" s="13"/>
      <c r="F218" s="13"/>
      <c r="G218" s="13">
        <v>1056705</v>
      </c>
      <c r="H218" s="13">
        <v>3214247</v>
      </c>
      <c r="I218" s="13"/>
      <c r="J218" s="13"/>
      <c r="K218" s="11">
        <f>SUM(E218:J218)</f>
        <v>4270952</v>
      </c>
      <c r="L218" s="4"/>
    </row>
    <row r="219" spans="2:12" s="1" customFormat="1" x14ac:dyDescent="0.25">
      <c r="B219" s="45"/>
      <c r="C219" s="45"/>
      <c r="D219" s="45"/>
      <c r="E219" s="13"/>
      <c r="F219" s="13"/>
      <c r="G219" s="13"/>
      <c r="H219" s="13"/>
      <c r="I219" s="13"/>
      <c r="J219" s="13"/>
      <c r="K219" s="13">
        <f>SUM(E219:J219)</f>
        <v>0</v>
      </c>
      <c r="L219" s="4"/>
    </row>
    <row r="220" spans="2:12" s="1" customFormat="1" x14ac:dyDescent="0.25">
      <c r="B220" s="45"/>
      <c r="C220" s="45"/>
      <c r="D220" s="45"/>
      <c r="E220" s="13"/>
      <c r="F220" s="13"/>
      <c r="G220" s="13"/>
      <c r="H220" s="13"/>
      <c r="I220" s="13"/>
      <c r="J220" s="13"/>
      <c r="K220" s="13"/>
      <c r="L220" s="4"/>
    </row>
    <row r="221" spans="2:12" s="1" customFormat="1" x14ac:dyDescent="0.25">
      <c r="B221" s="17" t="s">
        <v>28</v>
      </c>
      <c r="C221" s="17"/>
      <c r="D221" s="17"/>
      <c r="E221" s="11"/>
      <c r="F221" s="11"/>
      <c r="G221" s="11">
        <v>41925</v>
      </c>
      <c r="H221" s="11"/>
      <c r="I221" s="11"/>
      <c r="J221" s="11"/>
      <c r="K221" s="11"/>
      <c r="L221" s="10"/>
    </row>
    <row r="222" spans="2:12" s="1" customFormat="1" x14ac:dyDescent="0.25">
      <c r="B222" s="45" t="s">
        <v>38</v>
      </c>
      <c r="C222" s="45"/>
      <c r="D222" s="45"/>
      <c r="E222" s="13"/>
      <c r="F222" s="13"/>
      <c r="G222" s="13"/>
      <c r="H222" s="13"/>
      <c r="I222" s="13"/>
      <c r="J222" s="13"/>
      <c r="K222" s="13"/>
      <c r="L222" s="4"/>
    </row>
    <row r="223" spans="2:12" s="1" customFormat="1" x14ac:dyDescent="0.25">
      <c r="B223" s="44" t="s">
        <v>29</v>
      </c>
      <c r="C223" s="44"/>
      <c r="D223" s="44"/>
      <c r="E223" s="11">
        <f>E217+E221</f>
        <v>0</v>
      </c>
      <c r="F223" s="11">
        <f t="shared" ref="F223:K223" si="39">F217+F221</f>
        <v>0</v>
      </c>
      <c r="G223" s="11">
        <f t="shared" si="39"/>
        <v>1098630</v>
      </c>
      <c r="H223" s="11">
        <f t="shared" si="39"/>
        <v>3214247</v>
      </c>
      <c r="I223" s="11">
        <f t="shared" si="39"/>
        <v>0</v>
      </c>
      <c r="J223" s="11">
        <f t="shared" si="39"/>
        <v>0</v>
      </c>
      <c r="K223" s="11">
        <f t="shared" si="39"/>
        <v>4270952</v>
      </c>
      <c r="L223" s="4"/>
    </row>
    <row r="224" spans="2:12" s="1" customForma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28"/>
      <c r="L224" s="3"/>
    </row>
    <row r="225" spans="2:13" s="1" customFormat="1" x14ac:dyDescent="0.25">
      <c r="B225" s="50"/>
      <c r="C225" s="50"/>
      <c r="D225" s="50"/>
      <c r="E225" s="29"/>
      <c r="F225" s="30"/>
      <c r="G225" s="30"/>
      <c r="H225" s="30"/>
      <c r="I225" s="30"/>
      <c r="J225" s="30"/>
      <c r="K225" s="30"/>
      <c r="L225" s="25" t="s">
        <v>58</v>
      </c>
      <c r="M225" s="25"/>
    </row>
    <row r="226" spans="2:13" s="1" customFormat="1" x14ac:dyDescent="0.25">
      <c r="B226" s="34"/>
      <c r="C226" s="34"/>
      <c r="D226" s="34"/>
      <c r="E226" s="29"/>
      <c r="F226" s="30"/>
      <c r="G226" s="30"/>
      <c r="H226" s="30"/>
      <c r="I226" s="30"/>
      <c r="J226" s="30"/>
      <c r="K226" s="30"/>
      <c r="L226" s="25"/>
      <c r="M226" s="25"/>
    </row>
    <row r="227" spans="2:13" s="1" customFormat="1" x14ac:dyDescent="0.25">
      <c r="B227" s="34"/>
      <c r="C227" s="34"/>
      <c r="D227" s="34"/>
      <c r="E227" s="29"/>
      <c r="F227" s="30"/>
      <c r="G227" s="30"/>
      <c r="H227" s="30"/>
      <c r="I227" s="30"/>
      <c r="J227" s="30"/>
      <c r="K227" s="30"/>
      <c r="L227" s="25"/>
      <c r="M227" s="25"/>
    </row>
    <row r="228" spans="2:13" s="1" customFormat="1" x14ac:dyDescent="0.25">
      <c r="B228" s="50"/>
      <c r="C228" s="50"/>
      <c r="D228" s="50"/>
      <c r="F228" s="31"/>
      <c r="G228" s="31"/>
      <c r="H228" s="31"/>
      <c r="I228" s="31"/>
      <c r="J228" s="31"/>
      <c r="K228" s="31"/>
      <c r="L228" s="32"/>
    </row>
    <row r="229" spans="2:13" s="1" customFormat="1" x14ac:dyDescent="0.25">
      <c r="B229" s="51"/>
      <c r="C229" s="51"/>
      <c r="D229" s="51"/>
      <c r="F229" s="33"/>
      <c r="G229" s="33"/>
      <c r="H229" s="33"/>
      <c r="I229" s="33"/>
      <c r="J229" s="33"/>
      <c r="K229" s="31"/>
      <c r="L229" s="32"/>
    </row>
    <row r="230" spans="2:13" s="1" customFormat="1" x14ac:dyDescent="0.25">
      <c r="B230" s="47" t="s">
        <v>59</v>
      </c>
      <c r="C230" s="47"/>
      <c r="D230" s="47"/>
      <c r="E230" s="47"/>
      <c r="F230" s="47"/>
      <c r="G230" s="47"/>
      <c r="H230" s="47"/>
      <c r="I230" s="47"/>
      <c r="J230" s="47"/>
      <c r="K230" s="47"/>
      <c r="L230" s="47"/>
    </row>
    <row r="231" spans="2:13" s="1" customFormat="1" x14ac:dyDescent="0.25">
      <c r="B231" s="42" t="s">
        <v>60</v>
      </c>
      <c r="C231" s="42"/>
      <c r="D231" s="42"/>
      <c r="E231" s="42"/>
      <c r="F231" s="42"/>
      <c r="G231" s="42"/>
      <c r="H231" s="42"/>
      <c r="I231" s="42"/>
      <c r="J231" s="42"/>
      <c r="K231" s="42"/>
      <c r="L231" s="42"/>
    </row>
    <row r="232" spans="2:13" s="1" customFormat="1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5" t="s">
        <v>3</v>
      </c>
      <c r="L232" s="4"/>
    </row>
    <row r="233" spans="2:13" s="1" customFormat="1" ht="39.6" x14ac:dyDescent="0.25">
      <c r="B233" s="43" t="s">
        <v>4</v>
      </c>
      <c r="C233" s="43"/>
      <c r="D233" s="43"/>
      <c r="E233" s="6" t="s">
        <v>5</v>
      </c>
      <c r="F233" s="7" t="s">
        <v>36</v>
      </c>
      <c r="G233" s="7" t="s">
        <v>37</v>
      </c>
      <c r="H233" s="7" t="s">
        <v>8</v>
      </c>
      <c r="I233" s="7" t="s">
        <v>9</v>
      </c>
      <c r="J233" s="7" t="s">
        <v>10</v>
      </c>
      <c r="K233" s="7" t="s">
        <v>11</v>
      </c>
      <c r="L233" s="4"/>
    </row>
    <row r="234" spans="2:13" s="1" customFormat="1" x14ac:dyDescent="0.25">
      <c r="B234" s="43" t="s">
        <v>12</v>
      </c>
      <c r="C234" s="43"/>
      <c r="D234" s="43"/>
      <c r="E234" s="8">
        <f>E235+E240+E241</f>
        <v>16494922</v>
      </c>
      <c r="F234" s="8">
        <f t="shared" ref="F234:K234" si="40">F235+F240+F241</f>
        <v>6958179</v>
      </c>
      <c r="G234" s="8">
        <f t="shared" si="40"/>
        <v>775823</v>
      </c>
      <c r="H234" s="8">
        <f t="shared" si="40"/>
        <v>0</v>
      </c>
      <c r="I234" s="8">
        <f t="shared" si="40"/>
        <v>0</v>
      </c>
      <c r="J234" s="8">
        <f t="shared" si="40"/>
        <v>0</v>
      </c>
      <c r="K234" s="8">
        <f t="shared" si="40"/>
        <v>24228924</v>
      </c>
      <c r="L234" s="10"/>
    </row>
    <row r="235" spans="2:13" s="1" customFormat="1" x14ac:dyDescent="0.25">
      <c r="B235" s="44" t="s">
        <v>13</v>
      </c>
      <c r="C235" s="44"/>
      <c r="D235" s="44"/>
      <c r="E235" s="11">
        <f t="shared" ref="E235:J235" si="41">SUM(E236:E239)</f>
        <v>0</v>
      </c>
      <c r="F235" s="11">
        <f t="shared" si="41"/>
        <v>0</v>
      </c>
      <c r="G235" s="11">
        <f t="shared" si="41"/>
        <v>0</v>
      </c>
      <c r="H235" s="11">
        <f t="shared" si="41"/>
        <v>0</v>
      </c>
      <c r="I235" s="11">
        <f t="shared" si="41"/>
        <v>0</v>
      </c>
      <c r="J235" s="11">
        <f t="shared" si="41"/>
        <v>0</v>
      </c>
      <c r="K235" s="8">
        <f t="shared" ref="K235:K247" si="42">SUM(E235:J235)</f>
        <v>0</v>
      </c>
      <c r="L235" s="10"/>
    </row>
    <row r="236" spans="2:13" s="1" customFormat="1" x14ac:dyDescent="0.25">
      <c r="B236" s="45" t="s">
        <v>14</v>
      </c>
      <c r="C236" s="45"/>
      <c r="D236" s="45"/>
      <c r="E236" s="13"/>
      <c r="F236" s="13"/>
      <c r="G236" s="13"/>
      <c r="H236" s="13"/>
      <c r="I236" s="13"/>
      <c r="J236" s="13"/>
      <c r="K236" s="15">
        <f t="shared" si="42"/>
        <v>0</v>
      </c>
      <c r="L236" s="4"/>
    </row>
    <row r="237" spans="2:13" s="1" customFormat="1" x14ac:dyDescent="0.25">
      <c r="B237" s="45" t="s">
        <v>15</v>
      </c>
      <c r="C237" s="45"/>
      <c r="D237" s="45"/>
      <c r="E237" s="13"/>
      <c r="F237" s="13"/>
      <c r="G237" s="13"/>
      <c r="H237" s="13"/>
      <c r="I237" s="13"/>
      <c r="J237" s="13"/>
      <c r="K237" s="15">
        <f t="shared" si="42"/>
        <v>0</v>
      </c>
      <c r="L237" s="4"/>
    </row>
    <row r="238" spans="2:13" s="1" customFormat="1" x14ac:dyDescent="0.25">
      <c r="B238" s="45" t="s">
        <v>16</v>
      </c>
      <c r="C238" s="45"/>
      <c r="D238" s="45"/>
      <c r="E238" s="13"/>
      <c r="F238" s="13"/>
      <c r="G238" s="13"/>
      <c r="H238" s="13"/>
      <c r="I238" s="13"/>
      <c r="J238" s="13"/>
      <c r="K238" s="15">
        <f t="shared" si="42"/>
        <v>0</v>
      </c>
      <c r="L238" s="4"/>
    </row>
    <row r="239" spans="2:13" s="1" customFormat="1" x14ac:dyDescent="0.25">
      <c r="B239" s="45" t="s">
        <v>17</v>
      </c>
      <c r="C239" s="45"/>
      <c r="D239" s="45"/>
      <c r="E239" s="13"/>
      <c r="F239" s="13"/>
      <c r="G239" s="13"/>
      <c r="H239" s="13"/>
      <c r="I239" s="13"/>
      <c r="J239" s="13"/>
      <c r="K239" s="15">
        <f t="shared" si="42"/>
        <v>0</v>
      </c>
      <c r="L239" s="4"/>
    </row>
    <row r="240" spans="2:13" s="1" customFormat="1" x14ac:dyDescent="0.25">
      <c r="B240" s="44" t="s">
        <v>18</v>
      </c>
      <c r="C240" s="44"/>
      <c r="D240" s="44"/>
      <c r="E240" s="11">
        <v>16494922</v>
      </c>
      <c r="F240" s="11">
        <v>6958179</v>
      </c>
      <c r="G240" s="11">
        <v>775823</v>
      </c>
      <c r="H240" s="11"/>
      <c r="I240" s="11"/>
      <c r="J240" s="11"/>
      <c r="K240" s="8">
        <f t="shared" si="42"/>
        <v>24228924</v>
      </c>
      <c r="L240" s="10"/>
    </row>
    <row r="241" spans="2:12" s="1" customFormat="1" x14ac:dyDescent="0.25">
      <c r="B241" s="44" t="s">
        <v>19</v>
      </c>
      <c r="C241" s="44"/>
      <c r="D241" s="44"/>
      <c r="E241" s="11"/>
      <c r="F241" s="13"/>
      <c r="G241" s="13"/>
      <c r="H241" s="13"/>
      <c r="I241" s="13"/>
      <c r="J241" s="13"/>
      <c r="K241" s="8">
        <f t="shared" si="42"/>
        <v>0</v>
      </c>
      <c r="L241" s="4"/>
    </row>
    <row r="242" spans="2:12" s="1" customFormat="1" x14ac:dyDescent="0.25">
      <c r="B242" s="44" t="s">
        <v>20</v>
      </c>
      <c r="C242" s="44"/>
      <c r="D242" s="44"/>
      <c r="E242" s="13"/>
      <c r="F242" s="11"/>
      <c r="G242" s="13">
        <v>137447</v>
      </c>
      <c r="H242" s="13"/>
      <c r="I242" s="13"/>
      <c r="J242" s="13"/>
      <c r="K242" s="15">
        <f t="shared" si="42"/>
        <v>137447</v>
      </c>
      <c r="L242" s="4"/>
    </row>
    <row r="243" spans="2:12" s="1" customFormat="1" x14ac:dyDescent="0.25">
      <c r="B243" s="45" t="s">
        <v>13</v>
      </c>
      <c r="C243" s="45"/>
      <c r="D243" s="45"/>
      <c r="E243" s="13"/>
      <c r="F243" s="13"/>
      <c r="G243" s="13">
        <v>137447</v>
      </c>
      <c r="H243" s="13"/>
      <c r="I243" s="13"/>
      <c r="J243" s="13"/>
      <c r="K243" s="15">
        <f t="shared" si="42"/>
        <v>137447</v>
      </c>
      <c r="L243" s="4"/>
    </row>
    <row r="244" spans="2:12" s="1" customFormat="1" x14ac:dyDescent="0.25">
      <c r="B244" s="45" t="s">
        <v>14</v>
      </c>
      <c r="C244" s="45"/>
      <c r="D244" s="45"/>
      <c r="E244" s="13"/>
      <c r="F244" s="13"/>
      <c r="G244" s="13"/>
      <c r="H244" s="13"/>
      <c r="I244" s="13"/>
      <c r="J244" s="13"/>
      <c r="K244" s="15">
        <f t="shared" si="42"/>
        <v>0</v>
      </c>
      <c r="L244" s="4"/>
    </row>
    <row r="245" spans="2:12" s="1" customFormat="1" x14ac:dyDescent="0.25">
      <c r="B245" s="45" t="s">
        <v>21</v>
      </c>
      <c r="C245" s="45"/>
      <c r="D245" s="45"/>
      <c r="E245" s="13"/>
      <c r="F245" s="13"/>
      <c r="G245" s="13"/>
      <c r="H245" s="13"/>
      <c r="I245" s="13"/>
      <c r="J245" s="13"/>
      <c r="K245" s="15">
        <f t="shared" si="42"/>
        <v>0</v>
      </c>
      <c r="L245" s="4"/>
    </row>
    <row r="246" spans="2:12" s="1" customFormat="1" x14ac:dyDescent="0.25">
      <c r="B246" s="45" t="s">
        <v>22</v>
      </c>
      <c r="C246" s="45"/>
      <c r="D246" s="45"/>
      <c r="E246" s="13"/>
      <c r="F246" s="13"/>
      <c r="G246" s="13"/>
      <c r="H246" s="13"/>
      <c r="I246" s="13"/>
      <c r="J246" s="13"/>
      <c r="K246" s="15">
        <f t="shared" si="42"/>
        <v>0</v>
      </c>
      <c r="L246" s="4"/>
    </row>
    <row r="247" spans="2:12" s="1" customFormat="1" x14ac:dyDescent="0.25">
      <c r="B247" s="45" t="s">
        <v>17</v>
      </c>
      <c r="C247" s="45"/>
      <c r="D247" s="45"/>
      <c r="E247" s="13"/>
      <c r="F247" s="13"/>
      <c r="G247" s="13">
        <v>137447</v>
      </c>
      <c r="H247" s="13"/>
      <c r="I247" s="13"/>
      <c r="J247" s="13"/>
      <c r="K247" s="15">
        <f t="shared" si="42"/>
        <v>137447</v>
      </c>
      <c r="L247" s="4"/>
    </row>
    <row r="248" spans="2:12" s="1" customFormat="1" x14ac:dyDescent="0.25">
      <c r="B248" s="45"/>
      <c r="C248" s="45"/>
      <c r="D248" s="45"/>
      <c r="E248" s="13"/>
      <c r="F248" s="13"/>
      <c r="G248" s="13"/>
      <c r="H248" s="13"/>
      <c r="I248" s="13"/>
      <c r="J248" s="13"/>
      <c r="K248" s="13"/>
      <c r="L248" s="4"/>
    </row>
    <row r="249" spans="2:12" s="1" customFormat="1" x14ac:dyDescent="0.25">
      <c r="B249" s="44" t="s">
        <v>23</v>
      </c>
      <c r="C249" s="44"/>
      <c r="D249" s="44"/>
      <c r="E249" s="11">
        <f t="shared" ref="E249:K249" si="43">E234+E242</f>
        <v>16494922</v>
      </c>
      <c r="F249" s="11">
        <f t="shared" si="43"/>
        <v>6958179</v>
      </c>
      <c r="G249" s="11">
        <f t="shared" si="43"/>
        <v>913270</v>
      </c>
      <c r="H249" s="11">
        <f t="shared" si="43"/>
        <v>0</v>
      </c>
      <c r="I249" s="11">
        <f t="shared" si="43"/>
        <v>0</v>
      </c>
      <c r="J249" s="11">
        <f t="shared" si="43"/>
        <v>0</v>
      </c>
      <c r="K249" s="11">
        <f t="shared" si="43"/>
        <v>24366371</v>
      </c>
      <c r="L249" s="4"/>
    </row>
    <row r="250" spans="2:12" s="1" customFormat="1" x14ac:dyDescent="0.25">
      <c r="B250" s="10"/>
      <c r="C250" s="10"/>
      <c r="D250" s="10"/>
      <c r="E250" s="19"/>
      <c r="F250" s="19"/>
      <c r="G250" s="19"/>
      <c r="H250" s="19"/>
      <c r="I250" s="19"/>
      <c r="J250" s="19"/>
      <c r="K250" s="19"/>
      <c r="L250" s="4"/>
    </row>
    <row r="251" spans="2:12" s="1" customFormat="1" x14ac:dyDescent="0.25">
      <c r="B251" s="10"/>
      <c r="C251" s="10"/>
      <c r="D251" s="10"/>
      <c r="E251" s="19"/>
      <c r="F251" s="19"/>
      <c r="G251" s="19"/>
      <c r="H251" s="19"/>
      <c r="I251" s="19"/>
      <c r="J251" s="19"/>
      <c r="K251" s="19"/>
      <c r="L251" s="4"/>
    </row>
    <row r="252" spans="2:12" s="1" customFormat="1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spans="2:12" s="1" customFormat="1" ht="39.6" x14ac:dyDescent="0.25">
      <c r="B253" s="48" t="s">
        <v>24</v>
      </c>
      <c r="C253" s="48"/>
      <c r="D253" s="48"/>
      <c r="E253" s="6" t="s">
        <v>5</v>
      </c>
      <c r="F253" s="7" t="s">
        <v>36</v>
      </c>
      <c r="G253" s="7" t="s">
        <v>61</v>
      </c>
      <c r="H253" s="7" t="s">
        <v>8</v>
      </c>
      <c r="I253" s="7" t="s">
        <v>9</v>
      </c>
      <c r="J253" s="7" t="s">
        <v>10</v>
      </c>
      <c r="K253" s="7" t="s">
        <v>11</v>
      </c>
      <c r="L253" s="4"/>
    </row>
    <row r="254" spans="2:12" s="1" customFormat="1" x14ac:dyDescent="0.25">
      <c r="B254" s="44" t="s">
        <v>26</v>
      </c>
      <c r="C254" s="44"/>
      <c r="D254" s="44"/>
      <c r="E254" s="11">
        <f t="shared" ref="E254:K254" si="44">E255</f>
        <v>7318119</v>
      </c>
      <c r="F254" s="11">
        <f t="shared" si="44"/>
        <v>16902929</v>
      </c>
      <c r="G254" s="11">
        <f t="shared" si="44"/>
        <v>7876</v>
      </c>
      <c r="H254" s="11">
        <f t="shared" si="44"/>
        <v>0</v>
      </c>
      <c r="I254" s="11">
        <f t="shared" si="44"/>
        <v>0</v>
      </c>
      <c r="J254" s="11">
        <f t="shared" si="44"/>
        <v>0</v>
      </c>
      <c r="K254" s="11">
        <f t="shared" si="44"/>
        <v>24228924</v>
      </c>
      <c r="L254" s="10"/>
    </row>
    <row r="255" spans="2:12" s="1" customFormat="1" x14ac:dyDescent="0.25">
      <c r="B255" s="45" t="s">
        <v>27</v>
      </c>
      <c r="C255" s="45"/>
      <c r="D255" s="45"/>
      <c r="E255" s="13">
        <v>7318119</v>
      </c>
      <c r="F255" s="13">
        <v>16902929</v>
      </c>
      <c r="G255" s="13">
        <v>7876</v>
      </c>
      <c r="H255" s="13"/>
      <c r="I255" s="13"/>
      <c r="J255" s="13"/>
      <c r="K255" s="11">
        <f>SUM(E255:J255)</f>
        <v>24228924</v>
      </c>
      <c r="L255" s="4"/>
    </row>
    <row r="256" spans="2:12" s="1" customFormat="1" x14ac:dyDescent="0.25">
      <c r="B256" s="45"/>
      <c r="C256" s="45"/>
      <c r="D256" s="45"/>
      <c r="E256" s="13"/>
      <c r="F256" s="13"/>
      <c r="G256" s="13"/>
      <c r="H256" s="13"/>
      <c r="I256" s="13"/>
      <c r="J256" s="13"/>
      <c r="K256" s="13">
        <f>SUM(E256:J256)</f>
        <v>0</v>
      </c>
      <c r="L256" s="4"/>
    </row>
    <row r="257" spans="2:12" s="1" customFormat="1" x14ac:dyDescent="0.25">
      <c r="B257" s="45"/>
      <c r="C257" s="45"/>
      <c r="D257" s="45"/>
      <c r="E257" s="13"/>
      <c r="F257" s="13"/>
      <c r="G257" s="13"/>
      <c r="H257" s="13"/>
      <c r="I257" s="13"/>
      <c r="J257" s="13"/>
      <c r="K257" s="13">
        <f t="shared" ref="K257:K258" si="45">SUM(E257:J257)</f>
        <v>0</v>
      </c>
      <c r="L257" s="4"/>
    </row>
    <row r="258" spans="2:12" s="1" customFormat="1" x14ac:dyDescent="0.25">
      <c r="B258" s="17" t="s">
        <v>28</v>
      </c>
      <c r="C258" s="17"/>
      <c r="D258" s="17"/>
      <c r="E258" s="11"/>
      <c r="F258" s="11"/>
      <c r="G258" s="11">
        <v>137447</v>
      </c>
      <c r="H258" s="11"/>
      <c r="I258" s="11"/>
      <c r="J258" s="11"/>
      <c r="K258" s="13">
        <f t="shared" si="45"/>
        <v>137447</v>
      </c>
      <c r="L258" s="10"/>
    </row>
    <row r="259" spans="2:12" s="1" customFormat="1" x14ac:dyDescent="0.25">
      <c r="B259" s="45" t="s">
        <v>38</v>
      </c>
      <c r="C259" s="45"/>
      <c r="D259" s="45"/>
      <c r="E259" s="13"/>
      <c r="F259" s="13"/>
      <c r="G259" s="13"/>
      <c r="H259" s="13"/>
      <c r="I259" s="13"/>
      <c r="J259" s="13"/>
      <c r="K259" s="13"/>
      <c r="L259" s="4"/>
    </row>
    <row r="260" spans="2:12" s="1" customFormat="1" x14ac:dyDescent="0.25">
      <c r="B260" s="44" t="s">
        <v>29</v>
      </c>
      <c r="C260" s="44"/>
      <c r="D260" s="44"/>
      <c r="E260" s="11">
        <f>E254+E258</f>
        <v>7318119</v>
      </c>
      <c r="F260" s="11">
        <f t="shared" ref="F260:K260" si="46">F254+F258</f>
        <v>16902929</v>
      </c>
      <c r="G260" s="11">
        <f t="shared" si="46"/>
        <v>145323</v>
      </c>
      <c r="H260" s="11">
        <f t="shared" si="46"/>
        <v>0</v>
      </c>
      <c r="I260" s="11">
        <f t="shared" si="46"/>
        <v>0</v>
      </c>
      <c r="J260" s="11">
        <f t="shared" si="46"/>
        <v>0</v>
      </c>
      <c r="K260" s="11">
        <f t="shared" si="46"/>
        <v>24366371</v>
      </c>
      <c r="L260" s="4"/>
    </row>
    <row r="261" spans="2:12" s="1" customFormat="1" x14ac:dyDescent="0.25">
      <c r="B261" s="10"/>
      <c r="C261" s="10"/>
      <c r="D261" s="10"/>
      <c r="E261" s="19"/>
      <c r="F261" s="19"/>
      <c r="G261" s="19"/>
      <c r="H261" s="19"/>
      <c r="I261" s="19"/>
      <c r="J261" s="19"/>
      <c r="K261" s="19"/>
      <c r="L261" s="4"/>
    </row>
    <row r="262" spans="2:12" s="1" customFormat="1" x14ac:dyDescent="0.25">
      <c r="B262" s="10"/>
      <c r="C262" s="10"/>
      <c r="D262" s="10"/>
      <c r="E262" s="19"/>
      <c r="F262" s="19"/>
      <c r="G262" s="19"/>
      <c r="H262" s="19"/>
      <c r="I262" s="19"/>
      <c r="J262" s="19"/>
      <c r="K262" s="19"/>
      <c r="L262" s="4"/>
    </row>
    <row r="263" spans="2:12" s="1" customFormat="1" x14ac:dyDescent="0.25">
      <c r="B263" s="10"/>
      <c r="C263" s="10"/>
      <c r="D263" s="10"/>
      <c r="E263" s="19"/>
      <c r="F263" s="19"/>
      <c r="G263" s="19"/>
      <c r="H263" s="19"/>
      <c r="I263" s="19"/>
      <c r="J263" s="19"/>
      <c r="K263" s="19"/>
      <c r="L263" s="4"/>
    </row>
    <row r="264" spans="2:12" s="1" customForma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28"/>
      <c r="L264" s="3"/>
    </row>
    <row r="265" spans="2:12" s="1" customFormat="1" x14ac:dyDescent="0.25">
      <c r="B265" s="50"/>
      <c r="C265" s="50"/>
      <c r="D265" s="50"/>
      <c r="E265" s="29"/>
      <c r="F265" s="30"/>
      <c r="G265" s="30"/>
      <c r="H265" s="30"/>
      <c r="I265" s="30"/>
      <c r="J265" s="30"/>
      <c r="K265" s="30"/>
      <c r="L265" s="1" t="s">
        <v>62</v>
      </c>
    </row>
    <row r="266" spans="2:12" s="1" customFormat="1" x14ac:dyDescent="0.25">
      <c r="B266" s="51"/>
      <c r="C266" s="51"/>
      <c r="D266" s="51"/>
      <c r="F266" s="33"/>
      <c r="G266" s="33"/>
      <c r="H266" s="33"/>
      <c r="I266" s="33"/>
      <c r="J266" s="33"/>
      <c r="K266" s="31"/>
      <c r="L266" s="32"/>
    </row>
    <row r="267" spans="2:12" s="1" customFormat="1" x14ac:dyDescent="0.25">
      <c r="B267" s="52" t="s">
        <v>63</v>
      </c>
      <c r="C267" s="52"/>
      <c r="D267" s="52"/>
      <c r="E267" s="52"/>
      <c r="F267" s="52"/>
      <c r="G267" s="52"/>
      <c r="H267" s="52"/>
      <c r="I267" s="52"/>
      <c r="J267" s="52"/>
      <c r="K267" s="52"/>
      <c r="L267" s="52"/>
    </row>
    <row r="268" spans="2:12" s="1" customFormat="1" x14ac:dyDescent="0.25">
      <c r="B268" s="42" t="s">
        <v>64</v>
      </c>
      <c r="C268" s="42"/>
      <c r="D268" s="42"/>
      <c r="E268" s="42"/>
      <c r="F268" s="42"/>
      <c r="G268" s="42"/>
      <c r="H268" s="42"/>
      <c r="I268" s="42"/>
      <c r="J268" s="42"/>
      <c r="K268" s="42"/>
      <c r="L268" s="42"/>
    </row>
    <row r="269" spans="2:12" s="1" customFormat="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5" t="s">
        <v>3</v>
      </c>
      <c r="L269" s="4"/>
    </row>
    <row r="270" spans="2:12" s="1" customFormat="1" ht="39.6" x14ac:dyDescent="0.25">
      <c r="B270" s="43" t="s">
        <v>4</v>
      </c>
      <c r="C270" s="43"/>
      <c r="D270" s="43"/>
      <c r="E270" s="6" t="s">
        <v>5</v>
      </c>
      <c r="F270" s="7" t="s">
        <v>36</v>
      </c>
      <c r="G270" s="7" t="s">
        <v>37</v>
      </c>
      <c r="H270" s="7" t="s">
        <v>8</v>
      </c>
      <c r="I270" s="7" t="s">
        <v>9</v>
      </c>
      <c r="J270" s="7" t="s">
        <v>10</v>
      </c>
      <c r="K270" s="7" t="s">
        <v>11</v>
      </c>
      <c r="L270" s="4"/>
    </row>
    <row r="271" spans="2:12" s="1" customFormat="1" x14ac:dyDescent="0.25">
      <c r="B271" s="43" t="s">
        <v>12</v>
      </c>
      <c r="C271" s="43"/>
      <c r="D271" s="43"/>
      <c r="E271" s="8">
        <f>E272+E277+E278</f>
        <v>151765500</v>
      </c>
      <c r="F271" s="8">
        <f t="shared" ref="F271:K271" si="47">F272+F277+F278</f>
        <v>127000000</v>
      </c>
      <c r="G271" s="8">
        <f t="shared" si="47"/>
        <v>0</v>
      </c>
      <c r="H271" s="8">
        <f t="shared" si="47"/>
        <v>0</v>
      </c>
      <c r="I271" s="8">
        <f t="shared" si="47"/>
        <v>0</v>
      </c>
      <c r="J271" s="8">
        <f t="shared" si="47"/>
        <v>0</v>
      </c>
      <c r="K271" s="8">
        <f t="shared" si="47"/>
        <v>278765500</v>
      </c>
      <c r="L271" s="10"/>
    </row>
    <row r="272" spans="2:12" s="1" customFormat="1" x14ac:dyDescent="0.25">
      <c r="B272" s="44" t="s">
        <v>13</v>
      </c>
      <c r="C272" s="44"/>
      <c r="D272" s="44"/>
      <c r="E272" s="11">
        <f t="shared" ref="E272:J272" si="48">SUM(E273:E276)</f>
        <v>0</v>
      </c>
      <c r="F272" s="11">
        <f t="shared" si="48"/>
        <v>0</v>
      </c>
      <c r="G272" s="11">
        <f t="shared" si="48"/>
        <v>0</v>
      </c>
      <c r="H272" s="11">
        <f t="shared" si="48"/>
        <v>0</v>
      </c>
      <c r="I272" s="11">
        <f t="shared" si="48"/>
        <v>0</v>
      </c>
      <c r="J272" s="11">
        <f t="shared" si="48"/>
        <v>0</v>
      </c>
      <c r="K272" s="8">
        <f t="shared" ref="K272:K278" si="49">SUM(E272:J272)</f>
        <v>0</v>
      </c>
      <c r="L272" s="10"/>
    </row>
    <row r="273" spans="2:12" s="1" customFormat="1" x14ac:dyDescent="0.25">
      <c r="B273" s="45" t="s">
        <v>14</v>
      </c>
      <c r="C273" s="45"/>
      <c r="D273" s="45"/>
      <c r="E273" s="13"/>
      <c r="F273" s="13"/>
      <c r="G273" s="13"/>
      <c r="H273" s="13"/>
      <c r="I273" s="13"/>
      <c r="J273" s="13"/>
      <c r="K273" s="15">
        <f t="shared" si="49"/>
        <v>0</v>
      </c>
      <c r="L273" s="4"/>
    </row>
    <row r="274" spans="2:12" s="1" customFormat="1" x14ac:dyDescent="0.25">
      <c r="B274" s="45" t="s">
        <v>15</v>
      </c>
      <c r="C274" s="45"/>
      <c r="D274" s="45"/>
      <c r="E274" s="13"/>
      <c r="F274" s="13"/>
      <c r="G274" s="13"/>
      <c r="H274" s="13"/>
      <c r="I274" s="13"/>
      <c r="J274" s="13"/>
      <c r="K274" s="15">
        <f t="shared" si="49"/>
        <v>0</v>
      </c>
      <c r="L274" s="4"/>
    </row>
    <row r="275" spans="2:12" s="1" customFormat="1" x14ac:dyDescent="0.25">
      <c r="B275" s="45" t="s">
        <v>16</v>
      </c>
      <c r="C275" s="45"/>
      <c r="D275" s="45"/>
      <c r="E275" s="13"/>
      <c r="F275" s="13"/>
      <c r="G275" s="13"/>
      <c r="H275" s="13"/>
      <c r="I275" s="13"/>
      <c r="J275" s="13"/>
      <c r="K275" s="15">
        <f t="shared" si="49"/>
        <v>0</v>
      </c>
      <c r="L275" s="4"/>
    </row>
    <row r="276" spans="2:12" s="1" customFormat="1" x14ac:dyDescent="0.25">
      <c r="B276" s="45" t="s">
        <v>17</v>
      </c>
      <c r="C276" s="45"/>
      <c r="D276" s="45"/>
      <c r="E276" s="13"/>
      <c r="F276" s="13"/>
      <c r="G276" s="13"/>
      <c r="H276" s="13"/>
      <c r="I276" s="13"/>
      <c r="J276" s="13"/>
      <c r="K276" s="15">
        <f t="shared" si="49"/>
        <v>0</v>
      </c>
      <c r="L276" s="4"/>
    </row>
    <row r="277" spans="2:12" s="1" customFormat="1" x14ac:dyDescent="0.25">
      <c r="B277" s="44" t="s">
        <v>18</v>
      </c>
      <c r="C277" s="44"/>
      <c r="D277" s="44"/>
      <c r="E277" s="11">
        <v>151765500</v>
      </c>
      <c r="F277" s="11">
        <v>127000000</v>
      </c>
      <c r="G277" s="11"/>
      <c r="H277" s="11"/>
      <c r="I277" s="11"/>
      <c r="J277" s="11"/>
      <c r="K277" s="8">
        <f t="shared" si="49"/>
        <v>278765500</v>
      </c>
      <c r="L277" s="10"/>
    </row>
    <row r="278" spans="2:12" s="1" customFormat="1" x14ac:dyDescent="0.25">
      <c r="B278" s="44" t="s">
        <v>19</v>
      </c>
      <c r="C278" s="44"/>
      <c r="D278" s="44"/>
      <c r="E278" s="11"/>
      <c r="F278" s="13"/>
      <c r="G278" s="13"/>
      <c r="H278" s="13"/>
      <c r="I278" s="13"/>
      <c r="J278" s="13"/>
      <c r="K278" s="8">
        <f t="shared" si="49"/>
        <v>0</v>
      </c>
      <c r="L278" s="4"/>
    </row>
    <row r="279" spans="2:12" s="1" customFormat="1" x14ac:dyDescent="0.25">
      <c r="B279" s="44" t="s">
        <v>20</v>
      </c>
      <c r="C279" s="44"/>
      <c r="D279" s="44"/>
      <c r="E279" s="13"/>
      <c r="F279" s="11"/>
      <c r="G279" s="13"/>
      <c r="H279" s="13"/>
      <c r="I279" s="13"/>
      <c r="J279" s="13"/>
      <c r="K279" s="13"/>
      <c r="L279" s="4"/>
    </row>
    <row r="280" spans="2:12" s="1" customFormat="1" x14ac:dyDescent="0.25">
      <c r="B280" s="45" t="s">
        <v>13</v>
      </c>
      <c r="C280" s="45"/>
      <c r="D280" s="45"/>
      <c r="E280" s="13"/>
      <c r="F280" s="13"/>
      <c r="G280" s="13"/>
      <c r="H280" s="13"/>
      <c r="I280" s="13"/>
      <c r="J280" s="13"/>
      <c r="K280" s="13"/>
      <c r="L280" s="4"/>
    </row>
    <row r="281" spans="2:12" s="1" customFormat="1" x14ac:dyDescent="0.25">
      <c r="B281" s="45" t="s">
        <v>14</v>
      </c>
      <c r="C281" s="45"/>
      <c r="D281" s="45"/>
      <c r="E281" s="13"/>
      <c r="F281" s="13"/>
      <c r="G281" s="13"/>
      <c r="H281" s="13"/>
      <c r="I281" s="13"/>
      <c r="J281" s="13"/>
      <c r="K281" s="13"/>
      <c r="L281" s="4"/>
    </row>
    <row r="282" spans="2:12" s="1" customFormat="1" x14ac:dyDescent="0.25">
      <c r="B282" s="45" t="s">
        <v>21</v>
      </c>
      <c r="C282" s="45"/>
      <c r="D282" s="45"/>
      <c r="E282" s="13"/>
      <c r="F282" s="13"/>
      <c r="G282" s="13"/>
      <c r="H282" s="13"/>
      <c r="I282" s="13"/>
      <c r="J282" s="13"/>
      <c r="K282" s="13"/>
      <c r="L282" s="4"/>
    </row>
    <row r="283" spans="2:12" s="1" customFormat="1" x14ac:dyDescent="0.25">
      <c r="B283" s="45" t="s">
        <v>22</v>
      </c>
      <c r="C283" s="45"/>
      <c r="D283" s="45"/>
      <c r="E283" s="13"/>
      <c r="F283" s="13"/>
      <c r="G283" s="13"/>
      <c r="H283" s="13"/>
      <c r="I283" s="13"/>
      <c r="J283" s="13"/>
      <c r="K283" s="13"/>
      <c r="L283" s="4"/>
    </row>
    <row r="284" spans="2:12" s="1" customFormat="1" x14ac:dyDescent="0.25">
      <c r="B284" s="45" t="s">
        <v>17</v>
      </c>
      <c r="C284" s="45"/>
      <c r="D284" s="45"/>
      <c r="E284" s="13"/>
      <c r="F284" s="13"/>
      <c r="G284" s="13"/>
      <c r="H284" s="13"/>
      <c r="I284" s="13"/>
      <c r="J284" s="13"/>
      <c r="K284" s="13"/>
      <c r="L284" s="4"/>
    </row>
    <row r="285" spans="2:12" s="1" customFormat="1" x14ac:dyDescent="0.25">
      <c r="B285" s="45"/>
      <c r="C285" s="45"/>
      <c r="D285" s="45"/>
      <c r="E285" s="13"/>
      <c r="F285" s="13"/>
      <c r="G285" s="13"/>
      <c r="H285" s="13"/>
      <c r="I285" s="13"/>
      <c r="J285" s="13"/>
      <c r="K285" s="13"/>
      <c r="L285" s="4"/>
    </row>
    <row r="286" spans="2:12" s="1" customFormat="1" x14ac:dyDescent="0.25">
      <c r="B286" s="44" t="s">
        <v>23</v>
      </c>
      <c r="C286" s="44"/>
      <c r="D286" s="44"/>
      <c r="E286" s="11">
        <f t="shared" ref="E286:K286" si="50">E271+E279</f>
        <v>151765500</v>
      </c>
      <c r="F286" s="11">
        <f t="shared" si="50"/>
        <v>127000000</v>
      </c>
      <c r="G286" s="11">
        <f t="shared" si="50"/>
        <v>0</v>
      </c>
      <c r="H286" s="11">
        <f t="shared" si="50"/>
        <v>0</v>
      </c>
      <c r="I286" s="11">
        <f t="shared" si="50"/>
        <v>0</v>
      </c>
      <c r="J286" s="11">
        <f t="shared" si="50"/>
        <v>0</v>
      </c>
      <c r="K286" s="11">
        <f t="shared" si="50"/>
        <v>278765500</v>
      </c>
      <c r="L286" s="4"/>
    </row>
    <row r="287" spans="2:12" s="1" customFormat="1" x14ac:dyDescent="0.25">
      <c r="B287" s="10"/>
      <c r="C287" s="10"/>
      <c r="D287" s="10"/>
      <c r="E287" s="19"/>
      <c r="F287" s="19"/>
      <c r="G287" s="19"/>
      <c r="H287" s="19"/>
      <c r="I287" s="19"/>
      <c r="J287" s="19"/>
      <c r="K287" s="19"/>
      <c r="L287" s="4"/>
    </row>
    <row r="288" spans="2:12" s="1" customFormat="1" x14ac:dyDescent="0.25">
      <c r="B288" s="10"/>
      <c r="C288" s="10"/>
      <c r="D288" s="10"/>
      <c r="E288" s="19"/>
      <c r="F288" s="19"/>
      <c r="G288" s="19"/>
      <c r="H288" s="19"/>
      <c r="I288" s="19"/>
      <c r="J288" s="19"/>
      <c r="K288" s="19"/>
      <c r="L288" s="4"/>
    </row>
    <row r="289" spans="2:12" s="1" customFormat="1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spans="2:12" s="1" customFormat="1" ht="39.6" x14ac:dyDescent="0.25">
      <c r="B290" s="48" t="s">
        <v>24</v>
      </c>
      <c r="C290" s="48"/>
      <c r="D290" s="48"/>
      <c r="E290" s="6" t="s">
        <v>5</v>
      </c>
      <c r="F290" s="7" t="s">
        <v>36</v>
      </c>
      <c r="G290" s="7" t="s">
        <v>37</v>
      </c>
      <c r="H290" s="7" t="s">
        <v>8</v>
      </c>
      <c r="I290" s="7" t="s">
        <v>9</v>
      </c>
      <c r="J290" s="7" t="s">
        <v>10</v>
      </c>
      <c r="K290" s="7" t="s">
        <v>11</v>
      </c>
      <c r="L290" s="4"/>
    </row>
    <row r="291" spans="2:12" s="1" customFormat="1" x14ac:dyDescent="0.25">
      <c r="B291" s="44" t="s">
        <v>26</v>
      </c>
      <c r="C291" s="44"/>
      <c r="D291" s="44"/>
      <c r="E291" s="11">
        <f t="shared" ref="E291:K291" si="51">E292</f>
        <v>7128185</v>
      </c>
      <c r="F291" s="11">
        <f t="shared" si="51"/>
        <v>3319880</v>
      </c>
      <c r="G291" s="11">
        <f t="shared" si="51"/>
        <v>2894318</v>
      </c>
      <c r="H291" s="11">
        <f t="shared" si="51"/>
        <v>624418</v>
      </c>
      <c r="I291" s="11">
        <f t="shared" si="51"/>
        <v>264713699</v>
      </c>
      <c r="J291" s="11">
        <f t="shared" si="51"/>
        <v>0</v>
      </c>
      <c r="K291" s="11">
        <f t="shared" si="51"/>
        <v>278680500</v>
      </c>
      <c r="L291" s="10"/>
    </row>
    <row r="292" spans="2:12" s="1" customFormat="1" x14ac:dyDescent="0.25">
      <c r="B292" s="45" t="s">
        <v>27</v>
      </c>
      <c r="C292" s="45"/>
      <c r="D292" s="45"/>
      <c r="E292" s="13">
        <v>7128185</v>
      </c>
      <c r="F292" s="13">
        <v>3319880</v>
      </c>
      <c r="G292" s="13">
        <f>2979318-85000</f>
        <v>2894318</v>
      </c>
      <c r="H292" s="13">
        <v>624418</v>
      </c>
      <c r="I292" s="13">
        <v>264713699</v>
      </c>
      <c r="J292" s="13"/>
      <c r="K292" s="11">
        <f>SUM(E292:J292)</f>
        <v>278680500</v>
      </c>
      <c r="L292" s="4"/>
    </row>
    <row r="293" spans="2:12" s="1" customFormat="1" x14ac:dyDescent="0.25">
      <c r="B293" s="45"/>
      <c r="C293" s="45"/>
      <c r="D293" s="45"/>
      <c r="E293" s="13"/>
      <c r="F293" s="13"/>
      <c r="G293" s="13"/>
      <c r="H293" s="13"/>
      <c r="I293" s="13"/>
      <c r="J293" s="13"/>
      <c r="K293" s="13">
        <f>SUM(E293:J293)</f>
        <v>0</v>
      </c>
      <c r="L293" s="4"/>
    </row>
    <row r="294" spans="2:12" s="1" customFormat="1" x14ac:dyDescent="0.25">
      <c r="B294" s="45"/>
      <c r="C294" s="45"/>
      <c r="D294" s="45"/>
      <c r="E294" s="13"/>
      <c r="F294" s="13"/>
      <c r="G294" s="13"/>
      <c r="H294" s="13"/>
      <c r="I294" s="13"/>
      <c r="J294" s="13"/>
      <c r="K294" s="13"/>
      <c r="L294" s="4"/>
    </row>
    <row r="295" spans="2:12" s="1" customFormat="1" x14ac:dyDescent="0.25">
      <c r="B295" s="17" t="s">
        <v>28</v>
      </c>
      <c r="C295" s="17"/>
      <c r="D295" s="17"/>
      <c r="E295" s="11"/>
      <c r="F295" s="11"/>
      <c r="G295" s="11"/>
      <c r="H295" s="11"/>
      <c r="I295" s="11"/>
      <c r="J295" s="11"/>
      <c r="K295" s="11"/>
      <c r="L295" s="10"/>
    </row>
    <row r="296" spans="2:12" s="1" customFormat="1" x14ac:dyDescent="0.25">
      <c r="B296" s="45" t="s">
        <v>38</v>
      </c>
      <c r="C296" s="45"/>
      <c r="D296" s="45"/>
      <c r="E296" s="13"/>
      <c r="F296" s="13"/>
      <c r="G296" s="13"/>
      <c r="H296" s="13"/>
      <c r="I296" s="13"/>
      <c r="J296" s="13"/>
      <c r="K296" s="13"/>
      <c r="L296" s="4"/>
    </row>
    <row r="297" spans="2:12" s="1" customFormat="1" x14ac:dyDescent="0.25">
      <c r="B297" s="44" t="s">
        <v>29</v>
      </c>
      <c r="C297" s="44"/>
      <c r="D297" s="44"/>
      <c r="E297" s="11">
        <f>E291+E295</f>
        <v>7128185</v>
      </c>
      <c r="F297" s="11">
        <f t="shared" ref="F297:K297" si="52">F291+F295</f>
        <v>3319880</v>
      </c>
      <c r="G297" s="11">
        <f t="shared" si="52"/>
        <v>2894318</v>
      </c>
      <c r="H297" s="11">
        <f t="shared" si="52"/>
        <v>624418</v>
      </c>
      <c r="I297" s="11">
        <f t="shared" si="52"/>
        <v>264713699</v>
      </c>
      <c r="J297" s="11">
        <f t="shared" si="52"/>
        <v>0</v>
      </c>
      <c r="K297" s="11">
        <f t="shared" si="52"/>
        <v>278680500</v>
      </c>
      <c r="L297" s="4"/>
    </row>
    <row r="298" spans="2:12" s="1" customFormat="1" x14ac:dyDescent="0.25">
      <c r="B298" s="10"/>
      <c r="C298" s="10"/>
      <c r="D298" s="10"/>
      <c r="E298" s="19"/>
      <c r="F298" s="19"/>
      <c r="G298" s="19"/>
      <c r="H298" s="19"/>
      <c r="I298" s="19"/>
      <c r="J298" s="19"/>
      <c r="K298" s="19"/>
      <c r="L298" s="4"/>
    </row>
    <row r="299" spans="2:12" s="1" customFormat="1" x14ac:dyDescent="0.25">
      <c r="B299" s="10"/>
      <c r="C299" s="10"/>
      <c r="D299" s="10"/>
      <c r="E299" s="19"/>
      <c r="F299" s="19"/>
      <c r="G299" s="19"/>
      <c r="H299" s="19"/>
      <c r="I299" s="19"/>
      <c r="J299" s="19"/>
      <c r="K299" s="19"/>
      <c r="L299" s="4"/>
    </row>
    <row r="300" spans="2:12" s="1" customFormat="1" x14ac:dyDescent="0.25">
      <c r="B300" s="10"/>
      <c r="C300" s="10"/>
      <c r="D300" s="10"/>
      <c r="E300" s="19"/>
      <c r="F300" s="19"/>
      <c r="G300" s="19"/>
      <c r="H300" s="19"/>
      <c r="I300" s="19"/>
      <c r="J300" s="19"/>
      <c r="K300" s="19"/>
      <c r="L300" s="4"/>
    </row>
    <row r="301" spans="2:12" s="1" customForma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28"/>
      <c r="L301" s="3"/>
    </row>
    <row r="302" spans="2:12" s="1" customFormat="1" x14ac:dyDescent="0.25">
      <c r="L302" s="1" t="s">
        <v>65</v>
      </c>
    </row>
    <row r="303" spans="2:12" s="1" customFormat="1" x14ac:dyDescent="0.25">
      <c r="B303" s="51"/>
      <c r="C303" s="51"/>
      <c r="D303" s="51"/>
      <c r="F303" s="33"/>
      <c r="G303" s="33"/>
      <c r="H303" s="33"/>
      <c r="I303" s="33"/>
      <c r="J303" s="33"/>
      <c r="K303" s="31"/>
      <c r="L303" s="32"/>
    </row>
    <row r="304" spans="2:12" s="1" customFormat="1" x14ac:dyDescent="0.25">
      <c r="B304" s="52" t="s">
        <v>66</v>
      </c>
      <c r="C304" s="52"/>
      <c r="D304" s="52"/>
      <c r="E304" s="52"/>
      <c r="F304" s="52"/>
      <c r="G304" s="52"/>
      <c r="H304" s="52"/>
      <c r="I304" s="52"/>
      <c r="J304" s="52"/>
      <c r="K304" s="52"/>
      <c r="L304" s="52"/>
    </row>
    <row r="305" spans="2:12" s="1" customFormat="1" x14ac:dyDescent="0.25">
      <c r="B305" s="42" t="s">
        <v>67</v>
      </c>
      <c r="C305" s="42"/>
      <c r="D305" s="42"/>
      <c r="E305" s="42"/>
      <c r="F305" s="42"/>
      <c r="G305" s="42"/>
      <c r="H305" s="42"/>
      <c r="I305" s="42"/>
      <c r="J305" s="42"/>
      <c r="K305" s="42"/>
      <c r="L305" s="42"/>
    </row>
    <row r="306" spans="2:12" s="1" customFormat="1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5" t="s">
        <v>3</v>
      </c>
      <c r="L306" s="4"/>
    </row>
    <row r="307" spans="2:12" s="1" customFormat="1" ht="39.6" x14ac:dyDescent="0.25">
      <c r="B307" s="43" t="s">
        <v>4</v>
      </c>
      <c r="C307" s="43"/>
      <c r="D307" s="43"/>
      <c r="E307" s="6" t="s">
        <v>5</v>
      </c>
      <c r="F307" s="7" t="s">
        <v>36</v>
      </c>
      <c r="G307" s="7" t="s">
        <v>37</v>
      </c>
      <c r="H307" s="7" t="s">
        <v>8</v>
      </c>
      <c r="I307" s="7" t="s">
        <v>9</v>
      </c>
      <c r="J307" s="7" t="s">
        <v>10</v>
      </c>
      <c r="K307" s="7" t="s">
        <v>11</v>
      </c>
      <c r="L307" s="4"/>
    </row>
    <row r="308" spans="2:12" s="1" customFormat="1" x14ac:dyDescent="0.25">
      <c r="B308" s="43" t="s">
        <v>12</v>
      </c>
      <c r="C308" s="43"/>
      <c r="D308" s="43"/>
      <c r="E308" s="8">
        <f>E309+E314+E315</f>
        <v>271378625</v>
      </c>
      <c r="F308" s="8">
        <f t="shared" ref="F308:K308" si="53">F309+F314+F315</f>
        <v>0</v>
      </c>
      <c r="G308" s="8">
        <f t="shared" si="53"/>
        <v>0</v>
      </c>
      <c r="H308" s="8">
        <f t="shared" si="53"/>
        <v>0</v>
      </c>
      <c r="I308" s="8">
        <f t="shared" si="53"/>
        <v>0</v>
      </c>
      <c r="J308" s="8">
        <f t="shared" si="53"/>
        <v>0</v>
      </c>
      <c r="K308" s="8">
        <f t="shared" si="53"/>
        <v>271378625</v>
      </c>
      <c r="L308" s="10"/>
    </row>
    <row r="309" spans="2:12" s="1" customFormat="1" x14ac:dyDescent="0.25">
      <c r="B309" s="44" t="s">
        <v>13</v>
      </c>
      <c r="C309" s="44"/>
      <c r="D309" s="44"/>
      <c r="E309" s="11">
        <f t="shared" ref="E309:J309" si="54">SUM(E310:E313)</f>
        <v>0</v>
      </c>
      <c r="F309" s="11">
        <f t="shared" si="54"/>
        <v>0</v>
      </c>
      <c r="G309" s="11">
        <f t="shared" si="54"/>
        <v>0</v>
      </c>
      <c r="H309" s="11">
        <f t="shared" si="54"/>
        <v>0</v>
      </c>
      <c r="I309" s="11">
        <f t="shared" si="54"/>
        <v>0</v>
      </c>
      <c r="J309" s="11">
        <f t="shared" si="54"/>
        <v>0</v>
      </c>
      <c r="K309" s="8">
        <f t="shared" ref="K309:K315" si="55">SUM(E309:J309)</f>
        <v>0</v>
      </c>
      <c r="L309" s="10"/>
    </row>
    <row r="310" spans="2:12" s="1" customFormat="1" x14ac:dyDescent="0.25">
      <c r="B310" s="45" t="s">
        <v>14</v>
      </c>
      <c r="C310" s="45"/>
      <c r="D310" s="45"/>
      <c r="E310" s="13"/>
      <c r="F310" s="13"/>
      <c r="G310" s="13"/>
      <c r="H310" s="13"/>
      <c r="I310" s="13"/>
      <c r="J310" s="13"/>
      <c r="K310" s="15">
        <f t="shared" si="55"/>
        <v>0</v>
      </c>
      <c r="L310" s="4"/>
    </row>
    <row r="311" spans="2:12" s="1" customFormat="1" x14ac:dyDescent="0.25">
      <c r="B311" s="45" t="s">
        <v>15</v>
      </c>
      <c r="C311" s="45"/>
      <c r="D311" s="45"/>
      <c r="E311" s="13"/>
      <c r="F311" s="13"/>
      <c r="G311" s="13"/>
      <c r="H311" s="13"/>
      <c r="I311" s="13"/>
      <c r="J311" s="13"/>
      <c r="K311" s="15">
        <f t="shared" si="55"/>
        <v>0</v>
      </c>
      <c r="L311" s="4"/>
    </row>
    <row r="312" spans="2:12" s="1" customFormat="1" x14ac:dyDescent="0.25">
      <c r="B312" s="45" t="s">
        <v>16</v>
      </c>
      <c r="C312" s="45"/>
      <c r="D312" s="45"/>
      <c r="E312" s="13"/>
      <c r="F312" s="13"/>
      <c r="G312" s="13"/>
      <c r="H312" s="13"/>
      <c r="I312" s="13"/>
      <c r="J312" s="13"/>
      <c r="K312" s="15">
        <f t="shared" si="55"/>
        <v>0</v>
      </c>
      <c r="L312" s="4"/>
    </row>
    <row r="313" spans="2:12" s="1" customFormat="1" x14ac:dyDescent="0.25">
      <c r="B313" s="45" t="s">
        <v>17</v>
      </c>
      <c r="C313" s="45"/>
      <c r="D313" s="45"/>
      <c r="E313" s="13"/>
      <c r="F313" s="13"/>
      <c r="G313" s="13"/>
      <c r="H313" s="13"/>
      <c r="I313" s="13"/>
      <c r="J313" s="13"/>
      <c r="K313" s="15">
        <f t="shared" si="55"/>
        <v>0</v>
      </c>
      <c r="L313" s="4"/>
    </row>
    <row r="314" spans="2:12" s="1" customFormat="1" x14ac:dyDescent="0.25">
      <c r="B314" s="44" t="s">
        <v>18</v>
      </c>
      <c r="C314" s="44"/>
      <c r="D314" s="44"/>
      <c r="E314" s="11">
        <v>271378625</v>
      </c>
      <c r="F314" s="11"/>
      <c r="G314" s="11"/>
      <c r="H314" s="11"/>
      <c r="I314" s="11"/>
      <c r="J314" s="11"/>
      <c r="K314" s="8">
        <f t="shared" si="55"/>
        <v>271378625</v>
      </c>
      <c r="L314" s="10"/>
    </row>
    <row r="315" spans="2:12" s="1" customFormat="1" x14ac:dyDescent="0.25">
      <c r="B315" s="44" t="s">
        <v>19</v>
      </c>
      <c r="C315" s="44"/>
      <c r="D315" s="44"/>
      <c r="E315" s="35"/>
      <c r="F315" s="13"/>
      <c r="G315" s="13"/>
      <c r="H315" s="13"/>
      <c r="I315" s="13"/>
      <c r="J315" s="13"/>
      <c r="K315" s="8">
        <f t="shared" si="55"/>
        <v>0</v>
      </c>
      <c r="L315" s="4"/>
    </row>
    <row r="316" spans="2:12" s="1" customFormat="1" x14ac:dyDescent="0.25">
      <c r="B316" s="44" t="s">
        <v>20</v>
      </c>
      <c r="C316" s="44"/>
      <c r="D316" s="44"/>
      <c r="E316" s="13"/>
      <c r="F316" s="11"/>
      <c r="G316" s="13"/>
      <c r="H316" s="13"/>
      <c r="I316" s="13"/>
      <c r="J316" s="13"/>
      <c r="K316" s="13"/>
      <c r="L316" s="4"/>
    </row>
    <row r="317" spans="2:12" s="1" customFormat="1" x14ac:dyDescent="0.25">
      <c r="B317" s="45" t="s">
        <v>13</v>
      </c>
      <c r="C317" s="45"/>
      <c r="D317" s="45"/>
      <c r="E317" s="13"/>
      <c r="F317" s="13"/>
      <c r="G317" s="13"/>
      <c r="H317" s="13"/>
      <c r="I317" s="13"/>
      <c r="J317" s="13"/>
      <c r="K317" s="13"/>
      <c r="L317" s="4"/>
    </row>
    <row r="318" spans="2:12" s="1" customFormat="1" x14ac:dyDescent="0.25">
      <c r="B318" s="45" t="s">
        <v>14</v>
      </c>
      <c r="C318" s="45"/>
      <c r="D318" s="45"/>
      <c r="E318" s="13"/>
      <c r="F318" s="13"/>
      <c r="G318" s="13"/>
      <c r="H318" s="13"/>
      <c r="I318" s="13"/>
      <c r="J318" s="13"/>
      <c r="K318" s="13"/>
      <c r="L318" s="4"/>
    </row>
    <row r="319" spans="2:12" s="1" customFormat="1" x14ac:dyDescent="0.25">
      <c r="B319" s="45" t="s">
        <v>21</v>
      </c>
      <c r="C319" s="45"/>
      <c r="D319" s="45"/>
      <c r="E319" s="13"/>
      <c r="F319" s="13"/>
      <c r="G319" s="13"/>
      <c r="H319" s="13"/>
      <c r="I319" s="13"/>
      <c r="J319" s="13"/>
      <c r="K319" s="13"/>
      <c r="L319" s="4"/>
    </row>
    <row r="320" spans="2:12" s="1" customFormat="1" x14ac:dyDescent="0.25">
      <c r="B320" s="45" t="s">
        <v>22</v>
      </c>
      <c r="C320" s="45"/>
      <c r="D320" s="45"/>
      <c r="E320" s="13"/>
      <c r="F320" s="13"/>
      <c r="G320" s="13"/>
      <c r="H320" s="13"/>
      <c r="I320" s="13"/>
      <c r="J320" s="13"/>
      <c r="K320" s="13"/>
      <c r="L320" s="4"/>
    </row>
    <row r="321" spans="2:12" s="1" customFormat="1" x14ac:dyDescent="0.25">
      <c r="B321" s="45" t="s">
        <v>17</v>
      </c>
      <c r="C321" s="45"/>
      <c r="D321" s="45"/>
      <c r="E321" s="13"/>
      <c r="F321" s="13"/>
      <c r="G321" s="13"/>
      <c r="H321" s="13"/>
      <c r="I321" s="13"/>
      <c r="J321" s="13"/>
      <c r="K321" s="13"/>
      <c r="L321" s="4"/>
    </row>
    <row r="322" spans="2:12" s="1" customFormat="1" x14ac:dyDescent="0.25">
      <c r="B322" s="45"/>
      <c r="C322" s="45"/>
      <c r="D322" s="45"/>
      <c r="E322" s="13"/>
      <c r="F322" s="13"/>
      <c r="G322" s="13"/>
      <c r="H322" s="13"/>
      <c r="I322" s="13"/>
      <c r="J322" s="13"/>
      <c r="K322" s="13"/>
      <c r="L322" s="4"/>
    </row>
    <row r="323" spans="2:12" s="1" customFormat="1" x14ac:dyDescent="0.25">
      <c r="B323" s="44" t="s">
        <v>23</v>
      </c>
      <c r="C323" s="44"/>
      <c r="D323" s="44"/>
      <c r="E323" s="11">
        <f t="shared" ref="E323:K323" si="56">E308+E316</f>
        <v>271378625</v>
      </c>
      <c r="F323" s="11">
        <f t="shared" si="56"/>
        <v>0</v>
      </c>
      <c r="G323" s="11">
        <f t="shared" si="56"/>
        <v>0</v>
      </c>
      <c r="H323" s="11">
        <f t="shared" si="56"/>
        <v>0</v>
      </c>
      <c r="I323" s="11">
        <f t="shared" si="56"/>
        <v>0</v>
      </c>
      <c r="J323" s="11">
        <f t="shared" si="56"/>
        <v>0</v>
      </c>
      <c r="K323" s="11">
        <f t="shared" si="56"/>
        <v>271378625</v>
      </c>
      <c r="L323" s="4"/>
    </row>
    <row r="324" spans="2:12" s="1" customFormat="1" x14ac:dyDescent="0.25">
      <c r="B324" s="10"/>
      <c r="C324" s="10"/>
      <c r="D324" s="10"/>
      <c r="E324" s="19"/>
      <c r="F324" s="19"/>
      <c r="G324" s="19"/>
      <c r="H324" s="19"/>
      <c r="I324" s="19"/>
      <c r="J324" s="19"/>
      <c r="K324" s="19"/>
      <c r="L324" s="4"/>
    </row>
    <row r="325" spans="2:12" s="1" customFormat="1" x14ac:dyDescent="0.25">
      <c r="B325" s="10"/>
      <c r="C325" s="10"/>
      <c r="D325" s="10"/>
      <c r="E325" s="19"/>
      <c r="F325" s="19"/>
      <c r="G325" s="19"/>
      <c r="H325" s="19"/>
      <c r="I325" s="19"/>
      <c r="J325" s="19"/>
      <c r="K325" s="19"/>
      <c r="L325" s="4"/>
    </row>
    <row r="326" spans="2:12" s="1" customFormat="1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spans="2:12" s="1" customFormat="1" ht="39.6" x14ac:dyDescent="0.25">
      <c r="B327" s="48" t="s">
        <v>24</v>
      </c>
      <c r="C327" s="48"/>
      <c r="D327" s="48"/>
      <c r="E327" s="6" t="s">
        <v>5</v>
      </c>
      <c r="F327" s="7" t="s">
        <v>36</v>
      </c>
      <c r="G327" s="7" t="s">
        <v>37</v>
      </c>
      <c r="H327" s="7" t="s">
        <v>8</v>
      </c>
      <c r="I327" s="7" t="s">
        <v>9</v>
      </c>
      <c r="J327" s="7" t="s">
        <v>10</v>
      </c>
      <c r="K327" s="7" t="s">
        <v>11</v>
      </c>
      <c r="L327" s="4"/>
    </row>
    <row r="328" spans="2:12" s="1" customFormat="1" x14ac:dyDescent="0.25">
      <c r="B328" s="44" t="s">
        <v>26</v>
      </c>
      <c r="C328" s="44"/>
      <c r="D328" s="44"/>
      <c r="E328" s="11">
        <f t="shared" ref="E328:K328" si="57">E329</f>
        <v>0</v>
      </c>
      <c r="F328" s="11">
        <f t="shared" si="57"/>
        <v>0</v>
      </c>
      <c r="G328" s="11">
        <f t="shared" si="57"/>
        <v>0</v>
      </c>
      <c r="H328" s="11">
        <f t="shared" si="57"/>
        <v>0</v>
      </c>
      <c r="I328" s="11">
        <f t="shared" si="57"/>
        <v>271378625</v>
      </c>
      <c r="J328" s="11">
        <f t="shared" si="57"/>
        <v>0</v>
      </c>
      <c r="K328" s="11">
        <f t="shared" si="57"/>
        <v>271378625</v>
      </c>
      <c r="L328" s="10"/>
    </row>
    <row r="329" spans="2:12" s="1" customFormat="1" x14ac:dyDescent="0.25">
      <c r="B329" s="45" t="s">
        <v>27</v>
      </c>
      <c r="C329" s="45"/>
      <c r="D329" s="45"/>
      <c r="E329" s="13"/>
      <c r="F329" s="13"/>
      <c r="G329" s="13"/>
      <c r="H329" s="13"/>
      <c r="I329" s="13">
        <v>271378625</v>
      </c>
      <c r="J329" s="13"/>
      <c r="K329" s="11">
        <f>SUM(E329:J329)</f>
        <v>271378625</v>
      </c>
      <c r="L329" s="4"/>
    </row>
    <row r="330" spans="2:12" s="1" customFormat="1" x14ac:dyDescent="0.25">
      <c r="B330" s="45"/>
      <c r="C330" s="45"/>
      <c r="D330" s="45"/>
      <c r="E330" s="13"/>
      <c r="F330" s="13"/>
      <c r="G330" s="13"/>
      <c r="H330" s="13"/>
      <c r="I330" s="13"/>
      <c r="J330" s="13"/>
      <c r="K330" s="13">
        <f>SUM(E330:J330)</f>
        <v>0</v>
      </c>
      <c r="L330" s="4"/>
    </row>
    <row r="331" spans="2:12" s="1" customFormat="1" x14ac:dyDescent="0.25">
      <c r="B331" s="45"/>
      <c r="C331" s="45"/>
      <c r="D331" s="45"/>
      <c r="E331" s="13"/>
      <c r="F331" s="13"/>
      <c r="G331" s="13"/>
      <c r="H331" s="13"/>
      <c r="I331" s="13"/>
      <c r="J331" s="13"/>
      <c r="K331" s="13"/>
      <c r="L331" s="4"/>
    </row>
    <row r="332" spans="2:12" s="1" customFormat="1" x14ac:dyDescent="0.25">
      <c r="B332" s="17" t="s">
        <v>28</v>
      </c>
      <c r="C332" s="17"/>
      <c r="D332" s="17"/>
      <c r="E332" s="11"/>
      <c r="F332" s="11"/>
      <c r="G332" s="11"/>
      <c r="H332" s="11"/>
      <c r="I332" s="11"/>
      <c r="J332" s="11"/>
      <c r="K332" s="11"/>
      <c r="L332" s="10"/>
    </row>
    <row r="333" spans="2:12" s="1" customFormat="1" x14ac:dyDescent="0.25">
      <c r="B333" s="45" t="s">
        <v>38</v>
      </c>
      <c r="C333" s="45"/>
      <c r="D333" s="45"/>
      <c r="E333" s="13"/>
      <c r="F333" s="13"/>
      <c r="G333" s="13"/>
      <c r="H333" s="13"/>
      <c r="I333" s="13"/>
      <c r="J333" s="13"/>
      <c r="K333" s="13"/>
      <c r="L333" s="4"/>
    </row>
    <row r="334" spans="2:12" s="1" customFormat="1" x14ac:dyDescent="0.25">
      <c r="B334" s="44" t="s">
        <v>29</v>
      </c>
      <c r="C334" s="44"/>
      <c r="D334" s="44"/>
      <c r="E334" s="11">
        <f>E328+E332</f>
        <v>0</v>
      </c>
      <c r="F334" s="11">
        <f t="shared" ref="F334:K334" si="58">F328+F332</f>
        <v>0</v>
      </c>
      <c r="G334" s="11">
        <f t="shared" si="58"/>
        <v>0</v>
      </c>
      <c r="H334" s="11">
        <f t="shared" si="58"/>
        <v>0</v>
      </c>
      <c r="I334" s="11">
        <f t="shared" si="58"/>
        <v>271378625</v>
      </c>
      <c r="J334" s="11">
        <f t="shared" si="58"/>
        <v>0</v>
      </c>
      <c r="K334" s="11">
        <f t="shared" si="58"/>
        <v>271378625</v>
      </c>
      <c r="L334" s="4"/>
    </row>
    <row r="335" spans="2:12" s="1" customFormat="1" x14ac:dyDescent="0.25"/>
    <row r="336" spans="2:12" s="1" customFormat="1" x14ac:dyDescent="0.25">
      <c r="L336" s="1" t="s">
        <v>68</v>
      </c>
    </row>
    <row r="337" spans="2:12" s="1" customFormat="1" x14ac:dyDescent="0.25"/>
    <row r="338" spans="2:12" s="1" customFormat="1" x14ac:dyDescent="0.25"/>
    <row r="339" spans="2:12" s="1" customFormat="1" x14ac:dyDescent="0.25"/>
    <row r="340" spans="2:12" s="1" customFormat="1" x14ac:dyDescent="0.25">
      <c r="B340" s="51"/>
      <c r="C340" s="51"/>
      <c r="D340" s="51"/>
      <c r="F340" s="33"/>
      <c r="G340" s="33"/>
      <c r="H340" s="33"/>
      <c r="I340" s="33"/>
      <c r="J340" s="33"/>
      <c r="K340" s="31"/>
      <c r="L340" s="32"/>
    </row>
    <row r="341" spans="2:12" s="1" customFormat="1" x14ac:dyDescent="0.25">
      <c r="B341" s="52" t="s">
        <v>69</v>
      </c>
      <c r="C341" s="52"/>
      <c r="D341" s="52"/>
      <c r="E341" s="52"/>
      <c r="F341" s="52"/>
      <c r="G341" s="52"/>
      <c r="H341" s="52"/>
      <c r="I341" s="52"/>
      <c r="J341" s="52"/>
      <c r="K341" s="52"/>
      <c r="L341" s="52"/>
    </row>
    <row r="342" spans="2:12" s="1" customFormat="1" x14ac:dyDescent="0.25">
      <c r="B342" s="42" t="s">
        <v>70</v>
      </c>
      <c r="C342" s="42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2:12" s="1" customFormat="1" x14ac:dyDescent="0.25">
      <c r="B343" s="4"/>
      <c r="C343" s="4"/>
      <c r="D343" s="4"/>
      <c r="E343" s="4"/>
      <c r="F343" s="4"/>
      <c r="G343" s="4"/>
      <c r="H343" s="4"/>
      <c r="I343" s="4"/>
      <c r="J343" s="4"/>
      <c r="K343" s="5" t="s">
        <v>3</v>
      </c>
      <c r="L343" s="4"/>
    </row>
    <row r="344" spans="2:12" s="1" customFormat="1" ht="39.6" x14ac:dyDescent="0.25">
      <c r="B344" s="43" t="s">
        <v>4</v>
      </c>
      <c r="C344" s="43"/>
      <c r="D344" s="43"/>
      <c r="E344" s="6" t="s">
        <v>5</v>
      </c>
      <c r="F344" s="7" t="s">
        <v>36</v>
      </c>
      <c r="G344" s="7" t="s">
        <v>37</v>
      </c>
      <c r="H344" s="7" t="s">
        <v>8</v>
      </c>
      <c r="I344" s="7" t="s">
        <v>9</v>
      </c>
      <c r="J344" s="7" t="s">
        <v>10</v>
      </c>
      <c r="K344" s="7" t="s">
        <v>11</v>
      </c>
      <c r="L344" s="4"/>
    </row>
    <row r="345" spans="2:12" s="1" customFormat="1" x14ac:dyDescent="0.25">
      <c r="B345" s="43" t="s">
        <v>12</v>
      </c>
      <c r="C345" s="43"/>
      <c r="D345" s="43"/>
      <c r="E345" s="8">
        <f>E346+E351+E352</f>
        <v>9764880</v>
      </c>
      <c r="F345" s="8">
        <f t="shared" ref="F345:K345" si="59">F346+F351+F352</f>
        <v>0</v>
      </c>
      <c r="G345" s="8">
        <f t="shared" si="59"/>
        <v>0</v>
      </c>
      <c r="H345" s="8">
        <f t="shared" si="59"/>
        <v>0</v>
      </c>
      <c r="I345" s="8">
        <f t="shared" si="59"/>
        <v>0</v>
      </c>
      <c r="J345" s="8">
        <f t="shared" si="59"/>
        <v>0</v>
      </c>
      <c r="K345" s="8">
        <f t="shared" si="59"/>
        <v>9764880</v>
      </c>
      <c r="L345" s="10"/>
    </row>
    <row r="346" spans="2:12" s="1" customFormat="1" x14ac:dyDescent="0.25">
      <c r="B346" s="44" t="s">
        <v>13</v>
      </c>
      <c r="C346" s="44"/>
      <c r="D346" s="44"/>
      <c r="E346" s="11">
        <f t="shared" ref="E346:J346" si="60">SUM(E347:E350)</f>
        <v>0</v>
      </c>
      <c r="F346" s="11">
        <f t="shared" si="60"/>
        <v>0</v>
      </c>
      <c r="G346" s="11">
        <f t="shared" si="60"/>
        <v>0</v>
      </c>
      <c r="H346" s="11">
        <f t="shared" si="60"/>
        <v>0</v>
      </c>
      <c r="I346" s="11">
        <f t="shared" si="60"/>
        <v>0</v>
      </c>
      <c r="J346" s="11">
        <f t="shared" si="60"/>
        <v>0</v>
      </c>
      <c r="K346" s="8">
        <f t="shared" ref="K346:K352" si="61">SUM(E346:J346)</f>
        <v>0</v>
      </c>
      <c r="L346" s="10"/>
    </row>
    <row r="347" spans="2:12" s="1" customFormat="1" x14ac:dyDescent="0.25">
      <c r="B347" s="45" t="s">
        <v>14</v>
      </c>
      <c r="C347" s="45"/>
      <c r="D347" s="45"/>
      <c r="E347" s="13"/>
      <c r="F347" s="13"/>
      <c r="G347" s="13"/>
      <c r="H347" s="13"/>
      <c r="I347" s="13"/>
      <c r="J347" s="13"/>
      <c r="K347" s="15">
        <f t="shared" si="61"/>
        <v>0</v>
      </c>
      <c r="L347" s="4"/>
    </row>
    <row r="348" spans="2:12" s="1" customFormat="1" x14ac:dyDescent="0.25">
      <c r="B348" s="45" t="s">
        <v>15</v>
      </c>
      <c r="C348" s="45"/>
      <c r="D348" s="45"/>
      <c r="E348" s="13"/>
      <c r="F348" s="13"/>
      <c r="G348" s="13"/>
      <c r="H348" s="13"/>
      <c r="I348" s="13"/>
      <c r="J348" s="13"/>
      <c r="K348" s="15">
        <f t="shared" si="61"/>
        <v>0</v>
      </c>
      <c r="L348" s="4"/>
    </row>
    <row r="349" spans="2:12" s="1" customFormat="1" x14ac:dyDescent="0.25">
      <c r="B349" s="45" t="s">
        <v>16</v>
      </c>
      <c r="C349" s="45"/>
      <c r="D349" s="45"/>
      <c r="E349" s="13"/>
      <c r="F349" s="13"/>
      <c r="G349" s="13"/>
      <c r="H349" s="13"/>
      <c r="I349" s="13"/>
      <c r="J349" s="13"/>
      <c r="K349" s="15">
        <f t="shared" si="61"/>
        <v>0</v>
      </c>
      <c r="L349" s="4"/>
    </row>
    <row r="350" spans="2:12" s="1" customFormat="1" x14ac:dyDescent="0.25">
      <c r="B350" s="45" t="s">
        <v>17</v>
      </c>
      <c r="C350" s="45"/>
      <c r="D350" s="45"/>
      <c r="E350" s="13"/>
      <c r="F350" s="13"/>
      <c r="G350" s="13"/>
      <c r="H350" s="13"/>
      <c r="I350" s="13"/>
      <c r="J350" s="13"/>
      <c r="K350" s="15">
        <f t="shared" si="61"/>
        <v>0</v>
      </c>
      <c r="L350" s="4"/>
    </row>
    <row r="351" spans="2:12" s="1" customFormat="1" x14ac:dyDescent="0.25">
      <c r="B351" s="44" t="s">
        <v>18</v>
      </c>
      <c r="C351" s="44"/>
      <c r="D351" s="44"/>
      <c r="E351" s="11">
        <v>9764880</v>
      </c>
      <c r="F351" s="11">
        <v>0</v>
      </c>
      <c r="G351" s="11"/>
      <c r="H351" s="11"/>
      <c r="I351" s="11"/>
      <c r="J351" s="11"/>
      <c r="K351" s="8">
        <f t="shared" si="61"/>
        <v>9764880</v>
      </c>
      <c r="L351" s="10"/>
    </row>
    <row r="352" spans="2:12" s="1" customFormat="1" x14ac:dyDescent="0.25">
      <c r="B352" s="44" t="s">
        <v>19</v>
      </c>
      <c r="C352" s="44"/>
      <c r="D352" s="44"/>
      <c r="E352" s="11"/>
      <c r="F352" s="13"/>
      <c r="G352" s="13"/>
      <c r="H352" s="13"/>
      <c r="I352" s="13"/>
      <c r="J352" s="13"/>
      <c r="K352" s="8">
        <f t="shared" si="61"/>
        <v>0</v>
      </c>
      <c r="L352" s="4"/>
    </row>
    <row r="353" spans="2:12" s="1" customFormat="1" x14ac:dyDescent="0.25">
      <c r="B353" s="44" t="s">
        <v>20</v>
      </c>
      <c r="C353" s="44"/>
      <c r="D353" s="44"/>
      <c r="E353" s="13"/>
      <c r="F353" s="11"/>
      <c r="G353" s="13"/>
      <c r="H353" s="13"/>
      <c r="I353" s="13"/>
      <c r="J353" s="13"/>
      <c r="K353" s="13"/>
      <c r="L353" s="4"/>
    </row>
    <row r="354" spans="2:12" s="1" customFormat="1" x14ac:dyDescent="0.25">
      <c r="B354" s="45" t="s">
        <v>13</v>
      </c>
      <c r="C354" s="45"/>
      <c r="D354" s="45"/>
      <c r="E354" s="13"/>
      <c r="F354" s="13"/>
      <c r="G354" s="13"/>
      <c r="H354" s="13"/>
      <c r="I354" s="13"/>
      <c r="J354" s="13"/>
      <c r="K354" s="13"/>
      <c r="L354" s="4"/>
    </row>
    <row r="355" spans="2:12" s="1" customFormat="1" x14ac:dyDescent="0.25">
      <c r="B355" s="45" t="s">
        <v>14</v>
      </c>
      <c r="C355" s="45"/>
      <c r="D355" s="45"/>
      <c r="E355" s="13"/>
      <c r="F355" s="13"/>
      <c r="G355" s="13"/>
      <c r="H355" s="13"/>
      <c r="I355" s="13"/>
      <c r="J355" s="13"/>
      <c r="K355" s="13"/>
      <c r="L355" s="4"/>
    </row>
    <row r="356" spans="2:12" s="1" customFormat="1" x14ac:dyDescent="0.25">
      <c r="B356" s="45" t="s">
        <v>21</v>
      </c>
      <c r="C356" s="45"/>
      <c r="D356" s="45"/>
      <c r="E356" s="13"/>
      <c r="F356" s="13"/>
      <c r="G356" s="13"/>
      <c r="H356" s="13"/>
      <c r="I356" s="13"/>
      <c r="J356" s="13"/>
      <c r="K356" s="13"/>
      <c r="L356" s="4"/>
    </row>
    <row r="357" spans="2:12" s="1" customFormat="1" x14ac:dyDescent="0.25">
      <c r="B357" s="45" t="s">
        <v>22</v>
      </c>
      <c r="C357" s="45"/>
      <c r="D357" s="45"/>
      <c r="E357" s="13"/>
      <c r="F357" s="13"/>
      <c r="G357" s="13"/>
      <c r="H357" s="13"/>
      <c r="I357" s="13"/>
      <c r="J357" s="13"/>
      <c r="K357" s="13"/>
      <c r="L357" s="4"/>
    </row>
    <row r="358" spans="2:12" s="1" customFormat="1" x14ac:dyDescent="0.25">
      <c r="B358" s="45" t="s">
        <v>17</v>
      </c>
      <c r="C358" s="45"/>
      <c r="D358" s="45"/>
      <c r="E358" s="13"/>
      <c r="F358" s="13"/>
      <c r="G358" s="13"/>
      <c r="H358" s="13"/>
      <c r="I358" s="13"/>
      <c r="J358" s="13"/>
      <c r="K358" s="13"/>
      <c r="L358" s="4"/>
    </row>
    <row r="359" spans="2:12" s="1" customFormat="1" x14ac:dyDescent="0.25">
      <c r="B359" s="45"/>
      <c r="C359" s="45"/>
      <c r="D359" s="45"/>
      <c r="E359" s="13"/>
      <c r="F359" s="13"/>
      <c r="G359" s="13"/>
      <c r="H359" s="13"/>
      <c r="I359" s="13"/>
      <c r="J359" s="13"/>
      <c r="K359" s="13"/>
      <c r="L359" s="4"/>
    </row>
    <row r="360" spans="2:12" s="1" customFormat="1" x14ac:dyDescent="0.25">
      <c r="B360" s="44" t="s">
        <v>23</v>
      </c>
      <c r="C360" s="44"/>
      <c r="D360" s="44"/>
      <c r="E360" s="11">
        <f t="shared" ref="E360:K360" si="62">E345+E353</f>
        <v>9764880</v>
      </c>
      <c r="F360" s="11">
        <f t="shared" si="62"/>
        <v>0</v>
      </c>
      <c r="G360" s="11">
        <f t="shared" si="62"/>
        <v>0</v>
      </c>
      <c r="H360" s="11">
        <f t="shared" si="62"/>
        <v>0</v>
      </c>
      <c r="I360" s="11">
        <f t="shared" si="62"/>
        <v>0</v>
      </c>
      <c r="J360" s="11">
        <f t="shared" si="62"/>
        <v>0</v>
      </c>
      <c r="K360" s="11">
        <f t="shared" si="62"/>
        <v>9764880</v>
      </c>
      <c r="L360" s="4"/>
    </row>
    <row r="361" spans="2:12" s="1" customFormat="1" x14ac:dyDescent="0.25">
      <c r="B361" s="10"/>
      <c r="C361" s="10"/>
      <c r="D361" s="10"/>
      <c r="E361" s="19"/>
      <c r="F361" s="19"/>
      <c r="G361" s="19"/>
      <c r="H361" s="19"/>
      <c r="I361" s="19"/>
      <c r="J361" s="19"/>
      <c r="K361" s="19"/>
      <c r="L361" s="4"/>
    </row>
    <row r="362" spans="2:12" s="1" customFormat="1" x14ac:dyDescent="0.25">
      <c r="B362" s="10"/>
      <c r="C362" s="10"/>
      <c r="D362" s="10"/>
      <c r="E362" s="19"/>
      <c r="F362" s="19"/>
      <c r="G362" s="19"/>
      <c r="H362" s="19"/>
      <c r="I362" s="19"/>
      <c r="J362" s="19"/>
      <c r="K362" s="19"/>
      <c r="L362" s="4"/>
    </row>
    <row r="363" spans="2:12" s="1" customFormat="1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spans="2:12" s="1" customFormat="1" ht="39.6" x14ac:dyDescent="0.25">
      <c r="B364" s="48" t="s">
        <v>24</v>
      </c>
      <c r="C364" s="48"/>
      <c r="D364" s="48"/>
      <c r="E364" s="6" t="s">
        <v>5</v>
      </c>
      <c r="F364" s="7" t="s">
        <v>36</v>
      </c>
      <c r="G364" s="7" t="s">
        <v>37</v>
      </c>
      <c r="H364" s="7" t="s">
        <v>8</v>
      </c>
      <c r="I364" s="7" t="s">
        <v>9</v>
      </c>
      <c r="J364" s="7" t="s">
        <v>10</v>
      </c>
      <c r="K364" s="7" t="s">
        <v>11</v>
      </c>
      <c r="L364" s="4"/>
    </row>
    <row r="365" spans="2:12" s="1" customFormat="1" x14ac:dyDescent="0.25">
      <c r="B365" s="44" t="s">
        <v>26</v>
      </c>
      <c r="C365" s="44"/>
      <c r="D365" s="44"/>
      <c r="E365" s="11">
        <f t="shared" ref="E365:K365" si="63">E366</f>
        <v>1235605</v>
      </c>
      <c r="F365" s="11">
        <f t="shared" si="63"/>
        <v>2302725</v>
      </c>
      <c r="G365" s="11">
        <f t="shared" si="63"/>
        <v>1491279</v>
      </c>
      <c r="H365" s="11">
        <f t="shared" si="63"/>
        <v>3170494</v>
      </c>
      <c r="I365" s="11">
        <f t="shared" si="63"/>
        <v>1564777</v>
      </c>
      <c r="J365" s="11">
        <f t="shared" si="63"/>
        <v>0</v>
      </c>
      <c r="K365" s="11">
        <f t="shared" si="63"/>
        <v>9764880</v>
      </c>
      <c r="L365" s="10"/>
    </row>
    <row r="366" spans="2:12" s="1" customFormat="1" x14ac:dyDescent="0.25">
      <c r="B366" s="45" t="s">
        <v>27</v>
      </c>
      <c r="C366" s="45"/>
      <c r="D366" s="45"/>
      <c r="E366" s="13">
        <v>1235605</v>
      </c>
      <c r="F366" s="13">
        <v>2302725</v>
      </c>
      <c r="G366" s="13">
        <v>1491279</v>
      </c>
      <c r="H366" s="13">
        <v>3170494</v>
      </c>
      <c r="I366" s="13">
        <f>1565380-603</f>
        <v>1564777</v>
      </c>
      <c r="J366" s="13"/>
      <c r="K366" s="11">
        <f>SUM(E366:J366)</f>
        <v>9764880</v>
      </c>
      <c r="L366" s="4"/>
    </row>
    <row r="367" spans="2:12" s="1" customFormat="1" x14ac:dyDescent="0.25">
      <c r="B367" s="45"/>
      <c r="C367" s="45"/>
      <c r="D367" s="45"/>
      <c r="E367" s="13"/>
      <c r="F367" s="13"/>
      <c r="G367" s="13"/>
      <c r="H367" s="13"/>
      <c r="I367" s="13"/>
      <c r="J367" s="13"/>
      <c r="K367" s="13">
        <f>SUM(E367:J367)</f>
        <v>0</v>
      </c>
      <c r="L367" s="4"/>
    </row>
    <row r="368" spans="2:12" s="1" customFormat="1" x14ac:dyDescent="0.25">
      <c r="B368" s="45"/>
      <c r="C368" s="45"/>
      <c r="D368" s="45"/>
      <c r="E368" s="13"/>
      <c r="F368" s="13"/>
      <c r="G368" s="13"/>
      <c r="H368" s="13"/>
      <c r="I368" s="13"/>
      <c r="J368" s="13"/>
      <c r="K368" s="13"/>
      <c r="L368" s="4"/>
    </row>
    <row r="369" spans="2:12" s="1" customFormat="1" x14ac:dyDescent="0.25">
      <c r="B369" s="17" t="s">
        <v>28</v>
      </c>
      <c r="C369" s="17"/>
      <c r="D369" s="17"/>
      <c r="E369" s="11"/>
      <c r="F369" s="11"/>
      <c r="G369" s="11"/>
      <c r="H369" s="11"/>
      <c r="I369" s="11"/>
      <c r="J369" s="11"/>
      <c r="K369" s="11"/>
      <c r="L369" s="10"/>
    </row>
    <row r="370" spans="2:12" s="1" customFormat="1" x14ac:dyDescent="0.25">
      <c r="B370" s="45" t="s">
        <v>38</v>
      </c>
      <c r="C370" s="45"/>
      <c r="D370" s="45"/>
      <c r="E370" s="13"/>
      <c r="F370" s="13"/>
      <c r="G370" s="13"/>
      <c r="H370" s="13"/>
      <c r="I370" s="13"/>
      <c r="J370" s="13"/>
      <c r="K370" s="13"/>
      <c r="L370" s="4"/>
    </row>
    <row r="371" spans="2:12" s="1" customFormat="1" x14ac:dyDescent="0.25">
      <c r="B371" s="44" t="s">
        <v>29</v>
      </c>
      <c r="C371" s="44"/>
      <c r="D371" s="44"/>
      <c r="E371" s="11">
        <f>E365+E369</f>
        <v>1235605</v>
      </c>
      <c r="F371" s="11">
        <f t="shared" ref="F371:K371" si="64">F365+F369</f>
        <v>2302725</v>
      </c>
      <c r="G371" s="11">
        <f t="shared" si="64"/>
        <v>1491279</v>
      </c>
      <c r="H371" s="11">
        <f t="shared" si="64"/>
        <v>3170494</v>
      </c>
      <c r="I371" s="11">
        <f t="shared" si="64"/>
        <v>1564777</v>
      </c>
      <c r="J371" s="11">
        <f t="shared" si="64"/>
        <v>0</v>
      </c>
      <c r="K371" s="11">
        <f t="shared" si="64"/>
        <v>9764880</v>
      </c>
      <c r="L371" s="4"/>
    </row>
    <row r="372" spans="2:12" s="1" customForma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28"/>
      <c r="L372" s="3"/>
    </row>
    <row r="373" spans="2:12" s="1" customFormat="1" x14ac:dyDescent="0.25">
      <c r="L373" s="1" t="s">
        <v>71</v>
      </c>
    </row>
    <row r="374" spans="2:12" s="1" customFormat="1" x14ac:dyDescent="0.25"/>
    <row r="375" spans="2:12" s="1" customFormat="1" x14ac:dyDescent="0.25"/>
    <row r="376" spans="2:12" s="1" customFormat="1" x14ac:dyDescent="0.25"/>
    <row r="377" spans="2:12" s="1" customFormat="1" x14ac:dyDescent="0.25">
      <c r="B377" s="51"/>
      <c r="C377" s="51"/>
      <c r="D377" s="51"/>
      <c r="F377" s="33"/>
      <c r="G377" s="33"/>
      <c r="H377" s="33"/>
      <c r="I377" s="33"/>
      <c r="J377" s="33"/>
      <c r="K377" s="31"/>
      <c r="L377" s="32"/>
    </row>
    <row r="378" spans="2:12" s="1" customFormat="1" x14ac:dyDescent="0.25">
      <c r="B378" s="52" t="s">
        <v>72</v>
      </c>
      <c r="C378" s="52"/>
      <c r="D378" s="52"/>
      <c r="E378" s="52"/>
      <c r="F378" s="52"/>
      <c r="G378" s="52"/>
      <c r="H378" s="52"/>
      <c r="I378" s="52"/>
      <c r="J378" s="52"/>
      <c r="K378" s="52"/>
      <c r="L378" s="52"/>
    </row>
    <row r="379" spans="2:12" s="1" customFormat="1" x14ac:dyDescent="0.25">
      <c r="B379" s="42" t="s">
        <v>73</v>
      </c>
      <c r="C379" s="42"/>
      <c r="D379" s="42"/>
      <c r="E379" s="42"/>
      <c r="F379" s="42"/>
      <c r="G379" s="42"/>
      <c r="H379" s="42"/>
      <c r="I379" s="42"/>
      <c r="J379" s="42"/>
      <c r="K379" s="42"/>
      <c r="L379" s="42"/>
    </row>
    <row r="380" spans="2:12" s="1" customFormat="1" x14ac:dyDescent="0.25">
      <c r="B380" s="4"/>
      <c r="C380" s="4"/>
      <c r="D380" s="4"/>
      <c r="E380" s="4"/>
      <c r="F380" s="4"/>
      <c r="G380" s="4"/>
      <c r="H380" s="4"/>
      <c r="I380" s="4"/>
      <c r="J380" s="4"/>
      <c r="K380" s="5" t="s">
        <v>3</v>
      </c>
      <c r="L380" s="4"/>
    </row>
    <row r="381" spans="2:12" s="1" customFormat="1" ht="39.6" x14ac:dyDescent="0.25">
      <c r="B381" s="43" t="s">
        <v>4</v>
      </c>
      <c r="C381" s="43"/>
      <c r="D381" s="43"/>
      <c r="E381" s="6" t="s">
        <v>5</v>
      </c>
      <c r="F381" s="7" t="s">
        <v>36</v>
      </c>
      <c r="G381" s="7" t="s">
        <v>37</v>
      </c>
      <c r="H381" s="7" t="s">
        <v>8</v>
      </c>
      <c r="I381" s="7" t="s">
        <v>9</v>
      </c>
      <c r="J381" s="7" t="s">
        <v>10</v>
      </c>
      <c r="K381" s="7" t="s">
        <v>11</v>
      </c>
      <c r="L381" s="4"/>
    </row>
    <row r="382" spans="2:12" s="1" customFormat="1" x14ac:dyDescent="0.25">
      <c r="B382" s="43" t="s">
        <v>12</v>
      </c>
      <c r="C382" s="43"/>
      <c r="D382" s="43"/>
      <c r="E382" s="8">
        <f>E383+E388+E389</f>
        <v>47094716</v>
      </c>
      <c r="F382" s="8">
        <f t="shared" ref="F382:K382" si="65">F383+F388+F389</f>
        <v>25000000</v>
      </c>
      <c r="G382" s="8">
        <f t="shared" si="65"/>
        <v>29072542</v>
      </c>
      <c r="H382" s="8">
        <f t="shared" si="65"/>
        <v>0</v>
      </c>
      <c r="I382" s="8">
        <f t="shared" si="65"/>
        <v>0</v>
      </c>
      <c r="J382" s="8">
        <f t="shared" si="65"/>
        <v>0</v>
      </c>
      <c r="K382" s="8">
        <f t="shared" si="65"/>
        <v>101167258</v>
      </c>
      <c r="L382" s="10"/>
    </row>
    <row r="383" spans="2:12" s="1" customFormat="1" x14ac:dyDescent="0.25">
      <c r="B383" s="44" t="s">
        <v>13</v>
      </c>
      <c r="C383" s="44"/>
      <c r="D383" s="44"/>
      <c r="E383" s="11">
        <f t="shared" ref="E383:J383" si="66">SUM(E384:E387)</f>
        <v>0</v>
      </c>
      <c r="F383" s="11">
        <f t="shared" si="66"/>
        <v>0</v>
      </c>
      <c r="G383" s="11">
        <f t="shared" si="66"/>
        <v>0</v>
      </c>
      <c r="H383" s="11">
        <f t="shared" si="66"/>
        <v>0</v>
      </c>
      <c r="I383" s="11">
        <f t="shared" si="66"/>
        <v>0</v>
      </c>
      <c r="J383" s="11">
        <f t="shared" si="66"/>
        <v>0</v>
      </c>
      <c r="K383" s="8">
        <f t="shared" ref="K383:K389" si="67">SUM(E383:J383)</f>
        <v>0</v>
      </c>
      <c r="L383" s="10"/>
    </row>
    <row r="384" spans="2:12" s="1" customFormat="1" x14ac:dyDescent="0.25">
      <c r="B384" s="45" t="s">
        <v>14</v>
      </c>
      <c r="C384" s="45"/>
      <c r="D384" s="45"/>
      <c r="E384" s="13"/>
      <c r="F384" s="13"/>
      <c r="G384" s="13"/>
      <c r="H384" s="13"/>
      <c r="I384" s="13"/>
      <c r="J384" s="13"/>
      <c r="K384" s="15">
        <f t="shared" si="67"/>
        <v>0</v>
      </c>
      <c r="L384" s="4"/>
    </row>
    <row r="385" spans="2:12" s="1" customFormat="1" x14ac:dyDescent="0.25">
      <c r="B385" s="45" t="s">
        <v>15</v>
      </c>
      <c r="C385" s="45"/>
      <c r="D385" s="45"/>
      <c r="E385" s="13"/>
      <c r="F385" s="13"/>
      <c r="G385" s="13"/>
      <c r="H385" s="13"/>
      <c r="I385" s="13"/>
      <c r="J385" s="13"/>
      <c r="K385" s="15">
        <f t="shared" si="67"/>
        <v>0</v>
      </c>
      <c r="L385" s="4"/>
    </row>
    <row r="386" spans="2:12" s="1" customFormat="1" x14ac:dyDescent="0.25">
      <c r="B386" s="45" t="s">
        <v>16</v>
      </c>
      <c r="C386" s="45"/>
      <c r="D386" s="45"/>
      <c r="E386" s="13"/>
      <c r="F386" s="13"/>
      <c r="G386" s="13"/>
      <c r="H386" s="13"/>
      <c r="I386" s="13"/>
      <c r="J386" s="13"/>
      <c r="K386" s="15">
        <f t="shared" si="67"/>
        <v>0</v>
      </c>
      <c r="L386" s="4"/>
    </row>
    <row r="387" spans="2:12" s="1" customFormat="1" x14ac:dyDescent="0.25">
      <c r="B387" s="45" t="s">
        <v>17</v>
      </c>
      <c r="C387" s="45"/>
      <c r="D387" s="45"/>
      <c r="E387" s="13"/>
      <c r="F387" s="13"/>
      <c r="G387" s="13"/>
      <c r="H387" s="13"/>
      <c r="I387" s="13"/>
      <c r="J387" s="13"/>
      <c r="K387" s="15">
        <f t="shared" si="67"/>
        <v>0</v>
      </c>
      <c r="L387" s="4"/>
    </row>
    <row r="388" spans="2:12" s="1" customFormat="1" x14ac:dyDescent="0.25">
      <c r="B388" s="44" t="s">
        <v>18</v>
      </c>
      <c r="C388" s="44"/>
      <c r="D388" s="44"/>
      <c r="E388" s="11">
        <v>47094716</v>
      </c>
      <c r="F388" s="11">
        <v>25000000</v>
      </c>
      <c r="G388" s="11">
        <v>29072542</v>
      </c>
      <c r="H388" s="11"/>
      <c r="I388" s="11"/>
      <c r="J388" s="11"/>
      <c r="K388" s="8">
        <f t="shared" si="67"/>
        <v>101167258</v>
      </c>
      <c r="L388" s="10"/>
    </row>
    <row r="389" spans="2:12" s="1" customFormat="1" x14ac:dyDescent="0.25">
      <c r="B389" s="44" t="s">
        <v>19</v>
      </c>
      <c r="C389" s="44"/>
      <c r="D389" s="44"/>
      <c r="E389" s="11"/>
      <c r="F389" s="13"/>
      <c r="G389" s="13"/>
      <c r="H389" s="13"/>
      <c r="I389" s="13"/>
      <c r="J389" s="13"/>
      <c r="K389" s="8">
        <f t="shared" si="67"/>
        <v>0</v>
      </c>
      <c r="L389" s="4"/>
    </row>
    <row r="390" spans="2:12" s="1" customFormat="1" x14ac:dyDescent="0.25">
      <c r="B390" s="44" t="s">
        <v>20</v>
      </c>
      <c r="C390" s="44"/>
      <c r="D390" s="44"/>
      <c r="E390" s="13"/>
      <c r="F390" s="11"/>
      <c r="G390" s="13"/>
      <c r="H390" s="13"/>
      <c r="I390" s="13"/>
      <c r="J390" s="13"/>
      <c r="K390" s="13"/>
      <c r="L390" s="4"/>
    </row>
    <row r="391" spans="2:12" s="1" customFormat="1" x14ac:dyDescent="0.25">
      <c r="B391" s="45" t="s">
        <v>13</v>
      </c>
      <c r="C391" s="45"/>
      <c r="D391" s="45"/>
      <c r="E391" s="13"/>
      <c r="F391" s="13"/>
      <c r="G391" s="13"/>
      <c r="H391" s="13"/>
      <c r="I391" s="13"/>
      <c r="J391" s="13"/>
      <c r="K391" s="13"/>
      <c r="L391" s="4"/>
    </row>
    <row r="392" spans="2:12" s="1" customFormat="1" x14ac:dyDescent="0.25">
      <c r="B392" s="45" t="s">
        <v>14</v>
      </c>
      <c r="C392" s="45"/>
      <c r="D392" s="45"/>
      <c r="E392" s="13"/>
      <c r="F392" s="13"/>
      <c r="G392" s="13"/>
      <c r="H392" s="13"/>
      <c r="I392" s="13"/>
      <c r="J392" s="13"/>
      <c r="K392" s="13"/>
      <c r="L392" s="4"/>
    </row>
    <row r="393" spans="2:12" s="1" customFormat="1" x14ac:dyDescent="0.25">
      <c r="B393" s="45" t="s">
        <v>21</v>
      </c>
      <c r="C393" s="45"/>
      <c r="D393" s="45"/>
      <c r="E393" s="13"/>
      <c r="F393" s="13"/>
      <c r="G393" s="13"/>
      <c r="H393" s="13"/>
      <c r="I393" s="13"/>
      <c r="J393" s="13"/>
      <c r="K393" s="13"/>
      <c r="L393" s="4"/>
    </row>
    <row r="394" spans="2:12" s="1" customFormat="1" x14ac:dyDescent="0.25">
      <c r="B394" s="45" t="s">
        <v>22</v>
      </c>
      <c r="C394" s="45"/>
      <c r="D394" s="45"/>
      <c r="E394" s="13"/>
      <c r="F394" s="13"/>
      <c r="G394" s="13"/>
      <c r="H394" s="13"/>
      <c r="I394" s="13"/>
      <c r="J394" s="13"/>
      <c r="K394" s="13"/>
      <c r="L394" s="4"/>
    </row>
    <row r="395" spans="2:12" s="1" customFormat="1" x14ac:dyDescent="0.25">
      <c r="B395" s="45" t="s">
        <v>17</v>
      </c>
      <c r="C395" s="45"/>
      <c r="D395" s="45"/>
      <c r="E395" s="13"/>
      <c r="F395" s="13"/>
      <c r="G395" s="13"/>
      <c r="H395" s="13"/>
      <c r="I395" s="13"/>
      <c r="J395" s="13"/>
      <c r="K395" s="13"/>
      <c r="L395" s="4"/>
    </row>
    <row r="396" spans="2:12" s="1" customFormat="1" x14ac:dyDescent="0.25">
      <c r="B396" s="45"/>
      <c r="C396" s="45"/>
      <c r="D396" s="45"/>
      <c r="E396" s="13"/>
      <c r="F396" s="13"/>
      <c r="G396" s="13"/>
      <c r="H396" s="13"/>
      <c r="I396" s="13"/>
      <c r="J396" s="13"/>
      <c r="K396" s="13"/>
      <c r="L396" s="4"/>
    </row>
    <row r="397" spans="2:12" s="1" customFormat="1" x14ac:dyDescent="0.25">
      <c r="B397" s="44" t="s">
        <v>23</v>
      </c>
      <c r="C397" s="44"/>
      <c r="D397" s="44"/>
      <c r="E397" s="11">
        <f t="shared" ref="E397:K397" si="68">E382+E390</f>
        <v>47094716</v>
      </c>
      <c r="F397" s="11">
        <f t="shared" si="68"/>
        <v>25000000</v>
      </c>
      <c r="G397" s="11">
        <f t="shared" si="68"/>
        <v>29072542</v>
      </c>
      <c r="H397" s="11">
        <f t="shared" si="68"/>
        <v>0</v>
      </c>
      <c r="I397" s="11">
        <f t="shared" si="68"/>
        <v>0</v>
      </c>
      <c r="J397" s="11">
        <f t="shared" si="68"/>
        <v>0</v>
      </c>
      <c r="K397" s="11">
        <f t="shared" si="68"/>
        <v>101167258</v>
      </c>
      <c r="L397" s="4"/>
    </row>
    <row r="398" spans="2:12" s="1" customFormat="1" x14ac:dyDescent="0.25">
      <c r="B398" s="10"/>
      <c r="C398" s="10"/>
      <c r="D398" s="10"/>
      <c r="E398" s="19"/>
      <c r="F398" s="19"/>
      <c r="G398" s="19"/>
      <c r="H398" s="19"/>
      <c r="I398" s="19"/>
      <c r="J398" s="19"/>
      <c r="K398" s="19"/>
      <c r="L398" s="4"/>
    </row>
    <row r="399" spans="2:12" s="1" customFormat="1" x14ac:dyDescent="0.25">
      <c r="B399" s="10"/>
      <c r="C399" s="10"/>
      <c r="D399" s="10"/>
      <c r="E399" s="19"/>
      <c r="F399" s="19"/>
      <c r="G399" s="19"/>
      <c r="H399" s="19"/>
      <c r="I399" s="19"/>
      <c r="J399" s="19"/>
      <c r="K399" s="19"/>
      <c r="L399" s="4"/>
    </row>
    <row r="400" spans="2:12" s="1" customFormat="1" x14ac:dyDescent="0.25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 spans="2:12" s="1" customFormat="1" ht="39.6" x14ac:dyDescent="0.25">
      <c r="B401" s="48" t="s">
        <v>24</v>
      </c>
      <c r="C401" s="48"/>
      <c r="D401" s="48"/>
      <c r="E401" s="6" t="s">
        <v>5</v>
      </c>
      <c r="F401" s="7" t="s">
        <v>36</v>
      </c>
      <c r="G401" s="7" t="s">
        <v>37</v>
      </c>
      <c r="H401" s="7" t="s">
        <v>8</v>
      </c>
      <c r="I401" s="7" t="s">
        <v>9</v>
      </c>
      <c r="J401" s="7" t="s">
        <v>10</v>
      </c>
      <c r="K401" s="7" t="s">
        <v>11</v>
      </c>
      <c r="L401" s="4"/>
    </row>
    <row r="402" spans="2:12" s="1" customFormat="1" x14ac:dyDescent="0.25">
      <c r="B402" s="44" t="s">
        <v>26</v>
      </c>
      <c r="C402" s="44"/>
      <c r="D402" s="44"/>
      <c r="E402" s="11">
        <f t="shared" ref="E402:K402" si="69">E403</f>
        <v>35731970</v>
      </c>
      <c r="F402" s="11">
        <f t="shared" si="69"/>
        <v>39940112</v>
      </c>
      <c r="G402" s="11">
        <f t="shared" si="69"/>
        <v>25495176</v>
      </c>
      <c r="H402" s="11">
        <f t="shared" si="69"/>
        <v>0</v>
      </c>
      <c r="I402" s="11">
        <f t="shared" si="69"/>
        <v>0</v>
      </c>
      <c r="J402" s="11">
        <f t="shared" si="69"/>
        <v>0</v>
      </c>
      <c r="K402" s="11">
        <f t="shared" si="69"/>
        <v>101167258</v>
      </c>
      <c r="L402" s="10"/>
    </row>
    <row r="403" spans="2:12" s="1" customFormat="1" x14ac:dyDescent="0.25">
      <c r="B403" s="45" t="s">
        <v>27</v>
      </c>
      <c r="C403" s="45"/>
      <c r="D403" s="45"/>
      <c r="E403" s="13">
        <v>35731970</v>
      </c>
      <c r="F403" s="13">
        <f>39768723+171728-339</f>
        <v>39940112</v>
      </c>
      <c r="G403" s="13">
        <v>25495176</v>
      </c>
      <c r="H403" s="13"/>
      <c r="I403" s="13"/>
      <c r="J403" s="13"/>
      <c r="K403" s="11">
        <f>SUM(E403:J403)</f>
        <v>101167258</v>
      </c>
      <c r="L403" s="4"/>
    </row>
    <row r="404" spans="2:12" s="1" customFormat="1" x14ac:dyDescent="0.25">
      <c r="B404" s="45"/>
      <c r="C404" s="45"/>
      <c r="D404" s="45"/>
      <c r="E404" s="13"/>
      <c r="F404" s="13"/>
      <c r="G404" s="13"/>
      <c r="H404" s="13"/>
      <c r="I404" s="13"/>
      <c r="J404" s="13"/>
      <c r="K404" s="13">
        <f>SUM(E404:J404)</f>
        <v>0</v>
      </c>
      <c r="L404" s="4"/>
    </row>
    <row r="405" spans="2:12" s="1" customFormat="1" x14ac:dyDescent="0.25">
      <c r="B405" s="45"/>
      <c r="C405" s="45"/>
      <c r="D405" s="45"/>
      <c r="E405" s="13"/>
      <c r="F405" s="13"/>
      <c r="G405" s="13"/>
      <c r="H405" s="13"/>
      <c r="I405" s="13"/>
      <c r="J405" s="13"/>
      <c r="K405" s="13"/>
      <c r="L405" s="4"/>
    </row>
    <row r="406" spans="2:12" s="1" customFormat="1" x14ac:dyDescent="0.25">
      <c r="B406" s="17" t="s">
        <v>28</v>
      </c>
      <c r="C406" s="17"/>
      <c r="D406" s="17"/>
      <c r="E406" s="11"/>
      <c r="F406" s="11"/>
      <c r="G406" s="11"/>
      <c r="H406" s="11"/>
      <c r="I406" s="11"/>
      <c r="J406" s="11"/>
      <c r="K406" s="11"/>
      <c r="L406" s="10"/>
    </row>
    <row r="407" spans="2:12" s="1" customFormat="1" x14ac:dyDescent="0.25">
      <c r="B407" s="45" t="s">
        <v>38</v>
      </c>
      <c r="C407" s="45"/>
      <c r="D407" s="45"/>
      <c r="E407" s="13"/>
      <c r="F407" s="13"/>
      <c r="G407" s="13"/>
      <c r="H407" s="13"/>
      <c r="I407" s="13"/>
      <c r="J407" s="13"/>
      <c r="K407" s="13"/>
      <c r="L407" s="4"/>
    </row>
    <row r="408" spans="2:12" s="1" customFormat="1" x14ac:dyDescent="0.25">
      <c r="B408" s="44" t="s">
        <v>29</v>
      </c>
      <c r="C408" s="44"/>
      <c r="D408" s="44"/>
      <c r="E408" s="11">
        <f>E402+E406</f>
        <v>35731970</v>
      </c>
      <c r="F408" s="11">
        <f t="shared" ref="F408:K408" si="70">F402+F406</f>
        <v>39940112</v>
      </c>
      <c r="G408" s="11">
        <f t="shared" si="70"/>
        <v>25495176</v>
      </c>
      <c r="H408" s="11">
        <f t="shared" si="70"/>
        <v>0</v>
      </c>
      <c r="I408" s="11">
        <f t="shared" si="70"/>
        <v>0</v>
      </c>
      <c r="J408" s="11">
        <f t="shared" si="70"/>
        <v>0</v>
      </c>
      <c r="K408" s="11">
        <f t="shared" si="70"/>
        <v>101167258</v>
      </c>
      <c r="L408" s="4"/>
    </row>
    <row r="409" spans="2:12" x14ac:dyDescent="0.25">
      <c r="B409" s="36"/>
      <c r="C409" s="36"/>
      <c r="D409" s="36"/>
      <c r="E409" s="36"/>
      <c r="F409" s="36"/>
      <c r="G409" s="36"/>
      <c r="H409" s="36"/>
      <c r="I409" s="36"/>
      <c r="J409" s="37"/>
      <c r="K409" s="38"/>
      <c r="L409" s="36" t="s">
        <v>74</v>
      </c>
    </row>
    <row r="414" spans="2:12" x14ac:dyDescent="0.25">
      <c r="B414" s="52" t="s">
        <v>75</v>
      </c>
      <c r="C414" s="52"/>
      <c r="D414" s="52"/>
      <c r="E414" s="52"/>
      <c r="F414" s="52"/>
      <c r="G414" s="52"/>
      <c r="H414" s="52"/>
      <c r="I414" s="52"/>
      <c r="J414" s="52"/>
      <c r="K414" s="52"/>
      <c r="L414" s="52"/>
    </row>
    <row r="415" spans="2:12" x14ac:dyDescent="0.25">
      <c r="B415" s="53" t="s">
        <v>76</v>
      </c>
      <c r="C415" s="53"/>
      <c r="D415" s="53"/>
      <c r="E415" s="53"/>
      <c r="F415" s="53"/>
      <c r="G415" s="53"/>
      <c r="H415" s="53"/>
      <c r="I415" s="53"/>
      <c r="J415" s="53"/>
      <c r="K415" s="53"/>
      <c r="L415" s="53"/>
    </row>
    <row r="416" spans="2:12" x14ac:dyDescent="0.25">
      <c r="B416" s="4"/>
      <c r="C416" s="4"/>
      <c r="D416" s="4"/>
      <c r="E416" s="4"/>
      <c r="F416" s="4"/>
      <c r="G416" s="4"/>
      <c r="H416" s="4"/>
      <c r="I416" s="4"/>
      <c r="J416" s="4"/>
      <c r="K416" s="5" t="s">
        <v>3</v>
      </c>
      <c r="L416" s="4"/>
    </row>
    <row r="417" spans="2:12" ht="39.6" x14ac:dyDescent="0.25">
      <c r="B417" s="43" t="s">
        <v>4</v>
      </c>
      <c r="C417" s="43"/>
      <c r="D417" s="43"/>
      <c r="E417" s="6" t="s">
        <v>5</v>
      </c>
      <c r="F417" s="7" t="s">
        <v>36</v>
      </c>
      <c r="G417" s="7" t="s">
        <v>37</v>
      </c>
      <c r="H417" s="7" t="s">
        <v>8</v>
      </c>
      <c r="I417" s="7" t="s">
        <v>9</v>
      </c>
      <c r="J417" s="7" t="s">
        <v>10</v>
      </c>
      <c r="K417" s="7" t="s">
        <v>11</v>
      </c>
      <c r="L417" s="4"/>
    </row>
    <row r="418" spans="2:12" x14ac:dyDescent="0.25">
      <c r="B418" s="43" t="s">
        <v>12</v>
      </c>
      <c r="C418" s="43"/>
      <c r="D418" s="43"/>
      <c r="E418" s="8">
        <f>E419+E424+E425</f>
        <v>0</v>
      </c>
      <c r="F418" s="8">
        <f t="shared" ref="F418:K418" si="71">F419+F424+F425</f>
        <v>17816080</v>
      </c>
      <c r="G418" s="8">
        <f t="shared" si="71"/>
        <v>0</v>
      </c>
      <c r="H418" s="8">
        <f t="shared" si="71"/>
        <v>0</v>
      </c>
      <c r="I418" s="8">
        <f t="shared" si="71"/>
        <v>0</v>
      </c>
      <c r="J418" s="8">
        <f t="shared" si="71"/>
        <v>0</v>
      </c>
      <c r="K418" s="8">
        <f t="shared" si="71"/>
        <v>17816080</v>
      </c>
      <c r="L418" s="10"/>
    </row>
    <row r="419" spans="2:12" x14ac:dyDescent="0.25">
      <c r="B419" s="44" t="s">
        <v>13</v>
      </c>
      <c r="C419" s="44"/>
      <c r="D419" s="44"/>
      <c r="E419" s="11">
        <f t="shared" ref="E419:J419" si="72">SUM(E420:E423)</f>
        <v>0</v>
      </c>
      <c r="F419" s="11">
        <f t="shared" si="72"/>
        <v>0</v>
      </c>
      <c r="G419" s="11">
        <f t="shared" si="72"/>
        <v>0</v>
      </c>
      <c r="H419" s="11">
        <f t="shared" si="72"/>
        <v>0</v>
      </c>
      <c r="I419" s="11">
        <f t="shared" si="72"/>
        <v>0</v>
      </c>
      <c r="J419" s="11">
        <f t="shared" si="72"/>
        <v>0</v>
      </c>
      <c r="K419" s="8">
        <f t="shared" ref="K419:K425" si="73">SUM(E419:J419)</f>
        <v>0</v>
      </c>
      <c r="L419" s="10"/>
    </row>
    <row r="420" spans="2:12" x14ac:dyDescent="0.25">
      <c r="B420" s="45" t="s">
        <v>14</v>
      </c>
      <c r="C420" s="45"/>
      <c r="D420" s="45"/>
      <c r="E420" s="13"/>
      <c r="F420" s="13"/>
      <c r="G420" s="13"/>
      <c r="H420" s="13"/>
      <c r="I420" s="13"/>
      <c r="J420" s="13"/>
      <c r="K420" s="15">
        <f t="shared" si="73"/>
        <v>0</v>
      </c>
      <c r="L420" s="4"/>
    </row>
    <row r="421" spans="2:12" x14ac:dyDescent="0.25">
      <c r="B421" s="45" t="s">
        <v>15</v>
      </c>
      <c r="C421" s="45"/>
      <c r="D421" s="45"/>
      <c r="E421" s="13"/>
      <c r="F421" s="13"/>
      <c r="G421" s="13"/>
      <c r="H421" s="13"/>
      <c r="I421" s="13"/>
      <c r="J421" s="13"/>
      <c r="K421" s="15">
        <f t="shared" si="73"/>
        <v>0</v>
      </c>
      <c r="L421" s="4"/>
    </row>
    <row r="422" spans="2:12" x14ac:dyDescent="0.25">
      <c r="B422" s="45" t="s">
        <v>16</v>
      </c>
      <c r="C422" s="45"/>
      <c r="D422" s="45"/>
      <c r="E422" s="13"/>
      <c r="F422" s="13"/>
      <c r="G422" s="13"/>
      <c r="H422" s="13"/>
      <c r="I422" s="13"/>
      <c r="J422" s="13"/>
      <c r="K422" s="15">
        <f t="shared" si="73"/>
        <v>0</v>
      </c>
      <c r="L422" s="4"/>
    </row>
    <row r="423" spans="2:12" x14ac:dyDescent="0.25">
      <c r="B423" s="45" t="s">
        <v>17</v>
      </c>
      <c r="C423" s="45"/>
      <c r="D423" s="45"/>
      <c r="E423" s="13"/>
      <c r="F423" s="13"/>
      <c r="G423" s="13"/>
      <c r="H423" s="13"/>
      <c r="I423" s="13"/>
      <c r="J423" s="13"/>
      <c r="K423" s="15">
        <f t="shared" si="73"/>
        <v>0</v>
      </c>
      <c r="L423" s="4"/>
    </row>
    <row r="424" spans="2:12" x14ac:dyDescent="0.25">
      <c r="B424" s="44" t="s">
        <v>18</v>
      </c>
      <c r="C424" s="44"/>
      <c r="D424" s="44"/>
      <c r="E424" s="11"/>
      <c r="F424" s="11">
        <v>17816080</v>
      </c>
      <c r="G424" s="11"/>
      <c r="H424" s="11"/>
      <c r="I424" s="11"/>
      <c r="J424" s="11"/>
      <c r="K424" s="8">
        <f t="shared" si="73"/>
        <v>17816080</v>
      </c>
      <c r="L424" s="10"/>
    </row>
    <row r="425" spans="2:12" x14ac:dyDescent="0.25">
      <c r="B425" s="44" t="s">
        <v>19</v>
      </c>
      <c r="C425" s="44"/>
      <c r="D425" s="44"/>
      <c r="E425" s="11"/>
      <c r="F425" s="13"/>
      <c r="G425" s="13"/>
      <c r="H425" s="13"/>
      <c r="I425" s="13"/>
      <c r="J425" s="13"/>
      <c r="K425" s="8">
        <f t="shared" si="73"/>
        <v>0</v>
      </c>
      <c r="L425" s="4"/>
    </row>
    <row r="426" spans="2:12" x14ac:dyDescent="0.25">
      <c r="B426" s="44" t="s">
        <v>20</v>
      </c>
      <c r="C426" s="44"/>
      <c r="D426" s="44"/>
      <c r="E426" s="13"/>
      <c r="F426" s="11"/>
      <c r="G426" s="13"/>
      <c r="H426" s="13"/>
      <c r="I426" s="13"/>
      <c r="J426" s="13"/>
      <c r="K426" s="13"/>
      <c r="L426" s="4"/>
    </row>
    <row r="427" spans="2:12" x14ac:dyDescent="0.25">
      <c r="B427" s="45" t="s">
        <v>13</v>
      </c>
      <c r="C427" s="45"/>
      <c r="D427" s="45"/>
      <c r="E427" s="13"/>
      <c r="F427" s="13"/>
      <c r="G427" s="13"/>
      <c r="H427" s="13"/>
      <c r="I427" s="13"/>
      <c r="J427" s="13"/>
      <c r="K427" s="13"/>
      <c r="L427" s="4"/>
    </row>
    <row r="428" spans="2:12" x14ac:dyDescent="0.25">
      <c r="B428" s="45" t="s">
        <v>14</v>
      </c>
      <c r="C428" s="45"/>
      <c r="D428" s="45"/>
      <c r="E428" s="13"/>
      <c r="F428" s="13"/>
      <c r="G428" s="13"/>
      <c r="H428" s="13"/>
      <c r="I428" s="13"/>
      <c r="J428" s="13"/>
      <c r="K428" s="13"/>
      <c r="L428" s="4"/>
    </row>
    <row r="429" spans="2:12" x14ac:dyDescent="0.25">
      <c r="B429" s="45" t="s">
        <v>21</v>
      </c>
      <c r="C429" s="45"/>
      <c r="D429" s="45"/>
      <c r="E429" s="13"/>
      <c r="F429" s="13"/>
      <c r="G429" s="13"/>
      <c r="H429" s="13"/>
      <c r="I429" s="13"/>
      <c r="J429" s="13"/>
      <c r="K429" s="13"/>
      <c r="L429" s="4"/>
    </row>
    <row r="430" spans="2:12" x14ac:dyDescent="0.25">
      <c r="B430" s="45" t="s">
        <v>22</v>
      </c>
      <c r="C430" s="45"/>
      <c r="D430" s="45"/>
      <c r="E430" s="13"/>
      <c r="F430" s="13"/>
      <c r="G430" s="13"/>
      <c r="H430" s="13"/>
      <c r="I430" s="13"/>
      <c r="J430" s="13"/>
      <c r="K430" s="13"/>
      <c r="L430" s="4"/>
    </row>
    <row r="431" spans="2:12" x14ac:dyDescent="0.25">
      <c r="B431" s="45" t="s">
        <v>17</v>
      </c>
      <c r="C431" s="45"/>
      <c r="D431" s="45"/>
      <c r="E431" s="13"/>
      <c r="F431" s="13"/>
      <c r="G431" s="13"/>
      <c r="H431" s="13"/>
      <c r="I431" s="13"/>
      <c r="J431" s="13"/>
      <c r="K431" s="13"/>
      <c r="L431" s="4"/>
    </row>
    <row r="432" spans="2:12" x14ac:dyDescent="0.25">
      <c r="B432" s="45"/>
      <c r="C432" s="45"/>
      <c r="D432" s="45"/>
      <c r="E432" s="13"/>
      <c r="F432" s="13"/>
      <c r="G432" s="13"/>
      <c r="H432" s="13"/>
      <c r="I432" s="13"/>
      <c r="J432" s="13"/>
      <c r="K432" s="13"/>
      <c r="L432" s="4"/>
    </row>
    <row r="433" spans="2:12" x14ac:dyDescent="0.25">
      <c r="B433" s="44" t="s">
        <v>23</v>
      </c>
      <c r="C433" s="44"/>
      <c r="D433" s="44"/>
      <c r="E433" s="11">
        <f t="shared" ref="E433:K433" si="74">E418+E426</f>
        <v>0</v>
      </c>
      <c r="F433" s="11">
        <f t="shared" si="74"/>
        <v>17816080</v>
      </c>
      <c r="G433" s="11">
        <f t="shared" si="74"/>
        <v>0</v>
      </c>
      <c r="H433" s="11">
        <f t="shared" si="74"/>
        <v>0</v>
      </c>
      <c r="I433" s="11">
        <f t="shared" si="74"/>
        <v>0</v>
      </c>
      <c r="J433" s="11">
        <f t="shared" si="74"/>
        <v>0</v>
      </c>
      <c r="K433" s="11">
        <f t="shared" si="74"/>
        <v>17816080</v>
      </c>
      <c r="L433" s="4"/>
    </row>
    <row r="434" spans="2:12" x14ac:dyDescent="0.25">
      <c r="B434" s="10"/>
      <c r="C434" s="10"/>
      <c r="D434" s="10"/>
      <c r="E434" s="19"/>
      <c r="F434" s="19"/>
      <c r="G434" s="19"/>
      <c r="H434" s="19"/>
      <c r="I434" s="19"/>
      <c r="J434" s="19"/>
      <c r="K434" s="19"/>
      <c r="L434" s="4"/>
    </row>
    <row r="435" spans="2:12" x14ac:dyDescent="0.25">
      <c r="B435" s="10"/>
      <c r="C435" s="10"/>
      <c r="D435" s="10"/>
      <c r="E435" s="19"/>
      <c r="F435" s="19"/>
      <c r="G435" s="19"/>
      <c r="H435" s="19"/>
      <c r="I435" s="19"/>
      <c r="J435" s="19"/>
      <c r="K435" s="19"/>
      <c r="L435" s="4"/>
    </row>
    <row r="436" spans="2:12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spans="2:12" ht="39.6" x14ac:dyDescent="0.25">
      <c r="B437" s="48" t="s">
        <v>24</v>
      </c>
      <c r="C437" s="48"/>
      <c r="D437" s="48"/>
      <c r="E437" s="6" t="s">
        <v>5</v>
      </c>
      <c r="F437" s="7" t="s">
        <v>36</v>
      </c>
      <c r="G437" s="7" t="s">
        <v>37</v>
      </c>
      <c r="H437" s="7" t="s">
        <v>8</v>
      </c>
      <c r="I437" s="7" t="s">
        <v>9</v>
      </c>
      <c r="J437" s="7" t="s">
        <v>10</v>
      </c>
      <c r="K437" s="7" t="s">
        <v>11</v>
      </c>
      <c r="L437" s="4"/>
    </row>
    <row r="438" spans="2:12" x14ac:dyDescent="0.25">
      <c r="B438" s="44" t="s">
        <v>26</v>
      </c>
      <c r="C438" s="44"/>
      <c r="D438" s="44"/>
      <c r="E438" s="11"/>
      <c r="F438" s="11">
        <v>1022250</v>
      </c>
      <c r="G438" s="11">
        <v>4572992</v>
      </c>
      <c r="H438" s="11">
        <v>12220838</v>
      </c>
      <c r="I438" s="11">
        <f t="shared" ref="I438:K438" si="75">I439</f>
        <v>0</v>
      </c>
      <c r="J438" s="11">
        <f t="shared" si="75"/>
        <v>0</v>
      </c>
      <c r="K438" s="11">
        <f t="shared" si="75"/>
        <v>17816080</v>
      </c>
      <c r="L438" s="10"/>
    </row>
    <row r="439" spans="2:12" x14ac:dyDescent="0.25">
      <c r="B439" s="45" t="s">
        <v>27</v>
      </c>
      <c r="C439" s="45"/>
      <c r="D439" s="45"/>
      <c r="E439" s="13"/>
      <c r="F439" s="13">
        <v>1022250</v>
      </c>
      <c r="G439" s="13">
        <v>4572992</v>
      </c>
      <c r="H439" s="13">
        <v>12220838</v>
      </c>
      <c r="I439" s="13"/>
      <c r="J439" s="13"/>
      <c r="K439" s="11">
        <f>SUM(E439:J439)</f>
        <v>17816080</v>
      </c>
      <c r="L439" s="4"/>
    </row>
    <row r="440" spans="2:12" x14ac:dyDescent="0.25">
      <c r="B440" s="45"/>
      <c r="C440" s="45"/>
      <c r="D440" s="45"/>
      <c r="E440" s="13"/>
      <c r="F440" s="13"/>
      <c r="G440" s="13"/>
      <c r="H440" s="13"/>
      <c r="I440" s="13"/>
      <c r="J440" s="13"/>
      <c r="K440" s="13">
        <f>SUM(E440:J440)</f>
        <v>0</v>
      </c>
      <c r="L440" s="4"/>
    </row>
    <row r="441" spans="2:12" x14ac:dyDescent="0.25">
      <c r="B441" s="45"/>
      <c r="C441" s="45"/>
      <c r="D441" s="45"/>
      <c r="E441" s="13"/>
      <c r="F441" s="13"/>
      <c r="G441" s="13"/>
      <c r="H441" s="13"/>
      <c r="I441" s="13"/>
      <c r="J441" s="13"/>
      <c r="K441" s="13"/>
      <c r="L441" s="4"/>
    </row>
    <row r="442" spans="2:12" x14ac:dyDescent="0.25">
      <c r="B442" s="17" t="s">
        <v>28</v>
      </c>
      <c r="C442" s="17"/>
      <c r="D442" s="17"/>
      <c r="E442" s="11"/>
      <c r="F442" s="11"/>
      <c r="G442" s="11"/>
      <c r="H442" s="11"/>
      <c r="I442" s="11"/>
      <c r="J442" s="11"/>
      <c r="K442" s="11"/>
      <c r="L442" s="10"/>
    </row>
    <row r="443" spans="2:12" x14ac:dyDescent="0.25">
      <c r="B443" s="45" t="s">
        <v>38</v>
      </c>
      <c r="C443" s="45"/>
      <c r="D443" s="45"/>
      <c r="E443" s="13"/>
      <c r="F443" s="13"/>
      <c r="G443" s="13"/>
      <c r="H443" s="13"/>
      <c r="I443" s="13"/>
      <c r="J443" s="13"/>
      <c r="K443" s="13"/>
      <c r="L443" s="4"/>
    </row>
    <row r="444" spans="2:12" x14ac:dyDescent="0.25">
      <c r="B444" s="44" t="s">
        <v>29</v>
      </c>
      <c r="C444" s="44"/>
      <c r="D444" s="44"/>
      <c r="E444" s="11">
        <f>E438+E442</f>
        <v>0</v>
      </c>
      <c r="F444" s="11">
        <f t="shared" ref="F444:K444" si="76">F438+F442</f>
        <v>1022250</v>
      </c>
      <c r="G444" s="11">
        <f t="shared" si="76"/>
        <v>4572992</v>
      </c>
      <c r="H444" s="11">
        <f>H438+H442</f>
        <v>12220838</v>
      </c>
      <c r="I444" s="11">
        <f t="shared" si="76"/>
        <v>0</v>
      </c>
      <c r="J444" s="11">
        <f t="shared" si="76"/>
        <v>0</v>
      </c>
      <c r="K444" s="11">
        <f t="shared" si="76"/>
        <v>17816080</v>
      </c>
      <c r="L444" s="4"/>
    </row>
    <row r="445" spans="2:12" x14ac:dyDescent="0.25">
      <c r="B445" s="36"/>
      <c r="C445" s="36"/>
      <c r="D445" s="36"/>
      <c r="E445" s="36"/>
      <c r="F445" s="36"/>
      <c r="G445" s="36"/>
      <c r="H445" s="36"/>
      <c r="I445" s="36"/>
      <c r="J445" s="37"/>
      <c r="K445" s="38"/>
      <c r="L445" s="36" t="s">
        <v>77</v>
      </c>
    </row>
  </sheetData>
  <mergeCells count="332">
    <mergeCell ref="B443:D443"/>
    <mergeCell ref="B444:D444"/>
    <mergeCell ref="B433:D433"/>
    <mergeCell ref="B437:D437"/>
    <mergeCell ref="B438:D438"/>
    <mergeCell ref="B439:D439"/>
    <mergeCell ref="B440:D440"/>
    <mergeCell ref="B441:D441"/>
    <mergeCell ref="B427:D427"/>
    <mergeCell ref="B428:D428"/>
    <mergeCell ref="B429:D429"/>
    <mergeCell ref="B430:D430"/>
    <mergeCell ref="B431:D431"/>
    <mergeCell ref="B432:D432"/>
    <mergeCell ref="B421:D421"/>
    <mergeCell ref="B422:D422"/>
    <mergeCell ref="B423:D423"/>
    <mergeCell ref="B424:D424"/>
    <mergeCell ref="B425:D425"/>
    <mergeCell ref="B426:D426"/>
    <mergeCell ref="B414:L414"/>
    <mergeCell ref="B415:L415"/>
    <mergeCell ref="B417:D417"/>
    <mergeCell ref="B418:D418"/>
    <mergeCell ref="B419:D419"/>
    <mergeCell ref="B420:D420"/>
    <mergeCell ref="B402:D402"/>
    <mergeCell ref="B403:D403"/>
    <mergeCell ref="B404:D404"/>
    <mergeCell ref="B405:D405"/>
    <mergeCell ref="B407:D407"/>
    <mergeCell ref="B408:D408"/>
    <mergeCell ref="B393:D393"/>
    <mergeCell ref="B394:D394"/>
    <mergeCell ref="B395:D395"/>
    <mergeCell ref="B396:D396"/>
    <mergeCell ref="B397:D397"/>
    <mergeCell ref="B401:D401"/>
    <mergeCell ref="B387:D387"/>
    <mergeCell ref="B388:D388"/>
    <mergeCell ref="B389:D389"/>
    <mergeCell ref="B390:D390"/>
    <mergeCell ref="B391:D391"/>
    <mergeCell ref="B392:D392"/>
    <mergeCell ref="B381:D381"/>
    <mergeCell ref="B382:D382"/>
    <mergeCell ref="B383:D383"/>
    <mergeCell ref="B384:D384"/>
    <mergeCell ref="B385:D385"/>
    <mergeCell ref="B386:D386"/>
    <mergeCell ref="B368:D368"/>
    <mergeCell ref="B370:D370"/>
    <mergeCell ref="B371:D371"/>
    <mergeCell ref="B377:D377"/>
    <mergeCell ref="B378:L378"/>
    <mergeCell ref="B379:L379"/>
    <mergeCell ref="B359:D359"/>
    <mergeCell ref="B360:D360"/>
    <mergeCell ref="B364:D364"/>
    <mergeCell ref="B365:D365"/>
    <mergeCell ref="B366:D366"/>
    <mergeCell ref="B367:D367"/>
    <mergeCell ref="B353:D353"/>
    <mergeCell ref="B354:D354"/>
    <mergeCell ref="B355:D355"/>
    <mergeCell ref="B356:D356"/>
    <mergeCell ref="B357:D357"/>
    <mergeCell ref="B358:D358"/>
    <mergeCell ref="B347:D347"/>
    <mergeCell ref="B348:D348"/>
    <mergeCell ref="B349:D349"/>
    <mergeCell ref="B350:D350"/>
    <mergeCell ref="B351:D351"/>
    <mergeCell ref="B352:D352"/>
    <mergeCell ref="B340:D340"/>
    <mergeCell ref="B341:L341"/>
    <mergeCell ref="B342:L342"/>
    <mergeCell ref="B344:D344"/>
    <mergeCell ref="B345:D345"/>
    <mergeCell ref="B346:D346"/>
    <mergeCell ref="B328:D328"/>
    <mergeCell ref="B329:D329"/>
    <mergeCell ref="B330:D330"/>
    <mergeCell ref="B331:D331"/>
    <mergeCell ref="B333:D333"/>
    <mergeCell ref="B334:D334"/>
    <mergeCell ref="B319:D319"/>
    <mergeCell ref="B320:D320"/>
    <mergeCell ref="B321:D321"/>
    <mergeCell ref="B322:D322"/>
    <mergeCell ref="B323:D323"/>
    <mergeCell ref="B327:D327"/>
    <mergeCell ref="B313:D313"/>
    <mergeCell ref="B314:D314"/>
    <mergeCell ref="B315:D315"/>
    <mergeCell ref="B316:D316"/>
    <mergeCell ref="B317:D317"/>
    <mergeCell ref="B318:D318"/>
    <mergeCell ref="B307:D307"/>
    <mergeCell ref="B308:D308"/>
    <mergeCell ref="B309:D309"/>
    <mergeCell ref="B310:D310"/>
    <mergeCell ref="B311:D311"/>
    <mergeCell ref="B312:D312"/>
    <mergeCell ref="B294:D294"/>
    <mergeCell ref="B296:D296"/>
    <mergeCell ref="B297:D297"/>
    <mergeCell ref="B303:D303"/>
    <mergeCell ref="B304:L304"/>
    <mergeCell ref="B305:L305"/>
    <mergeCell ref="B285:D285"/>
    <mergeCell ref="B286:D286"/>
    <mergeCell ref="B290:D290"/>
    <mergeCell ref="B291:D291"/>
    <mergeCell ref="B292:D292"/>
    <mergeCell ref="B293:D293"/>
    <mergeCell ref="B279:D279"/>
    <mergeCell ref="B280:D280"/>
    <mergeCell ref="B281:D281"/>
    <mergeCell ref="B282:D282"/>
    <mergeCell ref="B283:D283"/>
    <mergeCell ref="B284:D284"/>
    <mergeCell ref="B273:D273"/>
    <mergeCell ref="B274:D274"/>
    <mergeCell ref="B275:D275"/>
    <mergeCell ref="B276:D276"/>
    <mergeCell ref="B277:D277"/>
    <mergeCell ref="B278:D278"/>
    <mergeCell ref="B266:D266"/>
    <mergeCell ref="B267:L267"/>
    <mergeCell ref="B268:L268"/>
    <mergeCell ref="B270:D270"/>
    <mergeCell ref="B271:D271"/>
    <mergeCell ref="B272:D272"/>
    <mergeCell ref="B255:D255"/>
    <mergeCell ref="B256:D256"/>
    <mergeCell ref="B257:D257"/>
    <mergeCell ref="B259:D259"/>
    <mergeCell ref="B260:D260"/>
    <mergeCell ref="B265:D265"/>
    <mergeCell ref="B246:D246"/>
    <mergeCell ref="B247:D247"/>
    <mergeCell ref="B248:D248"/>
    <mergeCell ref="B249:D249"/>
    <mergeCell ref="B253:D253"/>
    <mergeCell ref="B254:D254"/>
    <mergeCell ref="B240:D240"/>
    <mergeCell ref="B241:D241"/>
    <mergeCell ref="B242:D242"/>
    <mergeCell ref="B243:D243"/>
    <mergeCell ref="B244:D244"/>
    <mergeCell ref="B245:D245"/>
    <mergeCell ref="B234:D234"/>
    <mergeCell ref="B235:D235"/>
    <mergeCell ref="B236:D236"/>
    <mergeCell ref="B237:D237"/>
    <mergeCell ref="B238:D238"/>
    <mergeCell ref="B239:D239"/>
    <mergeCell ref="B225:D225"/>
    <mergeCell ref="B228:D228"/>
    <mergeCell ref="B229:D229"/>
    <mergeCell ref="B230:L230"/>
    <mergeCell ref="B231:L231"/>
    <mergeCell ref="B233:D233"/>
    <mergeCell ref="B217:D217"/>
    <mergeCell ref="B218:D218"/>
    <mergeCell ref="B219:D219"/>
    <mergeCell ref="B220:D220"/>
    <mergeCell ref="B222:D222"/>
    <mergeCell ref="B223:D223"/>
    <mergeCell ref="B208:D208"/>
    <mergeCell ref="B209:D209"/>
    <mergeCell ref="B210:D210"/>
    <mergeCell ref="B211:D211"/>
    <mergeCell ref="B212:D212"/>
    <mergeCell ref="B216:D216"/>
    <mergeCell ref="B202:D202"/>
    <mergeCell ref="B203:D203"/>
    <mergeCell ref="B204:D204"/>
    <mergeCell ref="B205:D205"/>
    <mergeCell ref="B206:D206"/>
    <mergeCell ref="B207:D207"/>
    <mergeCell ref="B196:D196"/>
    <mergeCell ref="B197:D197"/>
    <mergeCell ref="B198:D198"/>
    <mergeCell ref="B199:D199"/>
    <mergeCell ref="B200:D200"/>
    <mergeCell ref="B201:D201"/>
    <mergeCell ref="B188:D188"/>
    <mergeCell ref="B189:D189"/>
    <mergeCell ref="B191:D191"/>
    <mergeCell ref="B192:D192"/>
    <mergeCell ref="B193:L193"/>
    <mergeCell ref="B194:L194"/>
    <mergeCell ref="B181:D181"/>
    <mergeCell ref="B182:D182"/>
    <mergeCell ref="B184:D184"/>
    <mergeCell ref="B185:D185"/>
    <mergeCell ref="B186:D186"/>
    <mergeCell ref="B187:D187"/>
    <mergeCell ref="B173:D173"/>
    <mergeCell ref="B175:D175"/>
    <mergeCell ref="B176:D176"/>
    <mergeCell ref="B177:D177"/>
    <mergeCell ref="B178:D178"/>
    <mergeCell ref="B179:D179"/>
    <mergeCell ref="B165:D165"/>
    <mergeCell ref="B166:D166"/>
    <mergeCell ref="B167:D167"/>
    <mergeCell ref="B168:D168"/>
    <mergeCell ref="B169:D169"/>
    <mergeCell ref="B170:D170"/>
    <mergeCell ref="B159:D159"/>
    <mergeCell ref="B160:D160"/>
    <mergeCell ref="B161:D161"/>
    <mergeCell ref="B162:D162"/>
    <mergeCell ref="B163:D163"/>
    <mergeCell ref="B164:D164"/>
    <mergeCell ref="B152:L152"/>
    <mergeCell ref="B154:D154"/>
    <mergeCell ref="B155:D155"/>
    <mergeCell ref="B156:D156"/>
    <mergeCell ref="B157:D157"/>
    <mergeCell ref="B158:D158"/>
    <mergeCell ref="B140:D140"/>
    <mergeCell ref="B141:D141"/>
    <mergeCell ref="B142:D142"/>
    <mergeCell ref="B144:D144"/>
    <mergeCell ref="B145:D145"/>
    <mergeCell ref="B151:L151"/>
    <mergeCell ref="B132:D132"/>
    <mergeCell ref="B133:D133"/>
    <mergeCell ref="B134:D134"/>
    <mergeCell ref="B135:D135"/>
    <mergeCell ref="B138:D138"/>
    <mergeCell ref="B139:D139"/>
    <mergeCell ref="B126:D126"/>
    <mergeCell ref="B127:D127"/>
    <mergeCell ref="B128:D128"/>
    <mergeCell ref="B129:D129"/>
    <mergeCell ref="B130:D130"/>
    <mergeCell ref="B131:D131"/>
    <mergeCell ref="B120:D120"/>
    <mergeCell ref="B121:D121"/>
    <mergeCell ref="B122:D122"/>
    <mergeCell ref="B123:D123"/>
    <mergeCell ref="B124:D124"/>
    <mergeCell ref="B125:D125"/>
    <mergeCell ref="B109:D109"/>
    <mergeCell ref="B114:D114"/>
    <mergeCell ref="B115:D115"/>
    <mergeCell ref="B116:L116"/>
    <mergeCell ref="B117:L117"/>
    <mergeCell ref="B119:D119"/>
    <mergeCell ref="B102:D102"/>
    <mergeCell ref="B103:D103"/>
    <mergeCell ref="B104:D104"/>
    <mergeCell ref="B105:D105"/>
    <mergeCell ref="B106:D106"/>
    <mergeCell ref="B108:D108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1:L81"/>
    <mergeCell ref="B83:D83"/>
    <mergeCell ref="B84:D84"/>
    <mergeCell ref="B85:D85"/>
    <mergeCell ref="B86:D86"/>
    <mergeCell ref="B87:D87"/>
    <mergeCell ref="B67:D67"/>
    <mergeCell ref="B68:D68"/>
    <mergeCell ref="B69:D69"/>
    <mergeCell ref="B71:D71"/>
    <mergeCell ref="B72:D72"/>
    <mergeCell ref="B80:L80"/>
    <mergeCell ref="B59:D59"/>
    <mergeCell ref="B60:D60"/>
    <mergeCell ref="B61:D61"/>
    <mergeCell ref="B62:D62"/>
    <mergeCell ref="B65:D65"/>
    <mergeCell ref="B66:D66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31:D31"/>
    <mergeCell ref="B33:D33"/>
    <mergeCell ref="B34:D34"/>
    <mergeCell ref="B43:L43"/>
    <mergeCell ref="B44:L44"/>
    <mergeCell ref="B46:D46"/>
    <mergeCell ref="B23:D23"/>
    <mergeCell ref="B24:D24"/>
    <mergeCell ref="B27:D27"/>
    <mergeCell ref="B28:D28"/>
    <mergeCell ref="B29:D29"/>
    <mergeCell ref="B30:D30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3:K3"/>
    <mergeCell ref="B5:L5"/>
    <mergeCell ref="B6:L6"/>
    <mergeCell ref="B8:D8"/>
    <mergeCell ref="B9:D9"/>
    <mergeCell ref="B10:D10"/>
    <mergeCell ref="B17:D17"/>
    <mergeCell ref="B18:D18"/>
    <mergeCell ref="B19:D19"/>
  </mergeCells>
  <pageMargins left="0.38" right="0.26" top="0.47" bottom="0.48" header="0.23" footer="0.34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2021-05-26T12:35:22Z</dcterms:created>
  <dcterms:modified xsi:type="dcterms:W3CDTF">2021-05-26T15:25:05Z</dcterms:modified>
</cp:coreProperties>
</file>