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zarkándi Zita\Dr. Szarkándi Zita\RENDELETEK Nh\"/>
    </mc:Choice>
  </mc:AlternateContent>
  <xr:revisionPtr revIDLastSave="0" documentId="8_{F38765E8-E33D-44DD-9472-38929445E8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h.1.mell." sheetId="60" r:id="rId1"/>
    <sheet name="Nh.2.mell." sheetId="61" r:id="rId2"/>
    <sheet name="Nh.3.mell." sheetId="59" r:id="rId3"/>
    <sheet name="Nh.4.mell. " sheetId="62" r:id="rId4"/>
    <sheet name="Nh.5.mell." sheetId="6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63" l="1"/>
  <c r="H21" i="63" s="1"/>
  <c r="G19" i="63"/>
  <c r="G21" i="63" s="1"/>
  <c r="F19" i="63"/>
  <c r="F21" i="63" s="1"/>
  <c r="D19" i="63"/>
  <c r="D21" i="63" s="1"/>
  <c r="C19" i="63"/>
  <c r="C21" i="63" s="1"/>
  <c r="B19" i="63"/>
  <c r="B21" i="63" s="1"/>
  <c r="I73" i="62"/>
  <c r="H73" i="62"/>
  <c r="G73" i="62"/>
  <c r="I70" i="62"/>
  <c r="H70" i="62"/>
  <c r="G70" i="62"/>
  <c r="I63" i="62"/>
  <c r="H63" i="62"/>
  <c r="G63" i="62"/>
  <c r="I56" i="62"/>
  <c r="H56" i="62"/>
  <c r="G56" i="62"/>
  <c r="I50" i="62"/>
  <c r="H50" i="62"/>
  <c r="G50" i="62"/>
  <c r="I40" i="62"/>
  <c r="H40" i="62"/>
  <c r="G40" i="62"/>
  <c r="I36" i="62"/>
  <c r="H36" i="62"/>
  <c r="G36" i="62"/>
  <c r="I27" i="62"/>
  <c r="H27" i="62"/>
  <c r="G27" i="62"/>
  <c r="I13" i="62"/>
  <c r="H13" i="62"/>
  <c r="H42" i="62" s="1"/>
  <c r="G13" i="62"/>
  <c r="H74" i="62" l="1"/>
  <c r="G42" i="62"/>
  <c r="G74" i="62"/>
  <c r="I74" i="62"/>
  <c r="I42" i="62"/>
  <c r="F14" i="59" l="1"/>
  <c r="I98" i="61" l="1"/>
  <c r="H98" i="61"/>
  <c r="F98" i="61"/>
  <c r="E98" i="61"/>
  <c r="C98" i="61"/>
  <c r="B98" i="61"/>
  <c r="J97" i="61"/>
  <c r="G97" i="61"/>
  <c r="D97" i="61"/>
  <c r="J96" i="61"/>
  <c r="G96" i="61"/>
  <c r="D96" i="61"/>
  <c r="J95" i="61"/>
  <c r="G95" i="61"/>
  <c r="D95" i="61"/>
  <c r="I86" i="61"/>
  <c r="H86" i="61"/>
  <c r="F86" i="61"/>
  <c r="E86" i="61"/>
  <c r="C86" i="61"/>
  <c r="B86" i="61"/>
  <c r="J85" i="61"/>
  <c r="G85" i="61"/>
  <c r="D85" i="61"/>
  <c r="D86" i="61" s="1"/>
  <c r="J83" i="61"/>
  <c r="G83" i="61"/>
  <c r="I82" i="61"/>
  <c r="H82" i="61"/>
  <c r="F82" i="61"/>
  <c r="E82" i="61"/>
  <c r="C82" i="61"/>
  <c r="B82" i="61"/>
  <c r="J81" i="61"/>
  <c r="G81" i="61"/>
  <c r="D81" i="61"/>
  <c r="J80" i="61"/>
  <c r="G80" i="61"/>
  <c r="D80" i="61"/>
  <c r="J79" i="61"/>
  <c r="G79" i="61"/>
  <c r="D79" i="61"/>
  <c r="J78" i="61"/>
  <c r="G78" i="61"/>
  <c r="D78" i="61"/>
  <c r="I77" i="61"/>
  <c r="H77" i="61"/>
  <c r="F77" i="61"/>
  <c r="E77" i="61"/>
  <c r="C77" i="61"/>
  <c r="B77" i="61"/>
  <c r="J76" i="61"/>
  <c r="G76" i="61"/>
  <c r="D76" i="61"/>
  <c r="J75" i="61"/>
  <c r="G75" i="61"/>
  <c r="D75" i="61"/>
  <c r="J74" i="61"/>
  <c r="G74" i="61"/>
  <c r="D74" i="61"/>
  <c r="J73" i="61"/>
  <c r="G73" i="61"/>
  <c r="D73" i="61"/>
  <c r="J72" i="61"/>
  <c r="G72" i="61"/>
  <c r="D72" i="61"/>
  <c r="J71" i="61"/>
  <c r="G71" i="61"/>
  <c r="D71" i="61"/>
  <c r="D77" i="61" s="1"/>
  <c r="J70" i="61"/>
  <c r="G70" i="61"/>
  <c r="D70" i="61"/>
  <c r="I69" i="61"/>
  <c r="H69" i="61"/>
  <c r="F69" i="61"/>
  <c r="E69" i="61"/>
  <c r="C69" i="61"/>
  <c r="B69" i="61"/>
  <c r="G68" i="61"/>
  <c r="D68" i="61"/>
  <c r="J67" i="61"/>
  <c r="G67" i="61"/>
  <c r="D67" i="61"/>
  <c r="J66" i="61"/>
  <c r="G66" i="61"/>
  <c r="D66" i="61"/>
  <c r="J65" i="61"/>
  <c r="G65" i="61"/>
  <c r="D65" i="61"/>
  <c r="J64" i="61"/>
  <c r="G64" i="61"/>
  <c r="D64" i="61"/>
  <c r="J63" i="61"/>
  <c r="G63" i="61"/>
  <c r="D63" i="61"/>
  <c r="J62" i="61"/>
  <c r="G62" i="61"/>
  <c r="G69" i="61" s="1"/>
  <c r="D62" i="61"/>
  <c r="I61" i="61"/>
  <c r="H61" i="61"/>
  <c r="F61" i="61"/>
  <c r="E61" i="61"/>
  <c r="C61" i="61"/>
  <c r="B61" i="61"/>
  <c r="J60" i="61"/>
  <c r="G60" i="61"/>
  <c r="D60" i="61"/>
  <c r="J59" i="61"/>
  <c r="G59" i="61"/>
  <c r="D59" i="61"/>
  <c r="J58" i="61"/>
  <c r="G58" i="61"/>
  <c r="D58" i="61"/>
  <c r="J57" i="61"/>
  <c r="G57" i="61"/>
  <c r="D57" i="61"/>
  <c r="J56" i="61"/>
  <c r="G56" i="61"/>
  <c r="D56" i="61"/>
  <c r="J55" i="61"/>
  <c r="G55" i="61"/>
  <c r="D55" i="61"/>
  <c r="J54" i="61"/>
  <c r="G54" i="61"/>
  <c r="D54" i="61"/>
  <c r="J53" i="61"/>
  <c r="G53" i="61"/>
  <c r="D53" i="61"/>
  <c r="I51" i="61"/>
  <c r="H51" i="61"/>
  <c r="F51" i="61"/>
  <c r="E51" i="61"/>
  <c r="C51" i="61"/>
  <c r="B51" i="61"/>
  <c r="J50" i="61"/>
  <c r="G50" i="61"/>
  <c r="D50" i="61"/>
  <c r="J49" i="61"/>
  <c r="G49" i="61"/>
  <c r="D49" i="61"/>
  <c r="J48" i="61"/>
  <c r="G48" i="61"/>
  <c r="D48" i="61"/>
  <c r="J47" i="61"/>
  <c r="G47" i="61"/>
  <c r="D47" i="61"/>
  <c r="J46" i="61"/>
  <c r="G46" i="61"/>
  <c r="D46" i="61"/>
  <c r="D51" i="61" s="1"/>
  <c r="I45" i="61"/>
  <c r="H45" i="61"/>
  <c r="F45" i="61"/>
  <c r="E45" i="61"/>
  <c r="C45" i="61"/>
  <c r="B45" i="61"/>
  <c r="J44" i="61"/>
  <c r="G44" i="61"/>
  <c r="D44" i="61"/>
  <c r="J43" i="61"/>
  <c r="G43" i="61"/>
  <c r="D43" i="61"/>
  <c r="D45" i="61" s="1"/>
  <c r="I42" i="61"/>
  <c r="H42" i="61"/>
  <c r="F42" i="61"/>
  <c r="E42" i="61"/>
  <c r="C42" i="61"/>
  <c r="B42" i="61"/>
  <c r="J41" i="61"/>
  <c r="G41" i="61"/>
  <c r="D41" i="61"/>
  <c r="J40" i="61"/>
  <c r="G40" i="61"/>
  <c r="D40" i="61"/>
  <c r="J39" i="61"/>
  <c r="G39" i="61"/>
  <c r="D39" i="61"/>
  <c r="J38" i="61"/>
  <c r="G38" i="61"/>
  <c r="D38" i="61"/>
  <c r="J37" i="61"/>
  <c r="G37" i="61"/>
  <c r="D37" i="61"/>
  <c r="J36" i="61"/>
  <c r="G36" i="61"/>
  <c r="D36" i="61"/>
  <c r="D42" i="61" s="1"/>
  <c r="J35" i="61"/>
  <c r="G35" i="61"/>
  <c r="D35" i="61"/>
  <c r="I34" i="61"/>
  <c r="H34" i="61"/>
  <c r="F34" i="61"/>
  <c r="E34" i="61"/>
  <c r="C34" i="61"/>
  <c r="B34" i="61"/>
  <c r="J33" i="61"/>
  <c r="G33" i="61"/>
  <c r="D33" i="61"/>
  <c r="J32" i="61"/>
  <c r="G32" i="61"/>
  <c r="G34" i="61" s="1"/>
  <c r="D32" i="61"/>
  <c r="D34" i="61" s="1"/>
  <c r="I31" i="61"/>
  <c r="H31" i="61"/>
  <c r="F31" i="61"/>
  <c r="F52" i="61" s="1"/>
  <c r="E31" i="61"/>
  <c r="E52" i="61" s="1"/>
  <c r="C31" i="61"/>
  <c r="B31" i="61"/>
  <c r="B52" i="61" s="1"/>
  <c r="J30" i="61"/>
  <c r="G30" i="61"/>
  <c r="D30" i="61"/>
  <c r="J29" i="61"/>
  <c r="G29" i="61"/>
  <c r="D29" i="61"/>
  <c r="J28" i="61"/>
  <c r="G28" i="61"/>
  <c r="D28" i="61"/>
  <c r="J27" i="61"/>
  <c r="G27" i="61"/>
  <c r="D27" i="61"/>
  <c r="I25" i="61"/>
  <c r="H25" i="61"/>
  <c r="F25" i="61"/>
  <c r="E25" i="61"/>
  <c r="C25" i="61"/>
  <c r="B25" i="61"/>
  <c r="J24" i="61"/>
  <c r="G24" i="61"/>
  <c r="D24" i="61"/>
  <c r="J23" i="61"/>
  <c r="G23" i="61"/>
  <c r="G25" i="61" s="1"/>
  <c r="D23" i="61"/>
  <c r="I22" i="61"/>
  <c r="I26" i="61" s="1"/>
  <c r="H22" i="61"/>
  <c r="F22" i="61"/>
  <c r="F26" i="61" s="1"/>
  <c r="E22" i="61"/>
  <c r="E26" i="61" s="1"/>
  <c r="C22" i="61"/>
  <c r="C26" i="61" s="1"/>
  <c r="B22" i="61"/>
  <c r="B26" i="61" s="1"/>
  <c r="J21" i="61"/>
  <c r="G21" i="61"/>
  <c r="D21" i="61"/>
  <c r="J20" i="61"/>
  <c r="G20" i="61"/>
  <c r="D20" i="61"/>
  <c r="J19" i="61"/>
  <c r="G19" i="61"/>
  <c r="D19" i="61"/>
  <c r="J18" i="61"/>
  <c r="G18" i="61"/>
  <c r="D18" i="61"/>
  <c r="J17" i="61"/>
  <c r="G17" i="61"/>
  <c r="D17" i="61"/>
  <c r="J16" i="61"/>
  <c r="G16" i="61"/>
  <c r="D16" i="61"/>
  <c r="J15" i="61"/>
  <c r="G15" i="61"/>
  <c r="D15" i="61"/>
  <c r="J14" i="61"/>
  <c r="G14" i="61"/>
  <c r="D14" i="61"/>
  <c r="J13" i="61"/>
  <c r="G13" i="61"/>
  <c r="D13" i="61"/>
  <c r="J12" i="61"/>
  <c r="G12" i="61"/>
  <c r="D12" i="61"/>
  <c r="J11" i="61"/>
  <c r="G11" i="61"/>
  <c r="D11" i="61"/>
  <c r="J10" i="61"/>
  <c r="G10" i="61"/>
  <c r="G22" i="61" s="1"/>
  <c r="D10" i="61"/>
  <c r="J9" i="61"/>
  <c r="G9" i="61"/>
  <c r="D9" i="61"/>
  <c r="D22" i="61" s="1"/>
  <c r="I73" i="60"/>
  <c r="H73" i="60"/>
  <c r="F73" i="60"/>
  <c r="E73" i="60"/>
  <c r="C73" i="60"/>
  <c r="B73" i="60"/>
  <c r="J72" i="60"/>
  <c r="G72" i="60"/>
  <c r="D72" i="60"/>
  <c r="J71" i="60"/>
  <c r="G71" i="60"/>
  <c r="D71" i="60"/>
  <c r="J70" i="60"/>
  <c r="G70" i="60"/>
  <c r="D70" i="60"/>
  <c r="J69" i="60"/>
  <c r="G69" i="60"/>
  <c r="D69" i="60"/>
  <c r="I63" i="60"/>
  <c r="H63" i="60"/>
  <c r="F63" i="60"/>
  <c r="E63" i="60"/>
  <c r="C63" i="60"/>
  <c r="B63" i="60"/>
  <c r="J62" i="60"/>
  <c r="G62" i="60"/>
  <c r="D62" i="60"/>
  <c r="J61" i="60"/>
  <c r="G61" i="60"/>
  <c r="D61" i="60"/>
  <c r="J60" i="60"/>
  <c r="G60" i="60"/>
  <c r="G63" i="60" s="1"/>
  <c r="D60" i="60"/>
  <c r="I59" i="60"/>
  <c r="H59" i="60"/>
  <c r="F59" i="60"/>
  <c r="E59" i="60"/>
  <c r="C59" i="60"/>
  <c r="B59" i="60"/>
  <c r="J58" i="60"/>
  <c r="G58" i="60"/>
  <c r="D58" i="60"/>
  <c r="J57" i="60"/>
  <c r="G57" i="60"/>
  <c r="D57" i="60"/>
  <c r="J56" i="60"/>
  <c r="G56" i="60"/>
  <c r="G59" i="60" s="1"/>
  <c r="D56" i="60"/>
  <c r="I55" i="60"/>
  <c r="H55" i="60"/>
  <c r="F55" i="60"/>
  <c r="E55" i="60"/>
  <c r="C55" i="60"/>
  <c r="B55" i="60"/>
  <c r="J54" i="60"/>
  <c r="G54" i="60"/>
  <c r="D54" i="60"/>
  <c r="J53" i="60"/>
  <c r="G53" i="60"/>
  <c r="D53" i="60"/>
  <c r="J52" i="60"/>
  <c r="G52" i="60"/>
  <c r="D52" i="60"/>
  <c r="D55" i="60" s="1"/>
  <c r="J51" i="60"/>
  <c r="G51" i="60"/>
  <c r="D51" i="60"/>
  <c r="J50" i="60"/>
  <c r="J55" i="60" s="1"/>
  <c r="G50" i="60"/>
  <c r="D50" i="60"/>
  <c r="I49" i="60"/>
  <c r="H49" i="60"/>
  <c r="F49" i="60"/>
  <c r="E49" i="60"/>
  <c r="C49" i="60"/>
  <c r="B49" i="60"/>
  <c r="J48" i="60"/>
  <c r="G48" i="60"/>
  <c r="D48" i="60"/>
  <c r="J47" i="60"/>
  <c r="G47" i="60"/>
  <c r="D47" i="60"/>
  <c r="J46" i="60"/>
  <c r="G46" i="60"/>
  <c r="D46" i="60"/>
  <c r="J45" i="60"/>
  <c r="G45" i="60"/>
  <c r="D45" i="60"/>
  <c r="J44" i="60"/>
  <c r="G44" i="60"/>
  <c r="D44" i="60"/>
  <c r="J43" i="60"/>
  <c r="G43" i="60"/>
  <c r="D43" i="60"/>
  <c r="J42" i="60"/>
  <c r="G42" i="60"/>
  <c r="D42" i="60"/>
  <c r="J41" i="60"/>
  <c r="G41" i="60"/>
  <c r="D41" i="60"/>
  <c r="J40" i="60"/>
  <c r="G40" i="60"/>
  <c r="D40" i="60"/>
  <c r="J39" i="60"/>
  <c r="G39" i="60"/>
  <c r="D39" i="60"/>
  <c r="J37" i="60"/>
  <c r="G37" i="60"/>
  <c r="D37" i="60"/>
  <c r="I36" i="60"/>
  <c r="H36" i="60"/>
  <c r="H38" i="60" s="1"/>
  <c r="F36" i="60"/>
  <c r="E36" i="60"/>
  <c r="C36" i="60"/>
  <c r="B36" i="60"/>
  <c r="J35" i="60"/>
  <c r="G35" i="60"/>
  <c r="D35" i="60"/>
  <c r="J34" i="60"/>
  <c r="G34" i="60"/>
  <c r="D34" i="60"/>
  <c r="J33" i="60"/>
  <c r="G33" i="60"/>
  <c r="D33" i="60"/>
  <c r="J32" i="60"/>
  <c r="G32" i="60"/>
  <c r="D32" i="60"/>
  <c r="J31" i="60"/>
  <c r="G31" i="60"/>
  <c r="D31" i="60"/>
  <c r="J30" i="60"/>
  <c r="G30" i="60"/>
  <c r="D30" i="60"/>
  <c r="J29" i="60"/>
  <c r="G29" i="60"/>
  <c r="D29" i="60"/>
  <c r="I28" i="60"/>
  <c r="F28" i="60"/>
  <c r="E28" i="60"/>
  <c r="E38" i="60" s="1"/>
  <c r="C28" i="60"/>
  <c r="B28" i="60"/>
  <c r="J27" i="60"/>
  <c r="G27" i="60"/>
  <c r="D27" i="60"/>
  <c r="J26" i="60"/>
  <c r="G26" i="60"/>
  <c r="D26" i="60"/>
  <c r="I25" i="60"/>
  <c r="H25" i="60"/>
  <c r="F25" i="60"/>
  <c r="E25" i="60"/>
  <c r="C25" i="60"/>
  <c r="B25" i="60"/>
  <c r="J24" i="60"/>
  <c r="G24" i="60"/>
  <c r="D24" i="60"/>
  <c r="J23" i="60"/>
  <c r="G23" i="60"/>
  <c r="D23" i="60"/>
  <c r="J22" i="60"/>
  <c r="G22" i="60"/>
  <c r="D22" i="60"/>
  <c r="J21" i="60"/>
  <c r="G21" i="60"/>
  <c r="D21" i="60"/>
  <c r="J20" i="60"/>
  <c r="G20" i="60"/>
  <c r="D20" i="60"/>
  <c r="J18" i="60"/>
  <c r="G18" i="60"/>
  <c r="D18" i="60"/>
  <c r="J17" i="60"/>
  <c r="G17" i="60"/>
  <c r="D17" i="60"/>
  <c r="J16" i="60"/>
  <c r="G16" i="60"/>
  <c r="D16" i="60"/>
  <c r="J15" i="60"/>
  <c r="G15" i="60"/>
  <c r="D15" i="60"/>
  <c r="J14" i="60"/>
  <c r="G14" i="60"/>
  <c r="D14" i="60"/>
  <c r="I13" i="60"/>
  <c r="I19" i="60" s="1"/>
  <c r="H13" i="60"/>
  <c r="H19" i="60" s="1"/>
  <c r="F13" i="60"/>
  <c r="F19" i="60" s="1"/>
  <c r="E13" i="60"/>
  <c r="E19" i="60" s="1"/>
  <c r="C13" i="60"/>
  <c r="C19" i="60" s="1"/>
  <c r="B13" i="60"/>
  <c r="B19" i="60" s="1"/>
  <c r="J12" i="60"/>
  <c r="G12" i="60"/>
  <c r="D12" i="60"/>
  <c r="J11" i="60"/>
  <c r="G11" i="60"/>
  <c r="D11" i="60"/>
  <c r="J10" i="60"/>
  <c r="G10" i="60"/>
  <c r="D10" i="60"/>
  <c r="J9" i="60"/>
  <c r="G9" i="60"/>
  <c r="D9" i="60"/>
  <c r="J8" i="60"/>
  <c r="G8" i="60"/>
  <c r="D8" i="60"/>
  <c r="J7" i="60"/>
  <c r="G7" i="60"/>
  <c r="D7" i="60"/>
  <c r="G26" i="61" l="1"/>
  <c r="G25" i="60"/>
  <c r="D28" i="60"/>
  <c r="J59" i="60"/>
  <c r="J63" i="60"/>
  <c r="G13" i="60"/>
  <c r="G19" i="60" s="1"/>
  <c r="J25" i="60"/>
  <c r="G28" i="60"/>
  <c r="F38" i="60"/>
  <c r="G36" i="60"/>
  <c r="C38" i="60"/>
  <c r="C64" i="60" s="1"/>
  <c r="D49" i="60"/>
  <c r="D73" i="60"/>
  <c r="F87" i="61"/>
  <c r="G31" i="61"/>
  <c r="J31" i="61"/>
  <c r="G42" i="61"/>
  <c r="J45" i="61"/>
  <c r="J51" i="61"/>
  <c r="J52" i="61" s="1"/>
  <c r="G61" i="61"/>
  <c r="G77" i="61"/>
  <c r="D82" i="61"/>
  <c r="G86" i="61"/>
  <c r="G98" i="61"/>
  <c r="D26" i="61"/>
  <c r="D13" i="60"/>
  <c r="D19" i="60" s="1"/>
  <c r="D25" i="61"/>
  <c r="D31" i="61"/>
  <c r="G45" i="61"/>
  <c r="G51" i="61"/>
  <c r="G52" i="61" s="1"/>
  <c r="G87" i="61" s="1"/>
  <c r="G82" i="61"/>
  <c r="D98" i="61"/>
  <c r="D25" i="60"/>
  <c r="J13" i="60"/>
  <c r="J19" i="60" s="1"/>
  <c r="J28" i="60"/>
  <c r="B38" i="60"/>
  <c r="B64" i="60" s="1"/>
  <c r="I38" i="60"/>
  <c r="D36" i="60"/>
  <c r="G49" i="60"/>
  <c r="G55" i="60"/>
  <c r="D59" i="60"/>
  <c r="D63" i="60"/>
  <c r="G73" i="60"/>
  <c r="B87" i="61"/>
  <c r="J25" i="61"/>
  <c r="C52" i="61"/>
  <c r="C87" i="61" s="1"/>
  <c r="D61" i="61"/>
  <c r="D69" i="61"/>
  <c r="J86" i="61"/>
  <c r="J98" i="61"/>
  <c r="J82" i="61"/>
  <c r="J77" i="61"/>
  <c r="J69" i="61"/>
  <c r="J61" i="61"/>
  <c r="I52" i="61"/>
  <c r="I87" i="61" s="1"/>
  <c r="J42" i="61"/>
  <c r="J34" i="61"/>
  <c r="H52" i="61"/>
  <c r="H26" i="61"/>
  <c r="J22" i="61"/>
  <c r="D52" i="61"/>
  <c r="D87" i="61" s="1"/>
  <c r="E87" i="61"/>
  <c r="J73" i="60"/>
  <c r="J49" i="60"/>
  <c r="J64" i="60" s="1"/>
  <c r="J36" i="60"/>
  <c r="J38" i="60"/>
  <c r="H64" i="60"/>
  <c r="I64" i="60"/>
  <c r="E64" i="60"/>
  <c r="F64" i="60"/>
  <c r="D38" i="60" l="1"/>
  <c r="D64" i="60" s="1"/>
  <c r="J26" i="61"/>
  <c r="J87" i="61" s="1"/>
  <c r="G38" i="60"/>
  <c r="G64" i="60" s="1"/>
  <c r="H87" i="61"/>
  <c r="E22" i="59" l="1"/>
  <c r="E20" i="59"/>
  <c r="D20" i="59"/>
  <c r="C20" i="59"/>
  <c r="F19" i="59"/>
  <c r="F17" i="59"/>
  <c r="F20" i="59" l="1"/>
</calcChain>
</file>

<file path=xl/sharedStrings.xml><?xml version="1.0" encoding="utf-8"?>
<sst xmlns="http://schemas.openxmlformats.org/spreadsheetml/2006/main" count="328" uniqueCount="258">
  <si>
    <t>Dologi kiadások</t>
  </si>
  <si>
    <t>Összesen</t>
  </si>
  <si>
    <t>BEVÉTELEK ÖSSZESEN</t>
  </si>
  <si>
    <t>BERUHÁZÁSOK</t>
  </si>
  <si>
    <t>FELÚJÍTÁSOK</t>
  </si>
  <si>
    <t>Előirányzat</t>
  </si>
  <si>
    <t>KIADÁSOK ÖSSZESEN</t>
  </si>
  <si>
    <t>PÉNZÜGYI BEFEKTETÉSEK</t>
  </si>
  <si>
    <t>FELHALMOZÁSI KIADÁSOK ÖSSZESEN</t>
  </si>
  <si>
    <t>Előirányzat megnevezése</t>
  </si>
  <si>
    <t>Eredeti</t>
  </si>
  <si>
    <t>Módosított</t>
  </si>
  <si>
    <t>Teljesítés</t>
  </si>
  <si>
    <t xml:space="preserve">FELHALMOZÁSI KIADÁSOK </t>
  </si>
  <si>
    <t>Felújítások</t>
  </si>
  <si>
    <t>FELHALMOZÁSI CÉLÚ PÉNZESZKÖZÁTADÁS</t>
  </si>
  <si>
    <t xml:space="preserve">FELHALMOZÁSI  BEVÉTELEK </t>
  </si>
  <si>
    <t>TÁMOGATÁSOK</t>
  </si>
  <si>
    <t>FELHALMOZÁSI CÉLÚ PÉNZMARADVÁNY</t>
  </si>
  <si>
    <t>FELHALMOZÁSI BEVÉTELEK ÖSSZESEN</t>
  </si>
  <si>
    <t>Egyéb kommunikációs szolgáltatások</t>
  </si>
  <si>
    <t>Egyéb dologi kiadások</t>
  </si>
  <si>
    <t>Családi támogatások</t>
  </si>
  <si>
    <t>Megnevezés</t>
  </si>
  <si>
    <t>Tartalékok</t>
  </si>
  <si>
    <t>TÁMOGATÁSÉRTÉKŰ FELHALMOZÁSI KIADÁS</t>
  </si>
  <si>
    <t>Felhalmozási tartalék</t>
  </si>
  <si>
    <t>KÖLTSÉGVETÉSI KIADÁSOK</t>
  </si>
  <si>
    <t>MEGNEVEZÉS</t>
  </si>
  <si>
    <t>Eredeti előirányzat</t>
  </si>
  <si>
    <t>Módosított előirányzat</t>
  </si>
  <si>
    <t>Törvény szerinti illetmények, munkabérek</t>
  </si>
  <si>
    <t>Normatív jutalmak</t>
  </si>
  <si>
    <t>Céljuttatás, projektprémium</t>
  </si>
  <si>
    <t>Készenléti, ügyeleti, helyettesítési díj, túlóra, túlszolgálat</t>
  </si>
  <si>
    <t>Végkielégítés</t>
  </si>
  <si>
    <t>Jubileumi jutalom</t>
  </si>
  <si>
    <t>Béren kívüli juttatások</t>
  </si>
  <si>
    <t>Ruházati költségtérítés</t>
  </si>
  <si>
    <t>Közlekedési költségtérítés</t>
  </si>
  <si>
    <t>Egyéb költségtérítések</t>
  </si>
  <si>
    <t>Lakhatási támogatások</t>
  </si>
  <si>
    <t>Szociális támogatások</t>
  </si>
  <si>
    <t>Foglalkoztatottak egyéb személyi juttatásai</t>
  </si>
  <si>
    <t>Választott tisztségviselők juttatásai</t>
  </si>
  <si>
    <t>Egyéb külső személyi juttatások</t>
  </si>
  <si>
    <t xml:space="preserve">Munkaadókat terhelő járulékok és szoc. hozzájárulási adó                                                                            </t>
  </si>
  <si>
    <t>Szakmai anyagok beszerzése</t>
  </si>
  <si>
    <t>Üzemeltetési anyagok beszerzése</t>
  </si>
  <si>
    <t>Árubeszerzés</t>
  </si>
  <si>
    <t>Informatikai szolgáltatások igénybevétele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</si>
  <si>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</si>
  <si>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</si>
  <si>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</si>
  <si>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</si>
  <si>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</si>
  <si>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 xml:space="preserve">Szakmai tevékenységet segítő szolgáltatások 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</si>
  <si>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</si>
  <si>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</si>
  <si>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</si>
  <si>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</si>
  <si>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 xml:space="preserve">Fizetendő általános forgalmi adó </t>
  </si>
  <si>
    <t xml:space="preserve">Kamatkiadások </t>
  </si>
  <si>
    <t>Egyéb pénzügyi műveletek kiadásai</t>
  </si>
  <si>
    <t>Társadalombiztosítási ellátások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</si>
  <si>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</si>
  <si>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</si>
  <si>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</si>
  <si>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</si>
  <si>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</si>
  <si>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</si>
  <si>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</si>
  <si>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Elvonások és befizetések</t>
  </si>
  <si>
    <t>Egyéb működési célú támogatások államháztartáson belülre</t>
  </si>
  <si>
    <t>Árkiegészítések, ártámogatások</t>
  </si>
  <si>
    <t>Egyéb működési célú támogatások államháztartáson kívülre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</si>
  <si>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</si>
  <si>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</si>
  <si>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</si>
  <si>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</si>
  <si>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</si>
  <si>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</si>
  <si>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</si>
  <si>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</si>
  <si>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</si>
  <si>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</si>
  <si>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</si>
  <si>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Egyéb felhalmozási célú támogatások államháztartáson belülre</t>
  </si>
  <si>
    <t>Lakástámogatás</t>
  </si>
  <si>
    <t xml:space="preserve">Egyéb felhalmozási célú támogatások államháztartáson kívülre </t>
  </si>
  <si>
    <t>KÖLTSÉGVETÉSI BEVÉTELEK</t>
  </si>
  <si>
    <t>Helyi önkormányzatok működésének általános támogatása</t>
  </si>
  <si>
    <t>Települési önkormányzatok egyes köznevelési feladatainak támogatása</t>
  </si>
  <si>
    <t>Települési önkormányzatok szociális gyermekjóléti és gyermekétkeztetési feladatainak támogatása</t>
  </si>
  <si>
    <t>Települési önkormányzatok kulturális feladatainak támogatása</t>
  </si>
  <si>
    <t>Elvonások és befizetések bevételei</t>
  </si>
  <si>
    <t>Működési célú garancia- és kezességvállalásból származó megtérülések államháztartáson belülről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</si>
  <si>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</si>
  <si>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</si>
  <si>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</si>
  <si>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önkormányzati támogatások</t>
  </si>
  <si>
    <t>Felhalmozási célú garancia- és kezességvállalásból származó megtérülések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</si>
  <si>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</si>
  <si>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</si>
  <si>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</si>
  <si>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</si>
  <si>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</si>
  <si>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</si>
  <si>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</si>
  <si>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</si>
  <si>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</si>
  <si>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</si>
  <si>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</si>
  <si>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</si>
  <si>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</si>
  <si>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Készletértékesítés ellenértéke</t>
  </si>
  <si>
    <t>Szolgáltatások ellenértéke</t>
  </si>
  <si>
    <t>Közvetített szolgáltatások ellenértéke</t>
  </si>
  <si>
    <t>Tulajdonosi bevételek</t>
  </si>
  <si>
    <t>Ellátási díjak</t>
  </si>
  <si>
    <t>Kiszámlázott általános forgalmi adó</t>
  </si>
  <si>
    <t>Általános forgalmi adó visszatérítése</t>
  </si>
  <si>
    <t>Kamatbevételek</t>
  </si>
  <si>
    <t>Egyéb működési bevételek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</si>
  <si>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</si>
  <si>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</si>
  <si>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</si>
  <si>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</si>
  <si>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</si>
  <si>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garancia- és kezességvállalásból származó megtérülések államháztartáson kívülről</t>
  </si>
  <si>
    <t>Működési célú visszatérítendő támogatások, kölcsönök visszatérülése államháztartáson kívülről</t>
  </si>
  <si>
    <t>Egyéb működési célú átvett pénzeszközök</t>
  </si>
  <si>
    <t>Működési célú átvett pénzeszközök (=51+52+53)</t>
  </si>
  <si>
    <t>Felhalmozási célú garancia- és kezességvállalásból származó megtérülések államháztartáson kívülről</t>
  </si>
  <si>
    <t>Felhalmozási célú visszatérítendő támogatások, kölcsönök visszatérülése államháztartáson kívülről</t>
  </si>
  <si>
    <t>Egyéb felhalmozási célú átvett pénzeszközök</t>
  </si>
  <si>
    <t xml:space="preserve">Személyi juttatások </t>
  </si>
  <si>
    <t>Ellátottak pénzbeli juttatásai</t>
  </si>
  <si>
    <t>Egyéb működési célú kiadások</t>
  </si>
  <si>
    <t xml:space="preserve">Beruházások  </t>
  </si>
  <si>
    <t>Egyéb felhalmozási célú kiadások</t>
  </si>
  <si>
    <t>Költségvetési kiadások összesen</t>
  </si>
  <si>
    <t>Önkormányzatok működési támogatásai</t>
  </si>
  <si>
    <t xml:space="preserve">Működési célú támogatások államháztartáson belülről </t>
  </si>
  <si>
    <t>Felhalmozási célú támogatások államháztartáson belülről</t>
  </si>
  <si>
    <t>Termékek és szolgáltatások adói</t>
  </si>
  <si>
    <t xml:space="preserve">Működési bevételek </t>
  </si>
  <si>
    <t>Felhalmozási bevételek</t>
  </si>
  <si>
    <t xml:space="preserve">Működési célú átvett pénzeszközök </t>
  </si>
  <si>
    <t>Finanszírozási kiadások</t>
  </si>
  <si>
    <t>Finanszírozási bevételek</t>
  </si>
  <si>
    <t xml:space="preserve">Felhalmozási célú átvett pénzeszközök </t>
  </si>
  <si>
    <t>Költségvetési bevételek  összesen</t>
  </si>
  <si>
    <t xml:space="preserve">Jövedelemadók </t>
  </si>
  <si>
    <t>FINANSZÍROZÁSI BEVÉTELEK</t>
  </si>
  <si>
    <t xml:space="preserve">Foglalkoztatottak személyi juttatásai </t>
  </si>
  <si>
    <t xml:space="preserve">Külső személyi juttatások </t>
  </si>
  <si>
    <t>Személyi juttatások összesen</t>
  </si>
  <si>
    <t xml:space="preserve">Készletbeszerzés </t>
  </si>
  <si>
    <t xml:space="preserve">Kommunikációs szolgáltatások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</si>
  <si>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</si>
  <si>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</si>
  <si>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</si>
  <si>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>Dologi kiadások összesen</t>
  </si>
  <si>
    <t xml:space="preserve">Ellátottak pénzbeli juttatásai </t>
  </si>
  <si>
    <t xml:space="preserve">Egyéb működési célú kiadások </t>
  </si>
  <si>
    <t xml:space="preserve">Beruházások </t>
  </si>
  <si>
    <t xml:space="preserve">Felújítások </t>
  </si>
  <si>
    <t xml:space="preserve">Egyéb felhalmozási célú kiadások </t>
  </si>
  <si>
    <t xml:space="preserve">Önkormányzatok működési támogatásai </t>
  </si>
  <si>
    <t xml:space="preserve">Felhalmozási célú támogatások államháztartáson belülről </t>
  </si>
  <si>
    <t xml:space="preserve">Termékek és szolgáltatások adói  </t>
  </si>
  <si>
    <t xml:space="preserve">Közhatalmi bevételek </t>
  </si>
  <si>
    <t xml:space="preserve">Felhalmozási bevételek </t>
  </si>
  <si>
    <t>Költségvetési bevételek összesen</t>
  </si>
  <si>
    <t>A</t>
  </si>
  <si>
    <t>B</t>
  </si>
  <si>
    <t>C</t>
  </si>
  <si>
    <t>D</t>
  </si>
  <si>
    <t>E</t>
  </si>
  <si>
    <t xml:space="preserve">ÖSSZEVONT PÉNZÜGYI MÉRLEGE </t>
  </si>
  <si>
    <t>Működési célú költségvetési támogatások és kiegészítő támogatások</t>
  </si>
  <si>
    <t>Elszámolásból származó bevételek</t>
  </si>
  <si>
    <t>Államháztartáson belüli megelőlegezések</t>
  </si>
  <si>
    <t>Működési célú visszatérítendő kölcsönök nyújtása áht-n kívülre</t>
  </si>
  <si>
    <t>FELHALMOZÁSI BEVÉTELEK</t>
  </si>
  <si>
    <t>FELHALMOZÁSI CÉLÚ TÁMOGATÁS ÁHT-N BELÜLRŐL</t>
  </si>
  <si>
    <t>Finanszírozási bevételek összesen</t>
  </si>
  <si>
    <t>FINANSZÍROZÁSI KIADÁSOK</t>
  </si>
  <si>
    <t>Államháztartáson belüli megelőlegezések visszafizetése</t>
  </si>
  <si>
    <t>Finanszírozási kiadások összesen</t>
  </si>
  <si>
    <t>Forgatási célú értékpapírok beváltása, értékesítése</t>
  </si>
  <si>
    <t>Vagyoni típusú adók</t>
  </si>
  <si>
    <t>NAGYHARSÁNY KÖZSÉG ÖNKORMÁNYZATA</t>
  </si>
  <si>
    <t>Nagyharsány Községi Önkormányzat</t>
  </si>
  <si>
    <t>Közös Önkormányzati Hivatal</t>
  </si>
  <si>
    <t>NAGYHARSÁNY  KÖZSÉG  ÖNKORMÁNYZATA</t>
  </si>
  <si>
    <t>Központi, irányítószervi támogatás</t>
  </si>
  <si>
    <t>Köponti, irányítószervi támogatások folyósítása</t>
  </si>
  <si>
    <t>Önkormányzat</t>
  </si>
  <si>
    <t>Önkormányzati Hivatal</t>
  </si>
  <si>
    <t>EGYÉB FELHALMOZÁSI CÉLÚ ÁTVETT PÉNZESZKÖZ</t>
  </si>
  <si>
    <t>Költségvetési hiány/többlet részletezése, finanszírozása</t>
  </si>
  <si>
    <t>Kiadás/bevétel megnevezése</t>
  </si>
  <si>
    <t>Bevétel</t>
  </si>
  <si>
    <t>Kiadás</t>
  </si>
  <si>
    <t>Többlet</t>
  </si>
  <si>
    <t>Hiány</t>
  </si>
  <si>
    <t>1</t>
  </si>
  <si>
    <t>Működési költségvetési bevétel</t>
  </si>
  <si>
    <t>2</t>
  </si>
  <si>
    <t>Működési költségvetési  kiadás</t>
  </si>
  <si>
    <t>3</t>
  </si>
  <si>
    <t>Müködési többlet/hiány</t>
  </si>
  <si>
    <t>4</t>
  </si>
  <si>
    <t>Felhalmozási költségvetési bevétel</t>
  </si>
  <si>
    <t>5</t>
  </si>
  <si>
    <t>Felhalmozási költségvetési kiadás</t>
  </si>
  <si>
    <t>6</t>
  </si>
  <si>
    <t>Felhalmozási többlet/hiány</t>
  </si>
  <si>
    <t>7</t>
  </si>
  <si>
    <t>8</t>
  </si>
  <si>
    <t>9</t>
  </si>
  <si>
    <t>10</t>
  </si>
  <si>
    <t>Finanszírozás belső forrásból</t>
  </si>
  <si>
    <t>11</t>
  </si>
  <si>
    <t xml:space="preserve"> Tervezett költségvetési maradvány</t>
  </si>
  <si>
    <t>12</t>
  </si>
  <si>
    <t>Belső forrás összesen:</t>
  </si>
  <si>
    <t>A hiány teljes összege belső forrásból finanszírozható, külső forrás tervezése nem szükséges</t>
  </si>
  <si>
    <t>Finanszírozási bevétel</t>
  </si>
  <si>
    <t>Finanszírozási kiadás</t>
  </si>
  <si>
    <t>Ingatlan értékesítés</t>
  </si>
  <si>
    <t>Előző év költségvetési maradványának igénybevétele</t>
  </si>
  <si>
    <t>Pénzügyi lízing kiadásai</t>
  </si>
  <si>
    <t>Busz</t>
  </si>
  <si>
    <t>Pénzmaradvány igénybevétele</t>
  </si>
  <si>
    <t>Forintban</t>
  </si>
  <si>
    <t>Biztosító által fizetett kártérítés</t>
  </si>
  <si>
    <t>2019. ÉVI KÖLTSÉGVETÉS</t>
  </si>
  <si>
    <t>Járda felújítás - pályázat</t>
  </si>
  <si>
    <t>Óvoda fejlesztés - pályázat</t>
  </si>
  <si>
    <t xml:space="preserve">Eszköz beszerzés </t>
  </si>
  <si>
    <t>Kerékpárút - pályázat</t>
  </si>
  <si>
    <t>Óvoda fejlesztés - eszköz beszerzés</t>
  </si>
  <si>
    <t>Eszközfejlesztés belterületi közterület karbantartására</t>
  </si>
  <si>
    <t>Informatikai eszközök</t>
  </si>
  <si>
    <t>Berendezés</t>
  </si>
  <si>
    <t>Katonai temető pályázat fel nem használt része</t>
  </si>
  <si>
    <t>Kerékpárút támogatás visszautalás - meg nem valósulás miatt</t>
  </si>
  <si>
    <t xml:space="preserve"> 2019. ÉV</t>
  </si>
  <si>
    <t>Óvodafejlesztés</t>
  </si>
  <si>
    <t>Zártkerti ingatlan területek fejlesztése</t>
  </si>
  <si>
    <t>Iskola felújításhoz hozzjárulás</t>
  </si>
  <si>
    <t xml:space="preserve">2019.  ÉVI KÖLTSÉGVETÉS  </t>
  </si>
  <si>
    <t>3. melléklet az 5/2020. (VII.13.) önkormányzati rendelethez</t>
  </si>
  <si>
    <t>4.melléklet az 5/2020.(VII.13.)önkormányzati rendelethez</t>
  </si>
  <si>
    <t>5.melléklet az 5/2020.(VII.13.)önkormányzati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</si>
</sst>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#"/>
    <numFmt numFmtId="165" formatCode="0__"/>
    <numFmt numFmtId="166" formatCode="_-* #,##0\ _F_t_-;\-* #,##0\ _F_t_-;_-* &quot;-&quot;??\ _F_t_-;_-@_-"/>
  </numFmts>
  <fonts count="29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0"/>
      <name val="Times New Roman CE"/>
      <charset val="238"/>
    </font>
    <font>
      <sz val="9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1"/>
      <name val="Arial CE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7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0" fontId="11" fillId="0" borderId="0"/>
    <xf numFmtId="3" fontId="6" fillId="0" borderId="0"/>
  </cellStyleXfs>
  <cellXfs count="16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2" fillId="0" borderId="2" xfId="0" applyFont="1" applyBorder="1" applyAlignment="1">
      <alignment horizontal="center"/>
    </xf>
    <xf numFmtId="0" fontId="1" fillId="0" borderId="1" xfId="0" applyFont="1" applyBorder="1"/>
    <xf numFmtId="3" fontId="3" fillId="0" borderId="5" xfId="3" applyFont="1" applyBorder="1" applyAlignment="1">
      <alignment wrapText="1"/>
    </xf>
    <xf numFmtId="0" fontId="4" fillId="0" borderId="4" xfId="0" applyFont="1" applyBorder="1" applyAlignment="1">
      <alignment wrapText="1"/>
    </xf>
    <xf numFmtId="49" fontId="0" fillId="0" borderId="0" xfId="0" applyNumberFormat="1"/>
    <xf numFmtId="0" fontId="1" fillId="0" borderId="0" xfId="0" applyFont="1"/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49" fontId="0" fillId="0" borderId="4" xfId="0" applyNumberFormat="1" applyBorder="1"/>
    <xf numFmtId="0" fontId="1" fillId="0" borderId="7" xfId="0" applyFont="1" applyBorder="1"/>
    <xf numFmtId="166" fontId="1" fillId="0" borderId="7" xfId="0" applyNumberFormat="1" applyFont="1" applyBorder="1"/>
    <xf numFmtId="49" fontId="0" fillId="0" borderId="17" xfId="0" applyNumberFormat="1" applyBorder="1"/>
    <xf numFmtId="0" fontId="8" fillId="0" borderId="18" xfId="0" applyFont="1" applyBorder="1"/>
    <xf numFmtId="49" fontId="0" fillId="0" borderId="9" xfId="0" applyNumberFormat="1" applyBorder="1"/>
    <xf numFmtId="0" fontId="8" fillId="0" borderId="8" xfId="0" applyFont="1" applyBorder="1"/>
    <xf numFmtId="0" fontId="8" fillId="0" borderId="8" xfId="0" applyFont="1" applyFill="1" applyBorder="1"/>
    <xf numFmtId="0" fontId="0" fillId="0" borderId="8" xfId="0" applyBorder="1"/>
    <xf numFmtId="0" fontId="0" fillId="0" borderId="19" xfId="0" applyBorder="1"/>
    <xf numFmtId="0" fontId="1" fillId="0" borderId="4" xfId="0" applyFont="1" applyFill="1" applyBorder="1"/>
    <xf numFmtId="0" fontId="8" fillId="0" borderId="9" xfId="0" applyFont="1" applyFill="1" applyBorder="1"/>
    <xf numFmtId="0" fontId="5" fillId="0" borderId="5" xfId="0" applyFont="1" applyBorder="1" applyAlignment="1">
      <alignment horizontal="right"/>
    </xf>
    <xf numFmtId="3" fontId="26" fillId="0" borderId="4" xfId="0" applyNumberFormat="1" applyFont="1" applyBorder="1"/>
    <xf numFmtId="3" fontId="5" fillId="0" borderId="4" xfId="0" applyNumberFormat="1" applyFont="1" applyBorder="1"/>
    <xf numFmtId="3" fontId="5" fillId="0" borderId="4" xfId="0" applyNumberFormat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vertical="center"/>
    </xf>
    <xf numFmtId="3" fontId="26" fillId="0" borderId="0" xfId="0" applyNumberFormat="1" applyFont="1"/>
    <xf numFmtId="3" fontId="0" fillId="0" borderId="18" xfId="0" applyNumberFormat="1" applyBorder="1" applyAlignment="1"/>
    <xf numFmtId="3" fontId="2" fillId="0" borderId="18" xfId="0" applyNumberFormat="1" applyFont="1" applyBorder="1" applyAlignment="1"/>
    <xf numFmtId="3" fontId="0" fillId="0" borderId="8" xfId="0" applyNumberFormat="1" applyBorder="1" applyAlignment="1"/>
    <xf numFmtId="3" fontId="2" fillId="0" borderId="8" xfId="0" applyNumberFormat="1" applyFont="1" applyBorder="1" applyAlignment="1"/>
    <xf numFmtId="3" fontId="0" fillId="0" borderId="10" xfId="0" applyNumberFormat="1" applyBorder="1" applyAlignment="1"/>
    <xf numFmtId="3" fontId="1" fillId="0" borderId="8" xfId="0" applyNumberFormat="1" applyFont="1" applyBorder="1" applyAlignment="1"/>
    <xf numFmtId="3" fontId="0" fillId="0" borderId="19" xfId="0" applyNumberFormat="1" applyBorder="1" applyAlignment="1"/>
    <xf numFmtId="3" fontId="2" fillId="0" borderId="19" xfId="0" applyNumberFormat="1" applyFont="1" applyBorder="1" applyAlignment="1"/>
    <xf numFmtId="3" fontId="1" fillId="0" borderId="4" xfId="0" applyNumberFormat="1" applyFont="1" applyBorder="1"/>
    <xf numFmtId="3" fontId="0" fillId="0" borderId="4" xfId="0" applyNumberFormat="1" applyBorder="1"/>
    <xf numFmtId="3" fontId="0" fillId="0" borderId="8" xfId="0" applyNumberFormat="1" applyBorder="1"/>
    <xf numFmtId="3" fontId="1" fillId="0" borderId="8" xfId="0" applyNumberFormat="1" applyFont="1" applyBorder="1"/>
    <xf numFmtId="3" fontId="0" fillId="0" borderId="10" xfId="0" applyNumberFormat="1" applyBorder="1"/>
    <xf numFmtId="0" fontId="0" fillId="0" borderId="13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25" fillId="0" borderId="4" xfId="0" applyFont="1" applyBorder="1" applyAlignment="1">
      <alignment vertical="center" wrapText="1"/>
    </xf>
    <xf numFmtId="3" fontId="25" fillId="0" borderId="4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3" fontId="27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3" fontId="27" fillId="0" borderId="0" xfId="0" applyNumberFormat="1" applyFont="1" applyAlignment="1">
      <alignment horizontal="right" vertical="center"/>
    </xf>
    <xf numFmtId="3" fontId="25" fillId="0" borderId="0" xfId="0" applyNumberFormat="1" applyFont="1" applyAlignment="1">
      <alignment horizontal="right" vertical="center"/>
    </xf>
    <xf numFmtId="0" fontId="5" fillId="0" borderId="0" xfId="0" applyFont="1"/>
    <xf numFmtId="3" fontId="25" fillId="0" borderId="4" xfId="0" applyNumberFormat="1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3" fontId="27" fillId="0" borderId="4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distributed" wrapText="1"/>
    </xf>
    <xf numFmtId="0" fontId="11" fillId="0" borderId="4" xfId="0" applyFont="1" applyBorder="1" applyAlignment="1">
      <alignment vertical="center"/>
    </xf>
    <xf numFmtId="165" fontId="9" fillId="0" borderId="4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5" fillId="0" borderId="11" xfId="0" applyFont="1" applyBorder="1"/>
    <xf numFmtId="3" fontId="5" fillId="0" borderId="11" xfId="0" applyNumberFormat="1" applyFont="1" applyBorder="1"/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164" fontId="4" fillId="0" borderId="4" xfId="0" applyNumberFormat="1" applyFont="1" applyBorder="1"/>
    <xf numFmtId="0" fontId="17" fillId="0" borderId="1" xfId="0" applyFont="1" applyBorder="1" applyAlignment="1">
      <alignment wrapText="1"/>
    </xf>
    <xf numFmtId="0" fontId="28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0" xfId="0" applyBorder="1" applyAlignment="1">
      <alignment horizontal="right"/>
    </xf>
    <xf numFmtId="3" fontId="3" fillId="0" borderId="0" xfId="3" applyFont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4">
    <cellStyle name="Normál" xfId="0" builtinId="0"/>
    <cellStyle name="Normál 2" xfId="1" xr:uid="{00000000-0005-0000-0000-000001000000}"/>
    <cellStyle name="Normál 4" xfId="2" xr:uid="{00000000-0005-0000-0000-000002000000}"/>
    <cellStyle name="Normál_Norm_tám_CXXV_tákisz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07CA-3BFA-474F-9346-BAEE866137BD}">
  <sheetPr>
    <pageSetUpPr fitToPage="1"/>
  </sheetPr>
  <dimension ref="A1:J73"/>
  <sheetViews>
    <sheetView tabSelected="1" view="pageLayout" zoomScaleNormal="100" workbookViewId="0">
      <selection activeCell="I69" sqref="I69:I71"/>
    </sheetView>
  </sheetViews>
  <sheetFormatPr defaultColWidth="8.5546875" defaultRowHeight="13.2" x14ac:dyDescent="0.25"/>
  <cols>
    <col min="1" max="1" width="49.44140625" customWidth="1"/>
    <col min="2" max="2" width="9.88671875" customWidth="1"/>
    <col min="3" max="10" width="10.109375" customWidth="1"/>
  </cols>
  <sheetData>
    <row r="1" spans="1:10" ht="20.100000000000001" customHeight="1" x14ac:dyDescent="0.3">
      <c r="A1" s="109" t="s">
        <v>193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20.100000000000001" customHeight="1" x14ac:dyDescent="0.3">
      <c r="A2" s="109" t="s">
        <v>239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20.100000000000001" customHeight="1" x14ac:dyDescent="0.3">
      <c r="A3" s="109" t="s">
        <v>90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5.6" x14ac:dyDescent="0.3">
      <c r="A4" s="46"/>
      <c r="B4" s="46"/>
      <c r="C4" s="46"/>
      <c r="D4" s="110"/>
      <c r="E4" s="110"/>
      <c r="J4" s="68"/>
    </row>
    <row r="5" spans="1:10" ht="12.75" customHeight="1" x14ac:dyDescent="0.25">
      <c r="A5" s="111" t="s">
        <v>28</v>
      </c>
      <c r="B5" s="112" t="s">
        <v>29</v>
      </c>
      <c r="C5" s="112"/>
      <c r="D5" s="112"/>
      <c r="E5" s="112" t="s">
        <v>30</v>
      </c>
      <c r="F5" s="112"/>
      <c r="G5" s="112"/>
      <c r="H5" s="113" t="s">
        <v>12</v>
      </c>
      <c r="I5" s="113"/>
      <c r="J5" s="113"/>
    </row>
    <row r="6" spans="1:10" ht="30" customHeight="1" x14ac:dyDescent="0.25">
      <c r="A6" s="111"/>
      <c r="B6" s="15" t="s">
        <v>194</v>
      </c>
      <c r="C6" s="15" t="s">
        <v>195</v>
      </c>
      <c r="D6" s="16" t="s">
        <v>1</v>
      </c>
      <c r="E6" s="15" t="s">
        <v>194</v>
      </c>
      <c r="F6" s="15" t="s">
        <v>195</v>
      </c>
      <c r="G6" s="16" t="s">
        <v>1</v>
      </c>
      <c r="H6" s="15" t="s">
        <v>194</v>
      </c>
      <c r="I6" s="15" t="s">
        <v>195</v>
      </c>
      <c r="J6" s="16" t="s">
        <v>1</v>
      </c>
    </row>
    <row r="7" spans="1:10" ht="21.9" customHeight="1" x14ac:dyDescent="0.25">
      <c r="A7" s="69" t="s">
        <v>91</v>
      </c>
      <c r="B7" s="70">
        <v>158801606</v>
      </c>
      <c r="C7" s="70"/>
      <c r="D7" s="70">
        <f>+B7+C7</f>
        <v>158801606</v>
      </c>
      <c r="E7" s="70">
        <v>164011720</v>
      </c>
      <c r="F7" s="70"/>
      <c r="G7" s="70">
        <f>+E7+F7</f>
        <v>164011720</v>
      </c>
      <c r="H7" s="70"/>
      <c r="I7" s="70"/>
      <c r="J7" s="70">
        <f>+H7+I7</f>
        <v>0</v>
      </c>
    </row>
    <row r="8" spans="1:10" ht="24.9" customHeight="1" x14ac:dyDescent="0.25">
      <c r="A8" s="71" t="s">
        <v>92</v>
      </c>
      <c r="B8" s="70">
        <v>34808300</v>
      </c>
      <c r="C8" s="70"/>
      <c r="D8" s="70">
        <f t="shared" ref="D8:D62" si="0">+B8+C8</f>
        <v>34808300</v>
      </c>
      <c r="E8" s="70">
        <v>35059200</v>
      </c>
      <c r="F8" s="70"/>
      <c r="G8" s="70">
        <f t="shared" ref="G8:G12" si="1">+E8+F8</f>
        <v>35059200</v>
      </c>
      <c r="H8" s="70"/>
      <c r="I8" s="70"/>
      <c r="J8" s="70">
        <f t="shared" ref="J8:J12" si="2">+H8+I8</f>
        <v>0</v>
      </c>
    </row>
    <row r="9" spans="1:10" ht="24.9" customHeight="1" x14ac:dyDescent="0.25">
      <c r="A9" s="71" t="s">
        <v>93</v>
      </c>
      <c r="B9" s="70">
        <v>62588939</v>
      </c>
      <c r="C9" s="70"/>
      <c r="D9" s="70">
        <f t="shared" si="0"/>
        <v>62588939</v>
      </c>
      <c r="E9" s="70">
        <v>74387325</v>
      </c>
      <c r="F9" s="70"/>
      <c r="G9" s="70">
        <f t="shared" si="1"/>
        <v>74387325</v>
      </c>
      <c r="H9" s="70"/>
      <c r="I9" s="70"/>
      <c r="J9" s="70">
        <f t="shared" si="2"/>
        <v>0</v>
      </c>
    </row>
    <row r="10" spans="1:10" ht="21.9" customHeight="1" x14ac:dyDescent="0.25">
      <c r="A10" s="71" t="s">
        <v>94</v>
      </c>
      <c r="B10" s="70">
        <v>1810160</v>
      </c>
      <c r="C10" s="70"/>
      <c r="D10" s="70">
        <f t="shared" si="0"/>
        <v>1810160</v>
      </c>
      <c r="E10" s="70">
        <v>1871160</v>
      </c>
      <c r="F10" s="70"/>
      <c r="G10" s="70">
        <f t="shared" si="1"/>
        <v>1871160</v>
      </c>
      <c r="H10" s="70"/>
      <c r="I10" s="70"/>
      <c r="J10" s="70">
        <f t="shared" si="2"/>
        <v>0</v>
      </c>
    </row>
    <row r="11" spans="1:10" ht="21.9" customHeight="1" x14ac:dyDescent="0.25">
      <c r="A11" s="71" t="s">
        <v>181</v>
      </c>
      <c r="B11" s="70"/>
      <c r="C11" s="70"/>
      <c r="D11" s="70">
        <f t="shared" si="0"/>
        <v>0</v>
      </c>
      <c r="E11" s="70">
        <v>21844465</v>
      </c>
      <c r="F11" s="70"/>
      <c r="G11" s="70">
        <f t="shared" si="1"/>
        <v>21844465</v>
      </c>
      <c r="H11" s="70"/>
      <c r="I11" s="70"/>
      <c r="J11" s="70">
        <f t="shared" si="2"/>
        <v>0</v>
      </c>
    </row>
    <row r="12" spans="1:10" ht="21.9" customHeight="1" x14ac:dyDescent="0.25">
      <c r="A12" s="71" t="s">
        <v>182</v>
      </c>
      <c r="B12" s="70"/>
      <c r="C12" s="70"/>
      <c r="D12" s="70">
        <f t="shared" si="0"/>
        <v>0</v>
      </c>
      <c r="E12" s="70"/>
      <c r="F12" s="70"/>
      <c r="G12" s="70">
        <f t="shared" si="1"/>
        <v>0</v>
      </c>
      <c r="H12" s="70"/>
      <c r="I12" s="70"/>
      <c r="J12" s="70">
        <f t="shared" si="2"/>
        <v>0</v>
      </c>
    </row>
    <row r="13" spans="1:10" ht="21.9" customHeight="1" x14ac:dyDescent="0.25">
      <c r="A13" s="72" t="s">
        <v>169</v>
      </c>
      <c r="B13" s="73">
        <f>SUM(B7:B12)</f>
        <v>258009005</v>
      </c>
      <c r="C13" s="73">
        <f t="shared" ref="C13:D13" si="3">SUM(C7:C12)</f>
        <v>0</v>
      </c>
      <c r="D13" s="73">
        <f t="shared" si="3"/>
        <v>258009005</v>
      </c>
      <c r="E13" s="73">
        <f>SUM(E7:E12)</f>
        <v>297173870</v>
      </c>
      <c r="F13" s="73">
        <f t="shared" ref="F13:G13" si="4">SUM(F7:F12)</f>
        <v>0</v>
      </c>
      <c r="G13" s="73">
        <f t="shared" si="4"/>
        <v>297173870</v>
      </c>
      <c r="H13" s="73">
        <f>SUM(H7:H12)</f>
        <v>0</v>
      </c>
      <c r="I13" s="73">
        <f t="shared" ref="I13:J13" si="5">SUM(I7:I12)</f>
        <v>0</v>
      </c>
      <c r="J13" s="73">
        <f t="shared" si="5"/>
        <v>0</v>
      </c>
    </row>
    <row r="14" spans="1:10" ht="21.9" customHeight="1" x14ac:dyDescent="0.25">
      <c r="A14" s="71" t="s">
        <v>95</v>
      </c>
      <c r="B14" s="70"/>
      <c r="C14" s="70"/>
      <c r="D14" s="70">
        <f t="shared" si="0"/>
        <v>0</v>
      </c>
      <c r="E14" s="70"/>
      <c r="F14" s="70"/>
      <c r="G14" s="70">
        <f t="shared" ref="G14:G18" si="6">+E14+F14</f>
        <v>0</v>
      </c>
      <c r="H14" s="70"/>
      <c r="I14" s="70"/>
      <c r="J14" s="70">
        <f t="shared" ref="J14:J18" si="7">+H14+I14</f>
        <v>0</v>
      </c>
    </row>
    <row r="15" spans="1:10" ht="24.9" customHeight="1" x14ac:dyDescent="0.25">
      <c r="A15" s="71" t="s">
        <v>96</v>
      </c>
      <c r="B15" s="70"/>
      <c r="C15" s="70"/>
      <c r="D15" s="70">
        <f t="shared" si="0"/>
        <v>0</v>
      </c>
      <c r="E15" s="70"/>
      <c r="F15" s="70"/>
      <c r="G15" s="70">
        <f t="shared" si="6"/>
        <v>0</v>
      </c>
      <c r="H15" s="70"/>
      <c r="I15" s="70"/>
      <c r="J15" s="70">
        <f t="shared" si="7"/>
        <v>0</v>
      </c>
    </row>
    <row r="16" spans="1:10" ht="24.9" customHeight="1" x14ac:dyDescent="0.25">
      <c r="A16" s="71" t="s">
        <v>97</v>
      </c>
      <c r="B16" s="70"/>
      <c r="C16" s="70"/>
      <c r="D16" s="70">
        <f t="shared" si="0"/>
        <v>0</v>
      </c>
      <c r="E16" s="70"/>
      <c r="F16" s="70"/>
      <c r="G16" s="70">
        <f t="shared" si="6"/>
        <v>0</v>
      </c>
      <c r="H16" s="70"/>
      <c r="I16" s="70"/>
      <c r="J16" s="70">
        <f t="shared" si="7"/>
        <v>0</v>
      </c>
    </row>
    <row r="17" spans="1:10" ht="24.9" customHeight="1" x14ac:dyDescent="0.25">
      <c r="A17" s="71" t="s">
        <v>98</v>
      </c>
      <c r="B17" s="70"/>
      <c r="C17" s="70"/>
      <c r="D17" s="70">
        <f t="shared" si="0"/>
        <v>0</v>
      </c>
      <c r="E17" s="70"/>
      <c r="F17" s="70"/>
      <c r="G17" s="70">
        <f t="shared" si="6"/>
        <v>0</v>
      </c>
      <c r="H17" s="70"/>
      <c r="I17" s="70"/>
      <c r="J17" s="70">
        <f t="shared" si="7"/>
        <v>0</v>
      </c>
    </row>
    <row r="18" spans="1:10" ht="24.9" customHeight="1" x14ac:dyDescent="0.25">
      <c r="A18" s="71" t="s">
        <v>99</v>
      </c>
      <c r="B18" s="70">
        <v>22623484</v>
      </c>
      <c r="C18" s="70"/>
      <c r="D18" s="70">
        <f t="shared" si="0"/>
        <v>22623484</v>
      </c>
      <c r="E18" s="70">
        <v>71514794</v>
      </c>
      <c r="F18" s="70">
        <v>12965049</v>
      </c>
      <c r="G18" s="70">
        <f t="shared" si="6"/>
        <v>84479843</v>
      </c>
      <c r="H18" s="70"/>
      <c r="I18" s="70"/>
      <c r="J18" s="70">
        <f t="shared" si="7"/>
        <v>0</v>
      </c>
    </row>
    <row r="19" spans="1:10" ht="24.9" customHeight="1" x14ac:dyDescent="0.25">
      <c r="A19" s="72" t="s">
        <v>143</v>
      </c>
      <c r="B19" s="73">
        <f>SUM(B13:B18)</f>
        <v>280632489</v>
      </c>
      <c r="C19" s="73">
        <f t="shared" ref="C19:D19" si="8">SUM(C13:C18)</f>
        <v>0</v>
      </c>
      <c r="D19" s="73">
        <f t="shared" si="8"/>
        <v>280632489</v>
      </c>
      <c r="E19" s="73">
        <f>SUM(E13:E18)</f>
        <v>368688664</v>
      </c>
      <c r="F19" s="73">
        <f t="shared" ref="F19:G19" si="9">SUM(F13:F18)</f>
        <v>12965049</v>
      </c>
      <c r="G19" s="73">
        <f t="shared" si="9"/>
        <v>381653713</v>
      </c>
      <c r="H19" s="73">
        <f>SUM(H13:H18)</f>
        <v>0</v>
      </c>
      <c r="I19" s="73">
        <f t="shared" ref="I19:J19" si="10">SUM(I13:I18)</f>
        <v>0</v>
      </c>
      <c r="J19" s="73">
        <f t="shared" si="10"/>
        <v>0</v>
      </c>
    </row>
    <row r="20" spans="1:10" ht="24.9" customHeight="1" x14ac:dyDescent="0.25">
      <c r="A20" s="71" t="s">
        <v>100</v>
      </c>
      <c r="B20" s="73"/>
      <c r="C20" s="73"/>
      <c r="D20" s="70">
        <f t="shared" si="0"/>
        <v>0</v>
      </c>
      <c r="E20" s="70"/>
      <c r="F20" s="73"/>
      <c r="G20" s="70">
        <f t="shared" ref="G20:G24" si="11">+E20+F20</f>
        <v>0</v>
      </c>
      <c r="H20" s="70"/>
      <c r="I20" s="73"/>
      <c r="J20" s="70">
        <f t="shared" ref="J20:J24" si="12">+H20+I20</f>
        <v>0</v>
      </c>
    </row>
    <row r="21" spans="1:10" ht="24.9" customHeight="1" x14ac:dyDescent="0.25">
      <c r="A21" s="71" t="s">
        <v>101</v>
      </c>
      <c r="B21" s="70"/>
      <c r="C21" s="70"/>
      <c r="D21" s="70">
        <f t="shared" si="0"/>
        <v>0</v>
      </c>
      <c r="E21" s="70"/>
      <c r="F21" s="70"/>
      <c r="G21" s="70">
        <f t="shared" si="11"/>
        <v>0</v>
      </c>
      <c r="H21" s="70"/>
      <c r="I21" s="70"/>
      <c r="J21" s="70">
        <f t="shared" si="12"/>
        <v>0</v>
      </c>
    </row>
    <row r="22" spans="1:10" ht="24.9" customHeight="1" x14ac:dyDescent="0.25">
      <c r="A22" s="71" t="s">
        <v>102</v>
      </c>
      <c r="B22" s="70"/>
      <c r="C22" s="70"/>
      <c r="D22" s="70">
        <f t="shared" si="0"/>
        <v>0</v>
      </c>
      <c r="E22" s="70"/>
      <c r="F22" s="70"/>
      <c r="G22" s="70">
        <f t="shared" si="11"/>
        <v>0</v>
      </c>
      <c r="H22" s="70"/>
      <c r="I22" s="70"/>
      <c r="J22" s="70">
        <f t="shared" si="12"/>
        <v>0</v>
      </c>
    </row>
    <row r="23" spans="1:10" ht="24.9" customHeight="1" x14ac:dyDescent="0.25">
      <c r="A23" s="71" t="s">
        <v>103</v>
      </c>
      <c r="B23" s="73"/>
      <c r="C23" s="73"/>
      <c r="D23" s="70">
        <f t="shared" si="0"/>
        <v>0</v>
      </c>
      <c r="E23" s="73"/>
      <c r="F23" s="73"/>
      <c r="G23" s="70">
        <f t="shared" si="11"/>
        <v>0</v>
      </c>
      <c r="H23" s="73"/>
      <c r="I23" s="73"/>
      <c r="J23" s="70">
        <f t="shared" si="12"/>
        <v>0</v>
      </c>
    </row>
    <row r="24" spans="1:10" ht="24.9" customHeight="1" x14ac:dyDescent="0.25">
      <c r="A24" s="71" t="s">
        <v>104</v>
      </c>
      <c r="B24" s="70"/>
      <c r="C24" s="70"/>
      <c r="D24" s="70">
        <f t="shared" si="0"/>
        <v>0</v>
      </c>
      <c r="E24" s="70">
        <v>41312103</v>
      </c>
      <c r="F24" s="70"/>
      <c r="G24" s="70">
        <f t="shared" si="11"/>
        <v>41312103</v>
      </c>
      <c r="H24" s="70"/>
      <c r="I24" s="70"/>
      <c r="J24" s="70">
        <f t="shared" si="12"/>
        <v>0</v>
      </c>
    </row>
    <row r="25" spans="1:10" ht="24.9" customHeight="1" x14ac:dyDescent="0.25">
      <c r="A25" s="72" t="s">
        <v>170</v>
      </c>
      <c r="B25" s="73">
        <f>SUM(B20:B24)</f>
        <v>0</v>
      </c>
      <c r="C25" s="73">
        <f t="shared" ref="C25:D25" si="13">SUM(C20:C24)</f>
        <v>0</v>
      </c>
      <c r="D25" s="73">
        <f t="shared" si="13"/>
        <v>0</v>
      </c>
      <c r="E25" s="73">
        <f>SUM(E20:E24)</f>
        <v>41312103</v>
      </c>
      <c r="F25" s="73">
        <f t="shared" ref="F25:G25" si="14">SUM(F20:F24)</f>
        <v>0</v>
      </c>
      <c r="G25" s="73">
        <f t="shared" si="14"/>
        <v>41312103</v>
      </c>
      <c r="H25" s="73">
        <f>SUM(H20:H24)</f>
        <v>0</v>
      </c>
      <c r="I25" s="73">
        <f t="shared" ref="I25:J25" si="15">SUM(I20:I24)</f>
        <v>0</v>
      </c>
      <c r="J25" s="73">
        <f t="shared" si="15"/>
        <v>0</v>
      </c>
    </row>
    <row r="26" spans="1:10" ht="20.100000000000001" customHeight="1" x14ac:dyDescent="0.25">
      <c r="A26" s="71" t="s">
        <v>105</v>
      </c>
      <c r="B26" s="70"/>
      <c r="C26" s="70"/>
      <c r="D26" s="70">
        <f t="shared" si="0"/>
        <v>0</v>
      </c>
      <c r="E26" s="70"/>
      <c r="F26" s="70"/>
      <c r="G26" s="70">
        <f t="shared" ref="G26:G35" si="16">+E26+F26</f>
        <v>0</v>
      </c>
      <c r="H26" s="70"/>
      <c r="I26" s="70"/>
      <c r="J26" s="70">
        <f t="shared" ref="J26:J35" si="17">+H26+I26</f>
        <v>0</v>
      </c>
    </row>
    <row r="27" spans="1:10" ht="20.100000000000001" customHeight="1" x14ac:dyDescent="0.25">
      <c r="A27" s="71" t="s">
        <v>106</v>
      </c>
      <c r="B27" s="70"/>
      <c r="C27" s="70"/>
      <c r="D27" s="70">
        <f t="shared" si="0"/>
        <v>0</v>
      </c>
      <c r="E27" s="70"/>
      <c r="F27" s="70"/>
      <c r="G27" s="70">
        <f t="shared" si="16"/>
        <v>0</v>
      </c>
      <c r="H27" s="70"/>
      <c r="I27" s="70"/>
      <c r="J27" s="70">
        <f t="shared" si="17"/>
        <v>0</v>
      </c>
    </row>
    <row r="28" spans="1:10" ht="21.9" customHeight="1" x14ac:dyDescent="0.25">
      <c r="A28" s="72" t="s">
        <v>153</v>
      </c>
      <c r="B28" s="70">
        <f>SUM(B26:B27)</f>
        <v>0</v>
      </c>
      <c r="C28" s="70">
        <f t="shared" ref="C28:J28" si="18">SUM(C26:C27)</f>
        <v>0</v>
      </c>
      <c r="D28" s="70">
        <f t="shared" si="18"/>
        <v>0</v>
      </c>
      <c r="E28" s="70">
        <f t="shared" si="18"/>
        <v>0</v>
      </c>
      <c r="F28" s="70">
        <f t="shared" si="18"/>
        <v>0</v>
      </c>
      <c r="G28" s="70">
        <f t="shared" si="18"/>
        <v>0</v>
      </c>
      <c r="H28" s="70"/>
      <c r="I28" s="70">
        <f t="shared" si="18"/>
        <v>0</v>
      </c>
      <c r="J28" s="70">
        <f t="shared" si="18"/>
        <v>0</v>
      </c>
    </row>
    <row r="29" spans="1:10" ht="20.100000000000001" customHeight="1" x14ac:dyDescent="0.25">
      <c r="A29" s="71" t="s">
        <v>107</v>
      </c>
      <c r="B29" s="73"/>
      <c r="C29" s="73"/>
      <c r="D29" s="70">
        <f t="shared" si="0"/>
        <v>0</v>
      </c>
      <c r="E29" s="73"/>
      <c r="F29" s="73"/>
      <c r="G29" s="70">
        <f t="shared" si="16"/>
        <v>0</v>
      </c>
      <c r="H29" s="73"/>
      <c r="I29" s="73"/>
      <c r="J29" s="70">
        <f t="shared" si="17"/>
        <v>0</v>
      </c>
    </row>
    <row r="30" spans="1:10" ht="20.100000000000001" customHeight="1" x14ac:dyDescent="0.25">
      <c r="A30" s="71" t="s">
        <v>108</v>
      </c>
      <c r="B30" s="70"/>
      <c r="C30" s="70"/>
      <c r="D30" s="70">
        <f t="shared" si="0"/>
        <v>0</v>
      </c>
      <c r="E30" s="70"/>
      <c r="F30" s="70"/>
      <c r="G30" s="70">
        <f t="shared" si="16"/>
        <v>0</v>
      </c>
      <c r="H30" s="70"/>
      <c r="I30" s="70"/>
      <c r="J30" s="70">
        <f t="shared" si="17"/>
        <v>0</v>
      </c>
    </row>
    <row r="31" spans="1:10" ht="20.100000000000001" customHeight="1" x14ac:dyDescent="0.25">
      <c r="A31" s="71" t="s">
        <v>109</v>
      </c>
      <c r="B31" s="70">
        <v>6100000</v>
      </c>
      <c r="C31" s="73"/>
      <c r="D31" s="70">
        <f t="shared" si="0"/>
        <v>6100000</v>
      </c>
      <c r="E31" s="70">
        <v>6100000</v>
      </c>
      <c r="F31" s="73"/>
      <c r="G31" s="70">
        <f t="shared" si="16"/>
        <v>6100000</v>
      </c>
      <c r="H31" s="70"/>
      <c r="I31" s="73"/>
      <c r="J31" s="70">
        <f t="shared" si="17"/>
        <v>0</v>
      </c>
    </row>
    <row r="32" spans="1:10" ht="20.100000000000001" customHeight="1" x14ac:dyDescent="0.25">
      <c r="A32" s="71" t="s">
        <v>110</v>
      </c>
      <c r="B32" s="70">
        <v>20300000</v>
      </c>
      <c r="C32" s="70"/>
      <c r="D32" s="70">
        <f t="shared" si="0"/>
        <v>20300000</v>
      </c>
      <c r="E32" s="70">
        <v>20300000</v>
      </c>
      <c r="F32" s="70"/>
      <c r="G32" s="70">
        <f t="shared" si="16"/>
        <v>20300000</v>
      </c>
      <c r="H32" s="70"/>
      <c r="I32" s="70"/>
      <c r="J32" s="70">
        <f t="shared" si="17"/>
        <v>0</v>
      </c>
    </row>
    <row r="33" spans="1:10" ht="20.100000000000001" customHeight="1" x14ac:dyDescent="0.25">
      <c r="A33" s="71" t="s">
        <v>111</v>
      </c>
      <c r="B33" s="70"/>
      <c r="C33" s="70"/>
      <c r="D33" s="70">
        <f t="shared" si="0"/>
        <v>0</v>
      </c>
      <c r="E33" s="70"/>
      <c r="F33" s="70"/>
      <c r="G33" s="70">
        <f t="shared" si="16"/>
        <v>0</v>
      </c>
      <c r="H33" s="70"/>
      <c r="I33" s="70"/>
      <c r="J33" s="70">
        <f t="shared" si="17"/>
        <v>0</v>
      </c>
    </row>
    <row r="34" spans="1:10" ht="20.100000000000001" customHeight="1" x14ac:dyDescent="0.25">
      <c r="A34" s="71" t="s">
        <v>112</v>
      </c>
      <c r="B34" s="70">
        <v>2500000</v>
      </c>
      <c r="C34" s="70"/>
      <c r="D34" s="70">
        <f t="shared" si="0"/>
        <v>2500000</v>
      </c>
      <c r="E34" s="70">
        <v>2500000</v>
      </c>
      <c r="F34" s="70"/>
      <c r="G34" s="70">
        <f t="shared" si="16"/>
        <v>2500000</v>
      </c>
      <c r="H34" s="70"/>
      <c r="I34" s="70"/>
      <c r="J34" s="70">
        <f t="shared" si="17"/>
        <v>0</v>
      </c>
    </row>
    <row r="35" spans="1:10" ht="20.100000000000001" customHeight="1" x14ac:dyDescent="0.25">
      <c r="A35" s="71" t="s">
        <v>113</v>
      </c>
      <c r="B35" s="70"/>
      <c r="C35" s="70"/>
      <c r="D35" s="70">
        <f t="shared" si="0"/>
        <v>0</v>
      </c>
      <c r="E35" s="70"/>
      <c r="F35" s="70"/>
      <c r="G35" s="70">
        <f t="shared" si="16"/>
        <v>0</v>
      </c>
      <c r="H35" s="70"/>
      <c r="I35" s="70"/>
      <c r="J35" s="70">
        <f t="shared" si="17"/>
        <v>0</v>
      </c>
    </row>
    <row r="36" spans="1:10" ht="21.9" customHeight="1" x14ac:dyDescent="0.25">
      <c r="A36" s="72" t="s">
        <v>171</v>
      </c>
      <c r="B36" s="73">
        <f>SUM(+B32+B34+B35)</f>
        <v>22800000</v>
      </c>
      <c r="C36" s="73">
        <f t="shared" ref="C36:J36" si="19">SUM(+C32+C34+C35)</f>
        <v>0</v>
      </c>
      <c r="D36" s="73">
        <f t="shared" si="19"/>
        <v>22800000</v>
      </c>
      <c r="E36" s="73">
        <f t="shared" si="19"/>
        <v>22800000</v>
      </c>
      <c r="F36" s="73">
        <f t="shared" si="19"/>
        <v>0</v>
      </c>
      <c r="G36" s="73">
        <f t="shared" si="19"/>
        <v>22800000</v>
      </c>
      <c r="H36" s="73">
        <f t="shared" si="19"/>
        <v>0</v>
      </c>
      <c r="I36" s="73">
        <f t="shared" si="19"/>
        <v>0</v>
      </c>
      <c r="J36" s="73">
        <f t="shared" si="19"/>
        <v>0</v>
      </c>
    </row>
    <row r="37" spans="1:10" ht="21.9" customHeight="1" x14ac:dyDescent="0.25">
      <c r="A37" s="71" t="s">
        <v>114</v>
      </c>
      <c r="B37" s="70"/>
      <c r="C37" s="70"/>
      <c r="D37" s="70">
        <f t="shared" si="0"/>
        <v>0</v>
      </c>
      <c r="E37" s="70"/>
      <c r="F37" s="70"/>
      <c r="G37" s="70">
        <f t="shared" ref="G37" si="20">+E37+F37</f>
        <v>0</v>
      </c>
      <c r="H37" s="70"/>
      <c r="I37" s="70"/>
      <c r="J37" s="70">
        <f t="shared" ref="J37" si="21">+H37+I37</f>
        <v>0</v>
      </c>
    </row>
    <row r="38" spans="1:10" ht="21.9" customHeight="1" x14ac:dyDescent="0.25">
      <c r="A38" s="72" t="s">
        <v>172</v>
      </c>
      <c r="B38" s="73">
        <f>SUM(+B28+B31+B36+B37)</f>
        <v>28900000</v>
      </c>
      <c r="C38" s="73">
        <f t="shared" ref="C38:J38" si="22">SUM(+C28+C31+C36+C37)</f>
        <v>0</v>
      </c>
      <c r="D38" s="73">
        <f t="shared" si="22"/>
        <v>28900000</v>
      </c>
      <c r="E38" s="73">
        <f t="shared" si="22"/>
        <v>28900000</v>
      </c>
      <c r="F38" s="73">
        <f t="shared" si="22"/>
        <v>0</v>
      </c>
      <c r="G38" s="73">
        <f t="shared" si="22"/>
        <v>28900000</v>
      </c>
      <c r="H38" s="73">
        <f t="shared" si="22"/>
        <v>0</v>
      </c>
      <c r="I38" s="73">
        <f t="shared" si="22"/>
        <v>0</v>
      </c>
      <c r="J38" s="73">
        <f t="shared" si="22"/>
        <v>0</v>
      </c>
    </row>
    <row r="39" spans="1:10" ht="20.100000000000001" customHeight="1" x14ac:dyDescent="0.25">
      <c r="A39" s="74" t="s">
        <v>115</v>
      </c>
      <c r="B39" s="73"/>
      <c r="C39" s="73"/>
      <c r="D39" s="70">
        <f t="shared" si="0"/>
        <v>0</v>
      </c>
      <c r="E39" s="73"/>
      <c r="F39" s="73"/>
      <c r="G39" s="70">
        <f t="shared" ref="G39:G48" si="23">+E39+F39</f>
        <v>0</v>
      </c>
      <c r="H39" s="73"/>
      <c r="I39" s="73"/>
      <c r="J39" s="70">
        <f t="shared" ref="J39:J48" si="24">+H39+I39</f>
        <v>0</v>
      </c>
    </row>
    <row r="40" spans="1:10" ht="20.100000000000001" customHeight="1" x14ac:dyDescent="0.25">
      <c r="A40" s="74" t="s">
        <v>116</v>
      </c>
      <c r="B40" s="70">
        <v>4200000</v>
      </c>
      <c r="C40" s="70">
        <v>600000</v>
      </c>
      <c r="D40" s="70">
        <f t="shared" si="0"/>
        <v>4800000</v>
      </c>
      <c r="E40" s="70">
        <v>4200000</v>
      </c>
      <c r="F40" s="70">
        <v>600000</v>
      </c>
      <c r="G40" s="70">
        <f t="shared" si="23"/>
        <v>4800000</v>
      </c>
      <c r="H40" s="70"/>
      <c r="I40" s="70"/>
      <c r="J40" s="70">
        <f t="shared" si="24"/>
        <v>0</v>
      </c>
    </row>
    <row r="41" spans="1:10" ht="20.100000000000001" customHeight="1" x14ac:dyDescent="0.25">
      <c r="A41" s="74" t="s">
        <v>117</v>
      </c>
      <c r="B41" s="70"/>
      <c r="C41" s="70"/>
      <c r="D41" s="70">
        <f t="shared" si="0"/>
        <v>0</v>
      </c>
      <c r="E41" s="70"/>
      <c r="F41" s="70"/>
      <c r="G41" s="70">
        <f t="shared" si="23"/>
        <v>0</v>
      </c>
      <c r="H41" s="70"/>
      <c r="I41" s="70"/>
      <c r="J41" s="70">
        <f t="shared" si="24"/>
        <v>0</v>
      </c>
    </row>
    <row r="42" spans="1:10" ht="20.100000000000001" customHeight="1" x14ac:dyDescent="0.25">
      <c r="A42" s="74" t="s">
        <v>118</v>
      </c>
      <c r="B42" s="70"/>
      <c r="C42" s="70"/>
      <c r="D42" s="70">
        <f t="shared" si="0"/>
        <v>0</v>
      </c>
      <c r="E42" s="70"/>
      <c r="F42" s="70"/>
      <c r="G42" s="70">
        <f t="shared" si="23"/>
        <v>0</v>
      </c>
      <c r="H42" s="70"/>
      <c r="I42" s="70"/>
      <c r="J42" s="70">
        <f t="shared" si="24"/>
        <v>0</v>
      </c>
    </row>
    <row r="43" spans="1:10" ht="20.100000000000001" customHeight="1" x14ac:dyDescent="0.25">
      <c r="A43" s="74" t="s">
        <v>119</v>
      </c>
      <c r="B43" s="70"/>
      <c r="C43" s="70"/>
      <c r="D43" s="70">
        <f t="shared" si="0"/>
        <v>0</v>
      </c>
      <c r="E43" s="70"/>
      <c r="F43" s="70"/>
      <c r="G43" s="70">
        <f t="shared" si="23"/>
        <v>0</v>
      </c>
      <c r="H43" s="70"/>
      <c r="I43" s="70"/>
      <c r="J43" s="70">
        <f t="shared" si="24"/>
        <v>0</v>
      </c>
    </row>
    <row r="44" spans="1:10" ht="20.100000000000001" customHeight="1" x14ac:dyDescent="0.25">
      <c r="A44" s="74" t="s">
        <v>120</v>
      </c>
      <c r="B44" s="70"/>
      <c r="C44" s="70"/>
      <c r="D44" s="70">
        <f t="shared" si="0"/>
        <v>0</v>
      </c>
      <c r="E44" s="70"/>
      <c r="F44" s="70"/>
      <c r="G44" s="70">
        <f t="shared" si="23"/>
        <v>0</v>
      </c>
      <c r="H44" s="70"/>
      <c r="I44" s="70"/>
      <c r="J44" s="70">
        <f t="shared" si="24"/>
        <v>0</v>
      </c>
    </row>
    <row r="45" spans="1:10" ht="20.100000000000001" customHeight="1" x14ac:dyDescent="0.25">
      <c r="A45" s="74" t="s">
        <v>121</v>
      </c>
      <c r="B45" s="70"/>
      <c r="C45" s="70"/>
      <c r="D45" s="70">
        <f t="shared" si="0"/>
        <v>0</v>
      </c>
      <c r="E45" s="70"/>
      <c r="F45" s="70"/>
      <c r="G45" s="70">
        <f t="shared" si="23"/>
        <v>0</v>
      </c>
      <c r="H45" s="70"/>
      <c r="I45" s="70"/>
      <c r="J45" s="70">
        <f t="shared" si="24"/>
        <v>0</v>
      </c>
    </row>
    <row r="46" spans="1:10" ht="20.100000000000001" customHeight="1" x14ac:dyDescent="0.25">
      <c r="A46" s="74" t="s">
        <v>122</v>
      </c>
      <c r="B46" s="70"/>
      <c r="C46" s="70"/>
      <c r="D46" s="70">
        <f t="shared" si="0"/>
        <v>0</v>
      </c>
      <c r="E46" s="70"/>
      <c r="F46" s="70"/>
      <c r="G46" s="70">
        <f t="shared" si="23"/>
        <v>0</v>
      </c>
      <c r="H46" s="70"/>
      <c r="I46" s="70"/>
      <c r="J46" s="70">
        <f t="shared" si="24"/>
        <v>0</v>
      </c>
    </row>
    <row r="47" spans="1:10" ht="20.100000000000001" customHeight="1" x14ac:dyDescent="0.25">
      <c r="A47" s="74" t="s">
        <v>238</v>
      </c>
      <c r="B47" s="70"/>
      <c r="C47" s="70"/>
      <c r="D47" s="70">
        <f t="shared" si="0"/>
        <v>0</v>
      </c>
      <c r="E47" s="70"/>
      <c r="F47" s="70"/>
      <c r="G47" s="70">
        <f t="shared" si="23"/>
        <v>0</v>
      </c>
      <c r="H47" s="70"/>
      <c r="I47" s="70"/>
      <c r="J47" s="70">
        <f t="shared" si="24"/>
        <v>0</v>
      </c>
    </row>
    <row r="48" spans="1:10" ht="20.100000000000001" customHeight="1" x14ac:dyDescent="0.25">
      <c r="A48" s="74" t="s">
        <v>123</v>
      </c>
      <c r="B48" s="70"/>
      <c r="C48" s="70"/>
      <c r="D48" s="70">
        <f t="shared" si="0"/>
        <v>0</v>
      </c>
      <c r="E48" s="70"/>
      <c r="F48" s="70"/>
      <c r="G48" s="70">
        <f t="shared" si="23"/>
        <v>0</v>
      </c>
      <c r="H48" s="70"/>
      <c r="I48" s="70"/>
      <c r="J48" s="70">
        <f t="shared" si="24"/>
        <v>0</v>
      </c>
    </row>
    <row r="49" spans="1:10" ht="21.9" customHeight="1" x14ac:dyDescent="0.25">
      <c r="A49" s="75" t="s">
        <v>146</v>
      </c>
      <c r="B49" s="73">
        <f t="shared" ref="B49:J49" si="25">SUM(B39:B48)</f>
        <v>4200000</v>
      </c>
      <c r="C49" s="73">
        <f t="shared" si="25"/>
        <v>600000</v>
      </c>
      <c r="D49" s="73">
        <f t="shared" si="25"/>
        <v>4800000</v>
      </c>
      <c r="E49" s="73">
        <f t="shared" si="25"/>
        <v>4200000</v>
      </c>
      <c r="F49" s="73">
        <f t="shared" si="25"/>
        <v>600000</v>
      </c>
      <c r="G49" s="73">
        <f t="shared" si="25"/>
        <v>4800000</v>
      </c>
      <c r="H49" s="73">
        <f t="shared" si="25"/>
        <v>0</v>
      </c>
      <c r="I49" s="73">
        <f t="shared" si="25"/>
        <v>0</v>
      </c>
      <c r="J49" s="73">
        <f t="shared" si="25"/>
        <v>0</v>
      </c>
    </row>
    <row r="50" spans="1:10" ht="20.100000000000001" customHeight="1" x14ac:dyDescent="0.25">
      <c r="A50" s="74" t="s">
        <v>124</v>
      </c>
      <c r="B50" s="70"/>
      <c r="C50" s="70"/>
      <c r="D50" s="70">
        <f t="shared" si="0"/>
        <v>0</v>
      </c>
      <c r="E50" s="70"/>
      <c r="F50" s="70"/>
      <c r="G50" s="70">
        <f t="shared" ref="G50:G54" si="26">+E50+F50</f>
        <v>0</v>
      </c>
      <c r="H50" s="70"/>
      <c r="I50" s="70"/>
      <c r="J50" s="70">
        <f t="shared" ref="J50:J54" si="27">+H50+I50</f>
        <v>0</v>
      </c>
    </row>
    <row r="51" spans="1:10" ht="20.100000000000001" customHeight="1" x14ac:dyDescent="0.25">
      <c r="A51" s="74" t="s">
        <v>125</v>
      </c>
      <c r="B51" s="70"/>
      <c r="C51" s="70"/>
      <c r="D51" s="70">
        <f t="shared" si="0"/>
        <v>0</v>
      </c>
      <c r="E51" s="70"/>
      <c r="F51" s="70"/>
      <c r="G51" s="70">
        <f t="shared" si="26"/>
        <v>0</v>
      </c>
      <c r="H51" s="70"/>
      <c r="I51" s="70"/>
      <c r="J51" s="70">
        <f t="shared" si="27"/>
        <v>0</v>
      </c>
    </row>
    <row r="52" spans="1:10" ht="20.100000000000001" customHeight="1" x14ac:dyDescent="0.25">
      <c r="A52" s="74" t="s">
        <v>126</v>
      </c>
      <c r="B52" s="70"/>
      <c r="C52" s="70"/>
      <c r="D52" s="70">
        <f t="shared" si="0"/>
        <v>0</v>
      </c>
      <c r="E52" s="70"/>
      <c r="F52" s="70"/>
      <c r="G52" s="70">
        <f t="shared" si="26"/>
        <v>0</v>
      </c>
      <c r="H52" s="70"/>
      <c r="I52" s="70"/>
      <c r="J52" s="70">
        <f t="shared" si="27"/>
        <v>0</v>
      </c>
    </row>
    <row r="53" spans="1:10" ht="20.100000000000001" customHeight="1" x14ac:dyDescent="0.25">
      <c r="A53" s="74" t="s">
        <v>127</v>
      </c>
      <c r="B53" s="70"/>
      <c r="C53" s="70"/>
      <c r="D53" s="70">
        <f t="shared" si="0"/>
        <v>0</v>
      </c>
      <c r="E53" s="70"/>
      <c r="F53" s="70"/>
      <c r="G53" s="70">
        <f t="shared" si="26"/>
        <v>0</v>
      </c>
      <c r="H53" s="70"/>
      <c r="I53" s="70"/>
      <c r="J53" s="70">
        <f t="shared" si="27"/>
        <v>0</v>
      </c>
    </row>
    <row r="54" spans="1:10" ht="20.100000000000001" customHeight="1" x14ac:dyDescent="0.25">
      <c r="A54" s="74" t="s">
        <v>128</v>
      </c>
      <c r="B54" s="70"/>
      <c r="C54" s="70"/>
      <c r="D54" s="70">
        <f t="shared" si="0"/>
        <v>0</v>
      </c>
      <c r="E54" s="70"/>
      <c r="F54" s="70"/>
      <c r="G54" s="70">
        <f t="shared" si="26"/>
        <v>0</v>
      </c>
      <c r="H54" s="70"/>
      <c r="I54" s="70"/>
      <c r="J54" s="70">
        <f t="shared" si="27"/>
        <v>0</v>
      </c>
    </row>
    <row r="55" spans="1:10" ht="21.9" customHeight="1" x14ac:dyDescent="0.25">
      <c r="A55" s="72" t="s">
        <v>173</v>
      </c>
      <c r="B55" s="73">
        <f t="shared" ref="B55:J55" si="28">SUM(B50:B54)</f>
        <v>0</v>
      </c>
      <c r="C55" s="73">
        <f t="shared" si="28"/>
        <v>0</v>
      </c>
      <c r="D55" s="73">
        <f t="shared" si="28"/>
        <v>0</v>
      </c>
      <c r="E55" s="73">
        <f t="shared" si="28"/>
        <v>0</v>
      </c>
      <c r="F55" s="73">
        <f t="shared" si="28"/>
        <v>0</v>
      </c>
      <c r="G55" s="73">
        <f t="shared" si="28"/>
        <v>0</v>
      </c>
      <c r="H55" s="73">
        <f t="shared" si="28"/>
        <v>0</v>
      </c>
      <c r="I55" s="73">
        <f t="shared" si="28"/>
        <v>0</v>
      </c>
      <c r="J55" s="73">
        <f t="shared" si="28"/>
        <v>0</v>
      </c>
    </row>
    <row r="56" spans="1:10" ht="24.9" customHeight="1" x14ac:dyDescent="0.25">
      <c r="A56" s="74" t="s">
        <v>129</v>
      </c>
      <c r="B56" s="70"/>
      <c r="C56" s="70"/>
      <c r="D56" s="70">
        <f t="shared" si="0"/>
        <v>0</v>
      </c>
      <c r="E56" s="70"/>
      <c r="F56" s="70"/>
      <c r="G56" s="70">
        <f t="shared" ref="G56:G58" si="29">+E56+F56</f>
        <v>0</v>
      </c>
      <c r="H56" s="70"/>
      <c r="I56" s="70"/>
      <c r="J56" s="70">
        <f t="shared" ref="J56:J58" si="30">+H56+I56</f>
        <v>0</v>
      </c>
    </row>
    <row r="57" spans="1:10" ht="24.9" customHeight="1" x14ac:dyDescent="0.25">
      <c r="A57" s="71" t="s">
        <v>130</v>
      </c>
      <c r="B57" s="70"/>
      <c r="C57" s="70"/>
      <c r="D57" s="70">
        <f t="shared" si="0"/>
        <v>0</v>
      </c>
      <c r="E57" s="70"/>
      <c r="F57" s="70"/>
      <c r="G57" s="70">
        <f t="shared" si="29"/>
        <v>0</v>
      </c>
      <c r="H57" s="70"/>
      <c r="I57" s="70"/>
      <c r="J57" s="70">
        <f t="shared" si="30"/>
        <v>0</v>
      </c>
    </row>
    <row r="58" spans="1:10" ht="24.9" customHeight="1" x14ac:dyDescent="0.25">
      <c r="A58" s="74" t="s">
        <v>131</v>
      </c>
      <c r="B58" s="70"/>
      <c r="C58" s="70"/>
      <c r="D58" s="70">
        <f t="shared" si="0"/>
        <v>0</v>
      </c>
      <c r="E58" s="70"/>
      <c r="F58" s="70"/>
      <c r="G58" s="70">
        <f t="shared" si="29"/>
        <v>0</v>
      </c>
      <c r="H58" s="70"/>
      <c r="I58" s="70"/>
      <c r="J58" s="70">
        <f t="shared" si="30"/>
        <v>0</v>
      </c>
    </row>
    <row r="59" spans="1:10" ht="24.9" customHeight="1" x14ac:dyDescent="0.25">
      <c r="A59" s="72" t="s">
        <v>132</v>
      </c>
      <c r="B59" s="73">
        <f t="shared" ref="B59:J59" si="31">SUM(B56:B58)</f>
        <v>0</v>
      </c>
      <c r="C59" s="73">
        <f t="shared" si="31"/>
        <v>0</v>
      </c>
      <c r="D59" s="73">
        <f t="shared" si="31"/>
        <v>0</v>
      </c>
      <c r="E59" s="73">
        <f t="shared" si="31"/>
        <v>0</v>
      </c>
      <c r="F59" s="73">
        <f t="shared" si="31"/>
        <v>0</v>
      </c>
      <c r="G59" s="73">
        <f t="shared" si="31"/>
        <v>0</v>
      </c>
      <c r="H59" s="73">
        <f t="shared" si="31"/>
        <v>0</v>
      </c>
      <c r="I59" s="73">
        <f t="shared" si="31"/>
        <v>0</v>
      </c>
      <c r="J59" s="73">
        <f t="shared" si="31"/>
        <v>0</v>
      </c>
    </row>
    <row r="60" spans="1:10" ht="24.9" customHeight="1" x14ac:dyDescent="0.25">
      <c r="A60" s="74" t="s">
        <v>133</v>
      </c>
      <c r="B60" s="70"/>
      <c r="C60" s="70"/>
      <c r="D60" s="70">
        <f t="shared" si="0"/>
        <v>0</v>
      </c>
      <c r="E60" s="70"/>
      <c r="F60" s="70"/>
      <c r="G60" s="70">
        <f t="shared" ref="G60:G62" si="32">+E60+F60</f>
        <v>0</v>
      </c>
      <c r="H60" s="70"/>
      <c r="I60" s="70"/>
      <c r="J60" s="70">
        <f t="shared" ref="J60:J62" si="33">+H60+I60</f>
        <v>0</v>
      </c>
    </row>
    <row r="61" spans="1:10" ht="24.9" customHeight="1" x14ac:dyDescent="0.25">
      <c r="A61" s="71" t="s">
        <v>134</v>
      </c>
      <c r="B61" s="70"/>
      <c r="C61" s="70"/>
      <c r="D61" s="70">
        <f t="shared" si="0"/>
        <v>0</v>
      </c>
      <c r="E61" s="70"/>
      <c r="F61" s="70"/>
      <c r="G61" s="70">
        <f t="shared" si="32"/>
        <v>0</v>
      </c>
      <c r="H61" s="70"/>
      <c r="I61" s="70"/>
      <c r="J61" s="70">
        <f t="shared" si="33"/>
        <v>0</v>
      </c>
    </row>
    <row r="62" spans="1:10" ht="21.9" customHeight="1" x14ac:dyDescent="0.25">
      <c r="A62" s="74" t="s">
        <v>135</v>
      </c>
      <c r="B62" s="70"/>
      <c r="C62" s="70"/>
      <c r="D62" s="70">
        <f t="shared" si="0"/>
        <v>0</v>
      </c>
      <c r="E62" s="70"/>
      <c r="F62" s="70"/>
      <c r="G62" s="70">
        <f t="shared" si="32"/>
        <v>0</v>
      </c>
      <c r="H62" s="70"/>
      <c r="I62" s="70"/>
      <c r="J62" s="70">
        <f t="shared" si="33"/>
        <v>0</v>
      </c>
    </row>
    <row r="63" spans="1:10" ht="21.9" customHeight="1" x14ac:dyDescent="0.25">
      <c r="A63" s="72" t="s">
        <v>151</v>
      </c>
      <c r="B63" s="73">
        <f>SUM(B60:B62)</f>
        <v>0</v>
      </c>
      <c r="C63" s="73">
        <f t="shared" ref="C63:D63" si="34">SUM(C60:C62)</f>
        <v>0</v>
      </c>
      <c r="D63" s="73">
        <f t="shared" si="34"/>
        <v>0</v>
      </c>
      <c r="E63" s="73">
        <f>SUM(E60:E62)</f>
        <v>0</v>
      </c>
      <c r="F63" s="73">
        <f t="shared" ref="F63:G63" si="35">SUM(F60:F62)</f>
        <v>0</v>
      </c>
      <c r="G63" s="73">
        <f t="shared" si="35"/>
        <v>0</v>
      </c>
      <c r="H63" s="73">
        <f>SUM(H60:H62)</f>
        <v>0</v>
      </c>
      <c r="I63" s="73">
        <f t="shared" ref="I63:J63" si="36">SUM(I60:I62)</f>
        <v>0</v>
      </c>
      <c r="J63" s="73">
        <f t="shared" si="36"/>
        <v>0</v>
      </c>
    </row>
    <row r="64" spans="1:10" ht="21.9" customHeight="1" x14ac:dyDescent="0.25">
      <c r="A64" s="75" t="s">
        <v>174</v>
      </c>
      <c r="B64" s="73">
        <f t="shared" ref="B64:J64" si="37">SUM(B63+B59+B55+B49+B38+B25+B19)</f>
        <v>313732489</v>
      </c>
      <c r="C64" s="73">
        <f t="shared" si="37"/>
        <v>600000</v>
      </c>
      <c r="D64" s="73">
        <f t="shared" si="37"/>
        <v>314332489</v>
      </c>
      <c r="E64" s="73">
        <f t="shared" si="37"/>
        <v>443100767</v>
      </c>
      <c r="F64" s="73">
        <f t="shared" si="37"/>
        <v>13565049</v>
      </c>
      <c r="G64" s="73">
        <f t="shared" si="37"/>
        <v>456665816</v>
      </c>
      <c r="H64" s="73">
        <f t="shared" si="37"/>
        <v>0</v>
      </c>
      <c r="I64" s="73">
        <f t="shared" si="37"/>
        <v>0</v>
      </c>
      <c r="J64" s="73">
        <f t="shared" si="37"/>
        <v>0</v>
      </c>
    </row>
    <row r="65" spans="1:10" ht="20.25" customHeight="1" x14ac:dyDescent="0.25">
      <c r="A65" s="76"/>
      <c r="B65" s="77"/>
      <c r="C65" s="78"/>
      <c r="D65" s="78"/>
      <c r="E65" s="77"/>
      <c r="F65" s="78"/>
      <c r="G65" s="78"/>
      <c r="H65" s="79"/>
      <c r="I65" s="79"/>
      <c r="J65" s="79"/>
    </row>
    <row r="66" spans="1:10" ht="20.25" customHeight="1" x14ac:dyDescent="0.25">
      <c r="A66" s="76"/>
      <c r="B66" s="77"/>
      <c r="C66" s="78"/>
      <c r="D66" s="78"/>
      <c r="E66" s="77"/>
      <c r="F66" s="78"/>
      <c r="G66" s="78"/>
      <c r="H66" s="79"/>
      <c r="I66" s="79"/>
      <c r="J66" s="79"/>
    </row>
    <row r="67" spans="1:10" ht="21.9" customHeight="1" x14ac:dyDescent="0.25">
      <c r="A67" s="108" t="s">
        <v>154</v>
      </c>
      <c r="B67" s="108"/>
      <c r="C67" s="108"/>
      <c r="D67" s="108"/>
      <c r="E67" s="108"/>
      <c r="F67" s="48"/>
      <c r="G67" s="48"/>
      <c r="H67" s="48"/>
      <c r="I67" s="48"/>
      <c r="J67" s="48"/>
    </row>
    <row r="68" spans="1:10" ht="4.5" customHeight="1" x14ac:dyDescent="0.25">
      <c r="A68" s="48"/>
      <c r="B68" s="48"/>
      <c r="C68" s="48"/>
      <c r="D68" s="48"/>
      <c r="E68" s="48"/>
      <c r="F68" s="48"/>
      <c r="G68" s="48"/>
      <c r="H68" s="48"/>
      <c r="I68" s="48"/>
      <c r="J68" s="48"/>
    </row>
    <row r="69" spans="1:10" ht="25.5" customHeight="1" x14ac:dyDescent="0.25">
      <c r="A69" s="49" t="s">
        <v>197</v>
      </c>
      <c r="B69" s="48"/>
      <c r="C69" s="50">
        <v>126886400</v>
      </c>
      <c r="D69" s="70">
        <f t="shared" ref="D69:D72" si="38">+B69+C69</f>
        <v>126886400</v>
      </c>
      <c r="E69" s="48"/>
      <c r="F69" s="50">
        <v>132376400</v>
      </c>
      <c r="G69" s="70">
        <f t="shared" ref="G69:G72" si="39">+E69+F69</f>
        <v>132376400</v>
      </c>
      <c r="H69" s="48"/>
      <c r="I69" s="50"/>
      <c r="J69" s="70">
        <f t="shared" ref="J69:J72" si="40">+H69+I69</f>
        <v>0</v>
      </c>
    </row>
    <row r="70" spans="1:10" ht="18.75" customHeight="1" x14ac:dyDescent="0.25">
      <c r="A70" s="48" t="s">
        <v>191</v>
      </c>
      <c r="B70" s="48"/>
      <c r="C70" s="48"/>
      <c r="D70" s="70">
        <f t="shared" si="38"/>
        <v>0</v>
      </c>
      <c r="E70" s="48"/>
      <c r="F70" s="48"/>
      <c r="G70" s="70">
        <f t="shared" si="39"/>
        <v>0</v>
      </c>
      <c r="H70" s="48"/>
      <c r="I70" s="48"/>
      <c r="J70" s="70">
        <f t="shared" si="40"/>
        <v>0</v>
      </c>
    </row>
    <row r="71" spans="1:10" ht="26.25" customHeight="1" x14ac:dyDescent="0.25">
      <c r="A71" s="69" t="s">
        <v>233</v>
      </c>
      <c r="B71" s="80">
        <v>290758781</v>
      </c>
      <c r="C71" s="80">
        <v>5891551</v>
      </c>
      <c r="D71" s="70">
        <f t="shared" si="38"/>
        <v>296650332</v>
      </c>
      <c r="E71" s="80">
        <v>321626991</v>
      </c>
      <c r="F71" s="80">
        <v>5891551</v>
      </c>
      <c r="G71" s="70">
        <f t="shared" si="39"/>
        <v>327518542</v>
      </c>
      <c r="H71" s="80"/>
      <c r="I71" s="80"/>
      <c r="J71" s="70">
        <f t="shared" si="40"/>
        <v>0</v>
      </c>
    </row>
    <row r="72" spans="1:10" ht="20.25" customHeight="1" x14ac:dyDescent="0.25">
      <c r="A72" s="69" t="s">
        <v>183</v>
      </c>
      <c r="B72" s="80"/>
      <c r="C72" s="80"/>
      <c r="D72" s="70">
        <f t="shared" si="38"/>
        <v>0</v>
      </c>
      <c r="E72" s="80"/>
      <c r="F72" s="80"/>
      <c r="G72" s="70">
        <f t="shared" si="39"/>
        <v>0</v>
      </c>
      <c r="H72" s="80"/>
      <c r="I72" s="80"/>
      <c r="J72" s="70">
        <f t="shared" si="40"/>
        <v>0</v>
      </c>
    </row>
    <row r="73" spans="1:10" ht="22.5" customHeight="1" x14ac:dyDescent="0.25">
      <c r="A73" s="81" t="s">
        <v>187</v>
      </c>
      <c r="B73" s="82">
        <f>SUM(B69:B72)</f>
        <v>290758781</v>
      </c>
      <c r="C73" s="82">
        <f t="shared" ref="C73:D73" si="41">SUM(C69:C72)</f>
        <v>132777951</v>
      </c>
      <c r="D73" s="82">
        <f t="shared" si="41"/>
        <v>423536732</v>
      </c>
      <c r="E73" s="82">
        <f>SUM(E69:E72)</f>
        <v>321626991</v>
      </c>
      <c r="F73" s="82">
        <f t="shared" ref="F73:G73" si="42">SUM(F69:F72)</f>
        <v>138267951</v>
      </c>
      <c r="G73" s="82">
        <f t="shared" si="42"/>
        <v>459894942</v>
      </c>
      <c r="H73" s="82">
        <f>SUM(H69:H72)</f>
        <v>0</v>
      </c>
      <c r="I73" s="82">
        <f t="shared" ref="I73:J73" si="43">SUM(I69:I72)</f>
        <v>0</v>
      </c>
      <c r="J73" s="82">
        <f t="shared" si="43"/>
        <v>0</v>
      </c>
    </row>
  </sheetData>
  <mergeCells count="9">
    <mergeCell ref="A67:E67"/>
    <mergeCell ref="A1:J1"/>
    <mergeCell ref="A2:J2"/>
    <mergeCell ref="A3:J3"/>
    <mergeCell ref="D4:E4"/>
    <mergeCell ref="A5:A6"/>
    <mergeCell ref="B5:D5"/>
    <mergeCell ref="E5:G5"/>
    <mergeCell ref="H5:J5"/>
  </mergeCells>
  <printOptions horizontalCentered="1"/>
  <pageMargins left="0.31496062992125984" right="0.31496062992125984" top="0.55118110236220474" bottom="0.55118110236220474" header="0.31496062992125984" footer="0.31496062992125984"/>
  <pageSetup paperSize="9" fitToHeight="3" orientation="landscape" r:id="rId1"/>
  <headerFooter>
    <oddHeader>&amp;R1.melléklet az 5/2020.(VII.13.)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8F7C-2EDA-4334-B6CA-2E7E4F338A69}">
  <sheetPr>
    <pageSetUpPr fitToPage="1"/>
  </sheetPr>
  <dimension ref="A2:J98"/>
  <sheetViews>
    <sheetView view="pageLayout" zoomScaleNormal="100" workbookViewId="0">
      <selection activeCell="H97" sqref="H97"/>
    </sheetView>
  </sheetViews>
  <sheetFormatPr defaultColWidth="9" defaultRowHeight="13.2" x14ac:dyDescent="0.25"/>
  <cols>
    <col min="1" max="1" width="49.88671875" customWidth="1"/>
    <col min="2" max="10" width="9.88671875" customWidth="1"/>
  </cols>
  <sheetData>
    <row r="2" spans="1:10" ht="20.100000000000001" customHeight="1" x14ac:dyDescent="0.3">
      <c r="A2" s="109" t="s">
        <v>193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0" ht="20.100000000000001" customHeight="1" x14ac:dyDescent="0.3">
      <c r="A3" s="109" t="s">
        <v>239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10" ht="20.100000000000001" customHeight="1" x14ac:dyDescent="0.3">
      <c r="A4" s="109" t="s">
        <v>27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9.5" customHeight="1" x14ac:dyDescent="0.3">
      <c r="A5" s="46"/>
      <c r="B5" s="46"/>
      <c r="C5" s="46"/>
      <c r="D5" s="46"/>
      <c r="E5" s="46"/>
      <c r="J5" s="47"/>
    </row>
    <row r="6" spans="1:10" ht="20.100000000000001" hidden="1" customHeight="1" x14ac:dyDescent="0.3">
      <c r="A6" s="46"/>
      <c r="B6" s="46"/>
      <c r="C6" s="46"/>
      <c r="D6" s="46"/>
      <c r="E6" s="46"/>
    </row>
    <row r="7" spans="1:10" ht="12.75" customHeight="1" x14ac:dyDescent="0.25">
      <c r="A7" s="111" t="s">
        <v>28</v>
      </c>
      <c r="B7" s="112" t="s">
        <v>29</v>
      </c>
      <c r="C7" s="112"/>
      <c r="D7" s="112"/>
      <c r="E7" s="112" t="s">
        <v>30</v>
      </c>
      <c r="F7" s="112"/>
      <c r="G7" s="112"/>
      <c r="H7" s="113" t="s">
        <v>12</v>
      </c>
      <c r="I7" s="113"/>
      <c r="J7" s="113"/>
    </row>
    <row r="8" spans="1:10" ht="29.4" customHeight="1" x14ac:dyDescent="0.25">
      <c r="A8" s="111"/>
      <c r="B8" s="15" t="s">
        <v>194</v>
      </c>
      <c r="C8" s="15" t="s">
        <v>195</v>
      </c>
      <c r="D8" s="16" t="s">
        <v>1</v>
      </c>
      <c r="E8" s="15" t="s">
        <v>194</v>
      </c>
      <c r="F8" s="15" t="s">
        <v>195</v>
      </c>
      <c r="G8" s="16" t="s">
        <v>1</v>
      </c>
      <c r="H8" s="15" t="s">
        <v>194</v>
      </c>
      <c r="I8" s="15" t="s">
        <v>195</v>
      </c>
      <c r="J8" s="16" t="s">
        <v>1</v>
      </c>
    </row>
    <row r="9" spans="1:10" ht="17.399999999999999" customHeight="1" x14ac:dyDescent="0.25">
      <c r="A9" s="83" t="s">
        <v>31</v>
      </c>
      <c r="B9" s="70">
        <v>24242510</v>
      </c>
      <c r="C9" s="70">
        <v>70513243</v>
      </c>
      <c r="D9" s="70">
        <f>+B9+C9</f>
        <v>94755753</v>
      </c>
      <c r="E9" s="70">
        <v>58942510</v>
      </c>
      <c r="F9" s="70">
        <v>65026642</v>
      </c>
      <c r="G9" s="70">
        <f>+E9+F9</f>
        <v>123969152</v>
      </c>
      <c r="H9" s="70"/>
      <c r="I9" s="70"/>
      <c r="J9" s="70">
        <f>+H9+I9</f>
        <v>0</v>
      </c>
    </row>
    <row r="10" spans="1:10" ht="17.399999999999999" customHeight="1" x14ac:dyDescent="0.25">
      <c r="A10" s="83" t="s">
        <v>32</v>
      </c>
      <c r="B10" s="70"/>
      <c r="C10" s="70"/>
      <c r="D10" s="70">
        <f t="shared" ref="D10:D24" si="0">+B10+C10</f>
        <v>0</v>
      </c>
      <c r="E10" s="70"/>
      <c r="F10" s="70"/>
      <c r="G10" s="70">
        <f t="shared" ref="G10:G21" si="1">+E10+F10</f>
        <v>0</v>
      </c>
      <c r="H10" s="70"/>
      <c r="I10" s="70"/>
      <c r="J10" s="70">
        <f t="shared" ref="J10:J21" si="2">+H10+I10</f>
        <v>0</v>
      </c>
    </row>
    <row r="11" spans="1:10" ht="17.399999999999999" customHeight="1" x14ac:dyDescent="0.25">
      <c r="A11" s="83" t="s">
        <v>33</v>
      </c>
      <c r="B11" s="70"/>
      <c r="C11" s="70"/>
      <c r="D11" s="70">
        <f t="shared" si="0"/>
        <v>0</v>
      </c>
      <c r="E11" s="70"/>
      <c r="F11" s="70">
        <v>12958719</v>
      </c>
      <c r="G11" s="70">
        <f t="shared" si="1"/>
        <v>12958719</v>
      </c>
      <c r="H11" s="70"/>
      <c r="I11" s="70"/>
      <c r="J11" s="70">
        <f t="shared" si="2"/>
        <v>0</v>
      </c>
    </row>
    <row r="12" spans="1:10" ht="17.399999999999999" customHeight="1" x14ac:dyDescent="0.25">
      <c r="A12" s="84" t="s">
        <v>34</v>
      </c>
      <c r="B12" s="70"/>
      <c r="C12" s="70"/>
      <c r="D12" s="70">
        <f t="shared" si="0"/>
        <v>0</v>
      </c>
      <c r="E12" s="70"/>
      <c r="F12" s="70">
        <v>2180000</v>
      </c>
      <c r="G12" s="70">
        <f t="shared" si="1"/>
        <v>2180000</v>
      </c>
      <c r="H12" s="70"/>
      <c r="I12" s="70"/>
      <c r="J12" s="70">
        <f t="shared" si="2"/>
        <v>0</v>
      </c>
    </row>
    <row r="13" spans="1:10" ht="17.399999999999999" customHeight="1" x14ac:dyDescent="0.25">
      <c r="A13" s="84" t="s">
        <v>35</v>
      </c>
      <c r="B13" s="70"/>
      <c r="C13" s="70"/>
      <c r="D13" s="70">
        <f t="shared" si="0"/>
        <v>0</v>
      </c>
      <c r="E13" s="70"/>
      <c r="F13" s="70"/>
      <c r="G13" s="70">
        <f t="shared" si="1"/>
        <v>0</v>
      </c>
      <c r="H13" s="70"/>
      <c r="I13" s="70"/>
      <c r="J13" s="70">
        <f t="shared" si="2"/>
        <v>0</v>
      </c>
    </row>
    <row r="14" spans="1:10" ht="17.399999999999999" customHeight="1" x14ac:dyDescent="0.25">
      <c r="A14" s="84" t="s">
        <v>36</v>
      </c>
      <c r="B14" s="70"/>
      <c r="C14" s="70">
        <v>1306800</v>
      </c>
      <c r="D14" s="70">
        <f t="shared" si="0"/>
        <v>1306800</v>
      </c>
      <c r="E14" s="70"/>
      <c r="F14" s="70"/>
      <c r="G14" s="70">
        <f t="shared" si="1"/>
        <v>0</v>
      </c>
      <c r="H14" s="70"/>
      <c r="I14" s="70"/>
      <c r="J14" s="70">
        <f t="shared" si="2"/>
        <v>0</v>
      </c>
    </row>
    <row r="15" spans="1:10" ht="17.399999999999999" customHeight="1" x14ac:dyDescent="0.25">
      <c r="A15" s="84" t="s">
        <v>37</v>
      </c>
      <c r="B15" s="70">
        <v>576000</v>
      </c>
      <c r="C15" s="70">
        <v>5724500</v>
      </c>
      <c r="D15" s="70">
        <f t="shared" si="0"/>
        <v>6300500</v>
      </c>
      <c r="E15" s="70">
        <v>576000</v>
      </c>
      <c r="F15" s="70">
        <v>5574500</v>
      </c>
      <c r="G15" s="70">
        <f t="shared" si="1"/>
        <v>6150500</v>
      </c>
      <c r="H15" s="70"/>
      <c r="I15" s="70"/>
      <c r="J15" s="70">
        <f t="shared" si="2"/>
        <v>0</v>
      </c>
    </row>
    <row r="16" spans="1:10" ht="17.399999999999999" customHeight="1" x14ac:dyDescent="0.25">
      <c r="A16" s="84" t="s">
        <v>38</v>
      </c>
      <c r="B16" s="70"/>
      <c r="C16" s="70"/>
      <c r="D16" s="70">
        <f t="shared" si="0"/>
        <v>0</v>
      </c>
      <c r="E16" s="70"/>
      <c r="F16" s="70"/>
      <c r="G16" s="70">
        <f t="shared" si="1"/>
        <v>0</v>
      </c>
      <c r="H16" s="70"/>
      <c r="I16" s="70"/>
      <c r="J16" s="70">
        <f t="shared" si="2"/>
        <v>0</v>
      </c>
    </row>
    <row r="17" spans="1:10" ht="17.399999999999999" customHeight="1" x14ac:dyDescent="0.25">
      <c r="A17" s="85" t="s">
        <v>39</v>
      </c>
      <c r="B17" s="70"/>
      <c r="C17" s="70">
        <v>1298000</v>
      </c>
      <c r="D17" s="70">
        <f t="shared" si="0"/>
        <v>1298000</v>
      </c>
      <c r="E17" s="70"/>
      <c r="F17" s="70">
        <v>578000</v>
      </c>
      <c r="G17" s="70">
        <f t="shared" si="1"/>
        <v>578000</v>
      </c>
      <c r="H17" s="70"/>
      <c r="I17" s="70"/>
      <c r="J17" s="70">
        <f t="shared" si="2"/>
        <v>0</v>
      </c>
    </row>
    <row r="18" spans="1:10" ht="17.399999999999999" customHeight="1" x14ac:dyDescent="0.25">
      <c r="A18" s="85" t="s">
        <v>40</v>
      </c>
      <c r="B18" s="70"/>
      <c r="C18" s="70">
        <v>339000</v>
      </c>
      <c r="D18" s="70">
        <f t="shared" si="0"/>
        <v>339000</v>
      </c>
      <c r="E18" s="70"/>
      <c r="F18" s="70">
        <v>339000</v>
      </c>
      <c r="G18" s="70">
        <f t="shared" si="1"/>
        <v>339000</v>
      </c>
      <c r="H18" s="70"/>
      <c r="I18" s="70"/>
      <c r="J18" s="70">
        <f t="shared" si="2"/>
        <v>0</v>
      </c>
    </row>
    <row r="19" spans="1:10" ht="17.399999999999999" customHeight="1" x14ac:dyDescent="0.25">
      <c r="A19" s="85" t="s">
        <v>41</v>
      </c>
      <c r="B19" s="70"/>
      <c r="C19" s="70"/>
      <c r="D19" s="70">
        <f t="shared" si="0"/>
        <v>0</v>
      </c>
      <c r="E19" s="70"/>
      <c r="F19" s="70"/>
      <c r="G19" s="70">
        <f t="shared" si="1"/>
        <v>0</v>
      </c>
      <c r="H19" s="70"/>
      <c r="I19" s="70"/>
      <c r="J19" s="70">
        <f t="shared" si="2"/>
        <v>0</v>
      </c>
    </row>
    <row r="20" spans="1:10" ht="17.399999999999999" customHeight="1" x14ac:dyDescent="0.25">
      <c r="A20" s="85" t="s">
        <v>42</v>
      </c>
      <c r="B20" s="70"/>
      <c r="C20" s="70"/>
      <c r="D20" s="70">
        <f t="shared" si="0"/>
        <v>0</v>
      </c>
      <c r="E20" s="70"/>
      <c r="F20" s="70"/>
      <c r="G20" s="70">
        <f t="shared" si="1"/>
        <v>0</v>
      </c>
      <c r="H20" s="70"/>
      <c r="I20" s="70"/>
      <c r="J20" s="70">
        <f t="shared" si="2"/>
        <v>0</v>
      </c>
    </row>
    <row r="21" spans="1:10" ht="17.399999999999999" customHeight="1" x14ac:dyDescent="0.25">
      <c r="A21" s="85" t="s">
        <v>43</v>
      </c>
      <c r="B21" s="70"/>
      <c r="C21" s="70">
        <v>220000</v>
      </c>
      <c r="D21" s="70">
        <f t="shared" si="0"/>
        <v>220000</v>
      </c>
      <c r="E21" s="70">
        <v>595520</v>
      </c>
      <c r="F21" s="70">
        <v>300000</v>
      </c>
      <c r="G21" s="70">
        <f t="shared" si="1"/>
        <v>895520</v>
      </c>
      <c r="H21" s="70"/>
      <c r="I21" s="70"/>
      <c r="J21" s="70">
        <f t="shared" si="2"/>
        <v>0</v>
      </c>
    </row>
    <row r="22" spans="1:10" ht="17.399999999999999" customHeight="1" x14ac:dyDescent="0.25">
      <c r="A22" s="86" t="s">
        <v>155</v>
      </c>
      <c r="B22" s="73">
        <f t="shared" ref="B22:J22" si="3">SUM(B9:B21)</f>
        <v>24818510</v>
      </c>
      <c r="C22" s="73">
        <f t="shared" si="3"/>
        <v>79401543</v>
      </c>
      <c r="D22" s="73">
        <f t="shared" si="3"/>
        <v>104220053</v>
      </c>
      <c r="E22" s="73">
        <f t="shared" si="3"/>
        <v>60114030</v>
      </c>
      <c r="F22" s="73">
        <f t="shared" si="3"/>
        <v>86956861</v>
      </c>
      <c r="G22" s="73">
        <f t="shared" si="3"/>
        <v>147070891</v>
      </c>
      <c r="H22" s="73">
        <f t="shared" si="3"/>
        <v>0</v>
      </c>
      <c r="I22" s="73">
        <f t="shared" si="3"/>
        <v>0</v>
      </c>
      <c r="J22" s="73">
        <f t="shared" si="3"/>
        <v>0</v>
      </c>
    </row>
    <row r="23" spans="1:10" ht="17.399999999999999" customHeight="1" x14ac:dyDescent="0.25">
      <c r="A23" s="85" t="s">
        <v>44</v>
      </c>
      <c r="B23" s="70">
        <v>11120680</v>
      </c>
      <c r="C23" s="70"/>
      <c r="D23" s="70">
        <f t="shared" si="0"/>
        <v>11120680</v>
      </c>
      <c r="E23" s="70">
        <v>12420680</v>
      </c>
      <c r="F23" s="70"/>
      <c r="G23" s="70">
        <f t="shared" ref="G23:G24" si="4">+E23+F23</f>
        <v>12420680</v>
      </c>
      <c r="H23" s="70"/>
      <c r="I23" s="70"/>
      <c r="J23" s="70">
        <f t="shared" ref="J23:J24" si="5">+H23+I23</f>
        <v>0</v>
      </c>
    </row>
    <row r="24" spans="1:10" ht="17.399999999999999" customHeight="1" x14ac:dyDescent="0.25">
      <c r="A24" s="87" t="s">
        <v>45</v>
      </c>
      <c r="B24" s="70">
        <v>480000</v>
      </c>
      <c r="C24" s="70">
        <v>2340000</v>
      </c>
      <c r="D24" s="70">
        <f t="shared" si="0"/>
        <v>2820000</v>
      </c>
      <c r="E24" s="70">
        <v>480000</v>
      </c>
      <c r="F24" s="70">
        <v>14818261</v>
      </c>
      <c r="G24" s="70">
        <f t="shared" si="4"/>
        <v>15298261</v>
      </c>
      <c r="H24" s="70"/>
      <c r="I24" s="70"/>
      <c r="J24" s="70">
        <f t="shared" si="5"/>
        <v>0</v>
      </c>
    </row>
    <row r="25" spans="1:10" ht="17.399999999999999" customHeight="1" x14ac:dyDescent="0.25">
      <c r="A25" s="88" t="s">
        <v>156</v>
      </c>
      <c r="B25" s="73">
        <f t="shared" ref="B25:J25" si="6">SUM(B23:B24)</f>
        <v>11600680</v>
      </c>
      <c r="C25" s="73">
        <f t="shared" si="6"/>
        <v>2340000</v>
      </c>
      <c r="D25" s="73">
        <f t="shared" si="6"/>
        <v>13940680</v>
      </c>
      <c r="E25" s="73">
        <f t="shared" si="6"/>
        <v>12900680</v>
      </c>
      <c r="F25" s="73">
        <f t="shared" si="6"/>
        <v>14818261</v>
      </c>
      <c r="G25" s="73">
        <f t="shared" si="6"/>
        <v>27718941</v>
      </c>
      <c r="H25" s="73">
        <f t="shared" si="6"/>
        <v>0</v>
      </c>
      <c r="I25" s="73">
        <f t="shared" si="6"/>
        <v>0</v>
      </c>
      <c r="J25" s="73">
        <f t="shared" si="6"/>
        <v>0</v>
      </c>
    </row>
    <row r="26" spans="1:10" ht="17.399999999999999" customHeight="1" x14ac:dyDescent="0.25">
      <c r="A26" s="86" t="s">
        <v>157</v>
      </c>
      <c r="B26" s="73">
        <f>SUM(B22+B25)</f>
        <v>36419190</v>
      </c>
      <c r="C26" s="73">
        <f t="shared" ref="C26:D26" si="7">SUM(C22+C25)</f>
        <v>81741543</v>
      </c>
      <c r="D26" s="73">
        <f t="shared" si="7"/>
        <v>118160733</v>
      </c>
      <c r="E26" s="73">
        <f>SUM(E22+E25)</f>
        <v>73014710</v>
      </c>
      <c r="F26" s="73">
        <f>+F22+F25</f>
        <v>101775122</v>
      </c>
      <c r="G26" s="73">
        <f>+G22+G25</f>
        <v>174789832</v>
      </c>
      <c r="H26" s="73">
        <f>SUM(H22+H25)</f>
        <v>0</v>
      </c>
      <c r="I26" s="73">
        <f>+I22+I25</f>
        <v>0</v>
      </c>
      <c r="J26" s="73">
        <f>+J22+J25</f>
        <v>0</v>
      </c>
    </row>
    <row r="27" spans="1:10" ht="17.399999999999999" customHeight="1" x14ac:dyDescent="0.25">
      <c r="A27" s="89" t="s">
        <v>46</v>
      </c>
      <c r="B27" s="73">
        <v>5771338</v>
      </c>
      <c r="C27" s="73">
        <v>15011283</v>
      </c>
      <c r="D27" s="73">
        <f t="shared" ref="D27:D30" si="8">+B27+C27</f>
        <v>20782621</v>
      </c>
      <c r="E27" s="73">
        <v>9319822</v>
      </c>
      <c r="F27" s="73">
        <v>18291086</v>
      </c>
      <c r="G27" s="73">
        <f t="shared" ref="G27:G30" si="9">+E27+F27</f>
        <v>27610908</v>
      </c>
      <c r="H27" s="73"/>
      <c r="I27" s="73"/>
      <c r="J27" s="73">
        <f t="shared" ref="J27:J30" si="10">+H27+I27</f>
        <v>0</v>
      </c>
    </row>
    <row r="28" spans="1:10" ht="17.399999999999999" customHeight="1" x14ac:dyDescent="0.25">
      <c r="A28" s="85" t="s">
        <v>47</v>
      </c>
      <c r="B28" s="70">
        <v>30000</v>
      </c>
      <c r="C28" s="70">
        <v>40000</v>
      </c>
      <c r="D28" s="70">
        <f t="shared" si="8"/>
        <v>70000</v>
      </c>
      <c r="E28" s="70">
        <v>130000</v>
      </c>
      <c r="F28" s="70">
        <v>140000</v>
      </c>
      <c r="G28" s="70">
        <f t="shared" si="9"/>
        <v>270000</v>
      </c>
      <c r="H28" s="70"/>
      <c r="I28" s="70"/>
      <c r="J28" s="70">
        <f t="shared" si="10"/>
        <v>0</v>
      </c>
    </row>
    <row r="29" spans="1:10" ht="17.399999999999999" customHeight="1" x14ac:dyDescent="0.25">
      <c r="A29" s="85" t="s">
        <v>48</v>
      </c>
      <c r="B29" s="70">
        <v>9120000</v>
      </c>
      <c r="C29" s="70">
        <v>2878026</v>
      </c>
      <c r="D29" s="70">
        <f t="shared" si="8"/>
        <v>11998026</v>
      </c>
      <c r="E29" s="70">
        <v>21406902</v>
      </c>
      <c r="F29" s="70">
        <v>2919877</v>
      </c>
      <c r="G29" s="70">
        <f t="shared" si="9"/>
        <v>24326779</v>
      </c>
      <c r="H29" s="70"/>
      <c r="I29" s="70"/>
      <c r="J29" s="70">
        <f t="shared" si="10"/>
        <v>0</v>
      </c>
    </row>
    <row r="30" spans="1:10" ht="17.399999999999999" customHeight="1" x14ac:dyDescent="0.25">
      <c r="A30" s="85" t="s">
        <v>49</v>
      </c>
      <c r="B30" s="70"/>
      <c r="C30" s="70"/>
      <c r="D30" s="70">
        <f t="shared" si="8"/>
        <v>0</v>
      </c>
      <c r="E30" s="70"/>
      <c r="F30" s="70"/>
      <c r="G30" s="70">
        <f t="shared" si="9"/>
        <v>0</v>
      </c>
      <c r="H30" s="70"/>
      <c r="I30" s="70"/>
      <c r="J30" s="70">
        <f t="shared" si="10"/>
        <v>0</v>
      </c>
    </row>
    <row r="31" spans="1:10" ht="17.399999999999999" customHeight="1" x14ac:dyDescent="0.25">
      <c r="A31" s="88" t="s">
        <v>158</v>
      </c>
      <c r="B31" s="73">
        <f t="shared" ref="B31:J31" si="11">SUM(B28:B30)</f>
        <v>9150000</v>
      </c>
      <c r="C31" s="73">
        <f t="shared" si="11"/>
        <v>2918026</v>
      </c>
      <c r="D31" s="73">
        <f t="shared" si="11"/>
        <v>12068026</v>
      </c>
      <c r="E31" s="73">
        <f t="shared" si="11"/>
        <v>21536902</v>
      </c>
      <c r="F31" s="73">
        <f t="shared" si="11"/>
        <v>3059877</v>
      </c>
      <c r="G31" s="73">
        <f t="shared" si="11"/>
        <v>24596779</v>
      </c>
      <c r="H31" s="73">
        <f t="shared" si="11"/>
        <v>0</v>
      </c>
      <c r="I31" s="73">
        <f t="shared" si="11"/>
        <v>0</v>
      </c>
      <c r="J31" s="73">
        <f t="shared" si="11"/>
        <v>0</v>
      </c>
    </row>
    <row r="32" spans="1:10" ht="17.399999999999999" customHeight="1" x14ac:dyDescent="0.25">
      <c r="A32" s="85" t="s">
        <v>50</v>
      </c>
      <c r="B32" s="70">
        <v>535000</v>
      </c>
      <c r="C32" s="70">
        <v>290000</v>
      </c>
      <c r="D32" s="70">
        <f t="shared" ref="D32:D33" si="12">+B32+C32</f>
        <v>825000</v>
      </c>
      <c r="E32" s="70">
        <v>535000</v>
      </c>
      <c r="F32" s="70">
        <v>1590000</v>
      </c>
      <c r="G32" s="70">
        <f t="shared" ref="G32:G33" si="13">+E32+F32</f>
        <v>2125000</v>
      </c>
      <c r="H32" s="70"/>
      <c r="I32" s="70"/>
      <c r="J32" s="70">
        <f t="shared" ref="J32:J33" si="14">+H32+I32</f>
        <v>0</v>
      </c>
    </row>
    <row r="33" spans="1:10" ht="17.399999999999999" customHeight="1" x14ac:dyDescent="0.25">
      <c r="A33" s="85" t="s">
        <v>20</v>
      </c>
      <c r="B33" s="70">
        <v>490000</v>
      </c>
      <c r="C33" s="70">
        <v>1430000</v>
      </c>
      <c r="D33" s="70">
        <f t="shared" si="12"/>
        <v>1920000</v>
      </c>
      <c r="E33" s="70">
        <v>490000</v>
      </c>
      <c r="F33" s="70">
        <v>1445150</v>
      </c>
      <c r="G33" s="70">
        <f t="shared" si="13"/>
        <v>1935150</v>
      </c>
      <c r="H33" s="70"/>
      <c r="I33" s="70"/>
      <c r="J33" s="70">
        <f t="shared" si="14"/>
        <v>0</v>
      </c>
    </row>
    <row r="34" spans="1:10" ht="17.399999999999999" customHeight="1" x14ac:dyDescent="0.25">
      <c r="A34" s="88" t="s">
        <v>159</v>
      </c>
      <c r="B34" s="73">
        <f t="shared" ref="B34:J34" si="15">SUM(B32:B33)</f>
        <v>1025000</v>
      </c>
      <c r="C34" s="73">
        <f t="shared" si="15"/>
        <v>1720000</v>
      </c>
      <c r="D34" s="73">
        <f t="shared" si="15"/>
        <v>2745000</v>
      </c>
      <c r="E34" s="73">
        <f t="shared" si="15"/>
        <v>1025000</v>
      </c>
      <c r="F34" s="73">
        <f t="shared" si="15"/>
        <v>3035150</v>
      </c>
      <c r="G34" s="73">
        <f t="shared" si="15"/>
        <v>4060150</v>
      </c>
      <c r="H34" s="73">
        <f t="shared" si="15"/>
        <v>0</v>
      </c>
      <c r="I34" s="73">
        <f t="shared" si="15"/>
        <v>0</v>
      </c>
      <c r="J34" s="73">
        <f t="shared" si="15"/>
        <v>0</v>
      </c>
    </row>
    <row r="35" spans="1:10" ht="17.399999999999999" customHeight="1" x14ac:dyDescent="0.25">
      <c r="A35" s="85" t="s">
        <v>51</v>
      </c>
      <c r="B35" s="70">
        <v>5282000</v>
      </c>
      <c r="C35" s="70">
        <v>2900000</v>
      </c>
      <c r="D35" s="70">
        <f t="shared" ref="D35:D41" si="16">+B35+C35</f>
        <v>8182000</v>
      </c>
      <c r="E35" s="70">
        <v>5482000</v>
      </c>
      <c r="F35" s="70">
        <v>2820000</v>
      </c>
      <c r="G35" s="70">
        <f t="shared" ref="G35:G41" si="17">+E35+F35</f>
        <v>8302000</v>
      </c>
      <c r="H35" s="70"/>
      <c r="I35" s="70"/>
      <c r="J35" s="70">
        <f t="shared" ref="J35:J41" si="18">+H35+I35</f>
        <v>0</v>
      </c>
    </row>
    <row r="36" spans="1:10" ht="17.399999999999999" customHeight="1" x14ac:dyDescent="0.25">
      <c r="A36" s="85" t="s">
        <v>52</v>
      </c>
      <c r="B36" s="70">
        <v>1617500</v>
      </c>
      <c r="C36" s="70"/>
      <c r="D36" s="70">
        <f t="shared" si="16"/>
        <v>1617500</v>
      </c>
      <c r="E36" s="70">
        <v>1617500</v>
      </c>
      <c r="F36" s="70"/>
      <c r="G36" s="70">
        <f t="shared" si="17"/>
        <v>1617500</v>
      </c>
      <c r="H36" s="70"/>
      <c r="I36" s="70"/>
      <c r="J36" s="70">
        <f t="shared" si="18"/>
        <v>0</v>
      </c>
    </row>
    <row r="37" spans="1:10" ht="17.399999999999999" customHeight="1" x14ac:dyDescent="0.25">
      <c r="A37" s="85" t="s">
        <v>53</v>
      </c>
      <c r="B37" s="70">
        <v>3485000</v>
      </c>
      <c r="C37" s="70">
        <v>330000</v>
      </c>
      <c r="D37" s="70">
        <f t="shared" si="16"/>
        <v>3815000</v>
      </c>
      <c r="E37" s="70">
        <v>3485000</v>
      </c>
      <c r="F37" s="70">
        <v>330000</v>
      </c>
      <c r="G37" s="70">
        <f t="shared" si="17"/>
        <v>3815000</v>
      </c>
      <c r="H37" s="70"/>
      <c r="I37" s="70"/>
      <c r="J37" s="70">
        <f t="shared" si="18"/>
        <v>0</v>
      </c>
    </row>
    <row r="38" spans="1:10" ht="17.399999999999999" customHeight="1" x14ac:dyDescent="0.25">
      <c r="A38" s="85" t="s">
        <v>54</v>
      </c>
      <c r="B38" s="70">
        <v>1660000</v>
      </c>
      <c r="C38" s="70">
        <v>2050000</v>
      </c>
      <c r="D38" s="70">
        <f t="shared" si="16"/>
        <v>3710000</v>
      </c>
      <c r="E38" s="70">
        <v>2260000</v>
      </c>
      <c r="F38" s="70">
        <v>2650000</v>
      </c>
      <c r="G38" s="70">
        <f t="shared" si="17"/>
        <v>4910000</v>
      </c>
      <c r="H38" s="70"/>
      <c r="I38" s="70"/>
      <c r="J38" s="70">
        <f t="shared" si="18"/>
        <v>0</v>
      </c>
    </row>
    <row r="39" spans="1:10" ht="17.399999999999999" customHeight="1" x14ac:dyDescent="0.25">
      <c r="A39" s="17" t="s">
        <v>55</v>
      </c>
      <c r="B39" s="70"/>
      <c r="C39" s="70"/>
      <c r="D39" s="70">
        <f t="shared" si="16"/>
        <v>0</v>
      </c>
      <c r="E39" s="70"/>
      <c r="F39" s="70"/>
      <c r="G39" s="70">
        <f t="shared" si="17"/>
        <v>0</v>
      </c>
      <c r="H39" s="70"/>
      <c r="I39" s="70"/>
      <c r="J39" s="70">
        <f t="shared" si="18"/>
        <v>0</v>
      </c>
    </row>
    <row r="40" spans="1:10" ht="17.399999999999999" customHeight="1" x14ac:dyDescent="0.25">
      <c r="A40" s="87" t="s">
        <v>56</v>
      </c>
      <c r="B40" s="70"/>
      <c r="C40" s="70"/>
      <c r="D40" s="70">
        <f t="shared" si="16"/>
        <v>0</v>
      </c>
      <c r="E40" s="70"/>
      <c r="F40" s="70"/>
      <c r="G40" s="70">
        <f t="shared" si="17"/>
        <v>0</v>
      </c>
      <c r="H40" s="70"/>
      <c r="I40" s="70"/>
      <c r="J40" s="70">
        <f t="shared" si="18"/>
        <v>0</v>
      </c>
    </row>
    <row r="41" spans="1:10" ht="17.399999999999999" customHeight="1" x14ac:dyDescent="0.25">
      <c r="A41" s="85" t="s">
        <v>57</v>
      </c>
      <c r="B41" s="70">
        <v>14390798</v>
      </c>
      <c r="C41" s="70">
        <v>8110000</v>
      </c>
      <c r="D41" s="70">
        <f t="shared" si="16"/>
        <v>22500798</v>
      </c>
      <c r="E41" s="70">
        <v>17090798</v>
      </c>
      <c r="F41" s="70">
        <v>6386723</v>
      </c>
      <c r="G41" s="70">
        <f t="shared" si="17"/>
        <v>23477521</v>
      </c>
      <c r="H41" s="70"/>
      <c r="I41" s="70"/>
      <c r="J41" s="70">
        <f t="shared" si="18"/>
        <v>0</v>
      </c>
    </row>
    <row r="42" spans="1:10" ht="17.399999999999999" customHeight="1" x14ac:dyDescent="0.25">
      <c r="A42" s="88" t="s">
        <v>160</v>
      </c>
      <c r="B42" s="73">
        <f t="shared" ref="B42:J42" si="19">SUM(B35:B41)</f>
        <v>26435298</v>
      </c>
      <c r="C42" s="73">
        <f t="shared" si="19"/>
        <v>13390000</v>
      </c>
      <c r="D42" s="73">
        <f t="shared" si="19"/>
        <v>39825298</v>
      </c>
      <c r="E42" s="73">
        <f t="shared" si="19"/>
        <v>29935298</v>
      </c>
      <c r="F42" s="73">
        <f t="shared" si="19"/>
        <v>12186723</v>
      </c>
      <c r="G42" s="73">
        <f t="shared" si="19"/>
        <v>42122021</v>
      </c>
      <c r="H42" s="73">
        <f t="shared" si="19"/>
        <v>0</v>
      </c>
      <c r="I42" s="73">
        <f t="shared" si="19"/>
        <v>0</v>
      </c>
      <c r="J42" s="73">
        <f t="shared" si="19"/>
        <v>0</v>
      </c>
    </row>
    <row r="43" spans="1:10" ht="17.399999999999999" customHeight="1" x14ac:dyDescent="0.25">
      <c r="A43" s="85" t="s">
        <v>58</v>
      </c>
      <c r="B43" s="70"/>
      <c r="C43" s="70">
        <v>2300000</v>
      </c>
      <c r="D43" s="70">
        <f>+B43+C43</f>
        <v>2300000</v>
      </c>
      <c r="E43" s="70"/>
      <c r="F43" s="70">
        <v>2302345</v>
      </c>
      <c r="G43" s="70">
        <f>+E43+F43</f>
        <v>2302345</v>
      </c>
      <c r="H43" s="70"/>
      <c r="I43" s="70"/>
      <c r="J43" s="73">
        <f>+H43+I43</f>
        <v>0</v>
      </c>
    </row>
    <row r="44" spans="1:10" ht="17.399999999999999" customHeight="1" x14ac:dyDescent="0.25">
      <c r="A44" s="85" t="s">
        <v>59</v>
      </c>
      <c r="B44" s="70"/>
      <c r="C44" s="70"/>
      <c r="D44" s="70">
        <f>+B44+C44</f>
        <v>0</v>
      </c>
      <c r="E44" s="70"/>
      <c r="F44" s="70"/>
      <c r="G44" s="70">
        <f>+E44+F44</f>
        <v>0</v>
      </c>
      <c r="H44" s="70"/>
      <c r="I44" s="70"/>
      <c r="J44" s="70">
        <f>+H44+I44</f>
        <v>0</v>
      </c>
    </row>
    <row r="45" spans="1:10" ht="17.399999999999999" customHeight="1" x14ac:dyDescent="0.25">
      <c r="A45" s="88" t="s">
        <v>161</v>
      </c>
      <c r="B45" s="73">
        <f t="shared" ref="B45:I45" si="20">SUM(B43:B44)</f>
        <v>0</v>
      </c>
      <c r="C45" s="73">
        <f t="shared" si="20"/>
        <v>2300000</v>
      </c>
      <c r="D45" s="73">
        <f t="shared" si="20"/>
        <v>2300000</v>
      </c>
      <c r="E45" s="73">
        <f t="shared" si="20"/>
        <v>0</v>
      </c>
      <c r="F45" s="73">
        <f t="shared" si="20"/>
        <v>2302345</v>
      </c>
      <c r="G45" s="73">
        <f t="shared" si="20"/>
        <v>2302345</v>
      </c>
      <c r="H45" s="73">
        <f t="shared" si="20"/>
        <v>0</v>
      </c>
      <c r="I45" s="73">
        <f t="shared" si="20"/>
        <v>0</v>
      </c>
      <c r="J45" s="51">
        <f>SUM(J43:J44)</f>
        <v>0</v>
      </c>
    </row>
    <row r="46" spans="1:10" ht="17.399999999999999" customHeight="1" x14ac:dyDescent="0.25">
      <c r="A46" s="90" t="s">
        <v>60</v>
      </c>
      <c r="B46" s="70">
        <v>9635780</v>
      </c>
      <c r="C46" s="70">
        <v>4820186</v>
      </c>
      <c r="D46" s="70">
        <f t="shared" ref="D46:D50" si="21">+B46+C46</f>
        <v>14455966</v>
      </c>
      <c r="E46" s="70">
        <v>13213244</v>
      </c>
      <c r="F46" s="70">
        <v>4276162</v>
      </c>
      <c r="G46" s="70">
        <f t="shared" ref="G46:G50" si="22">+E46+F46</f>
        <v>17489406</v>
      </c>
      <c r="H46" s="70"/>
      <c r="I46" s="70"/>
      <c r="J46" s="70">
        <f t="shared" ref="J46:J50" si="23">+H46+I46</f>
        <v>0</v>
      </c>
    </row>
    <row r="47" spans="1:10" ht="17.399999999999999" customHeight="1" x14ac:dyDescent="0.25">
      <c r="A47" s="85" t="s">
        <v>61</v>
      </c>
      <c r="B47" s="70"/>
      <c r="C47" s="70"/>
      <c r="D47" s="70">
        <f t="shared" si="21"/>
        <v>0</v>
      </c>
      <c r="E47" s="70">
        <v>456346</v>
      </c>
      <c r="F47" s="70"/>
      <c r="G47" s="70">
        <f t="shared" si="22"/>
        <v>456346</v>
      </c>
      <c r="H47" s="70"/>
      <c r="I47" s="70"/>
      <c r="J47" s="70">
        <f t="shared" si="23"/>
        <v>0</v>
      </c>
    </row>
    <row r="48" spans="1:10" ht="17.399999999999999" customHeight="1" x14ac:dyDescent="0.25">
      <c r="A48" s="85" t="s">
        <v>62</v>
      </c>
      <c r="B48" s="70"/>
      <c r="C48" s="70"/>
      <c r="D48" s="70">
        <f t="shared" si="21"/>
        <v>0</v>
      </c>
      <c r="E48" s="70"/>
      <c r="F48" s="70"/>
      <c r="G48" s="70">
        <f t="shared" si="22"/>
        <v>0</v>
      </c>
      <c r="H48" s="70"/>
      <c r="I48" s="70"/>
      <c r="J48" s="70">
        <f t="shared" si="23"/>
        <v>0</v>
      </c>
    </row>
    <row r="49" spans="1:10" ht="17.399999999999999" customHeight="1" x14ac:dyDescent="0.25">
      <c r="A49" s="85" t="s">
        <v>63</v>
      </c>
      <c r="B49" s="70"/>
      <c r="C49" s="70"/>
      <c r="D49" s="70">
        <f t="shared" si="21"/>
        <v>0</v>
      </c>
      <c r="E49" s="70"/>
      <c r="F49" s="70"/>
      <c r="G49" s="70">
        <f t="shared" si="22"/>
        <v>0</v>
      </c>
      <c r="H49" s="70"/>
      <c r="I49" s="70"/>
      <c r="J49" s="70">
        <f t="shared" si="23"/>
        <v>0</v>
      </c>
    </row>
    <row r="50" spans="1:10" ht="17.399999999999999" customHeight="1" x14ac:dyDescent="0.25">
      <c r="A50" s="85" t="s">
        <v>21</v>
      </c>
      <c r="B50" s="70">
        <v>2100000</v>
      </c>
      <c r="C50" s="70">
        <v>11159413</v>
      </c>
      <c r="D50" s="70">
        <f t="shared" si="21"/>
        <v>13259413</v>
      </c>
      <c r="E50" s="70">
        <v>2100000</v>
      </c>
      <c r="F50" s="70">
        <v>4411245</v>
      </c>
      <c r="G50" s="70">
        <f t="shared" si="22"/>
        <v>6511245</v>
      </c>
      <c r="H50" s="70"/>
      <c r="I50" s="70"/>
      <c r="J50" s="70">
        <f t="shared" si="23"/>
        <v>0</v>
      </c>
    </row>
    <row r="51" spans="1:10" ht="17.399999999999999" customHeight="1" x14ac:dyDescent="0.25">
      <c r="A51" s="88" t="s">
        <v>162</v>
      </c>
      <c r="B51" s="73">
        <f t="shared" ref="B51:J51" si="24">SUM(B46:B50)</f>
        <v>11735780</v>
      </c>
      <c r="C51" s="73">
        <f t="shared" si="24"/>
        <v>15979599</v>
      </c>
      <c r="D51" s="73">
        <f t="shared" si="24"/>
        <v>27715379</v>
      </c>
      <c r="E51" s="73">
        <f t="shared" si="24"/>
        <v>15769590</v>
      </c>
      <c r="F51" s="73">
        <f t="shared" si="24"/>
        <v>8687407</v>
      </c>
      <c r="G51" s="73">
        <f t="shared" si="24"/>
        <v>24456997</v>
      </c>
      <c r="H51" s="73">
        <f t="shared" si="24"/>
        <v>0</v>
      </c>
      <c r="I51" s="73">
        <f t="shared" si="24"/>
        <v>0</v>
      </c>
      <c r="J51" s="73">
        <f t="shared" si="24"/>
        <v>0</v>
      </c>
    </row>
    <row r="52" spans="1:10" ht="17.399999999999999" customHeight="1" x14ac:dyDescent="0.25">
      <c r="A52" s="88" t="s">
        <v>163</v>
      </c>
      <c r="B52" s="73">
        <f>SUM(B31+B34+B42+B45+B51)</f>
        <v>48346078</v>
      </c>
      <c r="C52" s="73">
        <f>+C31+C34+C42+C45+C51</f>
        <v>36307625</v>
      </c>
      <c r="D52" s="73">
        <f>+D51+D45+D42+D34+D31</f>
        <v>84653703</v>
      </c>
      <c r="E52" s="73">
        <f>SUM(E31+E34+E42+E45+E51)</f>
        <v>68266790</v>
      </c>
      <c r="F52" s="73">
        <f>+F31+F34+F42+F45+F51</f>
        <v>29271502</v>
      </c>
      <c r="G52" s="73">
        <f>+G51+G45+G42+G34+G31</f>
        <v>97538292</v>
      </c>
      <c r="H52" s="73">
        <f>SUM(H31+H34+H42+H45+H51)</f>
        <v>0</v>
      </c>
      <c r="I52" s="73">
        <f>+I31+I34+I42+I45+I51</f>
        <v>0</v>
      </c>
      <c r="J52" s="73">
        <f>+J51+J43+J42+J34+J31</f>
        <v>0</v>
      </c>
    </row>
    <row r="53" spans="1:10" ht="17.399999999999999" customHeight="1" x14ac:dyDescent="0.25">
      <c r="A53" s="91" t="s">
        <v>64</v>
      </c>
      <c r="B53" s="70"/>
      <c r="C53" s="70"/>
      <c r="D53" s="70">
        <f t="shared" ref="D53:D60" si="25">+B53+C53</f>
        <v>0</v>
      </c>
      <c r="E53" s="70"/>
      <c r="F53" s="70"/>
      <c r="G53" s="70">
        <f t="shared" ref="G53:G60" si="26">+E53+F53</f>
        <v>0</v>
      </c>
      <c r="H53" s="70"/>
      <c r="I53" s="70"/>
      <c r="J53" s="70">
        <f t="shared" ref="J53:J60" si="27">+H53+I53</f>
        <v>0</v>
      </c>
    </row>
    <row r="54" spans="1:10" ht="17.399999999999999" customHeight="1" x14ac:dyDescent="0.25">
      <c r="A54" s="91" t="s">
        <v>22</v>
      </c>
      <c r="B54" s="70"/>
      <c r="C54" s="70"/>
      <c r="D54" s="70">
        <f t="shared" si="25"/>
        <v>0</v>
      </c>
      <c r="E54" s="70">
        <v>617500</v>
      </c>
      <c r="F54" s="70"/>
      <c r="G54" s="70">
        <f t="shared" si="26"/>
        <v>617500</v>
      </c>
      <c r="H54" s="70"/>
      <c r="I54" s="70"/>
      <c r="J54" s="70">
        <f t="shared" si="27"/>
        <v>0</v>
      </c>
    </row>
    <row r="55" spans="1:10" ht="17.399999999999999" customHeight="1" x14ac:dyDescent="0.25">
      <c r="A55" s="18" t="s">
        <v>65</v>
      </c>
      <c r="B55" s="70"/>
      <c r="C55" s="70"/>
      <c r="D55" s="70">
        <f t="shared" si="25"/>
        <v>0</v>
      </c>
      <c r="E55" s="70"/>
      <c r="F55" s="70"/>
      <c r="G55" s="70">
        <f t="shared" si="26"/>
        <v>0</v>
      </c>
      <c r="H55" s="70"/>
      <c r="I55" s="70"/>
      <c r="J55" s="70">
        <f t="shared" si="27"/>
        <v>0</v>
      </c>
    </row>
    <row r="56" spans="1:10" ht="17.399999999999999" customHeight="1" x14ac:dyDescent="0.25">
      <c r="A56" s="19" t="s">
        <v>66</v>
      </c>
      <c r="B56" s="70"/>
      <c r="C56" s="70"/>
      <c r="D56" s="70">
        <f t="shared" si="25"/>
        <v>0</v>
      </c>
      <c r="E56" s="70"/>
      <c r="F56" s="70"/>
      <c r="G56" s="70">
        <f t="shared" si="26"/>
        <v>0</v>
      </c>
      <c r="H56" s="70"/>
      <c r="I56" s="70"/>
      <c r="J56" s="70">
        <f t="shared" si="27"/>
        <v>0</v>
      </c>
    </row>
    <row r="57" spans="1:10" ht="17.399999999999999" customHeight="1" x14ac:dyDescent="0.25">
      <c r="A57" s="20" t="s">
        <v>67</v>
      </c>
      <c r="B57" s="70"/>
      <c r="C57" s="70"/>
      <c r="D57" s="70">
        <f t="shared" si="25"/>
        <v>0</v>
      </c>
      <c r="E57" s="70"/>
      <c r="F57" s="70"/>
      <c r="G57" s="70">
        <f t="shared" si="26"/>
        <v>0</v>
      </c>
      <c r="H57" s="70"/>
      <c r="I57" s="70"/>
      <c r="J57" s="70">
        <f t="shared" si="27"/>
        <v>0</v>
      </c>
    </row>
    <row r="58" spans="1:10" ht="17.399999999999999" customHeight="1" x14ac:dyDescent="0.25">
      <c r="A58" s="91" t="s">
        <v>68</v>
      </c>
      <c r="B58" s="70"/>
      <c r="C58" s="70"/>
      <c r="D58" s="70">
        <f t="shared" si="25"/>
        <v>0</v>
      </c>
      <c r="E58" s="70"/>
      <c r="F58" s="70"/>
      <c r="G58" s="70">
        <f t="shared" si="26"/>
        <v>0</v>
      </c>
      <c r="H58" s="70"/>
      <c r="I58" s="70"/>
      <c r="J58" s="70">
        <f t="shared" si="27"/>
        <v>0</v>
      </c>
    </row>
    <row r="59" spans="1:10" ht="17.399999999999999" customHeight="1" x14ac:dyDescent="0.25">
      <c r="A59" s="91" t="s">
        <v>69</v>
      </c>
      <c r="B59" s="70"/>
      <c r="C59" s="70"/>
      <c r="D59" s="70">
        <f t="shared" si="25"/>
        <v>0</v>
      </c>
      <c r="E59" s="70"/>
      <c r="F59" s="70"/>
      <c r="G59" s="70">
        <f t="shared" si="26"/>
        <v>0</v>
      </c>
      <c r="H59" s="70"/>
      <c r="I59" s="70"/>
      <c r="J59" s="70">
        <f t="shared" si="27"/>
        <v>0</v>
      </c>
    </row>
    <row r="60" spans="1:10" ht="17.399999999999999" customHeight="1" x14ac:dyDescent="0.25">
      <c r="A60" s="91" t="s">
        <v>70</v>
      </c>
      <c r="B60" s="70">
        <v>17961073</v>
      </c>
      <c r="C60" s="70"/>
      <c r="D60" s="70">
        <f t="shared" si="25"/>
        <v>17961073</v>
      </c>
      <c r="E60" s="70">
        <v>17961073</v>
      </c>
      <c r="F60" s="70"/>
      <c r="G60" s="70">
        <f t="shared" si="26"/>
        <v>17961073</v>
      </c>
      <c r="H60" s="70"/>
      <c r="I60" s="70"/>
      <c r="J60" s="70">
        <f t="shared" si="27"/>
        <v>0</v>
      </c>
    </row>
    <row r="61" spans="1:10" ht="17.399999999999999" customHeight="1" x14ac:dyDescent="0.25">
      <c r="A61" s="92" t="s">
        <v>164</v>
      </c>
      <c r="B61" s="73">
        <f t="shared" ref="B61:J61" si="28">SUM(B53:B60)</f>
        <v>17961073</v>
      </c>
      <c r="C61" s="73">
        <f t="shared" si="28"/>
        <v>0</v>
      </c>
      <c r="D61" s="73">
        <f t="shared" si="28"/>
        <v>17961073</v>
      </c>
      <c r="E61" s="73">
        <f t="shared" si="28"/>
        <v>18578573</v>
      </c>
      <c r="F61" s="73">
        <f t="shared" si="28"/>
        <v>0</v>
      </c>
      <c r="G61" s="73">
        <f t="shared" si="28"/>
        <v>18578573</v>
      </c>
      <c r="H61" s="73">
        <f t="shared" si="28"/>
        <v>0</v>
      </c>
      <c r="I61" s="73">
        <f t="shared" si="28"/>
        <v>0</v>
      </c>
      <c r="J61" s="73">
        <f t="shared" si="28"/>
        <v>0</v>
      </c>
    </row>
    <row r="62" spans="1:10" ht="17.399999999999999" customHeight="1" x14ac:dyDescent="0.25">
      <c r="A62" s="93" t="s">
        <v>71</v>
      </c>
      <c r="B62" s="70"/>
      <c r="C62" s="70"/>
      <c r="D62" s="70">
        <f>+B62+C62</f>
        <v>0</v>
      </c>
      <c r="E62" s="70"/>
      <c r="F62" s="70"/>
      <c r="G62" s="70">
        <f>+E62+F62</f>
        <v>0</v>
      </c>
      <c r="H62" s="70"/>
      <c r="I62" s="70"/>
      <c r="J62" s="70">
        <f>+H62+I62</f>
        <v>0</v>
      </c>
    </row>
    <row r="63" spans="1:10" ht="17.399999999999999" customHeight="1" x14ac:dyDescent="0.25">
      <c r="A63" s="93" t="s">
        <v>72</v>
      </c>
      <c r="B63" s="70"/>
      <c r="C63" s="70"/>
      <c r="D63" s="70">
        <f>+B63+C63</f>
        <v>0</v>
      </c>
      <c r="E63" s="70">
        <v>276470</v>
      </c>
      <c r="F63" s="70"/>
      <c r="G63" s="70">
        <f>+E63+F63</f>
        <v>276470</v>
      </c>
      <c r="H63" s="70"/>
      <c r="I63" s="70"/>
      <c r="J63" s="70">
        <f>+H63+I63</f>
        <v>0</v>
      </c>
    </row>
    <row r="64" spans="1:10" ht="17.399999999999999" customHeight="1" x14ac:dyDescent="0.25">
      <c r="A64" s="94" t="s">
        <v>73</v>
      </c>
      <c r="B64" s="70">
        <v>81991270</v>
      </c>
      <c r="C64" s="70"/>
      <c r="D64" s="70">
        <f t="shared" ref="D64:D68" si="29">+B64+C64</f>
        <v>81991270</v>
      </c>
      <c r="E64" s="70">
        <v>100939820</v>
      </c>
      <c r="F64" s="70">
        <v>1890000</v>
      </c>
      <c r="G64" s="70">
        <f t="shared" ref="G64:G68" si="30">+E64+F64</f>
        <v>102829820</v>
      </c>
      <c r="H64" s="70"/>
      <c r="I64" s="70"/>
      <c r="J64" s="70">
        <f t="shared" ref="J64:J67" si="31">+H64+I64</f>
        <v>0</v>
      </c>
    </row>
    <row r="65" spans="1:10" ht="17.399999999999999" customHeight="1" x14ac:dyDescent="0.25">
      <c r="A65" s="93" t="s">
        <v>74</v>
      </c>
      <c r="B65" s="70"/>
      <c r="C65" s="70"/>
      <c r="D65" s="70">
        <f t="shared" si="29"/>
        <v>0</v>
      </c>
      <c r="E65" s="70"/>
      <c r="F65" s="70"/>
      <c r="G65" s="70">
        <f t="shared" si="30"/>
        <v>0</v>
      </c>
      <c r="H65" s="70"/>
      <c r="I65" s="70"/>
      <c r="J65" s="70">
        <f t="shared" si="31"/>
        <v>0</v>
      </c>
    </row>
    <row r="66" spans="1:10" ht="17.399999999999999" customHeight="1" x14ac:dyDescent="0.25">
      <c r="A66" s="95" t="s">
        <v>184</v>
      </c>
      <c r="B66" s="70"/>
      <c r="C66" s="70"/>
      <c r="D66" s="70">
        <f t="shared" si="29"/>
        <v>0</v>
      </c>
      <c r="E66" s="70"/>
      <c r="F66" s="70"/>
      <c r="G66" s="70">
        <f t="shared" si="30"/>
        <v>0</v>
      </c>
      <c r="H66" s="70"/>
      <c r="I66" s="70"/>
      <c r="J66" s="70">
        <f t="shared" si="31"/>
        <v>0</v>
      </c>
    </row>
    <row r="67" spans="1:10" ht="17.399999999999999" customHeight="1" x14ac:dyDescent="0.25">
      <c r="A67" s="94" t="s">
        <v>75</v>
      </c>
      <c r="B67" s="70">
        <v>2700000</v>
      </c>
      <c r="C67" s="70"/>
      <c r="D67" s="70">
        <f t="shared" si="29"/>
        <v>2700000</v>
      </c>
      <c r="E67" s="70">
        <v>3164576</v>
      </c>
      <c r="F67" s="70"/>
      <c r="G67" s="70">
        <f t="shared" si="30"/>
        <v>3164576</v>
      </c>
      <c r="H67" s="70"/>
      <c r="I67" s="70"/>
      <c r="J67" s="70">
        <f t="shared" si="31"/>
        <v>0</v>
      </c>
    </row>
    <row r="68" spans="1:10" ht="17.399999999999999" customHeight="1" x14ac:dyDescent="0.25">
      <c r="A68" s="96" t="s">
        <v>24</v>
      </c>
      <c r="B68" s="70">
        <v>18447977</v>
      </c>
      <c r="C68" s="70"/>
      <c r="D68" s="70">
        <f t="shared" si="29"/>
        <v>18447977</v>
      </c>
      <c r="E68" s="70">
        <v>39700413</v>
      </c>
      <c r="F68" s="70"/>
      <c r="G68" s="70">
        <f t="shared" si="30"/>
        <v>39700413</v>
      </c>
      <c r="H68" s="70"/>
      <c r="I68" s="70"/>
      <c r="J68" s="70"/>
    </row>
    <row r="69" spans="1:10" ht="17.399999999999999" customHeight="1" x14ac:dyDescent="0.25">
      <c r="A69" s="92" t="s">
        <v>165</v>
      </c>
      <c r="B69" s="73">
        <f t="shared" ref="B69:J69" si="32">SUM(B62:B68)</f>
        <v>103139247</v>
      </c>
      <c r="C69" s="73">
        <f t="shared" si="32"/>
        <v>0</v>
      </c>
      <c r="D69" s="73">
        <f t="shared" si="32"/>
        <v>103139247</v>
      </c>
      <c r="E69" s="73">
        <f t="shared" si="32"/>
        <v>144081279</v>
      </c>
      <c r="F69" s="73">
        <f t="shared" si="32"/>
        <v>1890000</v>
      </c>
      <c r="G69" s="73">
        <f t="shared" si="32"/>
        <v>145971279</v>
      </c>
      <c r="H69" s="73">
        <f t="shared" si="32"/>
        <v>0</v>
      </c>
      <c r="I69" s="73">
        <f t="shared" si="32"/>
        <v>0</v>
      </c>
      <c r="J69" s="73">
        <f t="shared" si="32"/>
        <v>0</v>
      </c>
    </row>
    <row r="70" spans="1:10" ht="17.399999999999999" customHeight="1" x14ac:dyDescent="0.25">
      <c r="A70" s="97" t="s">
        <v>76</v>
      </c>
      <c r="B70" s="70"/>
      <c r="C70" s="70"/>
      <c r="D70" s="70">
        <f>+B70+C70</f>
        <v>0</v>
      </c>
      <c r="E70" s="70"/>
      <c r="F70" s="70"/>
      <c r="G70" s="70">
        <f>+E70+F70</f>
        <v>0</v>
      </c>
      <c r="H70" s="70"/>
      <c r="I70" s="70"/>
      <c r="J70" s="70">
        <f>+H70+I70</f>
        <v>0</v>
      </c>
    </row>
    <row r="71" spans="1:10" ht="17.399999999999999" customHeight="1" x14ac:dyDescent="0.25">
      <c r="A71" s="97" t="s">
        <v>77</v>
      </c>
      <c r="B71" s="70">
        <v>189868504</v>
      </c>
      <c r="C71" s="70"/>
      <c r="D71" s="70">
        <f>+B71+C71</f>
        <v>189868504</v>
      </c>
      <c r="E71" s="70"/>
      <c r="F71" s="70"/>
      <c r="G71" s="70">
        <f t="shared" ref="G71:G76" si="33">+E71+F71</f>
        <v>0</v>
      </c>
      <c r="H71" s="70"/>
      <c r="I71" s="70"/>
      <c r="J71" s="70">
        <f t="shared" ref="J71:J76" si="34">+H71+I71</f>
        <v>0</v>
      </c>
    </row>
    <row r="72" spans="1:10" ht="17.399999999999999" customHeight="1" x14ac:dyDescent="0.25">
      <c r="A72" s="97" t="s">
        <v>78</v>
      </c>
      <c r="B72" s="70"/>
      <c r="C72" s="70"/>
      <c r="D72" s="70">
        <f t="shared" ref="D72:D76" si="35">+B72+C72</f>
        <v>0</v>
      </c>
      <c r="E72" s="70"/>
      <c r="F72" s="70">
        <v>234481</v>
      </c>
      <c r="G72" s="70">
        <f t="shared" si="33"/>
        <v>234481</v>
      </c>
      <c r="H72" s="70"/>
      <c r="I72" s="70"/>
      <c r="J72" s="70">
        <f t="shared" si="34"/>
        <v>0</v>
      </c>
    </row>
    <row r="73" spans="1:10" ht="17.399999999999999" customHeight="1" x14ac:dyDescent="0.25">
      <c r="A73" s="97" t="s">
        <v>79</v>
      </c>
      <c r="B73" s="70"/>
      <c r="C73" s="70">
        <v>250000</v>
      </c>
      <c r="D73" s="70">
        <f t="shared" si="35"/>
        <v>250000</v>
      </c>
      <c r="E73" s="70">
        <v>38896932</v>
      </c>
      <c r="F73" s="70">
        <v>250000</v>
      </c>
      <c r="G73" s="70">
        <f t="shared" si="33"/>
        <v>39146932</v>
      </c>
      <c r="H73" s="70"/>
      <c r="I73" s="70"/>
      <c r="J73" s="70">
        <f t="shared" si="34"/>
        <v>0</v>
      </c>
    </row>
    <row r="74" spans="1:10" ht="17.399999999999999" customHeight="1" x14ac:dyDescent="0.25">
      <c r="A74" s="87" t="s">
        <v>80</v>
      </c>
      <c r="B74" s="70"/>
      <c r="C74" s="70"/>
      <c r="D74" s="70">
        <f t="shared" si="35"/>
        <v>0</v>
      </c>
      <c r="E74" s="70"/>
      <c r="F74" s="70"/>
      <c r="G74" s="70">
        <f t="shared" si="33"/>
        <v>0</v>
      </c>
      <c r="H74" s="70"/>
      <c r="I74" s="70"/>
      <c r="J74" s="70">
        <f t="shared" si="34"/>
        <v>0</v>
      </c>
    </row>
    <row r="75" spans="1:10" ht="17.399999999999999" customHeight="1" x14ac:dyDescent="0.25">
      <c r="A75" s="87" t="s">
        <v>81</v>
      </c>
      <c r="B75" s="70"/>
      <c r="C75" s="70"/>
      <c r="D75" s="70">
        <f t="shared" si="35"/>
        <v>0</v>
      </c>
      <c r="E75" s="70"/>
      <c r="F75" s="70"/>
      <c r="G75" s="70">
        <f t="shared" si="33"/>
        <v>0</v>
      </c>
      <c r="H75" s="70"/>
      <c r="I75" s="70"/>
      <c r="J75" s="70">
        <f t="shared" si="34"/>
        <v>0</v>
      </c>
    </row>
    <row r="76" spans="1:10" ht="29.25" customHeight="1" x14ac:dyDescent="0.25">
      <c r="A76" s="85" t="s">
        <v>82</v>
      </c>
      <c r="B76" s="70">
        <v>51264496</v>
      </c>
      <c r="C76" s="70">
        <v>67500</v>
      </c>
      <c r="D76" s="70">
        <f t="shared" si="35"/>
        <v>51331996</v>
      </c>
      <c r="E76" s="70">
        <v>9035242</v>
      </c>
      <c r="F76" s="70">
        <v>130809</v>
      </c>
      <c r="G76" s="70">
        <f t="shared" si="33"/>
        <v>9166051</v>
      </c>
      <c r="H76" s="70"/>
      <c r="I76" s="70"/>
      <c r="J76" s="70">
        <f t="shared" si="34"/>
        <v>0</v>
      </c>
    </row>
    <row r="77" spans="1:10" ht="17.399999999999999" customHeight="1" x14ac:dyDescent="0.25">
      <c r="A77" s="98" t="s">
        <v>166</v>
      </c>
      <c r="B77" s="73">
        <f t="shared" ref="B77:J77" si="36">SUM(B70:B76)</f>
        <v>241133000</v>
      </c>
      <c r="C77" s="73">
        <f t="shared" si="36"/>
        <v>317500</v>
      </c>
      <c r="D77" s="73">
        <f>SUM(D70:D76)</f>
        <v>241450500</v>
      </c>
      <c r="E77" s="73">
        <f t="shared" si="36"/>
        <v>47932174</v>
      </c>
      <c r="F77" s="73">
        <f t="shared" si="36"/>
        <v>615290</v>
      </c>
      <c r="G77" s="73">
        <f t="shared" si="36"/>
        <v>48547464</v>
      </c>
      <c r="H77" s="73">
        <f t="shared" si="36"/>
        <v>0</v>
      </c>
      <c r="I77" s="73">
        <f t="shared" si="36"/>
        <v>0</v>
      </c>
      <c r="J77" s="73">
        <f t="shared" si="36"/>
        <v>0</v>
      </c>
    </row>
    <row r="78" spans="1:10" ht="17.399999999999999" customHeight="1" x14ac:dyDescent="0.25">
      <c r="A78" s="91" t="s">
        <v>83</v>
      </c>
      <c r="B78" s="70">
        <v>11802577</v>
      </c>
      <c r="C78" s="70"/>
      <c r="D78" s="70">
        <f t="shared" ref="D78:D81" si="37">+B78+C78</f>
        <v>11802577</v>
      </c>
      <c r="E78" s="70">
        <v>13729369</v>
      </c>
      <c r="F78" s="70"/>
      <c r="G78" s="70">
        <f t="shared" ref="G78:G81" si="38">+E78+F78</f>
        <v>13729369</v>
      </c>
      <c r="H78" s="70"/>
      <c r="I78" s="70"/>
      <c r="J78" s="70">
        <f t="shared" ref="J78:J81" si="39">+H78+I78</f>
        <v>0</v>
      </c>
    </row>
    <row r="79" spans="1:10" ht="17.399999999999999" customHeight="1" x14ac:dyDescent="0.25">
      <c r="A79" s="91" t="s">
        <v>84</v>
      </c>
      <c r="B79" s="70"/>
      <c r="C79" s="70"/>
      <c r="D79" s="70">
        <f t="shared" si="37"/>
        <v>0</v>
      </c>
      <c r="E79" s="70"/>
      <c r="F79" s="70"/>
      <c r="G79" s="70">
        <f t="shared" si="38"/>
        <v>0</v>
      </c>
      <c r="H79" s="70"/>
      <c r="I79" s="70"/>
      <c r="J79" s="70">
        <f t="shared" si="39"/>
        <v>0</v>
      </c>
    </row>
    <row r="80" spans="1:10" ht="17.399999999999999" customHeight="1" x14ac:dyDescent="0.25">
      <c r="A80" s="91" t="s">
        <v>85</v>
      </c>
      <c r="B80" s="70"/>
      <c r="C80" s="70"/>
      <c r="D80" s="70">
        <f t="shared" si="37"/>
        <v>0</v>
      </c>
      <c r="E80" s="70"/>
      <c r="F80" s="70"/>
      <c r="G80" s="70">
        <f t="shared" si="38"/>
        <v>0</v>
      </c>
      <c r="H80" s="70"/>
      <c r="I80" s="70"/>
      <c r="J80" s="70">
        <f t="shared" si="39"/>
        <v>0</v>
      </c>
    </row>
    <row r="81" spans="1:10" ht="24.75" customHeight="1" x14ac:dyDescent="0.25">
      <c r="A81" s="91" t="s">
        <v>86</v>
      </c>
      <c r="B81" s="70">
        <v>3186696</v>
      </c>
      <c r="C81" s="70"/>
      <c r="D81" s="70">
        <f t="shared" si="37"/>
        <v>3186696</v>
      </c>
      <c r="E81" s="70">
        <v>3706930</v>
      </c>
      <c r="F81" s="70"/>
      <c r="G81" s="70">
        <f t="shared" si="38"/>
        <v>3706930</v>
      </c>
      <c r="H81" s="70"/>
      <c r="I81" s="70"/>
      <c r="J81" s="70">
        <f t="shared" si="39"/>
        <v>0</v>
      </c>
    </row>
    <row r="82" spans="1:10" ht="17.399999999999999" customHeight="1" x14ac:dyDescent="0.25">
      <c r="A82" s="92" t="s">
        <v>167</v>
      </c>
      <c r="B82" s="73">
        <f t="shared" ref="B82:J82" si="40">SUM(B78:B81)</f>
        <v>14989273</v>
      </c>
      <c r="C82" s="73">
        <f t="shared" si="40"/>
        <v>0</v>
      </c>
      <c r="D82" s="73">
        <f t="shared" si="40"/>
        <v>14989273</v>
      </c>
      <c r="E82" s="73">
        <f t="shared" si="40"/>
        <v>17436299</v>
      </c>
      <c r="F82" s="73">
        <f t="shared" si="40"/>
        <v>0</v>
      </c>
      <c r="G82" s="73">
        <f t="shared" si="40"/>
        <v>17436299</v>
      </c>
      <c r="H82" s="73">
        <f t="shared" si="40"/>
        <v>0</v>
      </c>
      <c r="I82" s="73">
        <f t="shared" si="40"/>
        <v>0</v>
      </c>
      <c r="J82" s="73">
        <f t="shared" si="40"/>
        <v>0</v>
      </c>
    </row>
    <row r="83" spans="1:10" ht="23.25" customHeight="1" x14ac:dyDescent="0.25">
      <c r="A83" s="99" t="s">
        <v>87</v>
      </c>
      <c r="B83" s="70"/>
      <c r="C83" s="70"/>
      <c r="D83" s="70"/>
      <c r="E83" s="70">
        <v>243866040</v>
      </c>
      <c r="F83" s="70"/>
      <c r="G83" s="70">
        <f>+E83+F83</f>
        <v>243866040</v>
      </c>
      <c r="H83" s="70"/>
      <c r="I83" s="70"/>
      <c r="J83" s="70">
        <f>+H83+I83</f>
        <v>0</v>
      </c>
    </row>
    <row r="84" spans="1:10" ht="17.399999999999999" customHeight="1" x14ac:dyDescent="0.25">
      <c r="A84" s="91" t="s">
        <v>88</v>
      </c>
      <c r="B84" s="70"/>
      <c r="C84" s="70"/>
      <c r="D84" s="70"/>
      <c r="E84" s="70"/>
      <c r="F84" s="70"/>
      <c r="G84" s="70"/>
      <c r="H84" s="70"/>
      <c r="I84" s="70"/>
      <c r="J84" s="70"/>
    </row>
    <row r="85" spans="1:10" ht="24.75" customHeight="1" x14ac:dyDescent="0.25">
      <c r="A85" s="91" t="s">
        <v>89</v>
      </c>
      <c r="B85" s="70"/>
      <c r="C85" s="70"/>
      <c r="D85" s="70">
        <f t="shared" ref="D85" si="41">+B85+C85</f>
        <v>0</v>
      </c>
      <c r="E85" s="70"/>
      <c r="F85" s="70"/>
      <c r="G85" s="70">
        <f t="shared" ref="G85" si="42">+E85+F85</f>
        <v>0</v>
      </c>
      <c r="H85" s="70"/>
      <c r="I85" s="70"/>
      <c r="J85" s="70">
        <f t="shared" ref="J85" si="43">+H85+I85</f>
        <v>0</v>
      </c>
    </row>
    <row r="86" spans="1:10" ht="17.399999999999999" customHeight="1" x14ac:dyDescent="0.25">
      <c r="A86" s="92" t="s">
        <v>168</v>
      </c>
      <c r="B86" s="73">
        <f t="shared" ref="B86:J86" si="44">SUM(B83:B85)</f>
        <v>0</v>
      </c>
      <c r="C86" s="73">
        <f t="shared" si="44"/>
        <v>0</v>
      </c>
      <c r="D86" s="73">
        <f t="shared" si="44"/>
        <v>0</v>
      </c>
      <c r="E86" s="73">
        <f t="shared" si="44"/>
        <v>243866040</v>
      </c>
      <c r="F86" s="73">
        <f t="shared" si="44"/>
        <v>0</v>
      </c>
      <c r="G86" s="73">
        <f t="shared" si="44"/>
        <v>243866040</v>
      </c>
      <c r="H86" s="73">
        <f t="shared" si="44"/>
        <v>0</v>
      </c>
      <c r="I86" s="73">
        <f t="shared" si="44"/>
        <v>0</v>
      </c>
      <c r="J86" s="73">
        <f t="shared" si="44"/>
        <v>0</v>
      </c>
    </row>
    <row r="87" spans="1:10" ht="20.100000000000001" customHeight="1" x14ac:dyDescent="0.25">
      <c r="A87" s="98" t="s">
        <v>141</v>
      </c>
      <c r="B87" s="73">
        <f>SUM(B26+B27+B52+B61+B69+B77+B82+B86)</f>
        <v>467759199</v>
      </c>
      <c r="C87" s="73">
        <f>+C26+C27+C52+C61+C69+C77+C82+C86</f>
        <v>133377951</v>
      </c>
      <c r="D87" s="73">
        <f>+D26+D27+D52+D61+D69+D77+D82+D86</f>
        <v>601137150</v>
      </c>
      <c r="E87" s="73">
        <f>SUM(E26+E27+E52+E61+E69+E77+E82+E86)</f>
        <v>622495687</v>
      </c>
      <c r="F87" s="73">
        <f>+F26+F27+F52+F61+F69+F77+F82+F86</f>
        <v>151843000</v>
      </c>
      <c r="G87" s="73">
        <f>+G26+G27+G52+G61+G69+G77+G82+G86</f>
        <v>774338687</v>
      </c>
      <c r="H87" s="73">
        <f>SUM(H26+H27+H52+H61+H69+H77+H82+H86)</f>
        <v>0</v>
      </c>
      <c r="I87" s="73">
        <f>+I26+I27+I52+I61+I69+I77+I82+I86</f>
        <v>0</v>
      </c>
      <c r="J87" s="73">
        <f>+J26+J27+J52+J61+J69+J77+J82+J86</f>
        <v>0</v>
      </c>
    </row>
    <row r="88" spans="1:10" ht="20.100000000000001" customHeight="1" x14ac:dyDescent="0.25">
      <c r="A88" s="100"/>
      <c r="B88" s="101"/>
      <c r="C88" s="101"/>
      <c r="D88" s="101"/>
      <c r="E88" s="101"/>
      <c r="F88" s="101"/>
      <c r="G88" s="101"/>
      <c r="H88" s="101"/>
      <c r="I88" s="101"/>
      <c r="J88" s="101"/>
    </row>
    <row r="89" spans="1:10" ht="20.100000000000001" customHeight="1" x14ac:dyDescent="0.25">
      <c r="A89" s="100"/>
      <c r="B89" s="101"/>
      <c r="C89" s="101"/>
      <c r="D89" s="101"/>
      <c r="E89" s="101"/>
      <c r="F89" s="101"/>
      <c r="G89" s="101"/>
      <c r="H89" s="101"/>
      <c r="I89" s="101"/>
      <c r="J89" s="101"/>
    </row>
    <row r="90" spans="1:10" ht="20.100000000000001" customHeight="1" x14ac:dyDescent="0.25">
      <c r="A90" s="100"/>
      <c r="B90" s="101"/>
      <c r="C90" s="101"/>
      <c r="D90" s="101"/>
      <c r="E90" s="101"/>
      <c r="F90" s="101"/>
      <c r="G90" s="101"/>
      <c r="H90" s="101"/>
      <c r="I90" s="101"/>
      <c r="J90" s="101"/>
    </row>
    <row r="91" spans="1:10" ht="20.100000000000001" customHeight="1" x14ac:dyDescent="0.25">
      <c r="A91" s="100"/>
      <c r="B91" s="101"/>
      <c r="C91" s="101"/>
      <c r="D91" s="101"/>
      <c r="E91" s="101"/>
      <c r="F91" s="101"/>
      <c r="G91" s="101"/>
      <c r="H91" s="101"/>
      <c r="I91" s="101"/>
      <c r="J91" s="101"/>
    </row>
    <row r="92" spans="1:10" ht="24.6" customHeight="1" x14ac:dyDescent="0.25">
      <c r="A92" s="114" t="s">
        <v>188</v>
      </c>
      <c r="B92" s="115"/>
      <c r="C92" s="115"/>
      <c r="D92" s="115"/>
      <c r="E92" s="115"/>
      <c r="F92" s="115"/>
      <c r="G92" s="115"/>
      <c r="H92" s="115"/>
      <c r="I92" s="115"/>
      <c r="J92" s="115"/>
    </row>
    <row r="93" spans="1:10" ht="24.6" customHeight="1" x14ac:dyDescent="0.25">
      <c r="A93" s="116" t="s">
        <v>23</v>
      </c>
      <c r="B93" s="112" t="s">
        <v>29</v>
      </c>
      <c r="C93" s="112"/>
      <c r="D93" s="112"/>
      <c r="E93" s="112" t="s">
        <v>30</v>
      </c>
      <c r="F93" s="112"/>
      <c r="G93" s="112"/>
      <c r="H93" s="113" t="s">
        <v>12</v>
      </c>
      <c r="I93" s="113"/>
      <c r="J93" s="113"/>
    </row>
    <row r="94" spans="1:10" ht="29.4" customHeight="1" x14ac:dyDescent="0.25">
      <c r="A94" s="117"/>
      <c r="B94" s="15" t="s">
        <v>194</v>
      </c>
      <c r="C94" s="15" t="s">
        <v>195</v>
      </c>
      <c r="D94" s="16" t="s">
        <v>1</v>
      </c>
      <c r="E94" s="15" t="s">
        <v>194</v>
      </c>
      <c r="F94" s="15" t="s">
        <v>195</v>
      </c>
      <c r="G94" s="16" t="s">
        <v>1</v>
      </c>
      <c r="H94" s="15" t="s">
        <v>194</v>
      </c>
      <c r="I94" s="15" t="s">
        <v>195</v>
      </c>
      <c r="J94" s="16" t="s">
        <v>1</v>
      </c>
    </row>
    <row r="95" spans="1:10" ht="19.5" customHeight="1" x14ac:dyDescent="0.25">
      <c r="A95" s="84" t="s">
        <v>234</v>
      </c>
      <c r="B95" s="80"/>
      <c r="C95" s="80"/>
      <c r="D95" s="70">
        <f t="shared" ref="D95:D97" si="45">+B95+C95</f>
        <v>0</v>
      </c>
      <c r="E95" s="80"/>
      <c r="F95" s="43"/>
      <c r="G95" s="43">
        <f>+E95+F95</f>
        <v>0</v>
      </c>
      <c r="H95" s="43"/>
      <c r="I95" s="43"/>
      <c r="J95" s="43">
        <f>+H95+I95</f>
        <v>0</v>
      </c>
    </row>
    <row r="96" spans="1:10" ht="19.5" customHeight="1" x14ac:dyDescent="0.25">
      <c r="A96" s="84" t="s">
        <v>189</v>
      </c>
      <c r="B96" s="80">
        <v>9845671</v>
      </c>
      <c r="C96" s="80"/>
      <c r="D96" s="70">
        <f t="shared" si="45"/>
        <v>9845671</v>
      </c>
      <c r="E96" s="80">
        <v>9845671</v>
      </c>
      <c r="F96" s="43"/>
      <c r="G96" s="43">
        <f>+E96+F96</f>
        <v>9845671</v>
      </c>
      <c r="H96" s="43"/>
      <c r="I96" s="43"/>
      <c r="J96" s="43">
        <f>+H96+I96</f>
        <v>0</v>
      </c>
    </row>
    <row r="97" spans="1:10" ht="19.5" customHeight="1" x14ac:dyDescent="0.25">
      <c r="A97" s="84" t="s">
        <v>198</v>
      </c>
      <c r="B97" s="80">
        <v>126886400</v>
      </c>
      <c r="C97" s="80"/>
      <c r="D97" s="70">
        <f t="shared" si="45"/>
        <v>126886400</v>
      </c>
      <c r="E97" s="80">
        <v>132386400</v>
      </c>
      <c r="F97" s="43"/>
      <c r="G97" s="43">
        <f>+E97+F97</f>
        <v>132386400</v>
      </c>
      <c r="H97" s="43"/>
      <c r="I97" s="43"/>
      <c r="J97" s="43">
        <f>+H97+I97</f>
        <v>0</v>
      </c>
    </row>
    <row r="98" spans="1:10" ht="24.6" customHeight="1" x14ac:dyDescent="0.25">
      <c r="A98" s="86" t="s">
        <v>190</v>
      </c>
      <c r="B98" s="82">
        <f t="shared" ref="B98:J98" si="46">SUM(B95:B97)</f>
        <v>136732071</v>
      </c>
      <c r="C98" s="82">
        <f t="shared" si="46"/>
        <v>0</v>
      </c>
      <c r="D98" s="82">
        <f t="shared" si="46"/>
        <v>136732071</v>
      </c>
      <c r="E98" s="82">
        <f t="shared" si="46"/>
        <v>142232071</v>
      </c>
      <c r="F98" s="42">
        <f t="shared" si="46"/>
        <v>0</v>
      </c>
      <c r="G98" s="42">
        <f t="shared" si="46"/>
        <v>142232071</v>
      </c>
      <c r="H98" s="42">
        <f t="shared" si="46"/>
        <v>0</v>
      </c>
      <c r="I98" s="42">
        <f t="shared" si="46"/>
        <v>0</v>
      </c>
      <c r="J98" s="42">
        <f t="shared" si="46"/>
        <v>0</v>
      </c>
    </row>
  </sheetData>
  <mergeCells count="12">
    <mergeCell ref="A2:J2"/>
    <mergeCell ref="A3:J3"/>
    <mergeCell ref="A4:J4"/>
    <mergeCell ref="A7:A8"/>
    <mergeCell ref="B7:D7"/>
    <mergeCell ref="E7:G7"/>
    <mergeCell ref="H7:J7"/>
    <mergeCell ref="A92:J92"/>
    <mergeCell ref="A93:A94"/>
    <mergeCell ref="B93:D93"/>
    <mergeCell ref="E93:G93"/>
    <mergeCell ref="H93:J93"/>
  </mergeCells>
  <printOptions horizontalCentered="1"/>
  <pageMargins left="0.31496062992125984" right="0.31496062992125984" top="0.55118110236220474" bottom="0.55118110236220474" header="0.31496062992125984" footer="0.31496062992125984"/>
  <pageSetup paperSize="9" fitToHeight="4" orientation="landscape" r:id="rId1"/>
  <headerFooter>
    <oddHeader>&amp;R2.melléklet az 5/2020.(VII.13.)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6857-49C1-4875-A2E4-DAAEA34238BB}">
  <dimension ref="A1:H26"/>
  <sheetViews>
    <sheetView workbookViewId="0">
      <selection sqref="A1:F1"/>
    </sheetView>
  </sheetViews>
  <sheetFormatPr defaultRowHeight="13.2" x14ac:dyDescent="0.25"/>
  <cols>
    <col min="2" max="2" width="40.6640625" customWidth="1"/>
    <col min="3" max="6" width="14.6640625" customWidth="1"/>
    <col min="258" max="258" width="40.6640625" customWidth="1"/>
    <col min="259" max="262" width="14.6640625" customWidth="1"/>
    <col min="514" max="514" width="40.6640625" customWidth="1"/>
    <col min="515" max="518" width="14.6640625" customWidth="1"/>
    <col min="770" max="770" width="40.6640625" customWidth="1"/>
    <col min="771" max="774" width="14.6640625" customWidth="1"/>
    <col min="1026" max="1026" width="40.6640625" customWidth="1"/>
    <col min="1027" max="1030" width="14.6640625" customWidth="1"/>
    <col min="1282" max="1282" width="40.6640625" customWidth="1"/>
    <col min="1283" max="1286" width="14.6640625" customWidth="1"/>
    <col min="1538" max="1538" width="40.6640625" customWidth="1"/>
    <col min="1539" max="1542" width="14.6640625" customWidth="1"/>
    <col min="1794" max="1794" width="40.6640625" customWidth="1"/>
    <col min="1795" max="1798" width="14.6640625" customWidth="1"/>
    <col min="2050" max="2050" width="40.6640625" customWidth="1"/>
    <col min="2051" max="2054" width="14.6640625" customWidth="1"/>
    <col min="2306" max="2306" width="40.6640625" customWidth="1"/>
    <col min="2307" max="2310" width="14.6640625" customWidth="1"/>
    <col min="2562" max="2562" width="40.6640625" customWidth="1"/>
    <col min="2563" max="2566" width="14.6640625" customWidth="1"/>
    <col min="2818" max="2818" width="40.6640625" customWidth="1"/>
    <col min="2819" max="2822" width="14.6640625" customWidth="1"/>
    <col min="3074" max="3074" width="40.6640625" customWidth="1"/>
    <col min="3075" max="3078" width="14.6640625" customWidth="1"/>
    <col min="3330" max="3330" width="40.6640625" customWidth="1"/>
    <col min="3331" max="3334" width="14.6640625" customWidth="1"/>
    <col min="3586" max="3586" width="40.6640625" customWidth="1"/>
    <col min="3587" max="3590" width="14.6640625" customWidth="1"/>
    <col min="3842" max="3842" width="40.6640625" customWidth="1"/>
    <col min="3843" max="3846" width="14.6640625" customWidth="1"/>
    <col min="4098" max="4098" width="40.6640625" customWidth="1"/>
    <col min="4099" max="4102" width="14.6640625" customWidth="1"/>
    <col min="4354" max="4354" width="40.6640625" customWidth="1"/>
    <col min="4355" max="4358" width="14.6640625" customWidth="1"/>
    <col min="4610" max="4610" width="40.6640625" customWidth="1"/>
    <col min="4611" max="4614" width="14.6640625" customWidth="1"/>
    <col min="4866" max="4866" width="40.6640625" customWidth="1"/>
    <col min="4867" max="4870" width="14.6640625" customWidth="1"/>
    <col min="5122" max="5122" width="40.6640625" customWidth="1"/>
    <col min="5123" max="5126" width="14.6640625" customWidth="1"/>
    <col min="5378" max="5378" width="40.6640625" customWidth="1"/>
    <col min="5379" max="5382" width="14.6640625" customWidth="1"/>
    <col min="5634" max="5634" width="40.6640625" customWidth="1"/>
    <col min="5635" max="5638" width="14.6640625" customWidth="1"/>
    <col min="5890" max="5890" width="40.6640625" customWidth="1"/>
    <col min="5891" max="5894" width="14.6640625" customWidth="1"/>
    <col min="6146" max="6146" width="40.6640625" customWidth="1"/>
    <col min="6147" max="6150" width="14.6640625" customWidth="1"/>
    <col min="6402" max="6402" width="40.6640625" customWidth="1"/>
    <col min="6403" max="6406" width="14.6640625" customWidth="1"/>
    <col min="6658" max="6658" width="40.6640625" customWidth="1"/>
    <col min="6659" max="6662" width="14.6640625" customWidth="1"/>
    <col min="6914" max="6914" width="40.6640625" customWidth="1"/>
    <col min="6915" max="6918" width="14.6640625" customWidth="1"/>
    <col min="7170" max="7170" width="40.6640625" customWidth="1"/>
    <col min="7171" max="7174" width="14.6640625" customWidth="1"/>
    <col min="7426" max="7426" width="40.6640625" customWidth="1"/>
    <col min="7427" max="7430" width="14.6640625" customWidth="1"/>
    <col min="7682" max="7682" width="40.6640625" customWidth="1"/>
    <col min="7683" max="7686" width="14.6640625" customWidth="1"/>
    <col min="7938" max="7938" width="40.6640625" customWidth="1"/>
    <col min="7939" max="7942" width="14.6640625" customWidth="1"/>
    <col min="8194" max="8194" width="40.6640625" customWidth="1"/>
    <col min="8195" max="8198" width="14.6640625" customWidth="1"/>
    <col min="8450" max="8450" width="40.6640625" customWidth="1"/>
    <col min="8451" max="8454" width="14.6640625" customWidth="1"/>
    <col min="8706" max="8706" width="40.6640625" customWidth="1"/>
    <col min="8707" max="8710" width="14.6640625" customWidth="1"/>
    <col min="8962" max="8962" width="40.6640625" customWidth="1"/>
    <col min="8963" max="8966" width="14.6640625" customWidth="1"/>
    <col min="9218" max="9218" width="40.6640625" customWidth="1"/>
    <col min="9219" max="9222" width="14.6640625" customWidth="1"/>
    <col min="9474" max="9474" width="40.6640625" customWidth="1"/>
    <col min="9475" max="9478" width="14.6640625" customWidth="1"/>
    <col min="9730" max="9730" width="40.6640625" customWidth="1"/>
    <col min="9731" max="9734" width="14.6640625" customWidth="1"/>
    <col min="9986" max="9986" width="40.6640625" customWidth="1"/>
    <col min="9987" max="9990" width="14.6640625" customWidth="1"/>
    <col min="10242" max="10242" width="40.6640625" customWidth="1"/>
    <col min="10243" max="10246" width="14.6640625" customWidth="1"/>
    <col min="10498" max="10498" width="40.6640625" customWidth="1"/>
    <col min="10499" max="10502" width="14.6640625" customWidth="1"/>
    <col min="10754" max="10754" width="40.6640625" customWidth="1"/>
    <col min="10755" max="10758" width="14.6640625" customWidth="1"/>
    <col min="11010" max="11010" width="40.6640625" customWidth="1"/>
    <col min="11011" max="11014" width="14.6640625" customWidth="1"/>
    <col min="11266" max="11266" width="40.6640625" customWidth="1"/>
    <col min="11267" max="11270" width="14.6640625" customWidth="1"/>
    <col min="11522" max="11522" width="40.6640625" customWidth="1"/>
    <col min="11523" max="11526" width="14.6640625" customWidth="1"/>
    <col min="11778" max="11778" width="40.6640625" customWidth="1"/>
    <col min="11779" max="11782" width="14.6640625" customWidth="1"/>
    <col min="12034" max="12034" width="40.6640625" customWidth="1"/>
    <col min="12035" max="12038" width="14.6640625" customWidth="1"/>
    <col min="12290" max="12290" width="40.6640625" customWidth="1"/>
    <col min="12291" max="12294" width="14.6640625" customWidth="1"/>
    <col min="12546" max="12546" width="40.6640625" customWidth="1"/>
    <col min="12547" max="12550" width="14.6640625" customWidth="1"/>
    <col min="12802" max="12802" width="40.6640625" customWidth="1"/>
    <col min="12803" max="12806" width="14.6640625" customWidth="1"/>
    <col min="13058" max="13058" width="40.6640625" customWidth="1"/>
    <col min="13059" max="13062" width="14.6640625" customWidth="1"/>
    <col min="13314" max="13314" width="40.6640625" customWidth="1"/>
    <col min="13315" max="13318" width="14.6640625" customWidth="1"/>
    <col min="13570" max="13570" width="40.6640625" customWidth="1"/>
    <col min="13571" max="13574" width="14.6640625" customWidth="1"/>
    <col min="13826" max="13826" width="40.6640625" customWidth="1"/>
    <col min="13827" max="13830" width="14.6640625" customWidth="1"/>
    <col min="14082" max="14082" width="40.6640625" customWidth="1"/>
    <col min="14083" max="14086" width="14.6640625" customWidth="1"/>
    <col min="14338" max="14338" width="40.6640625" customWidth="1"/>
    <col min="14339" max="14342" width="14.6640625" customWidth="1"/>
    <col min="14594" max="14594" width="40.6640625" customWidth="1"/>
    <col min="14595" max="14598" width="14.6640625" customWidth="1"/>
    <col min="14850" max="14850" width="40.6640625" customWidth="1"/>
    <col min="14851" max="14854" width="14.6640625" customWidth="1"/>
    <col min="15106" max="15106" width="40.6640625" customWidth="1"/>
    <col min="15107" max="15110" width="14.6640625" customWidth="1"/>
    <col min="15362" max="15362" width="40.6640625" customWidth="1"/>
    <col min="15363" max="15366" width="14.6640625" customWidth="1"/>
    <col min="15618" max="15618" width="40.6640625" customWidth="1"/>
    <col min="15619" max="15622" width="14.6640625" customWidth="1"/>
    <col min="15874" max="15874" width="40.6640625" customWidth="1"/>
    <col min="15875" max="15878" width="14.6640625" customWidth="1"/>
    <col min="16130" max="16130" width="40.6640625" customWidth="1"/>
    <col min="16131" max="16134" width="14.6640625" customWidth="1"/>
  </cols>
  <sheetData>
    <row r="1" spans="1:8" ht="15.6" x14ac:dyDescent="0.3">
      <c r="A1" s="118" t="s">
        <v>255</v>
      </c>
      <c r="B1" s="118"/>
      <c r="C1" s="118"/>
      <c r="D1" s="118"/>
      <c r="E1" s="118"/>
      <c r="F1" s="118"/>
    </row>
    <row r="2" spans="1:8" ht="15.6" x14ac:dyDescent="0.3">
      <c r="A2" s="27"/>
    </row>
    <row r="3" spans="1:8" ht="15.6" x14ac:dyDescent="0.3">
      <c r="A3" s="27"/>
    </row>
    <row r="4" spans="1:8" ht="15.6" x14ac:dyDescent="0.3">
      <c r="A4" s="28"/>
    </row>
    <row r="5" spans="1:8" ht="15.6" x14ac:dyDescent="0.3">
      <c r="A5" s="119" t="s">
        <v>202</v>
      </c>
      <c r="B5" s="119"/>
      <c r="C5" s="119"/>
      <c r="D5" s="119"/>
      <c r="E5" s="119"/>
      <c r="F5" s="119"/>
      <c r="G5" s="119"/>
      <c r="H5" s="119"/>
    </row>
    <row r="6" spans="1:8" ht="15.6" x14ac:dyDescent="0.3">
      <c r="A6" s="45"/>
      <c r="B6" s="45"/>
      <c r="C6" s="45"/>
      <c r="D6" s="45"/>
      <c r="E6" s="45"/>
      <c r="F6" s="45"/>
      <c r="G6" s="45"/>
      <c r="H6" s="45"/>
    </row>
    <row r="7" spans="1:8" ht="15.6" x14ac:dyDescent="0.3">
      <c r="A7" s="45"/>
      <c r="B7" s="45"/>
      <c r="C7" s="45"/>
      <c r="D7" s="45"/>
      <c r="E7" s="45"/>
      <c r="F7" s="45"/>
      <c r="G7" s="45"/>
      <c r="H7" s="45"/>
    </row>
    <row r="8" spans="1:8" ht="15.6" x14ac:dyDescent="0.3">
      <c r="A8" s="28"/>
      <c r="B8" s="14"/>
      <c r="C8" s="14"/>
      <c r="D8" s="14"/>
      <c r="E8" s="14"/>
    </row>
    <row r="9" spans="1:8" ht="15.6" x14ac:dyDescent="0.3">
      <c r="A9" s="28"/>
      <c r="B9" s="14"/>
      <c r="C9" s="14"/>
      <c r="D9" s="14"/>
      <c r="E9" s="14"/>
      <c r="F9" t="s">
        <v>237</v>
      </c>
    </row>
    <row r="10" spans="1:8" x14ac:dyDescent="0.25">
      <c r="A10" s="29"/>
      <c r="B10" s="26" t="s">
        <v>175</v>
      </c>
      <c r="C10" s="26" t="s">
        <v>176</v>
      </c>
      <c r="D10" s="26" t="s">
        <v>177</v>
      </c>
      <c r="E10" s="26" t="s">
        <v>178</v>
      </c>
      <c r="F10" s="26" t="s">
        <v>179</v>
      </c>
    </row>
    <row r="11" spans="1:8" x14ac:dyDescent="0.25">
      <c r="A11" s="29"/>
      <c r="B11" s="30" t="s">
        <v>203</v>
      </c>
      <c r="C11" s="30" t="s">
        <v>204</v>
      </c>
      <c r="D11" s="31" t="s">
        <v>205</v>
      </c>
      <c r="E11" s="30" t="s">
        <v>206</v>
      </c>
      <c r="F11" s="30" t="s">
        <v>207</v>
      </c>
    </row>
    <row r="12" spans="1:8" x14ac:dyDescent="0.25">
      <c r="A12" s="32" t="s">
        <v>208</v>
      </c>
      <c r="B12" s="33" t="s">
        <v>209</v>
      </c>
      <c r="C12" s="52">
        <v>415353713</v>
      </c>
      <c r="D12" s="53"/>
      <c r="E12" s="52"/>
      <c r="F12" s="56"/>
    </row>
    <row r="13" spans="1:8" x14ac:dyDescent="0.25">
      <c r="A13" s="34" t="s">
        <v>210</v>
      </c>
      <c r="B13" s="35" t="s">
        <v>211</v>
      </c>
      <c r="C13" s="54"/>
      <c r="D13" s="55">
        <v>464488884</v>
      </c>
      <c r="E13" s="54"/>
      <c r="F13" s="56"/>
    </row>
    <row r="14" spans="1:8" x14ac:dyDescent="0.25">
      <c r="A14" s="32" t="s">
        <v>212</v>
      </c>
      <c r="B14" s="36" t="s">
        <v>213</v>
      </c>
      <c r="C14" s="54"/>
      <c r="D14" s="55"/>
      <c r="E14" s="54"/>
      <c r="F14" s="56">
        <f t="shared" ref="F14" si="0">D13-C12</f>
        <v>49135171</v>
      </c>
    </row>
    <row r="15" spans="1:8" x14ac:dyDescent="0.25">
      <c r="A15" s="32" t="s">
        <v>214</v>
      </c>
      <c r="B15" s="36" t="s">
        <v>215</v>
      </c>
      <c r="C15" s="54">
        <v>41312103</v>
      </c>
      <c r="D15" s="55"/>
      <c r="E15" s="54"/>
      <c r="F15" s="56"/>
    </row>
    <row r="16" spans="1:8" x14ac:dyDescent="0.25">
      <c r="A16" s="34" t="s">
        <v>216</v>
      </c>
      <c r="B16" s="36" t="s">
        <v>217</v>
      </c>
      <c r="C16" s="54"/>
      <c r="D16" s="55">
        <v>309849803</v>
      </c>
      <c r="E16" s="54"/>
      <c r="F16" s="56"/>
    </row>
    <row r="17" spans="1:8" x14ac:dyDescent="0.25">
      <c r="A17" s="32" t="s">
        <v>218</v>
      </c>
      <c r="B17" s="36" t="s">
        <v>219</v>
      </c>
      <c r="C17" s="54"/>
      <c r="D17" s="57"/>
      <c r="E17" s="54"/>
      <c r="F17" s="56">
        <f>D16-C15</f>
        <v>268537700</v>
      </c>
    </row>
    <row r="18" spans="1:8" x14ac:dyDescent="0.25">
      <c r="A18" s="32" t="s">
        <v>220</v>
      </c>
      <c r="B18" s="37" t="s">
        <v>230</v>
      </c>
      <c r="C18" s="54"/>
      <c r="D18" s="55"/>
      <c r="E18" s="54"/>
      <c r="F18" s="56"/>
    </row>
    <row r="19" spans="1:8" x14ac:dyDescent="0.25">
      <c r="A19" s="34" t="s">
        <v>221</v>
      </c>
      <c r="B19" s="38" t="s">
        <v>231</v>
      </c>
      <c r="C19" s="58"/>
      <c r="D19" s="59">
        <v>9845671</v>
      </c>
      <c r="E19" s="58"/>
      <c r="F19" s="56">
        <f>D19-C19</f>
        <v>9845671</v>
      </c>
    </row>
    <row r="20" spans="1:8" x14ac:dyDescent="0.25">
      <c r="A20" s="32" t="s">
        <v>222</v>
      </c>
      <c r="B20" s="39" t="s">
        <v>1</v>
      </c>
      <c r="C20" s="60">
        <f>SUM(C12:C17)</f>
        <v>456665816</v>
      </c>
      <c r="D20" s="60">
        <f>SUM(D13:D19)</f>
        <v>784184358</v>
      </c>
      <c r="E20" s="60">
        <f>SUM(E12:E17)</f>
        <v>0</v>
      </c>
      <c r="F20" s="60">
        <f>SUM(F14:F19)</f>
        <v>327518542</v>
      </c>
      <c r="G20" s="14"/>
      <c r="H20" s="14"/>
    </row>
    <row r="21" spans="1:8" x14ac:dyDescent="0.25">
      <c r="A21" s="32" t="s">
        <v>223</v>
      </c>
      <c r="B21" s="39" t="s">
        <v>224</v>
      </c>
      <c r="C21" s="61">
        <v>327518542</v>
      </c>
      <c r="D21" s="60"/>
      <c r="E21" s="61"/>
      <c r="F21" s="61"/>
    </row>
    <row r="22" spans="1:8" x14ac:dyDescent="0.25">
      <c r="A22" s="34" t="s">
        <v>225</v>
      </c>
      <c r="B22" s="40" t="s">
        <v>226</v>
      </c>
      <c r="C22" s="62"/>
      <c r="D22" s="63"/>
      <c r="E22" s="62">
        <f>C22-D22</f>
        <v>0</v>
      </c>
      <c r="F22" s="64"/>
    </row>
    <row r="23" spans="1:8" x14ac:dyDescent="0.25">
      <c r="A23" s="32" t="s">
        <v>227</v>
      </c>
      <c r="B23" s="39" t="s">
        <v>228</v>
      </c>
      <c r="C23" s="60">
        <v>327518542</v>
      </c>
      <c r="D23" s="60"/>
      <c r="E23" s="60"/>
      <c r="F23" s="60"/>
      <c r="G23" s="14"/>
      <c r="H23" s="14"/>
    </row>
    <row r="24" spans="1:8" x14ac:dyDescent="0.25">
      <c r="A24" s="13"/>
      <c r="B24" s="65" t="s">
        <v>229</v>
      </c>
      <c r="C24" s="65"/>
      <c r="D24" s="65"/>
      <c r="E24" s="65"/>
      <c r="F24" s="65"/>
    </row>
    <row r="25" spans="1:8" x14ac:dyDescent="0.25">
      <c r="A25" s="13"/>
    </row>
    <row r="26" spans="1:8" x14ac:dyDescent="0.25">
      <c r="A26" s="13"/>
    </row>
  </sheetData>
  <mergeCells count="2">
    <mergeCell ref="A1:F1"/>
    <mergeCell ref="A5:H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5806-D487-4ECE-BA92-AC0904F91D3A}">
  <sheetPr>
    <pageSetUpPr fitToPage="1"/>
  </sheetPr>
  <dimension ref="A1:I74"/>
  <sheetViews>
    <sheetView workbookViewId="0">
      <selection sqref="A1:I1"/>
    </sheetView>
  </sheetViews>
  <sheetFormatPr defaultRowHeight="13.2" x14ac:dyDescent="0.25"/>
  <cols>
    <col min="1" max="1" width="1.6640625" customWidth="1"/>
    <col min="6" max="6" width="21.6640625" customWidth="1"/>
    <col min="7" max="9" width="10.6640625" customWidth="1"/>
  </cols>
  <sheetData>
    <row r="1" spans="1:9" x14ac:dyDescent="0.25">
      <c r="A1" s="120" t="s">
        <v>256</v>
      </c>
      <c r="B1" s="120"/>
      <c r="C1" s="120"/>
      <c r="D1" s="120"/>
      <c r="E1" s="120"/>
      <c r="F1" s="120"/>
      <c r="G1" s="120"/>
      <c r="H1" s="120"/>
      <c r="I1" s="120"/>
    </row>
    <row r="2" spans="1:9" ht="15.6" x14ac:dyDescent="0.3">
      <c r="A2" s="121" t="s">
        <v>196</v>
      </c>
      <c r="B2" s="121"/>
      <c r="C2" s="121"/>
      <c r="D2" s="121"/>
      <c r="E2" s="121"/>
      <c r="F2" s="121"/>
      <c r="G2" s="121"/>
      <c r="H2" s="121"/>
      <c r="I2" s="121"/>
    </row>
    <row r="3" spans="1:9" ht="15" customHeight="1" x14ac:dyDescent="0.3">
      <c r="A3" s="121" t="s">
        <v>254</v>
      </c>
      <c r="B3" s="121"/>
      <c r="C3" s="121"/>
      <c r="D3" s="121"/>
      <c r="E3" s="121"/>
      <c r="F3" s="121"/>
      <c r="G3" s="121"/>
      <c r="H3" s="121"/>
      <c r="I3" s="121"/>
    </row>
    <row r="4" spans="1:9" ht="15.6" x14ac:dyDescent="0.3">
      <c r="A4" s="121" t="s">
        <v>13</v>
      </c>
      <c r="B4" s="121"/>
      <c r="C4" s="121"/>
      <c r="D4" s="121"/>
      <c r="E4" s="121"/>
      <c r="F4" s="121"/>
      <c r="G4" s="121"/>
      <c r="H4" s="121"/>
      <c r="I4" s="121"/>
    </row>
    <row r="5" spans="1:9" ht="12" customHeight="1" x14ac:dyDescent="0.25">
      <c r="A5" s="1"/>
      <c r="B5" s="1"/>
      <c r="C5" s="1"/>
      <c r="D5" s="1"/>
      <c r="E5" s="1"/>
      <c r="F5" s="1"/>
    </row>
    <row r="6" spans="1:9" ht="12.75" customHeight="1" x14ac:dyDescent="0.25">
      <c r="A6" s="122" t="s">
        <v>4</v>
      </c>
      <c r="B6" s="123"/>
      <c r="C6" s="123"/>
      <c r="D6" s="123"/>
      <c r="E6" s="123"/>
      <c r="F6" s="124"/>
      <c r="G6" s="6" t="s">
        <v>10</v>
      </c>
      <c r="H6" s="6" t="s">
        <v>11</v>
      </c>
      <c r="I6" s="128" t="s">
        <v>12</v>
      </c>
    </row>
    <row r="7" spans="1:9" ht="12.75" customHeight="1" x14ac:dyDescent="0.25">
      <c r="A7" s="125"/>
      <c r="B7" s="126"/>
      <c r="C7" s="126"/>
      <c r="D7" s="126"/>
      <c r="E7" s="126"/>
      <c r="F7" s="127"/>
      <c r="G7" s="130" t="s">
        <v>5</v>
      </c>
      <c r="H7" s="131"/>
      <c r="I7" s="129"/>
    </row>
    <row r="8" spans="1:9" x14ac:dyDescent="0.25">
      <c r="A8" s="135" t="s">
        <v>199</v>
      </c>
      <c r="B8" s="136"/>
      <c r="C8" s="136"/>
      <c r="D8" s="136"/>
      <c r="E8" s="136"/>
      <c r="F8" s="137"/>
      <c r="G8" s="44"/>
      <c r="H8" s="44"/>
      <c r="I8" s="44"/>
    </row>
    <row r="9" spans="1:9" x14ac:dyDescent="0.25">
      <c r="A9" s="138" t="s">
        <v>240</v>
      </c>
      <c r="B9" s="139"/>
      <c r="C9" s="139"/>
      <c r="D9" s="139"/>
      <c r="E9" s="139"/>
      <c r="F9" s="140"/>
      <c r="G9" s="44">
        <v>14989273</v>
      </c>
      <c r="H9" s="44">
        <v>14989273</v>
      </c>
      <c r="I9" s="44"/>
    </row>
    <row r="10" spans="1:9" x14ac:dyDescent="0.25">
      <c r="A10" s="132" t="s">
        <v>241</v>
      </c>
      <c r="B10" s="141"/>
      <c r="C10" s="141"/>
      <c r="D10" s="141"/>
      <c r="E10" s="141"/>
      <c r="F10" s="142"/>
      <c r="G10" s="43"/>
      <c r="H10" s="43">
        <v>2447026</v>
      </c>
      <c r="I10" s="44"/>
    </row>
    <row r="11" spans="1:9" x14ac:dyDescent="0.25">
      <c r="A11" s="132"/>
      <c r="B11" s="133"/>
      <c r="C11" s="133"/>
      <c r="D11" s="133"/>
      <c r="E11" s="133"/>
      <c r="F11" s="134"/>
      <c r="G11" s="43"/>
      <c r="H11" s="43"/>
      <c r="I11" s="44"/>
    </row>
    <row r="12" spans="1:9" x14ac:dyDescent="0.25">
      <c r="A12" s="132"/>
      <c r="B12" s="133"/>
      <c r="C12" s="133"/>
      <c r="D12" s="133"/>
      <c r="E12" s="133"/>
      <c r="F12" s="134"/>
      <c r="G12" s="43"/>
      <c r="H12" s="43"/>
      <c r="I12" s="44"/>
    </row>
    <row r="13" spans="1:9" x14ac:dyDescent="0.25">
      <c r="A13" s="10" t="s">
        <v>1</v>
      </c>
      <c r="B13" s="3"/>
      <c r="C13" s="3"/>
      <c r="D13" s="3"/>
      <c r="E13" s="3"/>
      <c r="F13" s="4"/>
      <c r="G13" s="42">
        <f>SUM(G9:G12)</f>
        <v>14989273</v>
      </c>
      <c r="H13" s="42">
        <f t="shared" ref="H13:I13" si="0">SUM(H9:H12)</f>
        <v>17436299</v>
      </c>
      <c r="I13" s="42">
        <f t="shared" si="0"/>
        <v>0</v>
      </c>
    </row>
    <row r="14" spans="1:9" ht="18" customHeight="1" x14ac:dyDescent="0.25">
      <c r="A14" s="143" t="s">
        <v>3</v>
      </c>
      <c r="B14" s="144"/>
      <c r="C14" s="144"/>
      <c r="D14" s="144"/>
      <c r="E14" s="144"/>
      <c r="F14" s="145"/>
      <c r="G14" s="43"/>
      <c r="H14" s="43"/>
      <c r="I14" s="43"/>
    </row>
    <row r="15" spans="1:9" x14ac:dyDescent="0.25">
      <c r="A15" s="146" t="s">
        <v>199</v>
      </c>
      <c r="B15" s="147"/>
      <c r="C15" s="147"/>
      <c r="D15" s="147"/>
      <c r="E15" s="147"/>
      <c r="F15" s="148"/>
      <c r="G15" s="43"/>
      <c r="H15" s="43"/>
      <c r="I15" s="43"/>
    </row>
    <row r="16" spans="1:9" x14ac:dyDescent="0.25">
      <c r="A16" s="132" t="s">
        <v>242</v>
      </c>
      <c r="B16" s="141"/>
      <c r="C16" s="141"/>
      <c r="D16" s="141"/>
      <c r="E16" s="141"/>
      <c r="F16" s="142"/>
      <c r="G16" s="43"/>
      <c r="H16" s="43">
        <v>1187000</v>
      </c>
      <c r="I16" s="43"/>
    </row>
    <row r="17" spans="1:9" x14ac:dyDescent="0.25">
      <c r="A17" s="132" t="s">
        <v>235</v>
      </c>
      <c r="B17" s="141"/>
      <c r="C17" s="141"/>
      <c r="D17" s="141"/>
      <c r="E17" s="141"/>
      <c r="F17" s="142"/>
      <c r="G17" s="43"/>
      <c r="H17" s="43">
        <v>5433071</v>
      </c>
      <c r="I17" s="43"/>
    </row>
    <row r="18" spans="1:9" x14ac:dyDescent="0.25">
      <c r="A18" s="132" t="s">
        <v>243</v>
      </c>
      <c r="B18" s="141"/>
      <c r="C18" s="141"/>
      <c r="D18" s="141"/>
      <c r="E18" s="141"/>
      <c r="F18" s="142"/>
      <c r="G18" s="43">
        <v>241133000</v>
      </c>
      <c r="H18" s="43"/>
      <c r="I18" s="43"/>
    </row>
    <row r="19" spans="1:9" x14ac:dyDescent="0.25">
      <c r="A19" s="132" t="s">
        <v>244</v>
      </c>
      <c r="B19" s="133"/>
      <c r="C19" s="133"/>
      <c r="D19" s="133"/>
      <c r="E19" s="133"/>
      <c r="F19" s="134"/>
      <c r="G19" s="43"/>
      <c r="H19" s="43">
        <v>26312104</v>
      </c>
      <c r="I19" s="43"/>
    </row>
    <row r="20" spans="1:9" x14ac:dyDescent="0.25">
      <c r="A20" s="132" t="s">
        <v>245</v>
      </c>
      <c r="B20" s="133"/>
      <c r="C20" s="133"/>
      <c r="D20" s="133"/>
      <c r="E20" s="133"/>
      <c r="F20" s="134"/>
      <c r="G20" s="43"/>
      <c r="H20" s="43">
        <v>14999999</v>
      </c>
      <c r="I20" s="43"/>
    </row>
    <row r="21" spans="1:9" x14ac:dyDescent="0.25">
      <c r="A21" s="132"/>
      <c r="B21" s="133"/>
      <c r="C21" s="133"/>
      <c r="D21" s="133"/>
      <c r="E21" s="133"/>
      <c r="F21" s="134"/>
      <c r="G21" s="43"/>
      <c r="H21" s="43"/>
      <c r="I21" s="43"/>
    </row>
    <row r="22" spans="1:9" x14ac:dyDescent="0.25">
      <c r="A22" s="146" t="s">
        <v>200</v>
      </c>
      <c r="B22" s="147"/>
      <c r="C22" s="147"/>
      <c r="D22" s="147"/>
      <c r="E22" s="147"/>
      <c r="F22" s="148"/>
      <c r="G22" s="43"/>
      <c r="H22" s="43"/>
      <c r="I22" s="43"/>
    </row>
    <row r="23" spans="1:9" ht="12.75" customHeight="1" x14ac:dyDescent="0.25">
      <c r="A23" s="132" t="s">
        <v>246</v>
      </c>
      <c r="B23" s="133"/>
      <c r="C23" s="133"/>
      <c r="D23" s="133"/>
      <c r="E23" s="133"/>
      <c r="F23" s="134"/>
      <c r="G23" s="43"/>
      <c r="H23" s="43">
        <v>297790</v>
      </c>
      <c r="I23" s="43"/>
    </row>
    <row r="24" spans="1:9" x14ac:dyDescent="0.25">
      <c r="A24" s="132" t="s">
        <v>247</v>
      </c>
      <c r="B24" s="133"/>
      <c r="C24" s="133"/>
      <c r="D24" s="133"/>
      <c r="E24" s="133"/>
      <c r="F24" s="134"/>
      <c r="G24" s="43">
        <v>317500</v>
      </c>
      <c r="H24" s="43">
        <v>317500</v>
      </c>
      <c r="I24" s="43"/>
    </row>
    <row r="25" spans="1:9" x14ac:dyDescent="0.25">
      <c r="A25" s="132"/>
      <c r="B25" s="133"/>
      <c r="C25" s="133"/>
      <c r="D25" s="133"/>
      <c r="E25" s="133"/>
      <c r="F25" s="134"/>
      <c r="G25" s="43"/>
      <c r="H25" s="43"/>
      <c r="I25" s="43"/>
    </row>
    <row r="26" spans="1:9" x14ac:dyDescent="0.25">
      <c r="A26" s="132"/>
      <c r="B26" s="133"/>
      <c r="C26" s="133"/>
      <c r="D26" s="133"/>
      <c r="E26" s="133"/>
      <c r="F26" s="134"/>
      <c r="G26" s="43"/>
      <c r="H26" s="43"/>
      <c r="I26" s="43"/>
    </row>
    <row r="27" spans="1:9" x14ac:dyDescent="0.25">
      <c r="A27" s="10" t="s">
        <v>1</v>
      </c>
      <c r="B27" s="3"/>
      <c r="C27" s="3"/>
      <c r="D27" s="3"/>
      <c r="E27" s="3"/>
      <c r="F27" s="4"/>
      <c r="G27" s="42">
        <f>SUM(G15:G26)</f>
        <v>241450500</v>
      </c>
      <c r="H27" s="42">
        <f>SUM(H15:H26)</f>
        <v>48547464</v>
      </c>
      <c r="I27" s="42">
        <f>SUM(I15:I26)</f>
        <v>0</v>
      </c>
    </row>
    <row r="28" spans="1:9" ht="18" customHeight="1" x14ac:dyDescent="0.25">
      <c r="A28" s="143" t="s">
        <v>7</v>
      </c>
      <c r="B28" s="144"/>
      <c r="C28" s="144"/>
      <c r="D28" s="144"/>
      <c r="E28" s="144"/>
      <c r="F28" s="145"/>
      <c r="G28" s="43"/>
      <c r="H28" s="43"/>
      <c r="I28" s="43"/>
    </row>
    <row r="29" spans="1:9" x14ac:dyDescent="0.25">
      <c r="A29" s="2"/>
      <c r="B29" s="3"/>
      <c r="C29" s="3"/>
      <c r="D29" s="3"/>
      <c r="E29" s="3"/>
      <c r="F29" s="4"/>
      <c r="G29" s="42">
        <v>0</v>
      </c>
      <c r="H29" s="42">
        <v>0</v>
      </c>
      <c r="I29" s="42">
        <v>0</v>
      </c>
    </row>
    <row r="30" spans="1:9" x14ac:dyDescent="0.25">
      <c r="A30" s="10" t="s">
        <v>1</v>
      </c>
      <c r="B30" s="9"/>
      <c r="C30" s="9"/>
      <c r="D30" s="9"/>
      <c r="E30" s="9"/>
      <c r="F30" s="5"/>
      <c r="G30" s="43"/>
      <c r="H30" s="43"/>
      <c r="I30" s="43"/>
    </row>
    <row r="31" spans="1:9" ht="18" customHeight="1" x14ac:dyDescent="0.25">
      <c r="A31" s="143" t="s">
        <v>25</v>
      </c>
      <c r="B31" s="144"/>
      <c r="C31" s="144"/>
      <c r="D31" s="144"/>
      <c r="E31" s="144"/>
      <c r="F31" s="145"/>
      <c r="G31" s="43"/>
      <c r="H31" s="43"/>
      <c r="I31" s="43"/>
    </row>
    <row r="32" spans="1:9" ht="12.75" customHeight="1" x14ac:dyDescent="0.25">
      <c r="A32" s="149" t="s">
        <v>248</v>
      </c>
      <c r="B32" s="150"/>
      <c r="C32" s="150"/>
      <c r="D32" s="150"/>
      <c r="E32" s="150"/>
      <c r="F32" s="151"/>
      <c r="G32" s="43"/>
      <c r="H32" s="43">
        <v>2733040</v>
      </c>
      <c r="I32" s="43"/>
    </row>
    <row r="33" spans="1:9" ht="12.75" customHeight="1" x14ac:dyDescent="0.25">
      <c r="A33" s="149" t="s">
        <v>249</v>
      </c>
      <c r="B33" s="150"/>
      <c r="C33" s="150"/>
      <c r="D33" s="150"/>
      <c r="E33" s="150"/>
      <c r="F33" s="151"/>
      <c r="G33" s="43"/>
      <c r="H33" s="43">
        <v>241133000</v>
      </c>
      <c r="I33" s="43"/>
    </row>
    <row r="34" spans="1:9" ht="12.75" customHeight="1" x14ac:dyDescent="0.25">
      <c r="A34" s="66"/>
      <c r="B34" s="67"/>
      <c r="C34" s="67"/>
      <c r="D34" s="67"/>
      <c r="E34" s="67"/>
      <c r="F34" s="67"/>
      <c r="G34" s="43"/>
      <c r="H34" s="43"/>
      <c r="I34" s="43"/>
    </row>
    <row r="35" spans="1:9" ht="12.75" customHeight="1" x14ac:dyDescent="0.25">
      <c r="A35" s="2"/>
      <c r="B35" s="3"/>
      <c r="C35" s="3"/>
      <c r="D35" s="3"/>
      <c r="E35" s="3"/>
      <c r="F35" s="3"/>
      <c r="G35" s="44"/>
      <c r="H35" s="43"/>
      <c r="I35" s="43"/>
    </row>
    <row r="36" spans="1:9" x14ac:dyDescent="0.25">
      <c r="A36" s="10" t="s">
        <v>1</v>
      </c>
      <c r="B36" s="3"/>
      <c r="C36" s="3"/>
      <c r="D36" s="3"/>
      <c r="E36" s="3"/>
      <c r="F36" s="3"/>
      <c r="G36" s="42">
        <f>SUM(G32:G35)</f>
        <v>0</v>
      </c>
      <c r="H36" s="42">
        <f t="shared" ref="H36:I36" si="1">SUM(H32:H35)</f>
        <v>243866040</v>
      </c>
      <c r="I36" s="42">
        <f t="shared" si="1"/>
        <v>0</v>
      </c>
    </row>
    <row r="37" spans="1:9" ht="18" customHeight="1" x14ac:dyDescent="0.25">
      <c r="A37" s="143" t="s">
        <v>15</v>
      </c>
      <c r="B37" s="144"/>
      <c r="C37" s="144"/>
      <c r="D37" s="144"/>
      <c r="E37" s="144"/>
      <c r="F37" s="145"/>
      <c r="G37" s="43"/>
      <c r="H37" s="43"/>
      <c r="I37" s="43"/>
    </row>
    <row r="38" spans="1:9" x14ac:dyDescent="0.25">
      <c r="A38" s="132"/>
      <c r="B38" s="141"/>
      <c r="C38" s="141"/>
      <c r="D38" s="141"/>
      <c r="E38" s="141"/>
      <c r="F38" s="142"/>
      <c r="G38" s="44"/>
      <c r="H38" s="44"/>
      <c r="I38" s="43"/>
    </row>
    <row r="39" spans="1:9" x14ac:dyDescent="0.25">
      <c r="A39" s="2"/>
      <c r="B39" s="3"/>
      <c r="C39" s="3"/>
      <c r="D39" s="3"/>
      <c r="E39" s="3"/>
      <c r="F39" s="4"/>
      <c r="G39" s="44"/>
      <c r="H39" s="44"/>
      <c r="I39" s="43"/>
    </row>
    <row r="40" spans="1:9" ht="12.75" customHeight="1" x14ac:dyDescent="0.25">
      <c r="A40" s="10" t="s">
        <v>1</v>
      </c>
      <c r="B40" s="3"/>
      <c r="C40" s="3"/>
      <c r="D40" s="3"/>
      <c r="E40" s="3"/>
      <c r="F40" s="3"/>
      <c r="G40" s="42">
        <f>SUM(G38:G39)</f>
        <v>0</v>
      </c>
      <c r="H40" s="42">
        <f>SUM(H38:H39)</f>
        <v>0</v>
      </c>
      <c r="I40" s="42">
        <f>SUM(I38:I39)</f>
        <v>0</v>
      </c>
    </row>
    <row r="41" spans="1:9" ht="17.100000000000001" customHeight="1" x14ac:dyDescent="0.25">
      <c r="A41" s="10" t="s">
        <v>26</v>
      </c>
      <c r="B41" s="3"/>
      <c r="C41" s="3"/>
      <c r="D41" s="3"/>
      <c r="E41" s="3"/>
      <c r="F41" s="3"/>
      <c r="G41" s="42"/>
      <c r="H41" s="42"/>
      <c r="I41" s="42"/>
    </row>
    <row r="42" spans="1:9" ht="18" customHeight="1" x14ac:dyDescent="0.25">
      <c r="A42" s="10" t="s">
        <v>8</v>
      </c>
      <c r="B42" s="3"/>
      <c r="C42" s="3"/>
      <c r="D42" s="3"/>
      <c r="E42" s="3"/>
      <c r="F42" s="4"/>
      <c r="G42" s="42">
        <f>+G13+G27+G36</f>
        <v>256439773</v>
      </c>
      <c r="H42" s="42">
        <f t="shared" ref="H42:I42" si="2">+H13+H27+H36</f>
        <v>309849803</v>
      </c>
      <c r="I42" s="42">
        <f t="shared" si="2"/>
        <v>0</v>
      </c>
    </row>
    <row r="43" spans="1:9" ht="9.9" customHeight="1" x14ac:dyDescent="0.25"/>
    <row r="44" spans="1:9" ht="15.6" x14ac:dyDescent="0.3">
      <c r="A44" s="121" t="s">
        <v>16</v>
      </c>
      <c r="B44" s="121"/>
      <c r="C44" s="121"/>
      <c r="D44" s="121"/>
      <c r="E44" s="121"/>
      <c r="F44" s="121"/>
      <c r="G44" s="121"/>
      <c r="H44" s="121"/>
      <c r="I44" s="121"/>
    </row>
    <row r="45" spans="1:9" ht="15.6" x14ac:dyDescent="0.3">
      <c r="A45" s="121" t="s">
        <v>250</v>
      </c>
      <c r="B45" s="121"/>
      <c r="C45" s="121"/>
      <c r="D45" s="121"/>
      <c r="E45" s="121"/>
      <c r="F45" s="121"/>
      <c r="G45" s="121"/>
      <c r="H45" s="121"/>
      <c r="I45" s="121"/>
    </row>
    <row r="46" spans="1:9" ht="9.9" customHeight="1" x14ac:dyDescent="0.25"/>
    <row r="47" spans="1:9" ht="12.6" customHeight="1" x14ac:dyDescent="0.25">
      <c r="A47" s="122" t="s">
        <v>17</v>
      </c>
      <c r="B47" s="123"/>
      <c r="C47" s="123"/>
      <c r="D47" s="123"/>
      <c r="E47" s="123"/>
      <c r="F47" s="124"/>
      <c r="G47" s="6" t="s">
        <v>10</v>
      </c>
      <c r="H47" s="6" t="s">
        <v>11</v>
      </c>
      <c r="I47" s="128" t="s">
        <v>12</v>
      </c>
    </row>
    <row r="48" spans="1:9" ht="12.6" customHeight="1" x14ac:dyDescent="0.25">
      <c r="A48" s="125"/>
      <c r="B48" s="126"/>
      <c r="C48" s="126"/>
      <c r="D48" s="126"/>
      <c r="E48" s="126"/>
      <c r="F48" s="127"/>
      <c r="G48" s="130" t="s">
        <v>5</v>
      </c>
      <c r="H48" s="131"/>
      <c r="I48" s="129"/>
    </row>
    <row r="49" spans="1:9" ht="12.75" customHeight="1" x14ac:dyDescent="0.25">
      <c r="A49" s="23"/>
      <c r="B49" s="24"/>
      <c r="C49" s="24"/>
      <c r="D49" s="24"/>
      <c r="E49" s="24"/>
      <c r="F49" s="25"/>
      <c r="G49" s="102"/>
      <c r="H49" s="103"/>
      <c r="I49" s="103"/>
    </row>
    <row r="50" spans="1:9" x14ac:dyDescent="0.25">
      <c r="A50" s="10" t="s">
        <v>1</v>
      </c>
      <c r="B50" s="3"/>
      <c r="C50" s="3"/>
      <c r="D50" s="3"/>
      <c r="E50" s="3"/>
      <c r="F50" s="4"/>
      <c r="G50" s="42">
        <f>SUM(G49:G49)</f>
        <v>0</v>
      </c>
      <c r="H50" s="42">
        <f>SUM(H49:H49)</f>
        <v>0</v>
      </c>
      <c r="I50" s="42">
        <f>SUM(I49:I49)</f>
        <v>0</v>
      </c>
    </row>
    <row r="51" spans="1:9" ht="18" customHeight="1" x14ac:dyDescent="0.25">
      <c r="A51" s="143" t="s">
        <v>185</v>
      </c>
      <c r="B51" s="144"/>
      <c r="C51" s="144"/>
      <c r="D51" s="144"/>
      <c r="E51" s="144"/>
      <c r="F51" s="145"/>
      <c r="G51" s="42"/>
      <c r="H51" s="42"/>
      <c r="I51" s="42"/>
    </row>
    <row r="52" spans="1:9" ht="12.9" customHeight="1" x14ac:dyDescent="0.25">
      <c r="A52" s="154" t="s">
        <v>199</v>
      </c>
      <c r="B52" s="155"/>
      <c r="C52" s="155"/>
      <c r="D52" s="155"/>
      <c r="E52" s="155"/>
      <c r="F52" s="156"/>
      <c r="G52" s="21"/>
      <c r="H52" s="6"/>
      <c r="I52" s="22"/>
    </row>
    <row r="53" spans="1:9" ht="12.9" customHeight="1" x14ac:dyDescent="0.25">
      <c r="A53" s="157" t="s">
        <v>232</v>
      </c>
      <c r="B53" s="158"/>
      <c r="C53" s="158"/>
      <c r="D53" s="158"/>
      <c r="E53" s="158"/>
      <c r="F53" s="159"/>
      <c r="G53" s="102"/>
      <c r="H53" s="103"/>
      <c r="I53" s="103"/>
    </row>
    <row r="54" spans="1:9" ht="12.9" customHeight="1" x14ac:dyDescent="0.25">
      <c r="A54" s="157"/>
      <c r="B54" s="158"/>
      <c r="C54" s="158"/>
      <c r="D54" s="158"/>
      <c r="E54" s="158"/>
      <c r="F54" s="159"/>
      <c r="G54" s="102"/>
      <c r="H54" s="103"/>
      <c r="I54" s="103"/>
    </row>
    <row r="55" spans="1:9" ht="12.9" customHeight="1" x14ac:dyDescent="0.25">
      <c r="A55" s="23"/>
      <c r="B55" s="24"/>
      <c r="C55" s="24"/>
      <c r="D55" s="24"/>
      <c r="E55" s="24"/>
      <c r="F55" s="25"/>
      <c r="G55" s="102"/>
      <c r="H55" s="103"/>
      <c r="I55" s="103"/>
    </row>
    <row r="56" spans="1:9" ht="12.9" customHeight="1" x14ac:dyDescent="0.25">
      <c r="A56" s="10" t="s">
        <v>1</v>
      </c>
      <c r="B56" s="3"/>
      <c r="C56" s="3"/>
      <c r="D56" s="3"/>
      <c r="E56" s="3"/>
      <c r="F56" s="4"/>
      <c r="G56" s="42">
        <f>SUM(G53:G55)</f>
        <v>0</v>
      </c>
      <c r="H56" s="42">
        <f>SUM(H53:H55)</f>
        <v>0</v>
      </c>
      <c r="I56" s="42">
        <f>SUM(I53:I55)</f>
        <v>0</v>
      </c>
    </row>
    <row r="57" spans="1:9" ht="18" customHeight="1" x14ac:dyDescent="0.25">
      <c r="A57" s="143" t="s">
        <v>186</v>
      </c>
      <c r="B57" s="144"/>
      <c r="C57" s="144"/>
      <c r="D57" s="144"/>
      <c r="E57" s="144"/>
      <c r="F57" s="145"/>
      <c r="G57" s="43"/>
      <c r="H57" s="43"/>
      <c r="I57" s="43"/>
    </row>
    <row r="58" spans="1:9" x14ac:dyDescent="0.25">
      <c r="A58" s="146" t="s">
        <v>199</v>
      </c>
      <c r="B58" s="147"/>
      <c r="C58" s="147"/>
      <c r="D58" s="147"/>
      <c r="E58" s="147"/>
      <c r="F58" s="148"/>
      <c r="G58" s="43"/>
      <c r="H58" s="43"/>
      <c r="I58" s="43"/>
    </row>
    <row r="59" spans="1:9" x14ac:dyDescent="0.25">
      <c r="A59" s="149" t="s">
        <v>245</v>
      </c>
      <c r="B59" s="152"/>
      <c r="C59" s="152"/>
      <c r="D59" s="152"/>
      <c r="E59" s="152"/>
      <c r="F59" s="153"/>
      <c r="G59" s="43"/>
      <c r="H59" s="43">
        <v>14999999</v>
      </c>
      <c r="I59" s="43"/>
    </row>
    <row r="60" spans="1:9" x14ac:dyDescent="0.25">
      <c r="A60" s="149" t="s">
        <v>251</v>
      </c>
      <c r="B60" s="152"/>
      <c r="C60" s="152"/>
      <c r="D60" s="152"/>
      <c r="E60" s="152"/>
      <c r="F60" s="153"/>
      <c r="G60" s="43"/>
      <c r="H60" s="43">
        <v>26312104</v>
      </c>
      <c r="I60" s="43"/>
    </row>
    <row r="61" spans="1:9" x14ac:dyDescent="0.25">
      <c r="A61" s="149" t="s">
        <v>252</v>
      </c>
      <c r="B61" s="152"/>
      <c r="C61" s="152"/>
      <c r="D61" s="152"/>
      <c r="E61" s="152"/>
      <c r="F61" s="153"/>
      <c r="G61" s="43"/>
      <c r="H61" s="43"/>
      <c r="I61" s="43"/>
    </row>
    <row r="62" spans="1:9" x14ac:dyDescent="0.25">
      <c r="A62" s="132"/>
      <c r="B62" s="141"/>
      <c r="C62" s="141"/>
      <c r="D62" s="141"/>
      <c r="E62" s="141"/>
      <c r="F62" s="142"/>
      <c r="G62" s="43"/>
      <c r="H62" s="43"/>
      <c r="I62" s="43"/>
    </row>
    <row r="63" spans="1:9" x14ac:dyDescent="0.25">
      <c r="A63" s="10" t="s">
        <v>1</v>
      </c>
      <c r="B63" s="3"/>
      <c r="C63" s="3"/>
      <c r="D63" s="3"/>
      <c r="E63" s="3"/>
      <c r="F63" s="4"/>
      <c r="G63" s="42">
        <f>SUM(G58:G62)</f>
        <v>0</v>
      </c>
      <c r="H63" s="42">
        <f t="shared" ref="H63:I63" si="3">SUM(H58:H62)</f>
        <v>41312103</v>
      </c>
      <c r="I63" s="42">
        <f t="shared" si="3"/>
        <v>0</v>
      </c>
    </row>
    <row r="64" spans="1:9" x14ac:dyDescent="0.25">
      <c r="A64" s="10"/>
      <c r="B64" s="3"/>
      <c r="C64" s="3"/>
      <c r="D64" s="3"/>
      <c r="E64" s="3"/>
      <c r="F64" s="4"/>
      <c r="G64" s="42"/>
      <c r="H64" s="42"/>
      <c r="I64" s="42"/>
    </row>
    <row r="65" spans="1:9" x14ac:dyDescent="0.25">
      <c r="A65" s="10"/>
      <c r="B65" s="3"/>
      <c r="C65" s="3"/>
      <c r="D65" s="3"/>
      <c r="E65" s="3"/>
      <c r="F65" s="4"/>
      <c r="G65" s="42"/>
      <c r="H65" s="42"/>
      <c r="I65" s="42"/>
    </row>
    <row r="66" spans="1:9" x14ac:dyDescent="0.25">
      <c r="A66" s="10"/>
      <c r="B66" s="3"/>
      <c r="C66" s="3"/>
      <c r="D66" s="3"/>
      <c r="E66" s="3"/>
      <c r="F66" s="4"/>
      <c r="G66" s="42"/>
      <c r="H66" s="42"/>
      <c r="I66" s="42"/>
    </row>
    <row r="67" spans="1:9" ht="18" customHeight="1" x14ac:dyDescent="0.25">
      <c r="A67" s="143" t="s">
        <v>201</v>
      </c>
      <c r="B67" s="144"/>
      <c r="C67" s="144"/>
      <c r="D67" s="144"/>
      <c r="E67" s="144"/>
      <c r="F67" s="145"/>
      <c r="G67" s="42"/>
      <c r="H67" s="42"/>
      <c r="I67" s="42"/>
    </row>
    <row r="68" spans="1:9" ht="12.75" customHeight="1" x14ac:dyDescent="0.25">
      <c r="A68" s="149" t="s">
        <v>253</v>
      </c>
      <c r="B68" s="150"/>
      <c r="C68" s="150"/>
      <c r="D68" s="150"/>
      <c r="E68" s="150"/>
      <c r="F68" s="151"/>
      <c r="G68" s="42"/>
      <c r="H68" s="42"/>
      <c r="I68" s="43"/>
    </row>
    <row r="69" spans="1:9" x14ac:dyDescent="0.25">
      <c r="A69" s="160"/>
      <c r="B69" s="152"/>
      <c r="C69" s="152"/>
      <c r="D69" s="152"/>
      <c r="E69" s="152"/>
      <c r="F69" s="153"/>
      <c r="G69" s="43"/>
      <c r="H69" s="43"/>
      <c r="I69" s="43"/>
    </row>
    <row r="70" spans="1:9" x14ac:dyDescent="0.25">
      <c r="A70" s="10" t="s">
        <v>1</v>
      </c>
      <c r="B70" s="3"/>
      <c r="C70" s="3"/>
      <c r="D70" s="3"/>
      <c r="E70" s="3"/>
      <c r="F70" s="4"/>
      <c r="G70" s="42">
        <f>SUM(G69:G69)</f>
        <v>0</v>
      </c>
      <c r="H70" s="42">
        <f>SUM(H69:H69)</f>
        <v>0</v>
      </c>
      <c r="I70" s="42">
        <f>SUM(I69:I69)</f>
        <v>0</v>
      </c>
    </row>
    <row r="71" spans="1:9" ht="18" customHeight="1" x14ac:dyDescent="0.25">
      <c r="A71" s="143" t="s">
        <v>18</v>
      </c>
      <c r="B71" s="144"/>
      <c r="C71" s="144"/>
      <c r="D71" s="144"/>
      <c r="E71" s="144"/>
      <c r="F71" s="145"/>
      <c r="G71" s="42"/>
      <c r="H71" s="42"/>
      <c r="I71" s="42"/>
    </row>
    <row r="72" spans="1:9" x14ac:dyDescent="0.25">
      <c r="A72" s="149" t="s">
        <v>236</v>
      </c>
      <c r="B72" s="152"/>
      <c r="C72" s="152"/>
      <c r="D72" s="152"/>
      <c r="E72" s="152"/>
      <c r="F72" s="153"/>
      <c r="G72" s="43">
        <v>253873882</v>
      </c>
      <c r="H72" s="43">
        <v>243866040</v>
      </c>
      <c r="I72" s="43"/>
    </row>
    <row r="73" spans="1:9" x14ac:dyDescent="0.25">
      <c r="A73" s="10" t="s">
        <v>1</v>
      </c>
      <c r="B73" s="3"/>
      <c r="C73" s="3"/>
      <c r="D73" s="3"/>
      <c r="E73" s="3"/>
      <c r="F73" s="4"/>
      <c r="G73" s="42">
        <f>SUM(G72:G72)</f>
        <v>253873882</v>
      </c>
      <c r="H73" s="42">
        <f>SUM(H72:H72)</f>
        <v>243866040</v>
      </c>
      <c r="I73" s="42">
        <f>SUM(I72:I72)</f>
        <v>0</v>
      </c>
    </row>
    <row r="74" spans="1:9" ht="18" customHeight="1" x14ac:dyDescent="0.25">
      <c r="A74" s="10" t="s">
        <v>19</v>
      </c>
      <c r="B74" s="3"/>
      <c r="C74" s="3"/>
      <c r="D74" s="3"/>
      <c r="E74" s="3"/>
      <c r="F74" s="4"/>
      <c r="G74" s="42">
        <f>SUM(G73+G63+G56+G70)</f>
        <v>253873882</v>
      </c>
      <c r="H74" s="42">
        <f>SUM(H73+H63+H56+H50)</f>
        <v>285178143</v>
      </c>
      <c r="I74" s="42">
        <f>SUM(I73+I63+I56+I50)</f>
        <v>0</v>
      </c>
    </row>
  </sheetData>
  <mergeCells count="51">
    <mergeCell ref="A71:F71"/>
    <mergeCell ref="A72:F72"/>
    <mergeCell ref="A60:F60"/>
    <mergeCell ref="A61:F61"/>
    <mergeCell ref="A62:F62"/>
    <mergeCell ref="A67:F67"/>
    <mergeCell ref="A68:F68"/>
    <mergeCell ref="A69:F69"/>
    <mergeCell ref="A59:F59"/>
    <mergeCell ref="A44:I44"/>
    <mergeCell ref="A45:I45"/>
    <mergeCell ref="A47:F48"/>
    <mergeCell ref="I47:I48"/>
    <mergeCell ref="G48:H48"/>
    <mergeCell ref="A51:F51"/>
    <mergeCell ref="A52:F52"/>
    <mergeCell ref="A53:F53"/>
    <mergeCell ref="A54:F54"/>
    <mergeCell ref="A57:F57"/>
    <mergeCell ref="A58:F58"/>
    <mergeCell ref="A38:F38"/>
    <mergeCell ref="A21:F21"/>
    <mergeCell ref="A22:F22"/>
    <mergeCell ref="A23:F23"/>
    <mergeCell ref="A24:F24"/>
    <mergeCell ref="A25:F25"/>
    <mergeCell ref="A26:F26"/>
    <mergeCell ref="A28:F28"/>
    <mergeCell ref="A31:F31"/>
    <mergeCell ref="A32:F32"/>
    <mergeCell ref="A33:F33"/>
    <mergeCell ref="A37:F37"/>
    <mergeCell ref="A20:F20"/>
    <mergeCell ref="A8:F8"/>
    <mergeCell ref="A9:F9"/>
    <mergeCell ref="A10:F10"/>
    <mergeCell ref="A11:F11"/>
    <mergeCell ref="A12:F12"/>
    <mergeCell ref="A14:F14"/>
    <mergeCell ref="A15:F15"/>
    <mergeCell ref="A16:F16"/>
    <mergeCell ref="A17:F17"/>
    <mergeCell ref="A18:F18"/>
    <mergeCell ref="A19:F19"/>
    <mergeCell ref="A1:I1"/>
    <mergeCell ref="A2:I2"/>
    <mergeCell ref="A3:I3"/>
    <mergeCell ref="A4:I4"/>
    <mergeCell ref="A6:F7"/>
    <mergeCell ref="I6:I7"/>
    <mergeCell ref="G7:H7"/>
  </mergeCells>
  <printOptions horizontalCentered="1"/>
  <pageMargins left="0.39370078740157483" right="0.39370078740157483" top="0.39370078740157483" bottom="0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C60F-1098-4ECB-9166-09C72C2ED639}">
  <dimension ref="A1:H21"/>
  <sheetViews>
    <sheetView view="pageLayout" zoomScaleNormal="85" workbookViewId="0">
      <selection activeCell="A2" sqref="A2:H4"/>
    </sheetView>
  </sheetViews>
  <sheetFormatPr defaultColWidth="9" defaultRowHeight="13.2" x14ac:dyDescent="0.25"/>
  <cols>
    <col min="1" max="1" width="40.6640625" customWidth="1"/>
    <col min="2" max="4" width="9.33203125" customWidth="1"/>
    <col min="5" max="5" width="40.6640625" customWidth="1"/>
    <col min="6" max="8" width="9.33203125" customWidth="1"/>
  </cols>
  <sheetData>
    <row r="1" spans="1:8" x14ac:dyDescent="0.25">
      <c r="A1" s="120" t="s">
        <v>257</v>
      </c>
      <c r="B1" s="120"/>
      <c r="C1" s="120"/>
      <c r="D1" s="120"/>
      <c r="E1" s="120"/>
      <c r="F1" s="120"/>
      <c r="G1" s="120"/>
      <c r="H1" s="161"/>
    </row>
    <row r="2" spans="1:8" ht="24.9" customHeight="1" x14ac:dyDescent="0.3">
      <c r="A2" s="121" t="s">
        <v>193</v>
      </c>
      <c r="B2" s="121"/>
      <c r="C2" s="121"/>
      <c r="D2" s="121"/>
      <c r="E2" s="121"/>
      <c r="F2" s="121"/>
      <c r="G2" s="121"/>
      <c r="H2" s="121"/>
    </row>
    <row r="3" spans="1:8" ht="24.9" customHeight="1" x14ac:dyDescent="0.3">
      <c r="A3" s="162" t="s">
        <v>239</v>
      </c>
      <c r="B3" s="162"/>
      <c r="C3" s="162"/>
      <c r="D3" s="162"/>
      <c r="E3" s="162"/>
      <c r="F3" s="162"/>
      <c r="G3" s="162"/>
      <c r="H3" s="162"/>
    </row>
    <row r="4" spans="1:8" ht="24.9" customHeight="1" x14ac:dyDescent="0.3">
      <c r="A4" s="162" t="s">
        <v>180</v>
      </c>
      <c r="B4" s="162"/>
      <c r="C4" s="162"/>
      <c r="D4" s="162"/>
      <c r="E4" s="162"/>
      <c r="F4" s="162"/>
      <c r="G4" s="162"/>
      <c r="H4" s="162"/>
    </row>
    <row r="5" spans="1:8" ht="20.100000000000001" customHeight="1" x14ac:dyDescent="0.3">
      <c r="A5" s="11"/>
      <c r="B5" s="11"/>
      <c r="C5" s="11"/>
      <c r="D5" s="11"/>
      <c r="E5" s="11"/>
      <c r="F5" s="11"/>
      <c r="G5" s="11"/>
      <c r="H5" s="41"/>
    </row>
    <row r="6" spans="1:8" ht="15" customHeight="1" x14ac:dyDescent="0.25">
      <c r="A6" s="163" t="s">
        <v>9</v>
      </c>
      <c r="B6" s="6" t="s">
        <v>10</v>
      </c>
      <c r="C6" s="6" t="s">
        <v>11</v>
      </c>
      <c r="D6" s="128" t="s">
        <v>12</v>
      </c>
      <c r="E6" s="163" t="s">
        <v>9</v>
      </c>
      <c r="F6" s="6" t="s">
        <v>10</v>
      </c>
      <c r="G6" s="6" t="s">
        <v>11</v>
      </c>
      <c r="H6" s="128" t="s">
        <v>12</v>
      </c>
    </row>
    <row r="7" spans="1:8" ht="15" customHeight="1" x14ac:dyDescent="0.25">
      <c r="A7" s="164"/>
      <c r="B7" s="130" t="s">
        <v>5</v>
      </c>
      <c r="C7" s="131"/>
      <c r="D7" s="129"/>
      <c r="E7" s="164"/>
      <c r="F7" s="130" t="s">
        <v>5</v>
      </c>
      <c r="G7" s="131"/>
      <c r="H7" s="129"/>
    </row>
    <row r="8" spans="1:8" ht="15" customHeight="1" x14ac:dyDescent="0.25">
      <c r="A8" s="8"/>
      <c r="B8" s="60"/>
      <c r="C8" s="60"/>
      <c r="D8" s="60"/>
      <c r="E8" s="104"/>
      <c r="F8" s="7"/>
      <c r="G8" s="7"/>
      <c r="H8" s="7"/>
    </row>
    <row r="9" spans="1:8" ht="30" customHeight="1" x14ac:dyDescent="0.25">
      <c r="A9" s="105" t="s">
        <v>142</v>
      </c>
      <c r="B9" s="42">
        <v>258009005</v>
      </c>
      <c r="C9" s="42">
        <v>297173870</v>
      </c>
      <c r="D9" s="42"/>
      <c r="E9" s="105" t="s">
        <v>136</v>
      </c>
      <c r="F9" s="42">
        <v>118160733</v>
      </c>
      <c r="G9" s="42">
        <v>174789832</v>
      </c>
      <c r="H9" s="42"/>
    </row>
    <row r="10" spans="1:8" ht="30" customHeight="1" x14ac:dyDescent="0.25">
      <c r="A10" s="105" t="s">
        <v>143</v>
      </c>
      <c r="B10" s="42">
        <v>22623484</v>
      </c>
      <c r="C10" s="42">
        <v>84479843</v>
      </c>
      <c r="D10" s="42"/>
      <c r="E10" s="105" t="s">
        <v>46</v>
      </c>
      <c r="F10" s="42">
        <v>20782621</v>
      </c>
      <c r="G10" s="42">
        <v>27610908</v>
      </c>
      <c r="H10" s="42"/>
    </row>
    <row r="11" spans="1:8" ht="30" customHeight="1" x14ac:dyDescent="0.25">
      <c r="A11" s="105" t="s">
        <v>144</v>
      </c>
      <c r="B11" s="42"/>
      <c r="C11" s="42">
        <v>41312103</v>
      </c>
      <c r="D11" s="42"/>
      <c r="E11" s="12" t="s">
        <v>0</v>
      </c>
      <c r="F11" s="42">
        <v>84653703</v>
      </c>
      <c r="G11" s="42">
        <v>97538292</v>
      </c>
      <c r="H11" s="42"/>
    </row>
    <row r="12" spans="1:8" ht="24.6" customHeight="1" x14ac:dyDescent="0.25">
      <c r="A12" s="105" t="s">
        <v>192</v>
      </c>
      <c r="B12" s="42">
        <v>6100000</v>
      </c>
      <c r="C12" s="42">
        <v>6100000</v>
      </c>
      <c r="D12" s="42"/>
      <c r="E12" s="106" t="s">
        <v>137</v>
      </c>
      <c r="F12" s="42">
        <v>17961073</v>
      </c>
      <c r="G12" s="42">
        <v>18578573</v>
      </c>
      <c r="H12" s="42"/>
    </row>
    <row r="13" spans="1:8" ht="24.9" customHeight="1" x14ac:dyDescent="0.25">
      <c r="A13" s="105" t="s">
        <v>145</v>
      </c>
      <c r="B13" s="42">
        <v>22800000</v>
      </c>
      <c r="C13" s="42">
        <v>22800000</v>
      </c>
      <c r="D13" s="42"/>
      <c r="E13" s="106" t="s">
        <v>138</v>
      </c>
      <c r="F13" s="42">
        <v>103139247</v>
      </c>
      <c r="G13" s="42">
        <v>145971279</v>
      </c>
      <c r="H13" s="42"/>
    </row>
    <row r="14" spans="1:8" ht="24.9" customHeight="1" x14ac:dyDescent="0.25">
      <c r="A14" s="105" t="s">
        <v>114</v>
      </c>
      <c r="B14" s="42"/>
      <c r="C14" s="42"/>
      <c r="D14" s="42"/>
      <c r="E14" s="106" t="s">
        <v>139</v>
      </c>
      <c r="F14" s="42">
        <v>241450500</v>
      </c>
      <c r="G14" s="42">
        <v>48547464</v>
      </c>
      <c r="H14" s="42"/>
    </row>
    <row r="15" spans="1:8" ht="24.9" customHeight="1" x14ac:dyDescent="0.25">
      <c r="A15" s="107" t="s">
        <v>146</v>
      </c>
      <c r="B15" s="42">
        <v>4800000</v>
      </c>
      <c r="C15" s="42">
        <v>4800000</v>
      </c>
      <c r="D15" s="42"/>
      <c r="E15" s="106" t="s">
        <v>14</v>
      </c>
      <c r="F15" s="42">
        <v>14989273</v>
      </c>
      <c r="G15" s="42">
        <v>17436299</v>
      </c>
      <c r="H15" s="42"/>
    </row>
    <row r="16" spans="1:8" ht="24.9" customHeight="1" x14ac:dyDescent="0.25">
      <c r="A16" s="106" t="s">
        <v>147</v>
      </c>
      <c r="B16" s="42"/>
      <c r="C16" s="42"/>
      <c r="D16" s="42"/>
      <c r="E16" s="107" t="s">
        <v>140</v>
      </c>
      <c r="F16" s="42"/>
      <c r="G16" s="42">
        <v>243866040</v>
      </c>
      <c r="H16" s="42"/>
    </row>
    <row r="17" spans="1:8" ht="24.9" customHeight="1" x14ac:dyDescent="0.25">
      <c r="A17" s="105" t="s">
        <v>148</v>
      </c>
      <c r="B17" s="42"/>
      <c r="C17" s="42"/>
      <c r="D17" s="42"/>
      <c r="E17" s="106"/>
      <c r="F17" s="42"/>
      <c r="G17" s="42"/>
      <c r="H17" s="42"/>
    </row>
    <row r="18" spans="1:8" ht="24.9" customHeight="1" x14ac:dyDescent="0.25">
      <c r="A18" s="105" t="s">
        <v>151</v>
      </c>
      <c r="B18" s="42"/>
      <c r="C18" s="42"/>
      <c r="D18" s="42"/>
      <c r="E18" s="106"/>
      <c r="F18" s="42"/>
      <c r="G18" s="42"/>
      <c r="H18" s="42"/>
    </row>
    <row r="19" spans="1:8" ht="24.9" customHeight="1" x14ac:dyDescent="0.25">
      <c r="A19" s="107" t="s">
        <v>152</v>
      </c>
      <c r="B19" s="42">
        <f>SUM(B8:B18)</f>
        <v>314332489</v>
      </c>
      <c r="C19" s="42">
        <f>SUM(C8:C18)</f>
        <v>456665816</v>
      </c>
      <c r="D19" s="42">
        <f>SUM(D8:D18)</f>
        <v>0</v>
      </c>
      <c r="E19" s="106" t="s">
        <v>141</v>
      </c>
      <c r="F19" s="42">
        <f>SUM(F9:F18)</f>
        <v>601137150</v>
      </c>
      <c r="G19" s="42">
        <f>SUM(G9:G18)</f>
        <v>774338687</v>
      </c>
      <c r="H19" s="42">
        <f>SUM(H9:H18)</f>
        <v>0</v>
      </c>
    </row>
    <row r="20" spans="1:8" ht="24.9" customHeight="1" x14ac:dyDescent="0.25">
      <c r="A20" s="106" t="s">
        <v>150</v>
      </c>
      <c r="B20" s="42">
        <v>423536732</v>
      </c>
      <c r="C20" s="42">
        <v>459894942</v>
      </c>
      <c r="D20" s="42"/>
      <c r="E20" s="106" t="s">
        <v>149</v>
      </c>
      <c r="F20" s="42">
        <v>136732071</v>
      </c>
      <c r="G20" s="42">
        <v>142232071</v>
      </c>
      <c r="H20" s="42"/>
    </row>
    <row r="21" spans="1:8" ht="24.9" customHeight="1" x14ac:dyDescent="0.25">
      <c r="A21" s="8" t="s">
        <v>2</v>
      </c>
      <c r="B21" s="42">
        <f>SUM(B19:B20)</f>
        <v>737869221</v>
      </c>
      <c r="C21" s="42">
        <f>SUM(C19:C20)</f>
        <v>916560758</v>
      </c>
      <c r="D21" s="42">
        <f>SUM(D19:D20)</f>
        <v>0</v>
      </c>
      <c r="E21" s="8" t="s">
        <v>6</v>
      </c>
      <c r="F21" s="42">
        <f>SUM(F19:F20)</f>
        <v>737869221</v>
      </c>
      <c r="G21" s="42">
        <f>SUM(G19:G20)</f>
        <v>916570758</v>
      </c>
      <c r="H21" s="42">
        <f>SUM(H19:H20)</f>
        <v>0</v>
      </c>
    </row>
  </sheetData>
  <mergeCells count="10">
    <mergeCell ref="A1:H1"/>
    <mergeCell ref="A2:H2"/>
    <mergeCell ref="A3:H3"/>
    <mergeCell ref="A4:H4"/>
    <mergeCell ref="A6:A7"/>
    <mergeCell ref="D6:D7"/>
    <mergeCell ref="E6:E7"/>
    <mergeCell ref="H6:H7"/>
    <mergeCell ref="B7:C7"/>
    <mergeCell ref="F7:G7"/>
  </mergeCells>
  <printOptions horizontalCentered="1"/>
  <pageMargins left="0.51181102362204722" right="0.47244094488188981" top="0.59055118110236227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Nh.1.mell.</vt:lpstr>
      <vt:lpstr>Nh.2.mell.</vt:lpstr>
      <vt:lpstr>Nh.3.mell.</vt:lpstr>
      <vt:lpstr>Nh.4.mell. </vt:lpstr>
      <vt:lpstr>Nh.5.mell.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Dr. Szarkándi Zita</cp:lastModifiedBy>
  <cp:lastPrinted>2018-05-16T08:26:25Z</cp:lastPrinted>
  <dcterms:created xsi:type="dcterms:W3CDTF">2001-02-12T14:14:43Z</dcterms:created>
  <dcterms:modified xsi:type="dcterms:W3CDTF">2020-07-13T20:29:38Z</dcterms:modified>
</cp:coreProperties>
</file>