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1.sz.mell." sheetId="1" r:id="rId1"/>
  </sheets>
  <externalReferences>
    <externalReference r:id="rId2"/>
  </externalReference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'1.sz.mell.'!$A$3:$G$164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0" i="1" l="1"/>
  <c r="D147" i="1"/>
  <c r="C147" i="1"/>
  <c r="D145" i="1"/>
  <c r="C145" i="1"/>
  <c r="F138" i="1"/>
  <c r="D135" i="1"/>
  <c r="C135" i="1" s="1"/>
  <c r="C134" i="1" s="1"/>
  <c r="C158" i="1" s="1"/>
  <c r="D134" i="1"/>
  <c r="D158" i="1" s="1"/>
  <c r="F133" i="1"/>
  <c r="F159" i="1" s="1"/>
  <c r="D128" i="1"/>
  <c r="C128" i="1" s="1"/>
  <c r="D124" i="1"/>
  <c r="C124" i="1" s="1"/>
  <c r="D122" i="1"/>
  <c r="C122" i="1" s="1"/>
  <c r="C121" i="1"/>
  <c r="D120" i="1"/>
  <c r="C120" i="1"/>
  <c r="F119" i="1"/>
  <c r="E119" i="1"/>
  <c r="D118" i="1"/>
  <c r="C118" i="1"/>
  <c r="D117" i="1"/>
  <c r="C117" i="1"/>
  <c r="D116" i="1"/>
  <c r="C116" i="1"/>
  <c r="E115" i="1"/>
  <c r="D115" i="1"/>
  <c r="C115" i="1" s="1"/>
  <c r="E110" i="1"/>
  <c r="D110" i="1"/>
  <c r="C110" i="1"/>
  <c r="D104" i="1"/>
  <c r="C104" i="1"/>
  <c r="F103" i="1"/>
  <c r="E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E133" i="1" s="1"/>
  <c r="E159" i="1" s="1"/>
  <c r="F84" i="1"/>
  <c r="F80" i="1"/>
  <c r="F78" i="1"/>
  <c r="E78" i="1"/>
  <c r="D78" i="1"/>
  <c r="C78" i="1"/>
  <c r="F77" i="1"/>
  <c r="E77" i="1"/>
  <c r="E91" i="1" s="1"/>
  <c r="D77" i="1"/>
  <c r="D91" i="1" s="1"/>
  <c r="C77" i="1"/>
  <c r="C91" i="1" s="1"/>
  <c r="F72" i="1"/>
  <c r="F68" i="1"/>
  <c r="F91" i="1" s="1"/>
  <c r="C66" i="1"/>
  <c r="C65" i="1"/>
  <c r="C62" i="1" s="1"/>
  <c r="F62" i="1"/>
  <c r="D62" i="1"/>
  <c r="F57" i="1"/>
  <c r="E57" i="1"/>
  <c r="D57" i="1"/>
  <c r="C57" i="1"/>
  <c r="D54" i="1"/>
  <c r="C54" i="1" s="1"/>
  <c r="C51" i="1" s="1"/>
  <c r="F51" i="1"/>
  <c r="E51" i="1"/>
  <c r="D51" i="1"/>
  <c r="F50" i="1"/>
  <c r="F40" i="1" s="1"/>
  <c r="E50" i="1"/>
  <c r="D50" i="1"/>
  <c r="C50" i="1" s="1"/>
  <c r="E49" i="1"/>
  <c r="D49" i="1"/>
  <c r="C49" i="1"/>
  <c r="E48" i="1"/>
  <c r="D48" i="1"/>
  <c r="C48" i="1" s="1"/>
  <c r="E47" i="1"/>
  <c r="D47" i="1"/>
  <c r="C47" i="1"/>
  <c r="E46" i="1"/>
  <c r="D46" i="1"/>
  <c r="C46" i="1" s="1"/>
  <c r="E45" i="1"/>
  <c r="D45" i="1"/>
  <c r="C45" i="1"/>
  <c r="E44" i="1"/>
  <c r="D44" i="1"/>
  <c r="C44" i="1" s="1"/>
  <c r="E43" i="1"/>
  <c r="D43" i="1"/>
  <c r="C43" i="1"/>
  <c r="E42" i="1"/>
  <c r="D42" i="1"/>
  <c r="C42" i="1" s="1"/>
  <c r="C40" i="1" s="1"/>
  <c r="E41" i="1"/>
  <c r="D41" i="1"/>
  <c r="C41" i="1"/>
  <c r="E40" i="1"/>
  <c r="F39" i="1"/>
  <c r="D39" i="1"/>
  <c r="C39" i="1" s="1"/>
  <c r="D38" i="1"/>
  <c r="C38" i="1" s="1"/>
  <c r="D37" i="1"/>
  <c r="C37" i="1" s="1"/>
  <c r="D36" i="1"/>
  <c r="C36" i="1" s="1"/>
  <c r="D35" i="1"/>
  <c r="C35" i="1" s="1"/>
  <c r="D34" i="1"/>
  <c r="C34" i="1" s="1"/>
  <c r="F33" i="1"/>
  <c r="F32" i="1" s="1"/>
  <c r="D33" i="1"/>
  <c r="C33" i="1"/>
  <c r="C32" i="1" s="1"/>
  <c r="D32" i="1"/>
  <c r="D31" i="1"/>
  <c r="C31" i="1" s="1"/>
  <c r="D30" i="1"/>
  <c r="C30" i="1" s="1"/>
  <c r="C25" i="1" s="1"/>
  <c r="F25" i="1"/>
  <c r="E25" i="1"/>
  <c r="D25" i="1"/>
  <c r="E23" i="1"/>
  <c r="D23" i="1"/>
  <c r="C23" i="1"/>
  <c r="F19" i="1"/>
  <c r="E19" i="1"/>
  <c r="D19" i="1"/>
  <c r="C19" i="1"/>
  <c r="D17" i="1"/>
  <c r="C17" i="1"/>
  <c r="D16" i="1"/>
  <c r="C16" i="1"/>
  <c r="D15" i="1"/>
  <c r="C15" i="1"/>
  <c r="D14" i="1"/>
  <c r="C14" i="1"/>
  <c r="D13" i="1"/>
  <c r="C13" i="1"/>
  <c r="F12" i="1"/>
  <c r="F67" i="1" s="1"/>
  <c r="F92" i="1" s="1"/>
  <c r="E12" i="1"/>
  <c r="E67" i="1" s="1"/>
  <c r="E92" i="1" s="1"/>
  <c r="D12" i="1"/>
  <c r="C12" i="1"/>
  <c r="C67" i="1" l="1"/>
  <c r="C164" i="1"/>
  <c r="C119" i="1"/>
  <c r="D40" i="1"/>
  <c r="D67" i="1" s="1"/>
  <c r="D92" i="1" s="1"/>
  <c r="D103" i="1"/>
  <c r="D119" i="1"/>
  <c r="D98" i="1" l="1"/>
  <c r="D133" i="1" s="1"/>
  <c r="D159" i="1" s="1"/>
  <c r="C103" i="1"/>
  <c r="C98" i="1" s="1"/>
  <c r="C133" i="1" s="1"/>
  <c r="C159" i="1" s="1"/>
  <c r="C163" i="1"/>
  <c r="C92" i="1"/>
</calcChain>
</file>

<file path=xl/sharedStrings.xml><?xml version="1.0" encoding="utf-8"?>
<sst xmlns="http://schemas.openxmlformats.org/spreadsheetml/2006/main" count="321" uniqueCount="276">
  <si>
    <t>" 1. melléklet a 2/2018. (II.23.) önkormányzati rendelethez</t>
  </si>
  <si>
    <t>TÉGLÁS VÁROS ÖNKORMÁNYZAT
2018. ÉVI KÖLTSÉGVETÉSÉNEK ÖSSZEVONT MÉRLEGE</t>
  </si>
  <si>
    <t>BEVÉTELEK</t>
  </si>
  <si>
    <t>Forintban</t>
  </si>
  <si>
    <t>Sor-
szám</t>
  </si>
  <si>
    <t>Bevételi jogcím</t>
  </si>
  <si>
    <t>2018. évi módosított előirányzat</t>
  </si>
  <si>
    <t>Kötelező feladatok előirányzata</t>
  </si>
  <si>
    <t>Önként vállalt feladatok előirányzata</t>
  </si>
  <si>
    <t>Államigazgatási feladatok előirányzata</t>
  </si>
  <si>
    <t>A</t>
  </si>
  <si>
    <t>B</t>
  </si>
  <si>
    <t>C</t>
  </si>
  <si>
    <t>D</t>
  </si>
  <si>
    <t>E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</si>
  <si>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</si>
  <si>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</si>
  <si>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</si>
  <si>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</si>
  <si>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</si>
  <si>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</si>
  <si>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</si>
  <si>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</si>
  <si>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</si>
  <si>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</si>
  <si>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</si>
  <si>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költségvetési támogatások és kiegészítő támogatások</t>
  </si>
  <si>
    <t>1.6.</t>
  </si>
  <si>
    <t>Elvonások és befizetések bevételei</t>
  </si>
  <si>
    <t>2.</t>
  </si>
  <si>
    <t>Működési célú támogatások államháztartáson belülről (2.1.+…+.2.4.)</t>
  </si>
  <si>
    <t>2.1.</t>
  </si>
  <si>
    <t xml:space="preserve">Működési célú garancia- és kezességvállalásból megtérülések </t>
  </si>
  <si>
    <t>2.2.</t>
  </si>
  <si>
    <t xml:space="preserve">Működési célú visszatérítendő támogatások, kölcsönök visszatérülése </t>
  </si>
  <si>
    <t>2.3.</t>
  </si>
  <si>
    <t>Működési célú visszatérítendő támogatások, kölcsönök igénybevétele</t>
  </si>
  <si>
    <t>2.4.</t>
  </si>
  <si>
    <t xml:space="preserve">Egyéb működési célú támogatások bevételei </t>
  </si>
  <si>
    <t>2.5.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</si>
  <si>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</si>
  <si>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</si>
  <si>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</si>
  <si>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</si>
  <si>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</si>
  <si>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</si>
  <si>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</si>
  <si>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</si>
  <si>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Felh. célú visszatérítendő támogatások, kölcsönök visszatérülése</t>
  </si>
  <si>
    <t>3.4.</t>
  </si>
  <si>
    <t>Felh.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</si>
  <si>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</si>
  <si>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</si>
  <si>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</si>
  <si>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</si>
  <si>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</si>
  <si>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</si>
  <si>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</si>
  <si>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</si>
  <si>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</si>
  <si>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</si>
  <si>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</si>
  <si>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</si>
  <si>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</si>
  <si>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</si>
  <si>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</si>
  <si>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</si>
  <si>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</si>
  <si>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</si>
  <si>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</si>
  <si>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</si>
  <si>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</si>
  <si>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</si>
  <si>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</si>
  <si>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</si>
  <si>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</si>
  <si>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</si>
  <si>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</si>
  <si>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</si>
  <si>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</si>
  <si>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</si>
  <si>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</si>
  <si>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</si>
  <si>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</si>
  <si>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</si>
  <si>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</si>
  <si>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</si>
  <si>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</si>
  <si>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</si>
  <si>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</si>
  <si>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Biztosító által fizetett kártérítés</t>
  </si>
  <si>
    <t>5.10.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</si>
  <si>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</si>
  <si>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</si>
  <si>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</si>
  <si>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</si>
  <si>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</si>
  <si>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</si>
  <si>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</si>
  <si>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</si>
  <si>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</si>
  <si>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</si>
  <si>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</si>
  <si>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</si>
  <si>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</si>
  <si>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</si>
  <si>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</si>
  <si>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</si>
  <si>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Műk. célú garancia- és kezességvállalásból megtérülések ÁH-n kívülről</t>
  </si>
  <si>
    <t>7.2.</t>
  </si>
  <si>
    <t>Műk. célú visszatérítendő tám.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</si>
  <si>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</si>
  <si>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</si>
  <si>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</si>
  <si>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</si>
  <si>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</si>
  <si>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</si>
  <si>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</si>
  <si>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gar.- és kezességvállalásból megtérülések ÁH-n kívülről</t>
  </si>
  <si>
    <t>8.2.</t>
  </si>
  <si>
    <t>Felhalm. célú visszatérítendő tám.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</si>
  <si>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</si>
  <si>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</si>
  <si>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</si>
  <si>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</si>
  <si>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</si>
  <si>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</si>
  <si>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</si>
  <si>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</si>
  <si>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</si>
  <si>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</si>
  <si>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</si>
  <si>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</si>
  <si>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</si>
  <si>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</si>
  <si>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</si>
  <si>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</si>
  <si>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</si>
  <si>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</si>
  <si>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</si>
  <si>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</si>
  <si>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</si>
  <si>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</si>
  <si>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</si>
  <si>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</si>
  <si>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</si>
  <si>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</si>
  <si>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</si>
  <si>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</si>
  <si>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</si>
  <si>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</si>
  <si>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</si>
  <si>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</si>
  <si>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</si>
  <si>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</si>
  <si>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</si>
  <si>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</si>
  <si>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</si>
  <si>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</si>
  <si>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</si>
  <si>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</si>
  <si>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</si>
  <si>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</si>
  <si>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</si>
  <si>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</si>
  <si>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</si>
  <si>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</si>
  <si>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</si>
  <si>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</si>
  <si>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</si>
  <si>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</si>
  <si>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 16.</t>
  </si>
  <si>
    <t>Adóssághoz nem kapcsolódó származékos ügyletek bevételei</t>
  </si>
  <si>
    <t xml:space="preserve">    17.</t>
  </si>
  <si>
    <t>FINANSZÍROZÁSI BEVÉTELEK ÖSSZESEN: (10. + … +16.)</t>
  </si>
  <si>
    <t xml:space="preserve">    18.</t>
  </si>
  <si>
    <t>KÖLTSÉGVETÉSI ÉS FINANSZÍROZÁSI BEV. ÖSSZESEN: (9+16)</t>
  </si>
  <si>
    <t>K I A D Á S O K</t>
  </si>
  <si>
    <t xml:space="preserve">Forintban 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</si>
  <si>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</si>
  <si>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(1.1+…+1.5.+1.18)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</si>
  <si>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</si>
  <si>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</si>
  <si>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</si>
  <si>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</si>
  <si>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</si>
  <si>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</si>
  <si>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</si>
  <si>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</si>
  <si>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</si>
  <si>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</si>
  <si>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</si>
  <si>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</si>
  <si>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</si>
  <si>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>1.10.</t>
  </si>
  <si>
    <t xml:space="preserve">   -Visszatérítendő támogatások, kölcsönök nyújtása ÁH-n belülre</t>
  </si>
  <si>
    <t>1.11.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</si>
  <si>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</si>
  <si>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</si>
  <si>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</si>
  <si>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</si>
  <si>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</si>
  <si>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</si>
  <si>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</si>
  <si>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</si>
  <si>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</si>
  <si>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</si>
  <si>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</si>
  <si>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</si>
  <si>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</si>
  <si>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</si>
  <si>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</si>
  <si>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</si>
  <si>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</si>
  <si>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</si>
  <si>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</si>
  <si>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</si>
  <si>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</si>
  <si>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</si>
  <si>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</si>
  <si>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</si>
  <si>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</si>
  <si>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2.6.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</si>
  <si>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</si>
  <si>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</si>
  <si>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</si>
  <si>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</si>
  <si>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 xml:space="preserve">   - Visszatérítendő tám. kölcsönök törlesztése ÁH-n belülre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</si>
  <si>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</si>
  <si>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</si>
  <si>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</si>
  <si>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</si>
  <si>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</si>
  <si>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 xml:space="preserve">   - Visszatérítendő tám. kölcsönök nyújtása ÁH-n kívülre</t>
  </si>
  <si>
    <t>2.12.</t>
  </si>
  <si>
    <t xml:space="preserve">   - Lakástámogatás</t>
  </si>
  <si>
    <t>2.13.</t>
  </si>
  <si>
    <t xml:space="preserve">   - Egyéb felh.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</si>
  <si>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</si>
  <si>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</si>
  <si>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</si>
  <si>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</si>
  <si>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</si>
  <si>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</si>
  <si>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</si>
  <si>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</si>
  <si>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</si>
  <si>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</si>
  <si>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</si>
  <si>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</si>
  <si>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</si>
  <si>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Belföldi finanszírozás kiadásai (6.1. + … + 6.4.)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</si>
  <si>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</si>
  <si>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</si>
  <si>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</si>
  <si>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</si>
  <si>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</si>
  <si>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</si>
  <si>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</si>
  <si>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</si>
  <si>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</si>
  <si>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</si>
  <si>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</si>
  <si>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</si>
  <si>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</si>
  <si>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</si>
  <si>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</si>
  <si>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</si>
  <si>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</si>
  <si>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</si>
  <si>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KÖLTSÉGVETÉSI, FINANSZÍROZÁSI BEVÉTELEK ÉS KIADÁSOK EGYENLEGE</t>
  </si>
  <si>
    <t>forintban</t>
  </si>
  <si>
    <t>Költségvetési hiány, többlet ( költségvetési bevételek 9. sor - költségvetési kiadások 3. sor) (+/-)</t>
  </si>
  <si>
    <t>Finanszírozási bevételek, kiadások egyenlege (finanszírozási bevételek 17. sor - finanszírozási kiadások 10. sor)
 (+/-)</t>
  </si>
  <si>
    <t>"</t>
  </si>
  <si>
    <t>1.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</si>
</sst>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9" x14ac:knownFonts="1">
    <font>
      <sz val="10"/>
      <name val="Times New Roman CE"/>
      <charset val="238"/>
    </font>
    <font>
      <sz val="12"/>
      <name val="Times New Roman CE"/>
      <charset val="238"/>
    </font>
    <font>
      <sz val="10"/>
      <color indexed="8"/>
      <name val="Times New Roman CE"/>
      <charset val="238"/>
    </font>
    <font>
      <b/>
      <sz val="12"/>
      <name val="Times New Roman CE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1" fillId="0" borderId="0" xfId="1" applyFont="1" applyFill="1" applyProtection="1"/>
    <xf numFmtId="0" fontId="0" fillId="0" borderId="0" xfId="1" applyFont="1" applyFill="1" applyAlignment="1" applyProtection="1">
      <alignment horizontal="right" vertical="center" indent="1"/>
    </xf>
    <xf numFmtId="0" fontId="1" fillId="0" borderId="0" xfId="1" applyFill="1" applyProtection="1"/>
    <xf numFmtId="0" fontId="2" fillId="0" borderId="0" xfId="1" applyFont="1" applyFill="1" applyAlignment="1" applyProtection="1">
      <alignment horizontal="right" vertical="center" indent="1"/>
    </xf>
    <xf numFmtId="0" fontId="3" fillId="0" borderId="0" xfId="1" applyFont="1" applyFill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center" vertical="center"/>
    </xf>
    <xf numFmtId="164" fontId="5" fillId="0" borderId="1" xfId="1" applyNumberFormat="1" applyFont="1" applyFill="1" applyBorder="1" applyAlignment="1" applyProtection="1">
      <alignment horizontal="left" vertical="center"/>
    </xf>
    <xf numFmtId="164" fontId="5" fillId="0" borderId="1" xfId="1" applyNumberFormat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right" vertical="center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7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8" fillId="0" borderId="9" xfId="1" applyFont="1" applyFill="1" applyBorder="1" applyAlignment="1" applyProtection="1">
      <alignment horizontal="center" vertical="center" wrapText="1"/>
    </xf>
    <xf numFmtId="0" fontId="9" fillId="0" borderId="0" xfId="1" applyFont="1" applyFill="1" applyProtection="1"/>
    <xf numFmtId="0" fontId="8" fillId="0" borderId="2" xfId="1" applyFont="1" applyFill="1" applyBorder="1" applyAlignment="1" applyProtection="1">
      <alignment horizontal="left" vertical="center" wrapText="1" indent="1"/>
    </xf>
    <xf numFmtId="0" fontId="8" fillId="0" borderId="3" xfId="1" applyFont="1" applyFill="1" applyBorder="1" applyAlignment="1" applyProtection="1">
      <alignment horizontal="left" vertical="center" wrapText="1" indent="1"/>
    </xf>
    <xf numFmtId="3" fontId="8" fillId="0" borderId="5" xfId="1" applyNumberFormat="1" applyFont="1" applyFill="1" applyBorder="1" applyAlignment="1" applyProtection="1">
      <alignment horizontal="right" vertical="center" wrapText="1" indent="1"/>
    </xf>
    <xf numFmtId="3" fontId="8" fillId="0" borderId="4" xfId="1" applyNumberFormat="1" applyFont="1" applyFill="1" applyBorder="1" applyAlignment="1" applyProtection="1">
      <alignment horizontal="right" vertical="center" wrapText="1" indent="1"/>
    </xf>
    <xf numFmtId="3" fontId="10" fillId="0" borderId="0" xfId="1" applyNumberFormat="1" applyFont="1" applyFill="1" applyProtection="1"/>
    <xf numFmtId="0" fontId="10" fillId="0" borderId="0" xfId="1" applyFont="1" applyFill="1" applyProtection="1"/>
    <xf numFmtId="49" fontId="11" fillId="0" borderId="10" xfId="1" applyNumberFormat="1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left" wrapText="1" indent="1"/>
    </xf>
    <xf numFmtId="3" fontId="13" fillId="0" borderId="12" xfId="0" applyNumberFormat="1" applyFont="1" applyBorder="1" applyAlignment="1" applyProtection="1">
      <alignment horizontal="right" wrapText="1" indent="1"/>
    </xf>
    <xf numFmtId="3" fontId="9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14" xfId="1" applyNumberFormat="1" applyFont="1" applyFill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left" wrapText="1" indent="1"/>
    </xf>
    <xf numFmtId="3" fontId="13" fillId="0" borderId="16" xfId="0" applyNumberFormat="1" applyFont="1" applyBorder="1" applyAlignment="1" applyProtection="1">
      <alignment horizontal="right" wrapText="1" indent="1"/>
    </xf>
    <xf numFmtId="3" fontId="9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5" xfId="0" applyFont="1" applyBorder="1" applyAlignment="1" applyProtection="1">
      <alignment horizontal="left" wrapText="1" indent="1"/>
    </xf>
    <xf numFmtId="49" fontId="11" fillId="0" borderId="18" xfId="1" applyNumberFormat="1" applyFont="1" applyFill="1" applyBorder="1" applyAlignment="1" applyProtection="1">
      <alignment horizontal="center" vertical="center" wrapText="1"/>
    </xf>
    <xf numFmtId="3" fontId="13" fillId="0" borderId="19" xfId="0" applyNumberFormat="1" applyFont="1" applyBorder="1" applyAlignment="1" applyProtection="1">
      <alignment horizontal="right" wrapText="1" indent="1"/>
    </xf>
    <xf numFmtId="0" fontId="14" fillId="0" borderId="3" xfId="0" applyFont="1" applyBorder="1" applyAlignment="1" applyProtection="1">
      <alignment horizontal="left" vertical="center" wrapText="1" indent="1"/>
    </xf>
    <xf numFmtId="3" fontId="14" fillId="0" borderId="5" xfId="0" applyNumberFormat="1" applyFont="1" applyBorder="1" applyAlignment="1" applyProtection="1">
      <alignment horizontal="right" vertical="center" wrapText="1" indent="1"/>
    </xf>
    <xf numFmtId="3" fontId="14" fillId="0" borderId="4" xfId="0" applyNumberFormat="1" applyFont="1" applyBorder="1" applyAlignment="1" applyProtection="1">
      <alignment horizontal="right" vertical="center" wrapText="1" indent="1"/>
    </xf>
    <xf numFmtId="0" fontId="12" fillId="0" borderId="20" xfId="0" applyFont="1" applyBorder="1" applyAlignment="1" applyProtection="1">
      <alignment horizontal="left" wrapText="1" indent="1"/>
    </xf>
    <xf numFmtId="0" fontId="10" fillId="0" borderId="21" xfId="1" applyFont="1" applyFill="1" applyBorder="1" applyProtection="1"/>
    <xf numFmtId="49" fontId="9" fillId="0" borderId="10" xfId="1" applyNumberFormat="1" applyFont="1" applyFill="1" applyBorder="1" applyAlignment="1" applyProtection="1">
      <alignment horizontal="left" vertical="center" wrapText="1" indent="1"/>
    </xf>
    <xf numFmtId="0" fontId="13" fillId="0" borderId="11" xfId="0" applyFont="1" applyBorder="1" applyAlignment="1" applyProtection="1">
      <alignment horizontal="left" wrapText="1" indent="1"/>
    </xf>
    <xf numFmtId="49" fontId="9" fillId="0" borderId="14" xfId="1" applyNumberFormat="1" applyFont="1" applyFill="1" applyBorder="1" applyAlignment="1" applyProtection="1">
      <alignment horizontal="left" vertical="center" wrapText="1" indent="1"/>
    </xf>
    <xf numFmtId="49" fontId="9" fillId="0" borderId="18" xfId="1" applyNumberFormat="1" applyFont="1" applyFill="1" applyBorder="1" applyAlignment="1" applyProtection="1">
      <alignment horizontal="left" vertical="center" wrapText="1" indent="1"/>
    </xf>
    <xf numFmtId="0" fontId="13" fillId="0" borderId="20" xfId="0" applyFont="1" applyBorder="1" applyAlignment="1" applyProtection="1">
      <alignment horizontal="left" wrapText="1" indent="1"/>
    </xf>
    <xf numFmtId="3" fontId="9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4" xfId="1" applyNumberFormat="1" applyFont="1" applyFill="1" applyBorder="1" applyAlignment="1" applyProtection="1">
      <alignment horizontal="right" vertical="center" wrapText="1" indent="1"/>
    </xf>
    <xf numFmtId="3" fontId="9" fillId="0" borderId="13" xfId="1" applyNumberFormat="1" applyFont="1" applyFill="1" applyBorder="1" applyAlignment="1" applyProtection="1">
      <alignment horizontal="right" vertical="center" wrapText="1" indent="1"/>
    </xf>
    <xf numFmtId="0" fontId="13" fillId="0" borderId="15" xfId="0" quotePrefix="1" applyFont="1" applyBorder="1" applyAlignment="1" applyProtection="1">
      <alignment horizontal="left" wrapText="1" indent="1"/>
    </xf>
    <xf numFmtId="3" fontId="16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3" fontId="16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3" fontId="16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2" xfId="0" applyFont="1" applyBorder="1" applyAlignment="1" applyProtection="1">
      <alignment wrapText="1"/>
    </xf>
    <xf numFmtId="0" fontId="13" fillId="0" borderId="20" xfId="0" applyFont="1" applyBorder="1" applyAlignment="1" applyProtection="1">
      <alignment wrapText="1"/>
    </xf>
    <xf numFmtId="0" fontId="13" fillId="0" borderId="10" xfId="0" applyFont="1" applyBorder="1" applyAlignment="1" applyProtection="1">
      <alignment wrapText="1"/>
    </xf>
    <xf numFmtId="0" fontId="13" fillId="0" borderId="14" xfId="0" applyFont="1" applyBorder="1" applyAlignment="1" applyProtection="1">
      <alignment wrapText="1"/>
    </xf>
    <xf numFmtId="3" fontId="8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3" xfId="0" applyFont="1" applyBorder="1" applyAlignment="1" applyProtection="1">
      <alignment wrapText="1"/>
    </xf>
    <xf numFmtId="3" fontId="14" fillId="0" borderId="5" xfId="0" applyNumberFormat="1" applyFont="1" applyBorder="1" applyAlignment="1" applyProtection="1">
      <alignment horizontal="right" wrapText="1" indent="1"/>
    </xf>
    <xf numFmtId="3" fontId="14" fillId="0" borderId="4" xfId="0" applyNumberFormat="1" applyFont="1" applyBorder="1" applyAlignment="1" applyProtection="1">
      <alignment horizontal="right" wrapText="1" indent="1"/>
    </xf>
    <xf numFmtId="0" fontId="14" fillId="0" borderId="23" xfId="0" applyFont="1" applyBorder="1" applyAlignment="1" applyProtection="1">
      <alignment wrapText="1"/>
    </xf>
    <xf numFmtId="0" fontId="14" fillId="0" borderId="24" xfId="0" applyFont="1" applyBorder="1" applyAlignment="1" applyProtection="1">
      <alignment wrapText="1"/>
    </xf>
    <xf numFmtId="3" fontId="14" fillId="0" borderId="25" xfId="0" applyNumberFormat="1" applyFont="1" applyBorder="1" applyAlignment="1" applyProtection="1">
      <alignment horizontal="right" wrapText="1" indent="1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vertical="center" wrapText="1"/>
    </xf>
    <xf numFmtId="164" fontId="4" fillId="0" borderId="0" xfId="1" applyNumberFormat="1" applyFont="1" applyFill="1" applyBorder="1" applyAlignment="1" applyProtection="1">
      <alignment horizontal="right" vertical="center" wrapText="1" indent="1"/>
    </xf>
    <xf numFmtId="164" fontId="5" fillId="0" borderId="1" xfId="1" applyNumberFormat="1" applyFont="1" applyFill="1" applyBorder="1" applyAlignment="1" applyProtection="1">
      <alignment horizontal="left"/>
    </xf>
    <xf numFmtId="164" fontId="5" fillId="0" borderId="1" xfId="1" applyNumberFormat="1" applyFont="1" applyFill="1" applyBorder="1" applyAlignment="1" applyProtection="1">
      <alignment horizontal="left"/>
    </xf>
    <xf numFmtId="164" fontId="6" fillId="0" borderId="0" xfId="0" applyNumberFormat="1" applyFont="1" applyFill="1" applyAlignment="1" applyProtection="1">
      <alignment horizontal="right" vertical="center"/>
    </xf>
    <xf numFmtId="0" fontId="1" fillId="0" borderId="0" xfId="1" applyFill="1" applyAlignment="1" applyProtection="1"/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8" fillId="0" borderId="5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vertical="center" wrapText="1"/>
    </xf>
    <xf numFmtId="3" fontId="1" fillId="0" borderId="0" xfId="1" applyNumberFormat="1" applyFill="1" applyProtection="1"/>
    <xf numFmtId="49" fontId="9" fillId="0" borderId="26" xfId="1" applyNumberFormat="1" applyFont="1" applyFill="1" applyBorder="1" applyAlignment="1" applyProtection="1">
      <alignment horizontal="left" vertical="center" wrapText="1" indent="1"/>
    </xf>
    <xf numFmtId="0" fontId="9" fillId="0" borderId="27" xfId="1" applyFont="1" applyFill="1" applyBorder="1" applyAlignment="1" applyProtection="1">
      <alignment horizontal="left" vertical="center" wrapText="1" indent="1"/>
    </xf>
    <xf numFmtId="3" fontId="9" fillId="0" borderId="8" xfId="1" applyNumberFormat="1" applyFont="1" applyFill="1" applyBorder="1" applyAlignment="1" applyProtection="1">
      <alignment horizontal="right" vertical="center" wrapText="1" indent="1"/>
    </xf>
    <xf numFmtId="164" fontId="9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1" applyFont="1" applyFill="1" applyProtection="1"/>
    <xf numFmtId="0" fontId="9" fillId="0" borderId="15" xfId="1" applyFont="1" applyFill="1" applyBorder="1" applyAlignment="1" applyProtection="1">
      <alignment horizontal="left" vertical="center" wrapText="1" indent="1"/>
    </xf>
    <xf numFmtId="3" fontId="9" fillId="0" borderId="15" xfId="1" applyNumberFormat="1" applyFont="1" applyFill="1" applyBorder="1" applyAlignment="1" applyProtection="1">
      <alignment horizontal="right" vertical="center" wrapText="1" indent="1"/>
    </xf>
    <xf numFmtId="3" fontId="9" fillId="0" borderId="20" xfId="1" applyNumberFormat="1" applyFont="1" applyFill="1" applyBorder="1" applyAlignment="1" applyProtection="1">
      <alignment horizontal="right" vertical="center" wrapText="1" indent="1"/>
    </xf>
    <xf numFmtId="164" fontId="9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28" xfId="1" applyFont="1" applyFill="1" applyBorder="1" applyAlignment="1" applyProtection="1">
      <alignment horizontal="left" vertical="center" wrapText="1" indent="1"/>
    </xf>
    <xf numFmtId="3" fontId="9" fillId="0" borderId="11" xfId="1" applyNumberFormat="1" applyFont="1" applyFill="1" applyBorder="1" applyAlignment="1" applyProtection="1">
      <alignment horizontal="right" vertical="center" wrapText="1" indent="1"/>
    </xf>
    <xf numFmtId="164" fontId="9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0" xfId="1" applyFont="1" applyFill="1" applyBorder="1" applyAlignment="1" applyProtection="1">
      <alignment horizontal="left" vertical="center" wrapText="1" indent="1"/>
    </xf>
    <xf numFmtId="3" fontId="9" fillId="0" borderId="12" xfId="1" applyNumberFormat="1" applyFont="1" applyFill="1" applyBorder="1" applyAlignment="1" applyProtection="1">
      <alignment horizontal="right" vertical="center" wrapText="1" indent="1"/>
    </xf>
    <xf numFmtId="3" fontId="9" fillId="0" borderId="17" xfId="1" applyNumberFormat="1" applyFont="1" applyFill="1" applyBorder="1" applyAlignment="1" applyProtection="1">
      <alignment horizontal="right" vertical="center" wrapText="1" indent="1"/>
    </xf>
    <xf numFmtId="3" fontId="9" fillId="0" borderId="19" xfId="1" applyNumberFormat="1" applyFont="1" applyFill="1" applyBorder="1" applyAlignment="1" applyProtection="1">
      <alignment horizontal="right" vertical="center" wrapText="1" indent="2"/>
    </xf>
    <xf numFmtId="164" fontId="9" fillId="0" borderId="22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20" xfId="1" applyFont="1" applyFill="1" applyBorder="1" applyAlignment="1" applyProtection="1">
      <alignment horizontal="left" vertical="center" wrapText="1" indent="6"/>
    </xf>
    <xf numFmtId="0" fontId="9" fillId="0" borderId="15" xfId="1" applyFont="1" applyFill="1" applyBorder="1" applyAlignment="1" applyProtection="1">
      <alignment horizontal="left" indent="6"/>
    </xf>
    <xf numFmtId="3" fontId="9" fillId="0" borderId="19" xfId="1" applyNumberFormat="1" applyFont="1" applyFill="1" applyBorder="1" applyAlignment="1" applyProtection="1">
      <alignment horizontal="right" indent="7"/>
    </xf>
    <xf numFmtId="0" fontId="9" fillId="0" borderId="15" xfId="1" applyFont="1" applyFill="1" applyBorder="1" applyAlignment="1" applyProtection="1">
      <alignment horizontal="left" vertical="center" wrapText="1" indent="6"/>
    </xf>
    <xf numFmtId="3" fontId="9" fillId="0" borderId="19" xfId="1" applyNumberFormat="1" applyFont="1" applyFill="1" applyBorder="1" applyAlignment="1" applyProtection="1">
      <alignment horizontal="right" vertical="center" wrapText="1" indent="7"/>
    </xf>
    <xf numFmtId="3" fontId="9" fillId="0" borderId="19" xfId="1" applyNumberFormat="1" applyFont="1" applyFill="1" applyBorder="1" applyAlignment="1" applyProtection="1">
      <alignment horizontal="right" indent="1"/>
    </xf>
    <xf numFmtId="49" fontId="9" fillId="0" borderId="29" xfId="1" applyNumberFormat="1" applyFont="1" applyFill="1" applyBorder="1" applyAlignment="1" applyProtection="1">
      <alignment horizontal="left" vertical="center" wrapText="1" indent="1"/>
    </xf>
    <xf numFmtId="3" fontId="9" fillId="0" borderId="19" xfId="1" applyNumberFormat="1" applyFont="1" applyFill="1" applyBorder="1" applyAlignment="1" applyProtection="1">
      <alignment horizontal="right" vertical="center" wrapText="1" indent="1"/>
    </xf>
    <xf numFmtId="0" fontId="9" fillId="0" borderId="11" xfId="1" applyFont="1" applyFill="1" applyBorder="1" applyAlignment="1" applyProtection="1">
      <alignment horizontal="left" vertical="center" wrapText="1" indent="1"/>
    </xf>
    <xf numFmtId="3" fontId="9" fillId="0" borderId="15" xfId="1" applyNumberFormat="1" applyFont="1" applyFill="1" applyBorder="1" applyAlignment="1" applyProtection="1">
      <alignment horizontal="right" vertical="center" wrapText="1" indent="7"/>
    </xf>
    <xf numFmtId="164" fontId="9" fillId="0" borderId="17" xfId="1" applyNumberFormat="1" applyFont="1" applyFill="1" applyBorder="1" applyAlignment="1" applyProtection="1">
      <alignment horizontal="right" vertical="center" wrapText="1" indent="2"/>
      <protection locked="0"/>
    </xf>
    <xf numFmtId="49" fontId="9" fillId="0" borderId="23" xfId="1" applyNumberFormat="1" applyFont="1" applyFill="1" applyBorder="1" applyAlignment="1" applyProtection="1">
      <alignment horizontal="left" vertical="center" wrapText="1" indent="1"/>
    </xf>
    <xf numFmtId="3" fontId="9" fillId="0" borderId="30" xfId="1" applyNumberFormat="1" applyFont="1" applyFill="1" applyBorder="1" applyAlignment="1" applyProtection="1">
      <alignment horizontal="right" vertical="center" wrapText="1" indent="1"/>
    </xf>
    <xf numFmtId="3" fontId="9" fillId="0" borderId="25" xfId="1" applyNumberFormat="1" applyFont="1" applyFill="1" applyBorder="1" applyAlignment="1" applyProtection="1">
      <alignment horizontal="right" vertical="center" wrapText="1" indent="7"/>
    </xf>
    <xf numFmtId="164" fontId="9" fillId="0" borderId="31" xfId="1" applyNumberFormat="1" applyFont="1" applyFill="1" applyBorder="1" applyAlignment="1" applyProtection="1">
      <alignment horizontal="right" vertical="center" wrapText="1" indent="2"/>
      <protection locked="0"/>
    </xf>
    <xf numFmtId="164" fontId="9" fillId="0" borderId="13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20" xfId="1" applyFont="1" applyFill="1" applyBorder="1" applyAlignment="1" applyProtection="1">
      <alignment horizontal="left" vertical="center" wrapText="1" indent="1"/>
    </xf>
    <xf numFmtId="164" fontId="9" fillId="0" borderId="32" xfId="1" applyNumberFormat="1" applyFont="1" applyFill="1" applyBorder="1" applyAlignment="1" applyProtection="1">
      <alignment horizontal="right" vertical="center" wrapText="1" indent="2"/>
      <protection locked="0"/>
    </xf>
    <xf numFmtId="0" fontId="13" fillId="0" borderId="20" xfId="0" applyFont="1" applyBorder="1" applyAlignment="1" applyProtection="1">
      <alignment horizontal="left" vertical="center" wrapText="1" indent="1"/>
    </xf>
    <xf numFmtId="3" fontId="13" fillId="0" borderId="15" xfId="0" applyNumberFormat="1" applyFont="1" applyBorder="1" applyAlignment="1" applyProtection="1">
      <alignment horizontal="right" vertical="center" wrapText="1" indent="1"/>
    </xf>
    <xf numFmtId="0" fontId="13" fillId="0" borderId="15" xfId="0" applyFont="1" applyBorder="1" applyAlignment="1" applyProtection="1">
      <alignment horizontal="left" vertical="center" wrapText="1" indent="1"/>
    </xf>
    <xf numFmtId="0" fontId="9" fillId="0" borderId="11" xfId="1" applyFont="1" applyFill="1" applyBorder="1" applyAlignment="1" applyProtection="1">
      <alignment horizontal="left" vertical="center" wrapText="1" indent="6"/>
    </xf>
    <xf numFmtId="164" fontId="9" fillId="0" borderId="33" xfId="1" applyNumberFormat="1" applyFont="1" applyFill="1" applyBorder="1" applyAlignment="1" applyProtection="1">
      <alignment horizontal="right" vertical="center" wrapText="1" indent="2"/>
      <protection locked="0"/>
    </xf>
    <xf numFmtId="0" fontId="15" fillId="0" borderId="3" xfId="1" applyFont="1" applyFill="1" applyBorder="1" applyAlignment="1" applyProtection="1">
      <alignment horizontal="left" vertical="center" wrapText="1" indent="1"/>
    </xf>
    <xf numFmtId="3" fontId="15" fillId="0" borderId="5" xfId="1" applyNumberFormat="1" applyFont="1" applyFill="1" applyBorder="1" applyAlignment="1" applyProtection="1">
      <alignment horizontal="right" vertical="center" wrapText="1" indent="1"/>
    </xf>
    <xf numFmtId="3" fontId="9" fillId="0" borderId="34" xfId="1" applyNumberFormat="1" applyFont="1" applyFill="1" applyBorder="1" applyAlignment="1" applyProtection="1">
      <alignment horizontal="right" vertical="center" wrapText="1" indent="1"/>
    </xf>
    <xf numFmtId="164" fontId="9" fillId="0" borderId="32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5" xfId="1" applyFont="1" applyFill="1" applyBorder="1" applyAlignment="1" applyProtection="1">
      <alignment horizontal="left" vertical="center" wrapText="1" indent="1"/>
    </xf>
    <xf numFmtId="3" fontId="9" fillId="0" borderId="0" xfId="1" applyNumberFormat="1" applyFont="1" applyFill="1" applyBorder="1" applyAlignment="1" applyProtection="1">
      <alignment horizontal="right" vertical="center" wrapText="1" indent="1"/>
    </xf>
    <xf numFmtId="3" fontId="15" fillId="0" borderId="36" xfId="1" applyNumberFormat="1" applyFont="1" applyFill="1" applyBorder="1" applyAlignment="1" applyProtection="1">
      <alignment horizontal="right" vertical="center" wrapText="1" indent="1"/>
    </xf>
    <xf numFmtId="164" fontId="8" fillId="0" borderId="37" xfId="1" applyNumberFormat="1" applyFont="1" applyFill="1" applyBorder="1" applyAlignment="1" applyProtection="1">
      <alignment horizontal="right" vertical="center" wrapText="1" indent="1"/>
    </xf>
    <xf numFmtId="164" fontId="15" fillId="0" borderId="37" xfId="1" applyNumberFormat="1" applyFont="1" applyFill="1" applyBorder="1" applyAlignment="1" applyProtection="1">
      <alignment horizontal="right" vertical="center" wrapText="1" indent="1"/>
    </xf>
    <xf numFmtId="164" fontId="14" fillId="0" borderId="37" xfId="0" applyNumberFormat="1" applyFont="1" applyBorder="1" applyAlignment="1" applyProtection="1">
      <alignment horizontal="right" vertical="center" wrapText="1" indent="1"/>
    </xf>
    <xf numFmtId="0" fontId="15" fillId="0" borderId="3" xfId="1" applyFont="1" applyFill="1" applyBorder="1" applyAlignment="1" applyProtection="1">
      <alignment horizontal="right" vertical="center" wrapText="1" indent="2"/>
    </xf>
    <xf numFmtId="0" fontId="15" fillId="0" borderId="4" xfId="1" applyFont="1" applyFill="1" applyBorder="1" applyAlignment="1" applyProtection="1">
      <alignment horizontal="right" vertical="center" wrapText="1" indent="2"/>
    </xf>
    <xf numFmtId="3" fontId="9" fillId="0" borderId="3" xfId="1" applyNumberFormat="1" applyFont="1" applyFill="1" applyBorder="1" applyAlignment="1" applyProtection="1">
      <alignment horizontal="right" vertical="center" wrapText="1" indent="1"/>
    </xf>
    <xf numFmtId="164" fontId="9" fillId="0" borderId="38" xfId="1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0" xfId="1" applyFont="1" applyFill="1" applyProtection="1"/>
    <xf numFmtId="0" fontId="3" fillId="0" borderId="0" xfId="1" applyFont="1" applyFill="1" applyProtection="1"/>
    <xf numFmtId="0" fontId="14" fillId="0" borderId="23" xfId="0" applyFont="1" applyBorder="1" applyAlignment="1" applyProtection="1">
      <alignment horizontal="left" vertical="center" wrapText="1" indent="1"/>
    </xf>
    <xf numFmtId="0" fontId="18" fillId="0" borderId="24" xfId="0" applyFont="1" applyBorder="1" applyAlignment="1" applyProtection="1">
      <alignment horizontal="left" vertical="center" wrapText="1" indent="1"/>
    </xf>
    <xf numFmtId="3" fontId="18" fillId="0" borderId="25" xfId="0" applyNumberFormat="1" applyFont="1" applyBorder="1" applyAlignment="1" applyProtection="1">
      <alignment horizontal="right" vertical="center" wrapText="1" indent="1"/>
    </xf>
    <xf numFmtId="3" fontId="18" fillId="0" borderId="3" xfId="0" applyNumberFormat="1" applyFont="1" applyBorder="1" applyAlignment="1" applyProtection="1">
      <alignment horizontal="right" vertical="center" wrapText="1" indent="1"/>
    </xf>
    <xf numFmtId="164" fontId="18" fillId="0" borderId="4" xfId="0" quotePrefix="1" applyNumberFormat="1" applyFont="1" applyBorder="1" applyAlignment="1" applyProtection="1">
      <alignment horizontal="right" vertical="center" wrapText="1" indent="1"/>
    </xf>
    <xf numFmtId="0" fontId="1" fillId="0" borderId="39" xfId="1" applyFont="1" applyFill="1" applyBorder="1" applyProtection="1"/>
    <xf numFmtId="0" fontId="1" fillId="0" borderId="0" xfId="1" applyFont="1" applyFill="1" applyBorder="1" applyProtection="1"/>
    <xf numFmtId="0" fontId="1" fillId="0" borderId="38" xfId="1" applyFont="1" applyFill="1" applyBorder="1" applyAlignment="1" applyProtection="1">
      <alignment horizontal="right" vertical="center" indent="1"/>
    </xf>
    <xf numFmtId="0" fontId="3" fillId="0" borderId="39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38" xfId="1" applyFont="1" applyFill="1" applyBorder="1" applyAlignment="1" applyProtection="1">
      <alignment horizontal="center"/>
    </xf>
    <xf numFmtId="164" fontId="5" fillId="0" borderId="40" xfId="1" applyNumberFormat="1" applyFont="1" applyFill="1" applyBorder="1" applyAlignment="1" applyProtection="1">
      <alignment horizontal="left" vertical="center"/>
    </xf>
    <xf numFmtId="0" fontId="6" fillId="0" borderId="41" xfId="0" applyFont="1" applyFill="1" applyBorder="1" applyAlignment="1" applyProtection="1">
      <alignment horizontal="right" vertical="center"/>
    </xf>
    <xf numFmtId="3" fontId="1" fillId="0" borderId="0" xfId="1" applyNumberFormat="1" applyFill="1" applyBorder="1" applyProtection="1"/>
    <xf numFmtId="3" fontId="1" fillId="0" borderId="0" xfId="1" applyNumberFormat="1" applyFont="1" applyFill="1" applyProtection="1"/>
    <xf numFmtId="0" fontId="1" fillId="0" borderId="0" xfId="1" applyFont="1" applyFill="1" applyAlignment="1" applyProtection="1">
      <alignment horizontal="right" vertical="center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.&#233;vi%20rend%20m&#243;d.%20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  "/>
      <sheetName val="4. sz.mell Önkormányzat"/>
      <sheetName val="5. sz.mell Hivatal"/>
      <sheetName val="6. sz.mell Óvoda"/>
      <sheetName val="7. sz.mell Könyvtár"/>
      <sheetName val="8. sz.mell Bölcsőde"/>
      <sheetName val="9.sz.mell."/>
      <sheetName val="10.sz.mell."/>
      <sheetName val="11.sz mell."/>
      <sheetName val="12. sz. mell. "/>
      <sheetName val="13. sz. mell."/>
    </sheetNames>
    <sheetDataSet>
      <sheetData sheetId="0"/>
      <sheetData sheetId="1"/>
      <sheetData sheetId="2"/>
      <sheetData sheetId="3">
        <row r="9">
          <cell r="D9">
            <v>114032928</v>
          </cell>
        </row>
        <row r="10">
          <cell r="D10">
            <v>152088486</v>
          </cell>
        </row>
        <row r="11">
          <cell r="D11">
            <v>109161069</v>
          </cell>
        </row>
        <row r="12">
          <cell r="D12">
            <v>8321774</v>
          </cell>
        </row>
        <row r="13">
          <cell r="D13">
            <v>1590857</v>
          </cell>
        </row>
        <row r="19">
          <cell r="D19">
            <v>146182000</v>
          </cell>
          <cell r="E19">
            <v>350000</v>
          </cell>
        </row>
        <row r="26">
          <cell r="C26">
            <v>4841000</v>
          </cell>
        </row>
        <row r="27">
          <cell r="C27">
            <v>0</v>
          </cell>
        </row>
        <row r="29">
          <cell r="D29">
            <v>209000000</v>
          </cell>
        </row>
        <row r="30">
          <cell r="D30">
            <v>44000000</v>
          </cell>
        </row>
        <row r="32">
          <cell r="D32">
            <v>165000000</v>
          </cell>
        </row>
        <row r="33">
          <cell r="D33">
            <v>11000000</v>
          </cell>
        </row>
        <row r="34">
          <cell r="D34">
            <v>0</v>
          </cell>
        </row>
        <row r="35">
          <cell r="D35">
            <v>1000000</v>
          </cell>
        </row>
        <row r="37">
          <cell r="E37">
            <v>300000</v>
          </cell>
        </row>
        <row r="38">
          <cell r="D38">
            <v>9510000</v>
          </cell>
        </row>
        <row r="39">
          <cell r="D39">
            <v>3200000</v>
          </cell>
        </row>
        <row r="40">
          <cell r="D40">
            <v>5732000</v>
          </cell>
        </row>
        <row r="42">
          <cell r="D42">
            <v>4660000</v>
          </cell>
          <cell r="E42">
            <v>81000</v>
          </cell>
        </row>
        <row r="75">
          <cell r="D75">
            <v>842930559</v>
          </cell>
          <cell r="E75">
            <v>14622000</v>
          </cell>
          <cell r="F75">
            <v>9907000</v>
          </cell>
        </row>
        <row r="94">
          <cell r="D94">
            <v>135283600</v>
          </cell>
          <cell r="E94">
            <v>2490000</v>
          </cell>
        </row>
        <row r="95">
          <cell r="D95">
            <v>17353312</v>
          </cell>
          <cell r="E95">
            <v>506000</v>
          </cell>
        </row>
        <row r="96">
          <cell r="D96">
            <v>111802000</v>
          </cell>
          <cell r="E96">
            <v>2057000</v>
          </cell>
        </row>
        <row r="97">
          <cell r="D97">
            <v>5000000</v>
          </cell>
        </row>
        <row r="99">
          <cell r="D99">
            <v>15165</v>
          </cell>
        </row>
        <row r="105">
          <cell r="D105">
            <v>26635000</v>
          </cell>
          <cell r="E105">
            <v>300000</v>
          </cell>
        </row>
        <row r="110">
          <cell r="E110">
            <v>10000000</v>
          </cell>
        </row>
        <row r="112">
          <cell r="D112">
            <v>9562333</v>
          </cell>
        </row>
        <row r="113">
          <cell r="D113">
            <v>734514000</v>
          </cell>
        </row>
        <row r="115">
          <cell r="D115">
            <v>32684000</v>
          </cell>
        </row>
        <row r="117">
          <cell r="D117">
            <v>9025000</v>
          </cell>
        </row>
        <row r="123">
          <cell r="D123">
            <v>1500000</v>
          </cell>
        </row>
        <row r="142">
          <cell r="D142">
            <v>13151000</v>
          </cell>
        </row>
      </sheetData>
      <sheetData sheetId="4">
        <row r="11">
          <cell r="D11">
            <v>33569000</v>
          </cell>
          <cell r="E11">
            <v>7221000</v>
          </cell>
        </row>
        <row r="12">
          <cell r="D12">
            <v>5550000</v>
          </cell>
        </row>
        <row r="14">
          <cell r="D14">
            <v>8461000</v>
          </cell>
        </row>
        <row r="15">
          <cell r="D15">
            <v>12806000</v>
          </cell>
          <cell r="E15">
            <v>1950000</v>
          </cell>
        </row>
        <row r="24">
          <cell r="D24">
            <v>1360000</v>
          </cell>
        </row>
        <row r="26">
          <cell r="F26">
            <v>70000</v>
          </cell>
        </row>
        <row r="39">
          <cell r="D39">
            <v>806038</v>
          </cell>
        </row>
        <row r="47">
          <cell r="D47">
            <v>160860000</v>
          </cell>
          <cell r="E47">
            <v>3520000</v>
          </cell>
          <cell r="F47">
            <v>3294000</v>
          </cell>
        </row>
        <row r="48">
          <cell r="D48">
            <v>40086835</v>
          </cell>
          <cell r="E48">
            <v>739000</v>
          </cell>
          <cell r="F48">
            <v>642000</v>
          </cell>
        </row>
        <row r="49">
          <cell r="D49">
            <v>126556000</v>
          </cell>
          <cell r="E49">
            <v>4912000</v>
          </cell>
          <cell r="F49">
            <v>6041000</v>
          </cell>
        </row>
        <row r="53">
          <cell r="D53">
            <v>1905000</v>
          </cell>
        </row>
      </sheetData>
      <sheetData sheetId="5">
        <row r="39">
          <cell r="C39">
            <v>654114</v>
          </cell>
        </row>
        <row r="47">
          <cell r="C47">
            <v>129515200</v>
          </cell>
        </row>
        <row r="48">
          <cell r="C48">
            <v>30004054</v>
          </cell>
        </row>
        <row r="49">
          <cell r="C49">
            <v>12038000</v>
          </cell>
        </row>
        <row r="53">
          <cell r="C53">
            <v>535000</v>
          </cell>
        </row>
      </sheetData>
      <sheetData sheetId="6">
        <row r="11">
          <cell r="C11">
            <v>1200000</v>
          </cell>
        </row>
        <row r="12">
          <cell r="C12">
            <v>972000</v>
          </cell>
        </row>
        <row r="39">
          <cell r="C39">
            <v>999245</v>
          </cell>
        </row>
        <row r="47">
          <cell r="C47">
            <v>15842800</v>
          </cell>
        </row>
        <row r="48">
          <cell r="C48">
            <v>3426476</v>
          </cell>
        </row>
        <row r="49">
          <cell r="C49">
            <v>10976000</v>
          </cell>
        </row>
        <row r="53">
          <cell r="C53">
            <v>26000</v>
          </cell>
        </row>
      </sheetData>
      <sheetData sheetId="7">
        <row r="39">
          <cell r="C39">
            <v>720597</v>
          </cell>
        </row>
        <row r="47">
          <cell r="C47">
            <v>41206000</v>
          </cell>
        </row>
        <row r="48">
          <cell r="C48">
            <v>8839892</v>
          </cell>
        </row>
        <row r="49">
          <cell r="C49">
            <v>12006000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L167"/>
  <sheetViews>
    <sheetView tabSelected="1" view="pageBreakPreview" zoomScaleNormal="120" zoomScaleSheetLayoutView="100" workbookViewId="0">
      <selection activeCell="F4" sqref="F4"/>
    </sheetView>
  </sheetViews>
  <sheetFormatPr defaultRowHeight="15.75" x14ac:dyDescent="0.25"/>
  <cols>
    <col min="1" max="1" width="9.5" style="1" customWidth="1"/>
    <col min="2" max="2" width="64.1640625" style="1" customWidth="1"/>
    <col min="3" max="3" width="16.6640625" style="1" customWidth="1"/>
    <col min="4" max="5" width="14.5" style="1" customWidth="1"/>
    <col min="6" max="6" width="14.1640625" style="149" customWidth="1"/>
    <col min="7" max="7" width="5.83203125" style="3" customWidth="1"/>
    <col min="8" max="8" width="9.83203125" style="3" bestFit="1" customWidth="1"/>
    <col min="9" max="16384" width="9.33203125" style="3"/>
  </cols>
  <sheetData>
    <row r="3" spans="1:7" x14ac:dyDescent="0.25">
      <c r="F3" s="2" t="s">
        <v>275</v>
      </c>
    </row>
    <row r="4" spans="1:7" x14ac:dyDescent="0.25">
      <c r="F4" s="4" t="s">
        <v>0</v>
      </c>
    </row>
    <row r="6" spans="1:7" ht="39.75" customHeight="1" x14ac:dyDescent="0.25">
      <c r="A6" s="5" t="s">
        <v>1</v>
      </c>
      <c r="B6" s="5"/>
      <c r="C6" s="5"/>
      <c r="D6" s="5"/>
      <c r="E6" s="5"/>
      <c r="F6" s="5"/>
    </row>
    <row r="8" spans="1:7" ht="15.95" customHeight="1" x14ac:dyDescent="0.25">
      <c r="A8" s="6" t="s">
        <v>2</v>
      </c>
      <c r="B8" s="6"/>
      <c r="C8" s="6"/>
      <c r="D8" s="6"/>
      <c r="E8" s="6"/>
      <c r="F8" s="6"/>
    </row>
    <row r="9" spans="1:7" ht="15.95" customHeight="1" thickBot="1" x14ac:dyDescent="0.3">
      <c r="A9" s="7"/>
      <c r="B9" s="7"/>
      <c r="C9" s="8"/>
      <c r="D9" s="8"/>
      <c r="E9" s="8"/>
      <c r="F9" s="9" t="s">
        <v>3</v>
      </c>
    </row>
    <row r="10" spans="1:7" ht="38.1" customHeight="1" thickBot="1" x14ac:dyDescent="0.3">
      <c r="A10" s="10" t="s">
        <v>4</v>
      </c>
      <c r="B10" s="11" t="s">
        <v>5</v>
      </c>
      <c r="C10" s="12" t="s">
        <v>6</v>
      </c>
      <c r="D10" s="13" t="s">
        <v>7</v>
      </c>
      <c r="E10" s="13" t="s">
        <v>8</v>
      </c>
      <c r="F10" s="12" t="s">
        <v>9</v>
      </c>
    </row>
    <row r="11" spans="1:7" s="18" customFormat="1" ht="12" customHeight="1" thickBot="1" x14ac:dyDescent="0.25">
      <c r="A11" s="14"/>
      <c r="B11" s="15" t="s">
        <v>10</v>
      </c>
      <c r="C11" s="16" t="s">
        <v>11</v>
      </c>
      <c r="D11" s="16" t="s">
        <v>12</v>
      </c>
      <c r="E11" s="16" t="s">
        <v>13</v>
      </c>
      <c r="F11" s="17" t="s">
        <v>14</v>
      </c>
    </row>
    <row r="12" spans="1:7" s="24" customFormat="1" ht="12" customHeight="1" thickBot="1" x14ac:dyDescent="0.25">
      <c r="A12" s="19" t="s">
        <v>15</v>
      </c>
      <c r="B12" s="20" t="s">
        <v>16</v>
      </c>
      <c r="C12" s="21">
        <f>SUM(C13:C18)</f>
        <v>385195114</v>
      </c>
      <c r="D12" s="21">
        <f>SUM(D13:D18)</f>
        <v>385195114</v>
      </c>
      <c r="E12" s="21">
        <f>SUM(E13:E18)</f>
        <v>0</v>
      </c>
      <c r="F12" s="22">
        <f>+F13+F14+F15+F16+F17+F18</f>
        <v>0</v>
      </c>
      <c r="G12" s="23"/>
    </row>
    <row r="13" spans="1:7" s="24" customFormat="1" ht="12" customHeight="1" x14ac:dyDescent="0.2">
      <c r="A13" s="25" t="s">
        <v>17</v>
      </c>
      <c r="B13" s="26" t="s">
        <v>18</v>
      </c>
      <c r="C13" s="27">
        <f>+D13+E13+F13</f>
        <v>114032928</v>
      </c>
      <c r="D13" s="27">
        <f>+'[1]4. sz.mell Önkormányzat'!D9</f>
        <v>114032928</v>
      </c>
      <c r="E13" s="27"/>
      <c r="F13" s="28"/>
    </row>
    <row r="14" spans="1:7" s="24" customFormat="1" ht="12" customHeight="1" x14ac:dyDescent="0.2">
      <c r="A14" s="29" t="s">
        <v>19</v>
      </c>
      <c r="B14" s="30" t="s">
        <v>20</v>
      </c>
      <c r="C14" s="27">
        <f>+D14+E14+F14</f>
        <v>152088486</v>
      </c>
      <c r="D14" s="27">
        <f>+'[1]4. sz.mell Önkormányzat'!D10</f>
        <v>152088486</v>
      </c>
      <c r="E14" s="31"/>
      <c r="F14" s="32"/>
    </row>
    <row r="15" spans="1:7" s="24" customFormat="1" ht="12" customHeight="1" x14ac:dyDescent="0.2">
      <c r="A15" s="29" t="s">
        <v>21</v>
      </c>
      <c r="B15" s="30" t="s">
        <v>22</v>
      </c>
      <c r="C15" s="27">
        <f>+D15+E15+F15</f>
        <v>109161069</v>
      </c>
      <c r="D15" s="27">
        <f>+'[1]4. sz.mell Önkormányzat'!D11</f>
        <v>109161069</v>
      </c>
      <c r="E15" s="31"/>
      <c r="F15" s="32"/>
    </row>
    <row r="16" spans="1:7" s="24" customFormat="1" ht="12" customHeight="1" x14ac:dyDescent="0.2">
      <c r="A16" s="29" t="s">
        <v>23</v>
      </c>
      <c r="B16" s="30" t="s">
        <v>24</v>
      </c>
      <c r="C16" s="27">
        <f>+D16+E16+F16</f>
        <v>8321774</v>
      </c>
      <c r="D16" s="27">
        <f>+'[1]4. sz.mell Önkormányzat'!D12</f>
        <v>8321774</v>
      </c>
      <c r="E16" s="31"/>
      <c r="F16" s="32"/>
    </row>
    <row r="17" spans="1:7" s="24" customFormat="1" ht="12" customHeight="1" x14ac:dyDescent="0.2">
      <c r="A17" s="29" t="s">
        <v>25</v>
      </c>
      <c r="B17" s="33" t="s">
        <v>26</v>
      </c>
      <c r="C17" s="27">
        <f>+D17+E17+F17</f>
        <v>1590857</v>
      </c>
      <c r="D17" s="27">
        <f>+'[1]4. sz.mell Önkormányzat'!D13</f>
        <v>1590857</v>
      </c>
      <c r="E17" s="31"/>
      <c r="F17" s="32"/>
    </row>
    <row r="18" spans="1:7" s="24" customFormat="1" ht="12" customHeight="1" thickBot="1" x14ac:dyDescent="0.25">
      <c r="A18" s="34" t="s">
        <v>27</v>
      </c>
      <c r="B18" s="26" t="s">
        <v>28</v>
      </c>
      <c r="C18" s="27"/>
      <c r="D18" s="27"/>
      <c r="E18" s="35"/>
      <c r="F18" s="32"/>
    </row>
    <row r="19" spans="1:7" s="24" customFormat="1" ht="15" customHeight="1" thickBot="1" x14ac:dyDescent="0.25">
      <c r="A19" s="10" t="s">
        <v>29</v>
      </c>
      <c r="B19" s="36" t="s">
        <v>30</v>
      </c>
      <c r="C19" s="37">
        <f>SUM(C20:C23)</f>
        <v>147892000</v>
      </c>
      <c r="D19" s="37">
        <f>SUM(D20:D23)</f>
        <v>147542000</v>
      </c>
      <c r="E19" s="37">
        <f>SUM(E20:E24)</f>
        <v>350000</v>
      </c>
      <c r="F19" s="38">
        <f>SUM(F20:F24)</f>
        <v>0</v>
      </c>
      <c r="G19" s="23"/>
    </row>
    <row r="20" spans="1:7" s="24" customFormat="1" ht="12" customHeight="1" x14ac:dyDescent="0.2">
      <c r="A20" s="25" t="s">
        <v>31</v>
      </c>
      <c r="B20" s="30" t="s">
        <v>32</v>
      </c>
      <c r="C20" s="27"/>
      <c r="D20" s="27"/>
      <c r="E20" s="27"/>
      <c r="F20" s="28"/>
    </row>
    <row r="21" spans="1:7" s="24" customFormat="1" ht="12" customHeight="1" x14ac:dyDescent="0.2">
      <c r="A21" s="29" t="s">
        <v>33</v>
      </c>
      <c r="B21" s="30" t="s">
        <v>34</v>
      </c>
      <c r="C21" s="27"/>
      <c r="D21" s="27"/>
      <c r="E21" s="27"/>
      <c r="F21" s="32"/>
    </row>
    <row r="22" spans="1:7" s="24" customFormat="1" ht="12" customHeight="1" x14ac:dyDescent="0.2">
      <c r="A22" s="29" t="s">
        <v>35</v>
      </c>
      <c r="B22" s="30" t="s">
        <v>36</v>
      </c>
      <c r="C22" s="27"/>
      <c r="D22" s="27"/>
      <c r="E22" s="27"/>
      <c r="F22" s="32"/>
    </row>
    <row r="23" spans="1:7" s="24" customFormat="1" ht="12" customHeight="1" x14ac:dyDescent="0.2">
      <c r="A23" s="29" t="s">
        <v>37</v>
      </c>
      <c r="B23" s="30" t="s">
        <v>38</v>
      </c>
      <c r="C23" s="27">
        <f>+D23+E23+F24</f>
        <v>147892000</v>
      </c>
      <c r="D23" s="27">
        <f>+'[1]4. sz.mell Önkormányzat'!D19+'[1]5. sz.mell Hivatal'!D24</f>
        <v>147542000</v>
      </c>
      <c r="E23" s="27">
        <f>+'[1]4. sz.mell Önkormányzat'!E19</f>
        <v>350000</v>
      </c>
      <c r="F23" s="32"/>
    </row>
    <row r="24" spans="1:7" s="24" customFormat="1" ht="12" customHeight="1" thickBot="1" x14ac:dyDescent="0.25">
      <c r="A24" s="29" t="s">
        <v>39</v>
      </c>
      <c r="B24" s="39" t="s">
        <v>40</v>
      </c>
      <c r="C24" s="40"/>
      <c r="D24" s="40"/>
      <c r="E24" s="40"/>
      <c r="F24" s="32"/>
    </row>
    <row r="25" spans="1:7" s="24" customFormat="1" ht="23.25" customHeight="1" thickBot="1" x14ac:dyDescent="0.25">
      <c r="A25" s="19" t="s">
        <v>41</v>
      </c>
      <c r="B25" s="20" t="s">
        <v>42</v>
      </c>
      <c r="C25" s="22">
        <f>+C26+C27+C28+C29+C30</f>
        <v>4841000</v>
      </c>
      <c r="D25" s="22">
        <f>+D26+D27+D28+D29+D30</f>
        <v>4841000</v>
      </c>
      <c r="E25" s="22">
        <f>+E26+E27+E28+E29+E30</f>
        <v>0</v>
      </c>
      <c r="F25" s="22">
        <f>+F26+F27+F28+F29+F30</f>
        <v>0</v>
      </c>
    </row>
    <row r="26" spans="1:7" s="24" customFormat="1" ht="12" customHeight="1" x14ac:dyDescent="0.2">
      <c r="A26" s="41" t="s">
        <v>43</v>
      </c>
      <c r="B26" s="42" t="s">
        <v>44</v>
      </c>
      <c r="C26" s="27"/>
      <c r="D26" s="27"/>
      <c r="E26" s="27"/>
      <c r="F26" s="28"/>
    </row>
    <row r="27" spans="1:7" s="24" customFormat="1" ht="12" customHeight="1" x14ac:dyDescent="0.2">
      <c r="A27" s="43" t="s">
        <v>45</v>
      </c>
      <c r="B27" s="33" t="s">
        <v>46</v>
      </c>
      <c r="C27" s="31"/>
      <c r="D27" s="31"/>
      <c r="E27" s="31"/>
      <c r="F27" s="32"/>
    </row>
    <row r="28" spans="1:7" s="24" customFormat="1" ht="12" customHeight="1" x14ac:dyDescent="0.2">
      <c r="A28" s="43" t="s">
        <v>47</v>
      </c>
      <c r="B28" s="33" t="s">
        <v>48</v>
      </c>
      <c r="C28" s="31"/>
      <c r="D28" s="31"/>
      <c r="E28" s="31"/>
      <c r="F28" s="32"/>
    </row>
    <row r="29" spans="1:7" s="24" customFormat="1" ht="12" customHeight="1" x14ac:dyDescent="0.2">
      <c r="A29" s="43" t="s">
        <v>49</v>
      </c>
      <c r="B29" s="33" t="s">
        <v>50</v>
      </c>
      <c r="C29" s="31"/>
      <c r="D29" s="31"/>
      <c r="E29" s="31"/>
      <c r="F29" s="32"/>
    </row>
    <row r="30" spans="1:7" s="24" customFormat="1" ht="12" customHeight="1" x14ac:dyDescent="0.2">
      <c r="A30" s="43" t="s">
        <v>51</v>
      </c>
      <c r="B30" s="33" t="s">
        <v>52</v>
      </c>
      <c r="C30" s="31">
        <f>+D30</f>
        <v>4841000</v>
      </c>
      <c r="D30" s="31">
        <f>+'[1]4. sz.mell Önkormányzat'!C26</f>
        <v>4841000</v>
      </c>
      <c r="E30" s="31"/>
      <c r="F30" s="32"/>
    </row>
    <row r="31" spans="1:7" s="24" customFormat="1" ht="12" customHeight="1" thickBot="1" x14ac:dyDescent="0.25">
      <c r="A31" s="44" t="s">
        <v>53</v>
      </c>
      <c r="B31" s="45" t="s">
        <v>54</v>
      </c>
      <c r="C31" s="35">
        <f>+D31</f>
        <v>0</v>
      </c>
      <c r="D31" s="35">
        <f>+'[1]4. sz.mell Önkormányzat'!C27</f>
        <v>0</v>
      </c>
      <c r="E31" s="35"/>
      <c r="F31" s="46"/>
    </row>
    <row r="32" spans="1:7" s="24" customFormat="1" ht="12" customHeight="1" thickBot="1" x14ac:dyDescent="0.25">
      <c r="A32" s="19" t="s">
        <v>55</v>
      </c>
      <c r="B32" s="20" t="s">
        <v>56</v>
      </c>
      <c r="C32" s="21">
        <f>C33+C37+C38+C39</f>
        <v>221070000</v>
      </c>
      <c r="D32" s="21">
        <f>D33+D37+D38+D39</f>
        <v>221000000</v>
      </c>
      <c r="E32" s="21"/>
      <c r="F32" s="47">
        <f>+F33+F37+F38+F39</f>
        <v>70000</v>
      </c>
      <c r="G32" s="23"/>
    </row>
    <row r="33" spans="1:7" s="24" customFormat="1" ht="12" customHeight="1" x14ac:dyDescent="0.2">
      <c r="A33" s="41" t="s">
        <v>57</v>
      </c>
      <c r="B33" s="42" t="s">
        <v>58</v>
      </c>
      <c r="C33" s="27">
        <f t="shared" ref="C33:C39" si="0">+D33+E33+F33</f>
        <v>209000000</v>
      </c>
      <c r="D33" s="27">
        <f>+'[1]4. sz.mell Önkormányzat'!D29</f>
        <v>209000000</v>
      </c>
      <c r="E33" s="27"/>
      <c r="F33" s="48">
        <f>+F34+F35</f>
        <v>0</v>
      </c>
    </row>
    <row r="34" spans="1:7" s="24" customFormat="1" ht="12" customHeight="1" x14ac:dyDescent="0.2">
      <c r="A34" s="43" t="s">
        <v>59</v>
      </c>
      <c r="B34" s="33" t="s">
        <v>60</v>
      </c>
      <c r="C34" s="27">
        <f t="shared" si="0"/>
        <v>44000000</v>
      </c>
      <c r="D34" s="27">
        <f>+'[1]4. sz.mell Önkormányzat'!D30</f>
        <v>44000000</v>
      </c>
      <c r="E34" s="31"/>
      <c r="F34" s="32"/>
    </row>
    <row r="35" spans="1:7" s="24" customFormat="1" ht="12" customHeight="1" x14ac:dyDescent="0.2">
      <c r="A35" s="43" t="s">
        <v>61</v>
      </c>
      <c r="B35" s="33" t="s">
        <v>62</v>
      </c>
      <c r="C35" s="27">
        <f t="shared" si="0"/>
        <v>0</v>
      </c>
      <c r="D35" s="27">
        <f>+'[1]4. sz.mell Önkormányzat'!D31</f>
        <v>0</v>
      </c>
      <c r="E35" s="31"/>
      <c r="F35" s="32"/>
    </row>
    <row r="36" spans="1:7" s="24" customFormat="1" ht="12" customHeight="1" x14ac:dyDescent="0.2">
      <c r="A36" s="43" t="s">
        <v>63</v>
      </c>
      <c r="B36" s="49" t="s">
        <v>64</v>
      </c>
      <c r="C36" s="27">
        <f t="shared" si="0"/>
        <v>165000000</v>
      </c>
      <c r="D36" s="27">
        <f>+'[1]4. sz.mell Önkormányzat'!D32</f>
        <v>165000000</v>
      </c>
      <c r="E36" s="31"/>
      <c r="F36" s="32"/>
    </row>
    <row r="37" spans="1:7" s="24" customFormat="1" ht="12" customHeight="1" x14ac:dyDescent="0.2">
      <c r="A37" s="43" t="s">
        <v>65</v>
      </c>
      <c r="B37" s="33" t="s">
        <v>66</v>
      </c>
      <c r="C37" s="27">
        <f t="shared" si="0"/>
        <v>11000000</v>
      </c>
      <c r="D37" s="27">
        <f>+'[1]4. sz.mell Önkormányzat'!D33</f>
        <v>11000000</v>
      </c>
      <c r="E37" s="31"/>
      <c r="F37" s="32"/>
    </row>
    <row r="38" spans="1:7" s="24" customFormat="1" ht="12" customHeight="1" x14ac:dyDescent="0.2">
      <c r="A38" s="43" t="s">
        <v>67</v>
      </c>
      <c r="B38" s="33" t="s">
        <v>68</v>
      </c>
      <c r="C38" s="27">
        <f t="shared" si="0"/>
        <v>0</v>
      </c>
      <c r="D38" s="27">
        <f>+'[1]4. sz.mell Önkormányzat'!D34</f>
        <v>0</v>
      </c>
      <c r="E38" s="31"/>
      <c r="F38" s="32"/>
    </row>
    <row r="39" spans="1:7" s="24" customFormat="1" ht="12" customHeight="1" thickBot="1" x14ac:dyDescent="0.25">
      <c r="A39" s="44" t="s">
        <v>69</v>
      </c>
      <c r="B39" s="45" t="s">
        <v>70</v>
      </c>
      <c r="C39" s="27">
        <f t="shared" si="0"/>
        <v>1070000</v>
      </c>
      <c r="D39" s="27">
        <f>+'[1]4. sz.mell Önkormányzat'!D35</f>
        <v>1000000</v>
      </c>
      <c r="E39" s="35"/>
      <c r="F39" s="46">
        <f>+'[1]5. sz.mell Hivatal'!F26</f>
        <v>70000</v>
      </c>
    </row>
    <row r="40" spans="1:7" s="24" customFormat="1" ht="12" customHeight="1" thickBot="1" x14ac:dyDescent="0.25">
      <c r="A40" s="19" t="s">
        <v>71</v>
      </c>
      <c r="B40" s="20" t="s">
        <v>72</v>
      </c>
      <c r="C40" s="21">
        <f>SUM(C41:C50)</f>
        <v>95212000</v>
      </c>
      <c r="D40" s="21">
        <f>SUM(D41:D50)</f>
        <v>85660000</v>
      </c>
      <c r="E40" s="21">
        <f>SUM(E41:E50)</f>
        <v>9552000</v>
      </c>
      <c r="F40" s="22">
        <f>SUM(F41:F50)</f>
        <v>0</v>
      </c>
      <c r="G40" s="23"/>
    </row>
    <row r="41" spans="1:7" s="24" customFormat="1" ht="12" customHeight="1" x14ac:dyDescent="0.2">
      <c r="A41" s="41" t="s">
        <v>73</v>
      </c>
      <c r="B41" s="42" t="s">
        <v>74</v>
      </c>
      <c r="C41" s="27">
        <f t="shared" ref="C41:C46" si="1">+D41+E41+F41</f>
        <v>300000</v>
      </c>
      <c r="D41" s="27">
        <f>+'[1]4. sz.mell Önkormányzat'!D37+'[1]5. sz.mell Hivatal'!D10+'[1]7. sz.mell Könyvtár'!C10</f>
        <v>0</v>
      </c>
      <c r="E41" s="27">
        <f>+'[1]4. sz.mell Önkormányzat'!E37+'[1]5. sz.mell Hivatal'!E10</f>
        <v>300000</v>
      </c>
      <c r="F41" s="28"/>
    </row>
    <row r="42" spans="1:7" s="24" customFormat="1" ht="12" customHeight="1" x14ac:dyDescent="0.2">
      <c r="A42" s="43" t="s">
        <v>75</v>
      </c>
      <c r="B42" s="33" t="s">
        <v>76</v>
      </c>
      <c r="C42" s="27">
        <f>+D42+E42+F42</f>
        <v>51500000</v>
      </c>
      <c r="D42" s="27">
        <f>+'[1]4. sz.mell Önkormányzat'!D38+'[1]5. sz.mell Hivatal'!D11+'[1]7. sz.mell Könyvtár'!C11</f>
        <v>44279000</v>
      </c>
      <c r="E42" s="27">
        <f>+'[1]4. sz.mell Önkormányzat'!E38+'[1]5. sz.mell Hivatal'!E11</f>
        <v>7221000</v>
      </c>
      <c r="F42" s="28"/>
    </row>
    <row r="43" spans="1:7" s="24" customFormat="1" ht="12" customHeight="1" x14ac:dyDescent="0.2">
      <c r="A43" s="43" t="s">
        <v>77</v>
      </c>
      <c r="B43" s="33" t="s">
        <v>78</v>
      </c>
      <c r="C43" s="27">
        <f t="shared" si="1"/>
        <v>9722000</v>
      </c>
      <c r="D43" s="27">
        <f>+'[1]4. sz.mell Önkormányzat'!D39+'[1]5. sz.mell Hivatal'!D12+'[1]7. sz.mell Könyvtár'!C12</f>
        <v>9722000</v>
      </c>
      <c r="E43" s="27">
        <f>+'[1]4. sz.mell Önkormányzat'!E39+'[1]5. sz.mell Hivatal'!E12</f>
        <v>0</v>
      </c>
      <c r="F43" s="28"/>
    </row>
    <row r="44" spans="1:7" s="24" customFormat="1" ht="12" customHeight="1" x14ac:dyDescent="0.2">
      <c r="A44" s="43" t="s">
        <v>79</v>
      </c>
      <c r="B44" s="33" t="s">
        <v>80</v>
      </c>
      <c r="C44" s="27">
        <f t="shared" si="1"/>
        <v>5732000</v>
      </c>
      <c r="D44" s="27">
        <f>+'[1]4. sz.mell Önkormányzat'!D40+'[1]5. sz.mell Hivatal'!D13</f>
        <v>5732000</v>
      </c>
      <c r="E44" s="27">
        <f>+'[1]4. sz.mell Önkormányzat'!E40+'[1]5. sz.mell Hivatal'!E13</f>
        <v>0</v>
      </c>
      <c r="F44" s="28"/>
    </row>
    <row r="45" spans="1:7" s="24" customFormat="1" ht="12" customHeight="1" x14ac:dyDescent="0.2">
      <c r="A45" s="43" t="s">
        <v>81</v>
      </c>
      <c r="B45" s="33" t="s">
        <v>82</v>
      </c>
      <c r="C45" s="27">
        <f t="shared" si="1"/>
        <v>8461000</v>
      </c>
      <c r="D45" s="27">
        <f>+'[1]4. sz.mell Önkormányzat'!D41+'[1]5. sz.mell Hivatal'!D14</f>
        <v>8461000</v>
      </c>
      <c r="E45" s="27">
        <f>+'[1]4. sz.mell Önkormányzat'!E41+'[1]5. sz.mell Hivatal'!E14</f>
        <v>0</v>
      </c>
      <c r="F45" s="28"/>
    </row>
    <row r="46" spans="1:7" s="24" customFormat="1" ht="12" customHeight="1" x14ac:dyDescent="0.2">
      <c r="A46" s="43" t="s">
        <v>83</v>
      </c>
      <c r="B46" s="33" t="s">
        <v>84</v>
      </c>
      <c r="C46" s="27">
        <f t="shared" si="1"/>
        <v>19497000</v>
      </c>
      <c r="D46" s="27">
        <f>+'[1]4. sz.mell Önkormányzat'!D42+'[1]5. sz.mell Hivatal'!D15</f>
        <v>17466000</v>
      </c>
      <c r="E46" s="27">
        <f>+'[1]4. sz.mell Önkormányzat'!E42+'[1]5. sz.mell Hivatal'!E15</f>
        <v>2031000</v>
      </c>
      <c r="F46" s="28"/>
    </row>
    <row r="47" spans="1:7" s="24" customFormat="1" ht="12" customHeight="1" x14ac:dyDescent="0.2">
      <c r="A47" s="43" t="s">
        <v>85</v>
      </c>
      <c r="B47" s="33" t="s">
        <v>86</v>
      </c>
      <c r="C47" s="27">
        <f>+D47+E47+F47</f>
        <v>0</v>
      </c>
      <c r="D47" s="27">
        <f>+'[1]4. sz.mell Önkormányzat'!D43+'[1]5. sz.mell Hivatal'!D16</f>
        <v>0</v>
      </c>
      <c r="E47" s="27">
        <f>+'[1]4. sz.mell Önkormányzat'!E43+'[1]5. sz.mell Hivatal'!E16</f>
        <v>0</v>
      </c>
      <c r="F47" s="28"/>
    </row>
    <row r="48" spans="1:7" s="24" customFormat="1" ht="12" customHeight="1" x14ac:dyDescent="0.2">
      <c r="A48" s="43" t="s">
        <v>87</v>
      </c>
      <c r="B48" s="33" t="s">
        <v>88</v>
      </c>
      <c r="C48" s="27">
        <f>+D48+E48+F48</f>
        <v>0</v>
      </c>
      <c r="D48" s="27">
        <f>+'[1]4. sz.mell Önkormányzat'!D44+'[1]5. sz.mell Hivatal'!D17</f>
        <v>0</v>
      </c>
      <c r="E48" s="27">
        <f>+'[1]4. sz.mell Önkormányzat'!E44+'[1]5. sz.mell Hivatal'!E17</f>
        <v>0</v>
      </c>
      <c r="F48" s="28"/>
    </row>
    <row r="49" spans="1:8" s="24" customFormat="1" ht="12" customHeight="1" x14ac:dyDescent="0.2">
      <c r="A49" s="43" t="s">
        <v>89</v>
      </c>
      <c r="B49" s="45" t="s">
        <v>90</v>
      </c>
      <c r="C49" s="27">
        <f>+D49+E49+F49</f>
        <v>0</v>
      </c>
      <c r="D49" s="27">
        <f>+'[1]4. sz.mell Önkormányzat'!D46+'[1]5. sz.mell Hivatal'!D19</f>
        <v>0</v>
      </c>
      <c r="E49" s="27">
        <f>+'[1]5. sz.mell Hivatal'!D19+'[1]5. sz.mell Hivatal'!E19</f>
        <v>0</v>
      </c>
      <c r="F49" s="28"/>
    </row>
    <row r="50" spans="1:8" s="24" customFormat="1" ht="12" customHeight="1" thickBot="1" x14ac:dyDescent="0.25">
      <c r="A50" s="43" t="s">
        <v>91</v>
      </c>
      <c r="B50" s="45" t="s">
        <v>92</v>
      </c>
      <c r="C50" s="27">
        <f>+D50+E50+F50</f>
        <v>0</v>
      </c>
      <c r="D50" s="27">
        <f>+'[1]4. sz.mell Önkormányzat'!D47+'[1]5. sz.mell Hivatal'!D20</f>
        <v>0</v>
      </c>
      <c r="E50" s="27">
        <f>+'[1]4. sz.mell Önkormányzat'!E47+'[1]5. sz.mell Hivatal'!E20</f>
        <v>0</v>
      </c>
      <c r="F50" s="28">
        <f>+'[1]5. sz.mell Hivatal'!F20</f>
        <v>0</v>
      </c>
    </row>
    <row r="51" spans="1:8" s="24" customFormat="1" ht="12" customHeight="1" thickBot="1" x14ac:dyDescent="0.25">
      <c r="A51" s="19" t="s">
        <v>93</v>
      </c>
      <c r="B51" s="20" t="s">
        <v>94</v>
      </c>
      <c r="C51" s="21">
        <f>SUM(C52:C56)</f>
        <v>0</v>
      </c>
      <c r="D51" s="21">
        <f>SUM(D52:D56)</f>
        <v>0</v>
      </c>
      <c r="E51" s="21">
        <f>SUM(E52:E56)</f>
        <v>0</v>
      </c>
      <c r="F51" s="22">
        <f>SUM(F52:F56)</f>
        <v>0</v>
      </c>
      <c r="G51" s="23"/>
    </row>
    <row r="52" spans="1:8" s="24" customFormat="1" ht="12" customHeight="1" x14ac:dyDescent="0.2">
      <c r="A52" s="41" t="s">
        <v>95</v>
      </c>
      <c r="B52" s="42" t="s">
        <v>96</v>
      </c>
      <c r="C52" s="27"/>
      <c r="D52" s="27"/>
      <c r="E52" s="27"/>
      <c r="F52" s="50"/>
    </row>
    <row r="53" spans="1:8" s="24" customFormat="1" ht="12" customHeight="1" x14ac:dyDescent="0.2">
      <c r="A53" s="43" t="s">
        <v>97</v>
      </c>
      <c r="B53" s="33" t="s">
        <v>98</v>
      </c>
      <c r="C53" s="27"/>
      <c r="D53" s="27"/>
      <c r="E53" s="31"/>
      <c r="F53" s="51"/>
    </row>
    <row r="54" spans="1:8" s="24" customFormat="1" ht="12" customHeight="1" x14ac:dyDescent="0.2">
      <c r="A54" s="43" t="s">
        <v>99</v>
      </c>
      <c r="B54" s="33" t="s">
        <v>100</v>
      </c>
      <c r="C54" s="27">
        <f>+D54</f>
        <v>0</v>
      </c>
      <c r="D54" s="27">
        <f>+'[1]4. sz.mell Önkormányzat'!D51+'[1]5. sz.mell Hivatal'!D34</f>
        <v>0</v>
      </c>
      <c r="E54" s="31"/>
      <c r="F54" s="51"/>
    </row>
    <row r="55" spans="1:8" s="24" customFormat="1" ht="12" customHeight="1" x14ac:dyDescent="0.2">
      <c r="A55" s="43" t="s">
        <v>101</v>
      </c>
      <c r="B55" s="33" t="s">
        <v>102</v>
      </c>
      <c r="C55" s="27"/>
      <c r="D55" s="31"/>
      <c r="E55" s="31"/>
      <c r="F55" s="51"/>
    </row>
    <row r="56" spans="1:8" s="24" customFormat="1" ht="12" customHeight="1" thickBot="1" x14ac:dyDescent="0.25">
      <c r="A56" s="44" t="s">
        <v>103</v>
      </c>
      <c r="B56" s="45" t="s">
        <v>104</v>
      </c>
      <c r="C56" s="27"/>
      <c r="D56" s="35"/>
      <c r="E56" s="35"/>
      <c r="F56" s="52"/>
    </row>
    <row r="57" spans="1:8" s="24" customFormat="1" ht="12" customHeight="1" thickBot="1" x14ac:dyDescent="0.25">
      <c r="A57" s="19" t="s">
        <v>105</v>
      </c>
      <c r="B57" s="20" t="s">
        <v>106</v>
      </c>
      <c r="C57" s="21">
        <f>+C58+C59+C60</f>
        <v>0</v>
      </c>
      <c r="D57" s="21">
        <f>+D58+D59+D60</f>
        <v>0</v>
      </c>
      <c r="E57" s="21">
        <f>+E58+E59+E60</f>
        <v>0</v>
      </c>
      <c r="F57" s="22">
        <f>+F58+F59+F60</f>
        <v>0</v>
      </c>
      <c r="H57" s="23"/>
    </row>
    <row r="58" spans="1:8" s="24" customFormat="1" ht="12.75" customHeight="1" x14ac:dyDescent="0.2">
      <c r="A58" s="41" t="s">
        <v>107</v>
      </c>
      <c r="B58" s="42" t="s">
        <v>108</v>
      </c>
      <c r="C58" s="27"/>
      <c r="D58" s="27"/>
      <c r="E58" s="27"/>
      <c r="F58" s="28"/>
    </row>
    <row r="59" spans="1:8" s="24" customFormat="1" ht="12" customHeight="1" x14ac:dyDescent="0.2">
      <c r="A59" s="43" t="s">
        <v>109</v>
      </c>
      <c r="B59" s="33" t="s">
        <v>110</v>
      </c>
      <c r="C59" s="27"/>
      <c r="D59" s="31"/>
      <c r="E59" s="31"/>
      <c r="F59" s="32"/>
    </row>
    <row r="60" spans="1:8" s="24" customFormat="1" ht="12" customHeight="1" x14ac:dyDescent="0.2">
      <c r="A60" s="43" t="s">
        <v>111</v>
      </c>
      <c r="B60" s="33" t="s">
        <v>112</v>
      </c>
      <c r="C60" s="27"/>
      <c r="D60" s="31"/>
      <c r="E60" s="31"/>
      <c r="F60" s="32"/>
    </row>
    <row r="61" spans="1:8" s="24" customFormat="1" ht="12" customHeight="1" thickBot="1" x14ac:dyDescent="0.25">
      <c r="A61" s="44" t="s">
        <v>113</v>
      </c>
      <c r="B61" s="45" t="s">
        <v>114</v>
      </c>
      <c r="C61" s="35"/>
      <c r="D61" s="35"/>
      <c r="E61" s="35"/>
      <c r="F61" s="46"/>
    </row>
    <row r="62" spans="1:8" s="24" customFormat="1" ht="12" customHeight="1" thickBot="1" x14ac:dyDescent="0.25">
      <c r="A62" s="19" t="s">
        <v>115</v>
      </c>
      <c r="B62" s="36" t="s">
        <v>116</v>
      </c>
      <c r="C62" s="37">
        <f>SUM(C63:C65)</f>
        <v>0</v>
      </c>
      <c r="D62" s="37">
        <f>SUM(D63:D65)</f>
        <v>0</v>
      </c>
      <c r="E62" s="37"/>
      <c r="F62" s="22">
        <f>SUM(F63:F65)</f>
        <v>0</v>
      </c>
    </row>
    <row r="63" spans="1:8" s="24" customFormat="1" ht="12" customHeight="1" x14ac:dyDescent="0.2">
      <c r="A63" s="41" t="s">
        <v>117</v>
      </c>
      <c r="B63" s="42" t="s">
        <v>118</v>
      </c>
      <c r="C63" s="27"/>
      <c r="D63" s="27"/>
      <c r="E63" s="27"/>
      <c r="F63" s="51"/>
    </row>
    <row r="64" spans="1:8" s="24" customFormat="1" ht="12" customHeight="1" x14ac:dyDescent="0.2">
      <c r="A64" s="43" t="s">
        <v>119</v>
      </c>
      <c r="B64" s="33" t="s">
        <v>120</v>
      </c>
      <c r="C64" s="31"/>
      <c r="D64" s="31"/>
      <c r="E64" s="31"/>
      <c r="F64" s="51"/>
    </row>
    <row r="65" spans="1:7" s="24" customFormat="1" ht="12" customHeight="1" x14ac:dyDescent="0.2">
      <c r="A65" s="43" t="s">
        <v>121</v>
      </c>
      <c r="B65" s="33" t="s">
        <v>122</v>
      </c>
      <c r="C65" s="31">
        <f>+D65</f>
        <v>0</v>
      </c>
      <c r="D65" s="31"/>
      <c r="E65" s="31"/>
      <c r="F65" s="51"/>
    </row>
    <row r="66" spans="1:7" s="24" customFormat="1" ht="12" customHeight="1" thickBot="1" x14ac:dyDescent="0.25">
      <c r="A66" s="44" t="s">
        <v>123</v>
      </c>
      <c r="B66" s="45" t="s">
        <v>124</v>
      </c>
      <c r="C66" s="35">
        <f>+D66</f>
        <v>0</v>
      </c>
      <c r="D66" s="35"/>
      <c r="E66" s="35"/>
      <c r="F66" s="51"/>
    </row>
    <row r="67" spans="1:7" s="24" customFormat="1" ht="12" customHeight="1" thickBot="1" x14ac:dyDescent="0.25">
      <c r="A67" s="19" t="s">
        <v>125</v>
      </c>
      <c r="B67" s="20" t="s">
        <v>126</v>
      </c>
      <c r="C67" s="21">
        <f>C12+C19+C25+C32+C40+C51+C57+C62</f>
        <v>854210114</v>
      </c>
      <c r="D67" s="21">
        <f>D12+D19+D25+D32+D40+D51+D57+D62</f>
        <v>844238114</v>
      </c>
      <c r="E67" s="21">
        <f>E12+E19+E25+E32+E40+E51+E57+E62</f>
        <v>9902000</v>
      </c>
      <c r="F67" s="47">
        <f>+F12+F19+F25+F32+F40+F51+F57+F62</f>
        <v>70000</v>
      </c>
      <c r="G67" s="23"/>
    </row>
    <row r="68" spans="1:7" s="24" customFormat="1" ht="12" customHeight="1" thickBot="1" x14ac:dyDescent="0.25">
      <c r="A68" s="53" t="s">
        <v>127</v>
      </c>
      <c r="B68" s="36" t="s">
        <v>128</v>
      </c>
      <c r="C68" s="37"/>
      <c r="D68" s="37"/>
      <c r="E68" s="37"/>
      <c r="F68" s="22">
        <f>SUM(F69:F71)</f>
        <v>0</v>
      </c>
    </row>
    <row r="69" spans="1:7" s="24" customFormat="1" ht="12" customHeight="1" x14ac:dyDescent="0.2">
      <c r="A69" s="41" t="s">
        <v>129</v>
      </c>
      <c r="B69" s="42" t="s">
        <v>130</v>
      </c>
      <c r="C69" s="27"/>
      <c r="D69" s="27"/>
      <c r="E69" s="27"/>
      <c r="F69" s="51"/>
    </row>
    <row r="70" spans="1:7" s="24" customFormat="1" ht="12" customHeight="1" x14ac:dyDescent="0.2">
      <c r="A70" s="43" t="s">
        <v>131</v>
      </c>
      <c r="B70" s="33" t="s">
        <v>132</v>
      </c>
      <c r="C70" s="31"/>
      <c r="D70" s="31"/>
      <c r="E70" s="31"/>
      <c r="F70" s="51"/>
    </row>
    <row r="71" spans="1:7" s="24" customFormat="1" ht="12" customHeight="1" thickBot="1" x14ac:dyDescent="0.25">
      <c r="A71" s="44" t="s">
        <v>133</v>
      </c>
      <c r="B71" s="54" t="s">
        <v>134</v>
      </c>
      <c r="C71" s="35"/>
      <c r="D71" s="35"/>
      <c r="E71" s="35"/>
      <c r="F71" s="51"/>
    </row>
    <row r="72" spans="1:7" s="24" customFormat="1" ht="12" customHeight="1" thickBot="1" x14ac:dyDescent="0.25">
      <c r="A72" s="53" t="s">
        <v>135</v>
      </c>
      <c r="B72" s="36" t="s">
        <v>136</v>
      </c>
      <c r="C72" s="37">
        <v>0</v>
      </c>
      <c r="D72" s="37">
        <v>0</v>
      </c>
      <c r="E72" s="37">
        <v>0</v>
      </c>
      <c r="F72" s="22">
        <f>SUM(F73:F76)</f>
        <v>0</v>
      </c>
    </row>
    <row r="73" spans="1:7" s="24" customFormat="1" ht="12" customHeight="1" x14ac:dyDescent="0.2">
      <c r="A73" s="41" t="s">
        <v>137</v>
      </c>
      <c r="B73" s="42" t="s">
        <v>138</v>
      </c>
      <c r="C73" s="27"/>
      <c r="D73" s="27"/>
      <c r="E73" s="27"/>
      <c r="F73" s="51"/>
    </row>
    <row r="74" spans="1:7" s="24" customFormat="1" ht="12" customHeight="1" x14ac:dyDescent="0.2">
      <c r="A74" s="43" t="s">
        <v>139</v>
      </c>
      <c r="B74" s="33" t="s">
        <v>140</v>
      </c>
      <c r="C74" s="31"/>
      <c r="D74" s="31"/>
      <c r="E74" s="31"/>
      <c r="F74" s="51"/>
    </row>
    <row r="75" spans="1:7" s="24" customFormat="1" ht="12" customHeight="1" x14ac:dyDescent="0.2">
      <c r="A75" s="43" t="s">
        <v>141</v>
      </c>
      <c r="B75" s="33" t="s">
        <v>142</v>
      </c>
      <c r="C75" s="31"/>
      <c r="D75" s="31"/>
      <c r="E75" s="31"/>
      <c r="F75" s="51"/>
    </row>
    <row r="76" spans="1:7" s="24" customFormat="1" ht="12" customHeight="1" thickBot="1" x14ac:dyDescent="0.25">
      <c r="A76" s="44" t="s">
        <v>143</v>
      </c>
      <c r="B76" s="45" t="s">
        <v>144</v>
      </c>
      <c r="C76" s="35"/>
      <c r="D76" s="35"/>
      <c r="E76" s="35"/>
      <c r="F76" s="51"/>
    </row>
    <row r="77" spans="1:7" s="24" customFormat="1" ht="12" customHeight="1" thickBot="1" x14ac:dyDescent="0.25">
      <c r="A77" s="53" t="s">
        <v>145</v>
      </c>
      <c r="B77" s="36" t="s">
        <v>146</v>
      </c>
      <c r="C77" s="37">
        <f>SUM(C78:C79)</f>
        <v>870639553</v>
      </c>
      <c r="D77" s="37">
        <f>SUM(D78:D79)</f>
        <v>846110553</v>
      </c>
      <c r="E77" s="37">
        <f>SUM(E78:E79)</f>
        <v>14622000</v>
      </c>
      <c r="F77" s="22">
        <f>SUM(F78:F79)</f>
        <v>9907000</v>
      </c>
    </row>
    <row r="78" spans="1:7" s="24" customFormat="1" ht="12" customHeight="1" x14ac:dyDescent="0.2">
      <c r="A78" s="41" t="s">
        <v>147</v>
      </c>
      <c r="B78" s="42" t="s">
        <v>148</v>
      </c>
      <c r="C78" s="27">
        <f>+D78+E78+F78</f>
        <v>870639553</v>
      </c>
      <c r="D78" s="27">
        <f>+'[1]4. sz.mell Önkormányzat'!D75+'[1]7. sz.mell Könyvtár'!C39+'[1]5. sz.mell Hivatal'!D39+'[1]6. sz.mell Óvoda'!C39+'[1]8. sz.mell Bölcsőde'!C39</f>
        <v>846110553</v>
      </c>
      <c r="E78" s="27">
        <f>+'[1]4. sz.mell Önkormányzat'!E75</f>
        <v>14622000</v>
      </c>
      <c r="F78" s="51">
        <f>+'[1]4. sz.mell Önkormányzat'!F75</f>
        <v>9907000</v>
      </c>
    </row>
    <row r="79" spans="1:7" s="24" customFormat="1" ht="12" customHeight="1" thickBot="1" x14ac:dyDescent="0.25">
      <c r="A79" s="44" t="s">
        <v>149</v>
      </c>
      <c r="B79" s="45" t="s">
        <v>150</v>
      </c>
      <c r="C79" s="27"/>
      <c r="D79" s="35"/>
      <c r="E79" s="35"/>
      <c r="F79" s="51"/>
    </row>
    <row r="80" spans="1:7" s="24" customFormat="1" ht="12" customHeight="1" thickBot="1" x14ac:dyDescent="0.25">
      <c r="A80" s="53" t="s">
        <v>151</v>
      </c>
      <c r="B80" s="36" t="s">
        <v>152</v>
      </c>
      <c r="C80" s="37">
        <v>0</v>
      </c>
      <c r="D80" s="37">
        <v>0</v>
      </c>
      <c r="E80" s="37">
        <v>0</v>
      </c>
      <c r="F80" s="22">
        <f>SUM(F81:F83)</f>
        <v>0</v>
      </c>
    </row>
    <row r="81" spans="1:7" s="24" customFormat="1" ht="12" customHeight="1" x14ac:dyDescent="0.2">
      <c r="A81" s="41" t="s">
        <v>153</v>
      </c>
      <c r="B81" s="42" t="s">
        <v>154</v>
      </c>
      <c r="C81" s="27"/>
      <c r="D81" s="27"/>
      <c r="E81" s="27"/>
      <c r="F81" s="51"/>
    </row>
    <row r="82" spans="1:7" s="24" customFormat="1" ht="12" customHeight="1" x14ac:dyDescent="0.2">
      <c r="A82" s="43" t="s">
        <v>155</v>
      </c>
      <c r="B82" s="33" t="s">
        <v>156</v>
      </c>
      <c r="C82" s="27"/>
      <c r="D82" s="27"/>
      <c r="E82" s="27"/>
      <c r="F82" s="51"/>
    </row>
    <row r="83" spans="1:7" s="24" customFormat="1" ht="12" customHeight="1" thickBot="1" x14ac:dyDescent="0.25">
      <c r="A83" s="43" t="s">
        <v>157</v>
      </c>
      <c r="B83" s="33" t="s">
        <v>158</v>
      </c>
      <c r="C83" s="31"/>
      <c r="D83" s="31"/>
      <c r="E83" s="31"/>
      <c r="F83" s="51"/>
    </row>
    <row r="84" spans="1:7" s="24" customFormat="1" ht="12" customHeight="1" thickBot="1" x14ac:dyDescent="0.25">
      <c r="A84" s="53" t="s">
        <v>159</v>
      </c>
      <c r="B84" s="36" t="s">
        <v>160</v>
      </c>
      <c r="C84" s="37">
        <v>0</v>
      </c>
      <c r="D84" s="37">
        <v>0</v>
      </c>
      <c r="E84" s="37">
        <v>0</v>
      </c>
      <c r="F84" s="22">
        <f>SUM(F85:F88)</f>
        <v>0</v>
      </c>
    </row>
    <row r="85" spans="1:7" s="24" customFormat="1" ht="12" customHeight="1" x14ac:dyDescent="0.2">
      <c r="A85" s="55" t="s">
        <v>161</v>
      </c>
      <c r="B85" s="42" t="s">
        <v>162</v>
      </c>
      <c r="C85" s="27"/>
      <c r="D85" s="27"/>
      <c r="E85" s="27"/>
      <c r="F85" s="51"/>
    </row>
    <row r="86" spans="1:7" s="24" customFormat="1" ht="12" customHeight="1" x14ac:dyDescent="0.2">
      <c r="A86" s="56" t="s">
        <v>163</v>
      </c>
      <c r="B86" s="33" t="s">
        <v>164</v>
      </c>
      <c r="C86" s="27"/>
      <c r="D86" s="27"/>
      <c r="E86" s="27"/>
      <c r="F86" s="51"/>
    </row>
    <row r="87" spans="1:7" s="24" customFormat="1" ht="12" customHeight="1" x14ac:dyDescent="0.2">
      <c r="A87" s="56" t="s">
        <v>165</v>
      </c>
      <c r="B87" s="33" t="s">
        <v>166</v>
      </c>
      <c r="C87" s="27"/>
      <c r="D87" s="27"/>
      <c r="E87" s="27"/>
      <c r="F87" s="51"/>
    </row>
    <row r="88" spans="1:7" s="24" customFormat="1" ht="12" customHeight="1" thickBot="1" x14ac:dyDescent="0.25">
      <c r="A88" s="56" t="s">
        <v>167</v>
      </c>
      <c r="B88" s="33" t="s">
        <v>168</v>
      </c>
      <c r="C88" s="31"/>
      <c r="D88" s="31"/>
      <c r="E88" s="31"/>
      <c r="F88" s="51"/>
    </row>
    <row r="89" spans="1:7" s="24" customFormat="1" ht="13.5" customHeight="1" thickBot="1" x14ac:dyDescent="0.25">
      <c r="A89" s="53" t="s">
        <v>169</v>
      </c>
      <c r="B89" s="36" t="s">
        <v>170</v>
      </c>
      <c r="C89" s="37"/>
      <c r="D89" s="37"/>
      <c r="E89" s="37"/>
      <c r="F89" s="57"/>
    </row>
    <row r="90" spans="1:7" s="24" customFormat="1" ht="13.5" customHeight="1" thickBot="1" x14ac:dyDescent="0.25">
      <c r="A90" s="53" t="s">
        <v>171</v>
      </c>
      <c r="B90" s="36" t="s">
        <v>172</v>
      </c>
      <c r="C90" s="37"/>
      <c r="D90" s="37"/>
      <c r="E90" s="37"/>
      <c r="F90" s="57"/>
    </row>
    <row r="91" spans="1:7" s="24" customFormat="1" ht="15.75" customHeight="1" thickBot="1" x14ac:dyDescent="0.25">
      <c r="A91" s="53" t="s">
        <v>173</v>
      </c>
      <c r="B91" s="58" t="s">
        <v>174</v>
      </c>
      <c r="C91" s="59">
        <f>C68+C72+C77+C80+C84+C89+C90</f>
        <v>870639553</v>
      </c>
      <c r="D91" s="59">
        <f>D68+D72+D77+D80+D84+D89+D90</f>
        <v>846110553</v>
      </c>
      <c r="E91" s="59">
        <f>E68+E72+E77+E80+E84+E89+E90</f>
        <v>14622000</v>
      </c>
      <c r="F91" s="60">
        <f>F68+F72+F77+F80+F84+F89+F90</f>
        <v>9907000</v>
      </c>
    </row>
    <row r="92" spans="1:7" s="24" customFormat="1" ht="13.5" customHeight="1" thickBot="1" x14ac:dyDescent="0.25">
      <c r="A92" s="61" t="s">
        <v>175</v>
      </c>
      <c r="B92" s="62" t="s">
        <v>176</v>
      </c>
      <c r="C92" s="63">
        <f>C67+C91</f>
        <v>1724849667</v>
      </c>
      <c r="D92" s="63">
        <f>D67+D91</f>
        <v>1690348667</v>
      </c>
      <c r="E92" s="63">
        <f>E67+E91</f>
        <v>24524000</v>
      </c>
      <c r="F92" s="47">
        <f>+F67+F91</f>
        <v>9977000</v>
      </c>
      <c r="G92" s="23"/>
    </row>
    <row r="93" spans="1:7" s="24" customFormat="1" ht="36" customHeight="1" x14ac:dyDescent="0.2">
      <c r="A93" s="64"/>
      <c r="B93" s="65"/>
      <c r="C93" s="65"/>
      <c r="D93" s="65"/>
      <c r="E93" s="65"/>
      <c r="F93" s="66"/>
    </row>
    <row r="94" spans="1:7" ht="16.5" customHeight="1" x14ac:dyDescent="0.25">
      <c r="A94" s="6" t="s">
        <v>177</v>
      </c>
      <c r="B94" s="6"/>
      <c r="C94" s="6"/>
      <c r="D94" s="6"/>
      <c r="E94" s="6"/>
      <c r="F94" s="6"/>
    </row>
    <row r="95" spans="1:7" s="70" customFormat="1" ht="16.5" customHeight="1" thickBot="1" x14ac:dyDescent="0.3">
      <c r="A95" s="67"/>
      <c r="B95" s="67"/>
      <c r="C95" s="68"/>
      <c r="D95" s="68"/>
      <c r="E95" s="68"/>
      <c r="F95" s="69" t="s">
        <v>178</v>
      </c>
    </row>
    <row r="96" spans="1:7" ht="38.1" customHeight="1" thickBot="1" x14ac:dyDescent="0.3">
      <c r="A96" s="10" t="s">
        <v>4</v>
      </c>
      <c r="B96" s="11" t="s">
        <v>179</v>
      </c>
      <c r="C96" s="12" t="s">
        <v>6</v>
      </c>
      <c r="D96" s="13" t="s">
        <v>7</v>
      </c>
      <c r="E96" s="13" t="s">
        <v>8</v>
      </c>
      <c r="F96" s="12" t="s">
        <v>9</v>
      </c>
    </row>
    <row r="97" spans="1:8" s="18" customFormat="1" ht="12" customHeight="1" thickBot="1" x14ac:dyDescent="0.25">
      <c r="A97" s="71"/>
      <c r="B97" s="72" t="s">
        <v>10</v>
      </c>
      <c r="C97" s="73" t="s">
        <v>11</v>
      </c>
      <c r="D97" s="73" t="s">
        <v>12</v>
      </c>
      <c r="E97" s="73" t="s">
        <v>13</v>
      </c>
      <c r="F97" s="74" t="s">
        <v>14</v>
      </c>
    </row>
    <row r="98" spans="1:8" ht="12" customHeight="1" thickBot="1" x14ac:dyDescent="0.3">
      <c r="A98" s="19" t="s">
        <v>15</v>
      </c>
      <c r="B98" s="75" t="s">
        <v>180</v>
      </c>
      <c r="C98" s="21">
        <f>SUM(C99:C103)</f>
        <v>1666023667</v>
      </c>
      <c r="D98" s="21">
        <f>SUM(D99:D103)</f>
        <v>1631522667</v>
      </c>
      <c r="E98" s="21">
        <f>SUM(E99:E103)</f>
        <v>24524000</v>
      </c>
      <c r="F98" s="22">
        <f>SUM(F99:F103)</f>
        <v>9977000</v>
      </c>
      <c r="G98" s="76"/>
    </row>
    <row r="99" spans="1:8" ht="12" customHeight="1" x14ac:dyDescent="0.25">
      <c r="A99" s="77" t="s">
        <v>17</v>
      </c>
      <c r="B99" s="78" t="s">
        <v>181</v>
      </c>
      <c r="C99" s="79">
        <f>D99+E99+F99</f>
        <v>492011600</v>
      </c>
      <c r="D99" s="79">
        <f>+'[1]4. sz.mell Önkormányzat'!D94+'[1]5. sz.mell Hivatal'!D47+'[1]6. sz.mell Óvoda'!C47+'[1]7. sz.mell Könyvtár'!C47+'[1]8. sz.mell Bölcsőde'!C47</f>
        <v>482707600</v>
      </c>
      <c r="E99" s="79">
        <f>+'[1]4. sz.mell Önkormányzat'!E94+'[1]5. sz.mell Hivatal'!E47</f>
        <v>6010000</v>
      </c>
      <c r="F99" s="80">
        <f>+'[1]5. sz.mell Hivatal'!F47</f>
        <v>3294000</v>
      </c>
      <c r="H99" s="81"/>
    </row>
    <row r="100" spans="1:8" ht="12" customHeight="1" x14ac:dyDescent="0.25">
      <c r="A100" s="43" t="s">
        <v>19</v>
      </c>
      <c r="B100" s="82" t="s">
        <v>182</v>
      </c>
      <c r="C100" s="83">
        <f>D100+E100+F100</f>
        <v>101597569</v>
      </c>
      <c r="D100" s="84">
        <f>+'[1]4. sz.mell Önkormányzat'!D95+'[1]5. sz.mell Hivatal'!D48+'[1]6. sz.mell Óvoda'!C48+'[1]7. sz.mell Könyvtár'!C48+'[1]8. sz.mell Bölcsőde'!C48</f>
        <v>99710569</v>
      </c>
      <c r="E100" s="84">
        <f>+'[1]4. sz.mell Önkormányzat'!E95+'[1]5. sz.mell Hivatal'!E48</f>
        <v>1245000</v>
      </c>
      <c r="F100" s="85">
        <f>+'[1]5. sz.mell Hivatal'!F48</f>
        <v>642000</v>
      </c>
      <c r="H100" s="81"/>
    </row>
    <row r="101" spans="1:8" ht="12" customHeight="1" x14ac:dyDescent="0.25">
      <c r="A101" s="43" t="s">
        <v>21</v>
      </c>
      <c r="B101" s="82" t="s">
        <v>183</v>
      </c>
      <c r="C101" s="83">
        <f>D101+E101+F101</f>
        <v>286388000</v>
      </c>
      <c r="D101" s="83">
        <f>+'[1]4. sz.mell Önkormányzat'!D96+'[1]5. sz.mell Hivatal'!D49+'[1]6. sz.mell Óvoda'!C49+'[1]7. sz.mell Könyvtár'!C49+'[1]8. sz.mell Bölcsőde'!C49</f>
        <v>273378000</v>
      </c>
      <c r="E101" s="83">
        <f>+'[1]4. sz.mell Önkormányzat'!E96+'[1]5. sz.mell Hivatal'!E49</f>
        <v>6969000</v>
      </c>
      <c r="F101" s="86">
        <f>+'[1]5. sz.mell Hivatal'!F49</f>
        <v>6041000</v>
      </c>
      <c r="H101" s="81"/>
    </row>
    <row r="102" spans="1:8" ht="12" customHeight="1" x14ac:dyDescent="0.25">
      <c r="A102" s="43" t="s">
        <v>23</v>
      </c>
      <c r="B102" s="87" t="s">
        <v>184</v>
      </c>
      <c r="C102" s="83">
        <f>D102+E102+F102</f>
        <v>5000000</v>
      </c>
      <c r="D102" s="88">
        <f>+'[1]4. sz.mell Önkormányzat'!D97+'[1]5. sz.mell Hivatal'!D50+'[1]6. sz.mell Óvoda'!C50+'[1]7. sz.mell Könyvtár'!C50</f>
        <v>5000000</v>
      </c>
      <c r="E102" s="88">
        <f>+'[1]4. sz.mell Önkormányzat'!E97+'[1]5. sz.mell Hivatal'!E50</f>
        <v>0</v>
      </c>
      <c r="F102" s="89">
        <f>+'[1]5. sz.mell Hivatal'!F50</f>
        <v>0</v>
      </c>
      <c r="H102" s="81"/>
    </row>
    <row r="103" spans="1:8" ht="12" customHeight="1" x14ac:dyDescent="0.25">
      <c r="A103" s="43" t="s">
        <v>185</v>
      </c>
      <c r="B103" s="90" t="s">
        <v>186</v>
      </c>
      <c r="C103" s="83">
        <f>D103+E103+F103</f>
        <v>781026498</v>
      </c>
      <c r="D103" s="91">
        <f>SUM(D104:D116)</f>
        <v>770726498</v>
      </c>
      <c r="E103" s="91">
        <f>SUM(E104:E115)</f>
        <v>10300000</v>
      </c>
      <c r="F103" s="92">
        <f>SUM(F104:F115)</f>
        <v>0</v>
      </c>
      <c r="H103" s="81"/>
    </row>
    <row r="104" spans="1:8" ht="12" customHeight="1" x14ac:dyDescent="0.25">
      <c r="A104" s="43" t="s">
        <v>27</v>
      </c>
      <c r="B104" s="82" t="s">
        <v>187</v>
      </c>
      <c r="C104" s="83">
        <f>+D104</f>
        <v>15165</v>
      </c>
      <c r="D104" s="93">
        <f>+'[1]4. sz.mell Önkormányzat'!D99</f>
        <v>15165</v>
      </c>
      <c r="E104" s="93"/>
      <c r="F104" s="94"/>
    </row>
    <row r="105" spans="1:8" ht="12" customHeight="1" x14ac:dyDescent="0.25">
      <c r="A105" s="43" t="s">
        <v>188</v>
      </c>
      <c r="B105" s="95" t="s">
        <v>189</v>
      </c>
      <c r="C105" s="83"/>
      <c r="D105" s="93"/>
      <c r="E105" s="93"/>
      <c r="F105" s="94"/>
    </row>
    <row r="106" spans="1:8" ht="12" customHeight="1" x14ac:dyDescent="0.25">
      <c r="A106" s="43" t="s">
        <v>190</v>
      </c>
      <c r="B106" s="95" t="s">
        <v>191</v>
      </c>
      <c r="C106" s="83"/>
      <c r="D106" s="93"/>
      <c r="E106" s="93"/>
      <c r="F106" s="94"/>
    </row>
    <row r="107" spans="1:8" ht="12" customHeight="1" x14ac:dyDescent="0.25">
      <c r="A107" s="43" t="s">
        <v>192</v>
      </c>
      <c r="B107" s="96" t="s">
        <v>193</v>
      </c>
      <c r="C107" s="83"/>
      <c r="D107" s="97"/>
      <c r="E107" s="97"/>
      <c r="F107" s="94"/>
    </row>
    <row r="108" spans="1:8" ht="22.5" customHeight="1" x14ac:dyDescent="0.25">
      <c r="A108" s="43" t="s">
        <v>194</v>
      </c>
      <c r="B108" s="98" t="s">
        <v>195</v>
      </c>
      <c r="C108" s="83"/>
      <c r="D108" s="99"/>
      <c r="E108" s="99"/>
      <c r="F108" s="94"/>
    </row>
    <row r="109" spans="1:8" ht="23.25" customHeight="1" x14ac:dyDescent="0.25">
      <c r="A109" s="43" t="s">
        <v>196</v>
      </c>
      <c r="B109" s="98" t="s">
        <v>197</v>
      </c>
      <c r="C109" s="83"/>
      <c r="D109" s="99"/>
      <c r="E109" s="99"/>
      <c r="F109" s="94"/>
    </row>
    <row r="110" spans="1:8" ht="12" customHeight="1" x14ac:dyDescent="0.25">
      <c r="A110" s="43" t="s">
        <v>198</v>
      </c>
      <c r="B110" s="96" t="s">
        <v>199</v>
      </c>
      <c r="C110" s="83">
        <f>D110+E110+F110</f>
        <v>26935000</v>
      </c>
      <c r="D110" s="100">
        <f>+'[1]4. sz.mell Önkormányzat'!D105</f>
        <v>26635000</v>
      </c>
      <c r="E110" s="100">
        <f>+'[1]4. sz.mell Önkormányzat'!E105</f>
        <v>300000</v>
      </c>
      <c r="F110" s="94"/>
    </row>
    <row r="111" spans="1:8" ht="12" customHeight="1" x14ac:dyDescent="0.25">
      <c r="A111" s="43" t="s">
        <v>200</v>
      </c>
      <c r="B111" s="96" t="s">
        <v>201</v>
      </c>
      <c r="C111" s="83"/>
      <c r="D111" s="97"/>
      <c r="E111" s="97"/>
      <c r="F111" s="94"/>
    </row>
    <row r="112" spans="1:8" ht="26.25" customHeight="1" x14ac:dyDescent="0.25">
      <c r="A112" s="43" t="s">
        <v>202</v>
      </c>
      <c r="B112" s="98" t="s">
        <v>203</v>
      </c>
      <c r="C112" s="83"/>
      <c r="D112" s="99"/>
      <c r="E112" s="99"/>
      <c r="F112" s="94"/>
    </row>
    <row r="113" spans="1:6" ht="12" customHeight="1" x14ac:dyDescent="0.25">
      <c r="A113" s="101" t="s">
        <v>204</v>
      </c>
      <c r="B113" s="95" t="s">
        <v>205</v>
      </c>
      <c r="C113" s="83"/>
      <c r="D113" s="99"/>
      <c r="E113" s="99"/>
      <c r="F113" s="94"/>
    </row>
    <row r="114" spans="1:6" ht="12" customHeight="1" x14ac:dyDescent="0.25">
      <c r="A114" s="43" t="s">
        <v>206</v>
      </c>
      <c r="B114" s="95" t="s">
        <v>207</v>
      </c>
      <c r="C114" s="83"/>
      <c r="D114" s="102"/>
      <c r="E114" s="99"/>
      <c r="F114" s="94"/>
    </row>
    <row r="115" spans="1:6" ht="21" customHeight="1" x14ac:dyDescent="0.25">
      <c r="A115" s="44" t="s">
        <v>208</v>
      </c>
      <c r="B115" s="98" t="s">
        <v>209</v>
      </c>
      <c r="C115" s="84">
        <f>D115+E115+F115</f>
        <v>10000000</v>
      </c>
      <c r="D115" s="102">
        <f>+'[1]4. sz.mell Önkormányzat'!D110</f>
        <v>0</v>
      </c>
      <c r="E115" s="102">
        <f>+'[1]4. sz.mell Önkormányzat'!E110</f>
        <v>10000000</v>
      </c>
      <c r="F115" s="94"/>
    </row>
    <row r="116" spans="1:6" ht="12" customHeight="1" x14ac:dyDescent="0.25">
      <c r="A116" s="43" t="s">
        <v>210</v>
      </c>
      <c r="B116" s="103" t="s">
        <v>211</v>
      </c>
      <c r="C116" s="83">
        <f>+C117+C118</f>
        <v>744076333</v>
      </c>
      <c r="D116" s="83">
        <f>+D117+D118</f>
        <v>744076333</v>
      </c>
      <c r="E116" s="104"/>
      <c r="F116" s="94"/>
    </row>
    <row r="117" spans="1:6" ht="12" customHeight="1" x14ac:dyDescent="0.25">
      <c r="A117" s="43" t="s">
        <v>212</v>
      </c>
      <c r="B117" s="82" t="s">
        <v>213</v>
      </c>
      <c r="C117" s="88">
        <f>+D117</f>
        <v>9562333</v>
      </c>
      <c r="D117" s="83">
        <f>+'[1]4. sz.mell Önkormányzat'!D112</f>
        <v>9562333</v>
      </c>
      <c r="E117" s="104"/>
      <c r="F117" s="105"/>
    </row>
    <row r="118" spans="1:6" ht="12" customHeight="1" thickBot="1" x14ac:dyDescent="0.3">
      <c r="A118" s="106" t="s">
        <v>214</v>
      </c>
      <c r="B118" s="95" t="s">
        <v>215</v>
      </c>
      <c r="C118" s="107">
        <f>+D118</f>
        <v>734514000</v>
      </c>
      <c r="D118" s="83">
        <f>+'[1]4. sz.mell Önkormányzat'!D113</f>
        <v>734514000</v>
      </c>
      <c r="E118" s="108"/>
      <c r="F118" s="109"/>
    </row>
    <row r="119" spans="1:6" ht="12" customHeight="1" thickBot="1" x14ac:dyDescent="0.3">
      <c r="A119" s="19" t="s">
        <v>29</v>
      </c>
      <c r="B119" s="75" t="s">
        <v>216</v>
      </c>
      <c r="C119" s="21">
        <f>SUM(C120+C122+C124)</f>
        <v>45675000</v>
      </c>
      <c r="D119" s="21">
        <f>SUM(D120+D122+D124)</f>
        <v>45675000</v>
      </c>
      <c r="E119" s="21">
        <f>SUM(E120:E124)</f>
        <v>0</v>
      </c>
      <c r="F119" s="22">
        <f>SUM(F120:F124)</f>
        <v>0</v>
      </c>
    </row>
    <row r="120" spans="1:6" ht="12" customHeight="1" x14ac:dyDescent="0.25">
      <c r="A120" s="41" t="s">
        <v>31</v>
      </c>
      <c r="B120" s="82" t="s">
        <v>217</v>
      </c>
      <c r="C120" s="91">
        <f>D120+E120+F120</f>
        <v>35150000</v>
      </c>
      <c r="D120" s="91">
        <f>+'[1]4. sz.mell Önkormányzat'!D115+'[1]5. sz.mell Hivatal'!D53+'[1]7. sz.mell Könyvtár'!C53+'[1]8. sz.mell Bölcsőde'!C53+'[1]6. sz.mell Óvoda'!C53</f>
        <v>35150000</v>
      </c>
      <c r="E120" s="91"/>
      <c r="F120" s="110"/>
    </row>
    <row r="121" spans="1:6" ht="12" customHeight="1" x14ac:dyDescent="0.25">
      <c r="A121" s="41" t="s">
        <v>33</v>
      </c>
      <c r="B121" s="111" t="s">
        <v>218</v>
      </c>
      <c r="C121" s="91">
        <f>D121+E121+F121</f>
        <v>0</v>
      </c>
      <c r="D121" s="107"/>
      <c r="E121" s="107"/>
      <c r="F121" s="110"/>
    </row>
    <row r="122" spans="1:6" ht="12" customHeight="1" x14ac:dyDescent="0.25">
      <c r="A122" s="41" t="s">
        <v>35</v>
      </c>
      <c r="B122" s="111" t="s">
        <v>219</v>
      </c>
      <c r="C122" s="91">
        <f>+D122</f>
        <v>9025000</v>
      </c>
      <c r="D122" s="102">
        <f>+'[1]4. sz.mell Önkormányzat'!D117+'[1]5. sz.mell Hivatal'!D54+'[1]6. sz.mell Óvoda'!C54+'[1]7. sz.mell Könyvtár'!C54+'[1]8. sz.mell Bölcsőde'!C54</f>
        <v>9025000</v>
      </c>
      <c r="E122" s="102"/>
      <c r="F122" s="105"/>
    </row>
    <row r="123" spans="1:6" ht="12" customHeight="1" x14ac:dyDescent="0.25">
      <c r="A123" s="41" t="s">
        <v>37</v>
      </c>
      <c r="B123" s="111" t="s">
        <v>220</v>
      </c>
      <c r="C123" s="91"/>
      <c r="D123" s="83"/>
      <c r="E123" s="83"/>
      <c r="F123" s="112"/>
    </row>
    <row r="124" spans="1:6" ht="12" customHeight="1" x14ac:dyDescent="0.25">
      <c r="A124" s="41" t="s">
        <v>39</v>
      </c>
      <c r="B124" s="113" t="s">
        <v>221</v>
      </c>
      <c r="C124" s="91">
        <f>+D124</f>
        <v>1500000</v>
      </c>
      <c r="D124" s="114">
        <f>+D125+D126+D127+D128+D129+D130+D131+D132</f>
        <v>1500000</v>
      </c>
      <c r="E124" s="114"/>
      <c r="F124" s="112"/>
    </row>
    <row r="125" spans="1:6" ht="12" customHeight="1" x14ac:dyDescent="0.25">
      <c r="A125" s="41" t="s">
        <v>222</v>
      </c>
      <c r="B125" s="115" t="s">
        <v>223</v>
      </c>
      <c r="C125" s="114"/>
      <c r="D125" s="114"/>
      <c r="E125" s="114"/>
      <c r="F125" s="112"/>
    </row>
    <row r="126" spans="1:6" ht="12" customHeight="1" x14ac:dyDescent="0.25">
      <c r="A126" s="41" t="s">
        <v>224</v>
      </c>
      <c r="B126" s="116" t="s">
        <v>225</v>
      </c>
      <c r="C126" s="83"/>
      <c r="D126" s="83"/>
      <c r="E126" s="83"/>
      <c r="F126" s="112"/>
    </row>
    <row r="127" spans="1:6" ht="10.5" customHeight="1" x14ac:dyDescent="0.25">
      <c r="A127" s="41" t="s">
        <v>226</v>
      </c>
      <c r="B127" s="98" t="s">
        <v>227</v>
      </c>
      <c r="C127" s="83"/>
      <c r="D127" s="83"/>
      <c r="E127" s="83"/>
      <c r="F127" s="112"/>
    </row>
    <row r="128" spans="1:6" ht="12" customHeight="1" x14ac:dyDescent="0.25">
      <c r="A128" s="41" t="s">
        <v>228</v>
      </c>
      <c r="B128" s="98" t="s">
        <v>229</v>
      </c>
      <c r="C128" s="83">
        <f>+D128</f>
        <v>1500000</v>
      </c>
      <c r="D128" s="83">
        <f>+'[1]4. sz.mell Önkormányzat'!D123</f>
        <v>1500000</v>
      </c>
      <c r="E128" s="83"/>
      <c r="F128" s="112"/>
    </row>
    <row r="129" spans="1:8" ht="12" customHeight="1" x14ac:dyDescent="0.25">
      <c r="A129" s="41" t="s">
        <v>230</v>
      </c>
      <c r="B129" s="98" t="s">
        <v>231</v>
      </c>
      <c r="C129" s="83"/>
      <c r="D129" s="83"/>
      <c r="E129" s="83"/>
      <c r="F129" s="112"/>
    </row>
    <row r="130" spans="1:8" ht="12" customHeight="1" x14ac:dyDescent="0.25">
      <c r="A130" s="41" t="s">
        <v>232</v>
      </c>
      <c r="B130" s="98" t="s">
        <v>233</v>
      </c>
      <c r="C130" s="83"/>
      <c r="D130" s="83"/>
      <c r="E130" s="83"/>
      <c r="F130" s="112"/>
    </row>
    <row r="131" spans="1:8" ht="12" customHeight="1" x14ac:dyDescent="0.25">
      <c r="A131" s="41" t="s">
        <v>234</v>
      </c>
      <c r="B131" s="98" t="s">
        <v>235</v>
      </c>
      <c r="C131" s="83"/>
      <c r="D131" s="83"/>
      <c r="E131" s="83"/>
      <c r="F131" s="112"/>
    </row>
    <row r="132" spans="1:8" ht="10.5" customHeight="1" thickBot="1" x14ac:dyDescent="0.3">
      <c r="A132" s="101" t="s">
        <v>236</v>
      </c>
      <c r="B132" s="98" t="s">
        <v>237</v>
      </c>
      <c r="C132" s="84"/>
      <c r="D132" s="84"/>
      <c r="E132" s="84"/>
      <c r="F132" s="117"/>
    </row>
    <row r="133" spans="1:8" ht="12" customHeight="1" thickBot="1" x14ac:dyDescent="0.3">
      <c r="A133" s="19" t="s">
        <v>41</v>
      </c>
      <c r="B133" s="118" t="s">
        <v>238</v>
      </c>
      <c r="C133" s="119">
        <f>C98+C119</f>
        <v>1711698667</v>
      </c>
      <c r="D133" s="119">
        <f>D98+D119</f>
        <v>1677197667</v>
      </c>
      <c r="E133" s="119">
        <f>E98+E119</f>
        <v>24524000</v>
      </c>
      <c r="F133" s="47">
        <f>F98+F119</f>
        <v>9977000</v>
      </c>
      <c r="G133" s="76"/>
      <c r="H133" s="76"/>
    </row>
    <row r="134" spans="1:8" ht="12" customHeight="1" thickBot="1" x14ac:dyDescent="0.3">
      <c r="A134" s="19" t="s">
        <v>239</v>
      </c>
      <c r="B134" s="118" t="s">
        <v>240</v>
      </c>
      <c r="C134" s="119">
        <f>SUM(C135:C137)</f>
        <v>0</v>
      </c>
      <c r="D134" s="119">
        <f>SUM(D135:D137)</f>
        <v>0</v>
      </c>
      <c r="E134" s="119"/>
      <c r="F134" s="47"/>
    </row>
    <row r="135" spans="1:8" ht="12" customHeight="1" x14ac:dyDescent="0.25">
      <c r="A135" s="41" t="s">
        <v>57</v>
      </c>
      <c r="B135" s="103" t="s">
        <v>241</v>
      </c>
      <c r="C135" s="120">
        <f>+E135+F135+D135</f>
        <v>0</v>
      </c>
      <c r="D135" s="88">
        <f>+'[1]4. sz.mell Önkormányzat'!D130</f>
        <v>0</v>
      </c>
      <c r="E135" s="88"/>
      <c r="F135" s="121"/>
    </row>
    <row r="136" spans="1:8" ht="12" customHeight="1" x14ac:dyDescent="0.25">
      <c r="A136" s="41" t="s">
        <v>65</v>
      </c>
      <c r="B136" s="103" t="s">
        <v>242</v>
      </c>
      <c r="C136" s="120"/>
      <c r="D136" s="83"/>
      <c r="E136" s="83"/>
      <c r="F136" s="121"/>
    </row>
    <row r="137" spans="1:8" ht="12" customHeight="1" thickBot="1" x14ac:dyDescent="0.3">
      <c r="A137" s="101" t="s">
        <v>67</v>
      </c>
      <c r="B137" s="122" t="s">
        <v>243</v>
      </c>
      <c r="C137" s="123"/>
      <c r="D137" s="84"/>
      <c r="E137" s="84"/>
      <c r="F137" s="121"/>
    </row>
    <row r="138" spans="1:8" ht="12" customHeight="1" thickBot="1" x14ac:dyDescent="0.3">
      <c r="A138" s="19" t="s">
        <v>71</v>
      </c>
      <c r="B138" s="118" t="s">
        <v>244</v>
      </c>
      <c r="C138" s="119"/>
      <c r="D138" s="124"/>
      <c r="E138" s="47"/>
      <c r="F138" s="125">
        <f>SUM(F139:F144)</f>
        <v>0</v>
      </c>
    </row>
    <row r="139" spans="1:8" ht="12" customHeight="1" x14ac:dyDescent="0.25">
      <c r="A139" s="41" t="s">
        <v>73</v>
      </c>
      <c r="B139" s="103" t="s">
        <v>245</v>
      </c>
      <c r="C139" s="120"/>
      <c r="D139" s="88"/>
      <c r="E139" s="88"/>
      <c r="F139" s="121"/>
    </row>
    <row r="140" spans="1:8" ht="12" customHeight="1" x14ac:dyDescent="0.25">
      <c r="A140" s="41" t="s">
        <v>75</v>
      </c>
      <c r="B140" s="103" t="s">
        <v>246</v>
      </c>
      <c r="C140" s="120"/>
      <c r="D140" s="83"/>
      <c r="E140" s="83"/>
      <c r="F140" s="121"/>
    </row>
    <row r="141" spans="1:8" ht="12" customHeight="1" x14ac:dyDescent="0.25">
      <c r="A141" s="41" t="s">
        <v>77</v>
      </c>
      <c r="B141" s="103" t="s">
        <v>247</v>
      </c>
      <c r="C141" s="120"/>
      <c r="D141" s="83"/>
      <c r="E141" s="83"/>
      <c r="F141" s="121"/>
    </row>
    <row r="142" spans="1:8" ht="12" customHeight="1" x14ac:dyDescent="0.25">
      <c r="A142" s="41" t="s">
        <v>79</v>
      </c>
      <c r="B142" s="103" t="s">
        <v>248</v>
      </c>
      <c r="C142" s="83"/>
      <c r="D142" s="84"/>
      <c r="E142" s="84"/>
      <c r="F142" s="121"/>
    </row>
    <row r="143" spans="1:8" ht="12" customHeight="1" x14ac:dyDescent="0.25">
      <c r="A143" s="41" t="s">
        <v>81</v>
      </c>
      <c r="B143" s="103" t="s">
        <v>249</v>
      </c>
      <c r="C143" s="88"/>
      <c r="D143" s="84"/>
      <c r="E143" s="84"/>
      <c r="F143" s="121"/>
    </row>
    <row r="144" spans="1:8" ht="12" customHeight="1" thickBot="1" x14ac:dyDescent="0.3">
      <c r="A144" s="101" t="s">
        <v>83</v>
      </c>
      <c r="B144" s="103" t="s">
        <v>250</v>
      </c>
      <c r="C144" s="123"/>
      <c r="D144" s="84"/>
      <c r="E144" s="84"/>
      <c r="F144" s="121"/>
    </row>
    <row r="145" spans="1:12" ht="12" customHeight="1" thickBot="1" x14ac:dyDescent="0.3">
      <c r="A145" s="19" t="s">
        <v>93</v>
      </c>
      <c r="B145" s="118" t="s">
        <v>251</v>
      </c>
      <c r="C145" s="119">
        <f>SUM(C146:C149)</f>
        <v>13151000</v>
      </c>
      <c r="D145" s="119">
        <f>SUM(D146:D149)</f>
        <v>13151000</v>
      </c>
      <c r="E145" s="47">
        <v>0</v>
      </c>
      <c r="F145" s="126">
        <v>0</v>
      </c>
    </row>
    <row r="146" spans="1:12" ht="12" customHeight="1" x14ac:dyDescent="0.25">
      <c r="A146" s="41" t="s">
        <v>95</v>
      </c>
      <c r="B146" s="103" t="s">
        <v>252</v>
      </c>
      <c r="C146" s="120"/>
      <c r="D146" s="88"/>
      <c r="E146" s="88"/>
      <c r="F146" s="121"/>
    </row>
    <row r="147" spans="1:12" ht="12" customHeight="1" x14ac:dyDescent="0.25">
      <c r="A147" s="41" t="s">
        <v>97</v>
      </c>
      <c r="B147" s="103" t="s">
        <v>253</v>
      </c>
      <c r="C147" s="120">
        <f>+D147</f>
        <v>13151000</v>
      </c>
      <c r="D147" s="83">
        <f>+'[1]4. sz.mell Önkormányzat'!D142</f>
        <v>13151000</v>
      </c>
      <c r="E147" s="83"/>
      <c r="F147" s="121"/>
    </row>
    <row r="148" spans="1:12" ht="12" customHeight="1" x14ac:dyDescent="0.25">
      <c r="A148" s="41" t="s">
        <v>99</v>
      </c>
      <c r="B148" s="103" t="s">
        <v>254</v>
      </c>
      <c r="C148" s="120"/>
      <c r="D148" s="83"/>
      <c r="E148" s="83"/>
      <c r="F148" s="121"/>
    </row>
    <row r="149" spans="1:12" ht="12" customHeight="1" thickBot="1" x14ac:dyDescent="0.3">
      <c r="A149" s="101" t="s">
        <v>101</v>
      </c>
      <c r="B149" s="122" t="s">
        <v>255</v>
      </c>
      <c r="C149" s="123"/>
      <c r="D149" s="84"/>
      <c r="E149" s="84"/>
      <c r="F149" s="121"/>
    </row>
    <row r="150" spans="1:12" ht="12" customHeight="1" thickBot="1" x14ac:dyDescent="0.3">
      <c r="A150" s="19" t="s">
        <v>256</v>
      </c>
      <c r="B150" s="118" t="s">
        <v>257</v>
      </c>
      <c r="C150" s="119"/>
      <c r="D150" s="124"/>
      <c r="E150" s="47"/>
      <c r="F150" s="127">
        <f>+F151+F152+F154+F155</f>
        <v>0</v>
      </c>
    </row>
    <row r="151" spans="1:12" ht="12" customHeight="1" x14ac:dyDescent="0.25">
      <c r="A151" s="41" t="s">
        <v>107</v>
      </c>
      <c r="B151" s="103" t="s">
        <v>258</v>
      </c>
      <c r="C151" s="120"/>
      <c r="D151" s="88"/>
      <c r="E151" s="88"/>
      <c r="F151" s="121"/>
    </row>
    <row r="152" spans="1:12" ht="12" customHeight="1" x14ac:dyDescent="0.25">
      <c r="A152" s="41" t="s">
        <v>109</v>
      </c>
      <c r="B152" s="103" t="s">
        <v>259</v>
      </c>
      <c r="C152" s="120"/>
      <c r="D152" s="83"/>
      <c r="E152" s="83"/>
      <c r="F152" s="121"/>
    </row>
    <row r="153" spans="1:12" ht="12" customHeight="1" x14ac:dyDescent="0.25">
      <c r="A153" s="41" t="s">
        <v>111</v>
      </c>
      <c r="B153" s="103" t="s">
        <v>260</v>
      </c>
      <c r="C153" s="120"/>
      <c r="D153" s="83"/>
      <c r="E153" s="83"/>
      <c r="F153" s="121"/>
    </row>
    <row r="154" spans="1:12" ht="27" customHeight="1" x14ac:dyDescent="0.25">
      <c r="A154" s="41" t="s">
        <v>113</v>
      </c>
      <c r="B154" s="103" t="s">
        <v>261</v>
      </c>
      <c r="C154" s="120"/>
      <c r="D154" s="83"/>
      <c r="E154" s="83"/>
      <c r="F154" s="121"/>
    </row>
    <row r="155" spans="1:12" ht="18" customHeight="1" thickBot="1" x14ac:dyDescent="0.3">
      <c r="A155" s="41" t="s">
        <v>262</v>
      </c>
      <c r="B155" s="103" t="s">
        <v>263</v>
      </c>
      <c r="C155" s="120"/>
      <c r="D155" s="84"/>
      <c r="E155" s="84"/>
      <c r="F155" s="121"/>
    </row>
    <row r="156" spans="1:12" ht="15" customHeight="1" thickBot="1" x14ac:dyDescent="0.3">
      <c r="A156" s="19" t="s">
        <v>115</v>
      </c>
      <c r="B156" s="118" t="s">
        <v>264</v>
      </c>
      <c r="C156" s="128"/>
      <c r="D156" s="128"/>
      <c r="E156" s="128"/>
      <c r="F156" s="129"/>
      <c r="G156" s="76"/>
    </row>
    <row r="157" spans="1:12" ht="12" customHeight="1" thickBot="1" x14ac:dyDescent="0.3">
      <c r="A157" s="19" t="s">
        <v>125</v>
      </c>
      <c r="B157" s="118" t="s">
        <v>265</v>
      </c>
      <c r="C157" s="123"/>
      <c r="D157" s="107"/>
      <c r="E157" s="130"/>
      <c r="F157" s="131"/>
    </row>
    <row r="158" spans="1:12" ht="15" customHeight="1" thickBot="1" x14ac:dyDescent="0.3">
      <c r="A158" s="19" t="s">
        <v>266</v>
      </c>
      <c r="B158" s="118" t="s">
        <v>267</v>
      </c>
      <c r="C158" s="119">
        <f>+C134+C138+C145+C150+C156+C157</f>
        <v>13151000</v>
      </c>
      <c r="D158" s="119">
        <f>+D134+D138+D145+D150</f>
        <v>13151000</v>
      </c>
      <c r="E158" s="47">
        <v>0</v>
      </c>
      <c r="F158" s="47">
        <v>0</v>
      </c>
      <c r="G158" s="76"/>
      <c r="I158" s="132"/>
      <c r="J158" s="133"/>
      <c r="K158" s="133"/>
      <c r="L158" s="133"/>
    </row>
    <row r="159" spans="1:12" s="24" customFormat="1" ht="12.95" customHeight="1" thickBot="1" x14ac:dyDescent="0.25">
      <c r="A159" s="134" t="s">
        <v>268</v>
      </c>
      <c r="B159" s="135" t="s">
        <v>269</v>
      </c>
      <c r="C159" s="136">
        <f>C133+C158</f>
        <v>1724849667</v>
      </c>
      <c r="D159" s="137">
        <f>D133+D158</f>
        <v>1690348667</v>
      </c>
      <c r="E159" s="136">
        <f>E133+E158</f>
        <v>24524000</v>
      </c>
      <c r="F159" s="138">
        <f>+F133+F158</f>
        <v>9977000</v>
      </c>
      <c r="G159" s="23"/>
      <c r="H159" s="23"/>
    </row>
    <row r="160" spans="1:12" ht="7.5" customHeight="1" x14ac:dyDescent="0.25">
      <c r="A160" s="139"/>
      <c r="B160" s="140"/>
      <c r="C160" s="140"/>
      <c r="D160" s="140"/>
      <c r="E160" s="140"/>
      <c r="F160" s="141"/>
    </row>
    <row r="161" spans="1:7" x14ac:dyDescent="0.25">
      <c r="A161" s="142" t="s">
        <v>270</v>
      </c>
      <c r="B161" s="143"/>
      <c r="C161" s="143"/>
      <c r="D161" s="143"/>
      <c r="E161" s="143"/>
      <c r="F161" s="144"/>
      <c r="G161" s="76"/>
    </row>
    <row r="162" spans="1:7" ht="15" customHeight="1" thickBot="1" x14ac:dyDescent="0.3">
      <c r="A162" s="145"/>
      <c r="B162" s="7"/>
      <c r="C162" s="8"/>
      <c r="D162" s="8"/>
      <c r="E162" s="8"/>
      <c r="F162" s="146" t="s">
        <v>271</v>
      </c>
    </row>
    <row r="163" spans="1:7" ht="22.5" customHeight="1" thickBot="1" x14ac:dyDescent="0.3">
      <c r="A163" s="19">
        <v>1</v>
      </c>
      <c r="B163" s="75" t="s">
        <v>272</v>
      </c>
      <c r="C163" s="21">
        <f>C67-C133</f>
        <v>-857488553</v>
      </c>
      <c r="D163" s="21"/>
      <c r="E163" s="21"/>
      <c r="F163" s="22"/>
      <c r="G163" s="147"/>
    </row>
    <row r="164" spans="1:7" ht="33.75" customHeight="1" thickBot="1" x14ac:dyDescent="0.3">
      <c r="A164" s="19" t="s">
        <v>29</v>
      </c>
      <c r="B164" s="75" t="s">
        <v>273</v>
      </c>
      <c r="C164" s="21">
        <f>+C91-C158</f>
        <v>857488553</v>
      </c>
      <c r="D164" s="21"/>
      <c r="E164" s="21"/>
      <c r="F164" s="22"/>
      <c r="G164" s="3" t="s">
        <v>274</v>
      </c>
    </row>
    <row r="167" spans="1:7" x14ac:dyDescent="0.25">
      <c r="C167" s="148"/>
      <c r="D167" s="148"/>
    </row>
  </sheetData>
  <mergeCells count="7">
    <mergeCell ref="A162:B162"/>
    <mergeCell ref="A6:F6"/>
    <mergeCell ref="A8:F8"/>
    <mergeCell ref="A9:B9"/>
    <mergeCell ref="A94:F94"/>
    <mergeCell ref="A95:B95"/>
    <mergeCell ref="A161:F161"/>
  </mergeCells>
  <printOptions horizontalCentered="1"/>
  <pageMargins left="0.78740157480314965" right="0.78740157480314965" top="0.59055118110236227" bottom="0" header="0.6692913385826772" footer="0.59055118110236227"/>
  <pageSetup paperSize="9" scale="64" fitToHeight="2" orientation="portrait" r:id="rId1"/>
  <headerFooter alignWithMargins="0"/>
  <rowBreaks count="1" manualBreakCount="1">
    <brk id="9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1.sz.mell.</vt:lpstr>
      <vt:lpstr>'1.sz.mell.'!Nyomtatási_terület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2018-05-23T13:21:24Z</dcterms:created>
  <dcterms:modified xsi:type="dcterms:W3CDTF">2018-05-23T13:21:57Z</dcterms:modified>
</cp:coreProperties>
</file>