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melléklet'!$A$1:$H$44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E42" i="1"/>
  <c r="F42" i="1" s="1"/>
  <c r="D42" i="1"/>
  <c r="C42" i="1"/>
  <c r="E41" i="1"/>
  <c r="F41" i="1" s="1"/>
  <c r="D41" i="1"/>
  <c r="C41" i="1"/>
  <c r="E39" i="1"/>
  <c r="F39" i="1" s="1"/>
  <c r="D39" i="1"/>
  <c r="C39" i="1"/>
  <c r="E38" i="1"/>
  <c r="F38" i="1" s="1"/>
  <c r="D38" i="1"/>
  <c r="C38" i="1"/>
  <c r="E37" i="1"/>
  <c r="F37" i="1" s="1"/>
  <c r="D37" i="1"/>
  <c r="C37" i="1"/>
  <c r="E36" i="1"/>
  <c r="F36" i="1" s="1"/>
  <c r="D36" i="1"/>
  <c r="D40" i="1" s="1"/>
  <c r="D44" i="1" s="1"/>
  <c r="F44" i="1" s="1"/>
  <c r="C36" i="1"/>
  <c r="C40" i="1" s="1"/>
  <c r="C44" i="1" s="1"/>
  <c r="E30" i="1"/>
  <c r="F30" i="1" s="1"/>
  <c r="D30" i="1"/>
  <c r="C30" i="1"/>
  <c r="E28" i="1"/>
  <c r="F28" i="1" s="1"/>
  <c r="D28" i="1"/>
  <c r="C28" i="1"/>
  <c r="E27" i="1"/>
  <c r="D27" i="1"/>
  <c r="F26" i="1"/>
  <c r="E25" i="1"/>
  <c r="D25" i="1"/>
  <c r="D32" i="1" s="1"/>
  <c r="D33" i="1" s="1"/>
  <c r="C25" i="1"/>
  <c r="C32" i="1" s="1"/>
  <c r="E23" i="1"/>
  <c r="D23" i="1"/>
  <c r="D21" i="1" s="1"/>
  <c r="C23" i="1"/>
  <c r="F23" i="1" s="1"/>
  <c r="E22" i="1"/>
  <c r="D22" i="1"/>
  <c r="C22" i="1"/>
  <c r="E21" i="1"/>
  <c r="E20" i="1"/>
  <c r="D20" i="1"/>
  <c r="C20" i="1"/>
  <c r="E19" i="1"/>
  <c r="F19" i="1" s="1"/>
  <c r="D19" i="1"/>
  <c r="C19" i="1"/>
  <c r="D18" i="1"/>
  <c r="C18" i="1"/>
  <c r="E17" i="1"/>
  <c r="F17" i="1" s="1"/>
  <c r="D17" i="1"/>
  <c r="C17" i="1"/>
  <c r="E16" i="1"/>
  <c r="F16" i="1" s="1"/>
  <c r="D16" i="1"/>
  <c r="C16" i="1"/>
  <c r="E15" i="1"/>
  <c r="F15" i="1" s="1"/>
  <c r="D15" i="1"/>
  <c r="C15" i="1"/>
  <c r="D14" i="1"/>
  <c r="C14" i="1"/>
  <c r="E13" i="1"/>
  <c r="F13" i="1" s="1"/>
  <c r="D13" i="1"/>
  <c r="C13" i="1"/>
  <c r="E12" i="1"/>
  <c r="F12" i="1" s="1"/>
  <c r="D12" i="1"/>
  <c r="C12" i="1"/>
  <c r="E11" i="1"/>
  <c r="F11" i="1" s="1"/>
  <c r="D11" i="1"/>
  <c r="C11" i="1"/>
  <c r="E10" i="1"/>
  <c r="F10" i="1" s="1"/>
  <c r="D10" i="1"/>
  <c r="C10" i="1"/>
  <c r="E9" i="1"/>
  <c r="D9" i="1"/>
  <c r="D24" i="1" s="1"/>
  <c r="C9" i="1"/>
  <c r="E24" i="1" l="1"/>
  <c r="E14" i="1"/>
  <c r="F14" i="1" s="1"/>
  <c r="E18" i="1"/>
  <c r="F18" i="1" s="1"/>
  <c r="C21" i="1"/>
  <c r="E32" i="1"/>
  <c r="E40" i="1"/>
  <c r="F9" i="1"/>
  <c r="F25" i="1"/>
  <c r="F32" i="1" l="1"/>
  <c r="E33" i="1"/>
  <c r="F33" i="1" s="1"/>
  <c r="F24" i="1"/>
  <c r="C24" i="1"/>
  <c r="C33" i="1" s="1"/>
  <c r="F21" i="1"/>
  <c r="E44" i="1"/>
  <c r="F40" i="1"/>
</calcChain>
</file>

<file path=xl/sharedStrings.xml><?xml version="1.0" encoding="utf-8"?>
<sst xmlns="http://schemas.openxmlformats.org/spreadsheetml/2006/main" count="80" uniqueCount="67">
  <si>
    <t>1. melléklet</t>
  </si>
  <si>
    <t>az 9/2017. (XI.27.) önkormányzati rendelethez</t>
  </si>
  <si>
    <t>Balatonakali Önkormányzat 2017. évi költségvetési összevont főösszesítő</t>
  </si>
  <si>
    <t>adatok Ft-ban</t>
  </si>
  <si>
    <t>Sor-   sz</t>
  </si>
  <si>
    <t>Megnevezés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</si>
  <si>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</si>
  <si>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</si>
  <si>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</si>
  <si>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</si>
  <si>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</si>
  <si>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</si>
  <si>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</si>
  <si>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</si>
  <si>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</si>
  <si>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</si>
  <si>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BEVÉTELEK</t>
  </si>
  <si>
    <t>I.</t>
  </si>
  <si>
    <t>Működési bevételek</t>
  </si>
  <si>
    <t>II.</t>
  </si>
  <si>
    <t>Közhatalmi bevételek</t>
  </si>
  <si>
    <t>1.</t>
  </si>
  <si>
    <t>Vagyoni típusú adók</t>
  </si>
  <si>
    <t>2.</t>
  </si>
  <si>
    <t>Termékek és szolgáltatások adói</t>
  </si>
  <si>
    <t>3.</t>
  </si>
  <si>
    <t>Egyéb közhatalmi bevételek</t>
  </si>
  <si>
    <t>III.</t>
  </si>
  <si>
    <t>Támogatások</t>
  </si>
  <si>
    <t>Önkormányzatok működési támogatásai</t>
  </si>
  <si>
    <t>Önkormányzatok felhalmozási támogatásai</t>
  </si>
  <si>
    <t>IV.</t>
  </si>
  <si>
    <t>Felhalmozási és tőke jellegű bevételek</t>
  </si>
  <si>
    <t>V.</t>
  </si>
  <si>
    <t>Támogatásértékű átvett pénzeszközök</t>
  </si>
  <si>
    <t>Működési támogatásértékű átvett pénzeszköz</t>
  </si>
  <si>
    <t>Felhalmozási célú támogatásértékű átvett pénzeszköz</t>
  </si>
  <si>
    <t>VI.</t>
  </si>
  <si>
    <t xml:space="preserve">Véglegesen átvett pénzeszköz </t>
  </si>
  <si>
    <t>1. </t>
  </si>
  <si>
    <t>Működési célú átvett pénzeszköz</t>
  </si>
  <si>
    <t>Felhalmozási célú átvett pénzeszköz</t>
  </si>
  <si>
    <t>Költségvetési bevételek</t>
  </si>
  <si>
    <t>VII.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</si>
  <si>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</si>
  <si>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</si>
  <si>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</si>
  <si>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</si>
  <si>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</si>
  <si>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Költségvet. külső hiány finanszírozása</t>
  </si>
  <si>
    <t>Hitel, kölcsönfelvétel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</si>
  <si>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</si>
  <si>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</si>
  <si>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</si>
  <si>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</si>
  <si>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</si>
  <si>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</si>
  <si>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</si>
  <si>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</si>
  <si>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</si>
  <si>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</si>
  <si>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</si>
  <si>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</si>
  <si>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1. </t>
  </si>
  <si>
    <t>Államháztartáson belüli megelőlegezések visszafizetése</t>
  </si>
  <si>
    <t>Belföldi értékpapírok kiadásai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</si>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</sst>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3" fontId="5" fillId="0" borderId="12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3" fontId="5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3" fontId="6" fillId="0" borderId="16" xfId="0" applyNumberFormat="1" applyFont="1" applyBorder="1" applyAlignment="1">
      <alignment horizontal="right" vertical="center"/>
    </xf>
    <xf numFmtId="9" fontId="6" fillId="0" borderId="13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right" vertical="center"/>
    </xf>
    <xf numFmtId="9" fontId="7" fillId="0" borderId="1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 vertical="center"/>
    </xf>
    <xf numFmtId="9" fontId="5" fillId="0" borderId="18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3" fontId="5" fillId="0" borderId="19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right" vertical="center"/>
    </xf>
    <xf numFmtId="9" fontId="5" fillId="0" borderId="2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0" fontId="5" fillId="0" borderId="22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vertical="center"/>
    </xf>
    <xf numFmtId="9" fontId="5" fillId="0" borderId="23" xfId="0" applyNumberFormat="1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3" fontId="1" fillId="0" borderId="25" xfId="0" applyNumberFormat="1" applyFont="1" applyBorder="1" applyAlignment="1">
      <alignment vertical="center"/>
    </xf>
    <xf numFmtId="9" fontId="1" fillId="0" borderId="26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9" fontId="1" fillId="0" borderId="1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9" fontId="7" fillId="0" borderId="18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right" vertical="center"/>
    </xf>
    <xf numFmtId="9" fontId="7" fillId="2" borderId="18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vertical="center"/>
    </xf>
    <xf numFmtId="3" fontId="0" fillId="0" borderId="0" xfId="0" applyNumberFormat="1"/>
    <xf numFmtId="3" fontId="7" fillId="0" borderId="32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3" fontId="1" fillId="0" borderId="16" xfId="0" applyNumberFormat="1" applyFont="1" applyFill="1" applyBorder="1" applyAlignment="1">
      <alignment vertical="center"/>
    </xf>
    <xf numFmtId="0" fontId="7" fillId="2" borderId="34" xfId="0" applyFont="1" applyFill="1" applyBorder="1" applyAlignment="1">
      <alignment horizontal="center" vertical="center"/>
    </xf>
    <xf numFmtId="3" fontId="7" fillId="2" borderId="35" xfId="0" applyNumberFormat="1" applyFont="1" applyFill="1" applyBorder="1" applyAlignment="1">
      <alignment vertical="center"/>
    </xf>
    <xf numFmtId="9" fontId="7" fillId="2" borderId="3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/>
      <sheetData sheetId="1"/>
      <sheetData sheetId="2"/>
      <sheetData sheetId="3">
        <row r="18">
          <cell r="D18">
            <v>203194136</v>
          </cell>
          <cell r="E18">
            <v>214113737</v>
          </cell>
          <cell r="F18">
            <v>234985453</v>
          </cell>
        </row>
      </sheetData>
      <sheetData sheetId="4"/>
      <sheetData sheetId="5"/>
      <sheetData sheetId="6">
        <row r="36">
          <cell r="D36">
            <v>92341818</v>
          </cell>
          <cell r="E36">
            <v>139498598</v>
          </cell>
          <cell r="F36">
            <v>100164990</v>
          </cell>
        </row>
        <row r="37">
          <cell r="D37">
            <v>117503000</v>
          </cell>
          <cell r="E37">
            <v>126065339</v>
          </cell>
          <cell r="F37">
            <v>109443387</v>
          </cell>
        </row>
        <row r="44">
          <cell r="D44">
            <v>7550000</v>
          </cell>
          <cell r="E44">
            <v>49213055</v>
          </cell>
          <cell r="F44">
            <v>11905007</v>
          </cell>
        </row>
        <row r="47">
          <cell r="D47">
            <v>300000</v>
          </cell>
          <cell r="E47">
            <v>300000</v>
          </cell>
          <cell r="F47">
            <v>300000</v>
          </cell>
        </row>
        <row r="50">
          <cell r="F50">
            <v>100000000</v>
          </cell>
        </row>
        <row r="51">
          <cell r="D51">
            <v>2209046</v>
          </cell>
          <cell r="E51">
            <v>2415039</v>
          </cell>
          <cell r="F51">
            <v>2431531</v>
          </cell>
        </row>
        <row r="61">
          <cell r="D61">
            <v>60001189</v>
          </cell>
          <cell r="E61">
            <v>61910321</v>
          </cell>
          <cell r="F61">
            <v>71021777</v>
          </cell>
        </row>
        <row r="62">
          <cell r="D62">
            <v>652747</v>
          </cell>
          <cell r="E62">
            <v>1205395</v>
          </cell>
          <cell r="F62">
            <v>1672047</v>
          </cell>
        </row>
        <row r="64">
          <cell r="D64">
            <v>26600000</v>
          </cell>
          <cell r="E64">
            <v>26600000</v>
          </cell>
          <cell r="F64">
            <v>26600000</v>
          </cell>
        </row>
        <row r="65">
          <cell r="D65">
            <v>0</v>
          </cell>
          <cell r="E65">
            <v>101796534</v>
          </cell>
          <cell r="F65">
            <v>101796534</v>
          </cell>
        </row>
        <row r="67">
          <cell r="D67">
            <v>49000000</v>
          </cell>
          <cell r="E67">
            <v>49000000</v>
          </cell>
          <cell r="F67">
            <v>49000000</v>
          </cell>
        </row>
        <row r="68">
          <cell r="D68">
            <v>29100000</v>
          </cell>
          <cell r="E68">
            <v>29100000</v>
          </cell>
          <cell r="F68">
            <v>29100000</v>
          </cell>
        </row>
        <row r="72">
          <cell r="D72">
            <v>200000</v>
          </cell>
          <cell r="E72">
            <v>200000</v>
          </cell>
          <cell r="F72">
            <v>200000</v>
          </cell>
        </row>
        <row r="73">
          <cell r="D73">
            <v>63408815</v>
          </cell>
          <cell r="E73">
            <v>63408815</v>
          </cell>
          <cell r="F73">
            <v>81388815</v>
          </cell>
        </row>
        <row r="83">
          <cell r="D83">
            <v>11529000</v>
          </cell>
          <cell r="E83">
            <v>11529000</v>
          </cell>
          <cell r="F83">
            <v>11529000</v>
          </cell>
        </row>
        <row r="86">
          <cell r="D86">
            <v>0</v>
          </cell>
          <cell r="E86">
            <v>4000400</v>
          </cell>
          <cell r="F86">
            <v>4050400</v>
          </cell>
        </row>
        <row r="88">
          <cell r="D88">
            <v>132000</v>
          </cell>
          <cell r="E88">
            <v>132000</v>
          </cell>
          <cell r="F88">
            <v>132000</v>
          </cell>
        </row>
        <row r="91">
          <cell r="D91">
            <v>100000000</v>
          </cell>
          <cell r="E91">
            <v>100000000</v>
          </cell>
          <cell r="F91">
            <v>100000000</v>
          </cell>
        </row>
        <row r="92">
          <cell r="D92">
            <v>80524249</v>
          </cell>
          <cell r="E92">
            <v>80567310</v>
          </cell>
          <cell r="F92">
            <v>80567310</v>
          </cell>
        </row>
        <row r="93">
          <cell r="E93">
            <v>205993</v>
          </cell>
          <cell r="F93">
            <v>222485</v>
          </cell>
        </row>
      </sheetData>
      <sheetData sheetId="7">
        <row r="26">
          <cell r="D26">
            <v>0</v>
          </cell>
          <cell r="E26">
            <v>0</v>
          </cell>
        </row>
        <row r="34">
          <cell r="D34">
            <v>1000477</v>
          </cell>
          <cell r="E34">
            <v>1000478</v>
          </cell>
        </row>
        <row r="40">
          <cell r="D40">
            <v>949523</v>
          </cell>
          <cell r="E40">
            <v>949522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7.7109375" style="1" customWidth="1"/>
    <col min="3" max="6" width="9.7109375" style="1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/>
      <c r="H1" s="2" t="s">
        <v>0</v>
      </c>
    </row>
    <row r="2" spans="1:8" s="1" customFormat="1" ht="15" customHeight="1" x14ac:dyDescent="0.2">
      <c r="A2" s="3"/>
      <c r="B2" s="3"/>
      <c r="C2" s="3"/>
      <c r="D2" s="3"/>
      <c r="E2" s="3"/>
      <c r="F2" s="3"/>
      <c r="G2" s="3"/>
      <c r="H2" s="2" t="s">
        <v>1</v>
      </c>
    </row>
    <row r="3" spans="1:8" s="1" customFormat="1" ht="15" customHeight="1" x14ac:dyDescent="0.2">
      <c r="A3" s="4"/>
    </row>
    <row r="4" spans="1:8" s="1" customFormat="1" ht="15" customHeight="1" x14ac:dyDescent="0.2">
      <c r="A4" s="5" t="s">
        <v>2</v>
      </c>
      <c r="B4" s="5"/>
      <c r="C4" s="5"/>
      <c r="D4" s="5"/>
      <c r="E4" s="5"/>
      <c r="F4" s="5"/>
      <c r="G4" s="5"/>
      <c r="H4" s="5"/>
    </row>
    <row r="5" spans="1:8" s="1" customFormat="1" ht="15" customHeight="1" thickBot="1" x14ac:dyDescent="0.25">
      <c r="A5" s="6"/>
      <c r="B5" s="6"/>
      <c r="C5" s="6"/>
      <c r="D5" s="6"/>
      <c r="E5" s="6"/>
      <c r="F5" s="7" t="s">
        <v>3</v>
      </c>
    </row>
    <row r="6" spans="1:8" ht="51" customHeight="1" thickTop="1" x14ac:dyDescent="0.2">
      <c r="A6" s="8" t="s">
        <v>4</v>
      </c>
      <c r="B6" s="9" t="s">
        <v>5</v>
      </c>
      <c r="C6" s="10" t="s">
        <v>6</v>
      </c>
      <c r="D6" s="10" t="s">
        <v>7</v>
      </c>
      <c r="E6" s="10" t="s">
        <v>8</v>
      </c>
      <c r="F6" s="11" t="s">
        <v>9</v>
      </c>
    </row>
    <row r="7" spans="1:8" ht="15" customHeight="1" thickBot="1" x14ac:dyDescent="0.25">
      <c r="A7" s="12" t="s">
        <v>10</v>
      </c>
      <c r="B7" s="13" t="s">
        <v>11</v>
      </c>
      <c r="C7" s="14" t="s">
        <v>12</v>
      </c>
      <c r="D7" s="14" t="s">
        <v>13</v>
      </c>
      <c r="E7" s="14" t="s">
        <v>14</v>
      </c>
      <c r="F7" s="15" t="s">
        <v>15</v>
      </c>
      <c r="G7" s="16"/>
    </row>
    <row r="8" spans="1:8" ht="15" customHeight="1" thickTop="1" x14ac:dyDescent="0.2">
      <c r="A8" s="17" t="s">
        <v>16</v>
      </c>
      <c r="B8" s="18"/>
      <c r="C8" s="18"/>
      <c r="D8" s="18"/>
      <c r="E8" s="18"/>
      <c r="F8" s="19"/>
      <c r="G8" s="16"/>
    </row>
    <row r="9" spans="1:8" ht="15" customHeight="1" x14ac:dyDescent="0.2">
      <c r="A9" s="20" t="s">
        <v>17</v>
      </c>
      <c r="B9" s="21" t="s">
        <v>18</v>
      </c>
      <c r="C9" s="22">
        <f>'[1]7.sz. melléklet'!D73+'[1]8.sz. melléklet'!D34</f>
        <v>64409292</v>
      </c>
      <c r="D9" s="22">
        <f>'[1]7.sz. melléklet'!E73+'[1]8.sz. melléklet'!D34</f>
        <v>64409292</v>
      </c>
      <c r="E9" s="22">
        <f>'[1]7.sz. melléklet'!F73+'[1]8.sz. melléklet'!E34</f>
        <v>82389293</v>
      </c>
      <c r="F9" s="23">
        <f>E9/C9</f>
        <v>1.2791522844250485</v>
      </c>
      <c r="G9" s="16"/>
    </row>
    <row r="10" spans="1:8" ht="15" customHeight="1" x14ac:dyDescent="0.2">
      <c r="A10" s="20" t="s">
        <v>19</v>
      </c>
      <c r="B10" s="24" t="s">
        <v>20</v>
      </c>
      <c r="C10" s="25">
        <f>SUM(C11:C13)</f>
        <v>78300000</v>
      </c>
      <c r="D10" s="25">
        <f>SUM(D11:D13)</f>
        <v>78300000</v>
      </c>
      <c r="E10" s="25">
        <f>SUM(E11:E13)</f>
        <v>78300000</v>
      </c>
      <c r="F10" s="23">
        <f t="shared" ref="F10:F33" si="0">E10/C10</f>
        <v>1</v>
      </c>
      <c r="G10" s="16"/>
    </row>
    <row r="11" spans="1:8" ht="15" customHeight="1" x14ac:dyDescent="0.2">
      <c r="A11" s="26" t="s">
        <v>21</v>
      </c>
      <c r="B11" s="27" t="s">
        <v>22</v>
      </c>
      <c r="C11" s="28">
        <f>'[1]7.sz. melléklet'!D67</f>
        <v>49000000</v>
      </c>
      <c r="D11" s="28">
        <f>'[1]7.sz. melléklet'!E67</f>
        <v>49000000</v>
      </c>
      <c r="E11" s="28">
        <f>'[1]7.sz. melléklet'!F67</f>
        <v>49000000</v>
      </c>
      <c r="F11" s="29">
        <f t="shared" si="0"/>
        <v>1</v>
      </c>
      <c r="G11" s="16"/>
    </row>
    <row r="12" spans="1:8" ht="15" customHeight="1" x14ac:dyDescent="0.2">
      <c r="A12" s="26" t="s">
        <v>23</v>
      </c>
      <c r="B12" s="27" t="s">
        <v>24</v>
      </c>
      <c r="C12" s="28">
        <f>'[1]7.sz. melléklet'!D68</f>
        <v>29100000</v>
      </c>
      <c r="D12" s="28">
        <f>'[1]7.sz. melléklet'!E68</f>
        <v>29100000</v>
      </c>
      <c r="E12" s="28">
        <f>'[1]7.sz. melléklet'!F68</f>
        <v>29100000</v>
      </c>
      <c r="F12" s="29">
        <f t="shared" si="0"/>
        <v>1</v>
      </c>
      <c r="G12" s="16"/>
    </row>
    <row r="13" spans="1:8" ht="15" customHeight="1" x14ac:dyDescent="0.2">
      <c r="A13" s="26" t="s">
        <v>25</v>
      </c>
      <c r="B13" s="27" t="s">
        <v>26</v>
      </c>
      <c r="C13" s="28">
        <f>'[1]7.sz. melléklet'!D72</f>
        <v>200000</v>
      </c>
      <c r="D13" s="28">
        <f>'[1]7.sz. melléklet'!E72</f>
        <v>200000</v>
      </c>
      <c r="E13" s="28">
        <f>'[1]7.sz. melléklet'!F72</f>
        <v>200000</v>
      </c>
      <c r="F13" s="29">
        <f t="shared" si="0"/>
        <v>1</v>
      </c>
      <c r="G13" s="16"/>
    </row>
    <row r="14" spans="1:8" ht="15" customHeight="1" x14ac:dyDescent="0.2">
      <c r="A14" s="20" t="s">
        <v>27</v>
      </c>
      <c r="B14" s="30" t="s">
        <v>28</v>
      </c>
      <c r="C14" s="22">
        <f>SUM(C15:C16)</f>
        <v>86601189</v>
      </c>
      <c r="D14" s="22">
        <f>SUM(D15:D16)</f>
        <v>88510321</v>
      </c>
      <c r="E14" s="22">
        <f>SUM(E15:E16)</f>
        <v>97621777</v>
      </c>
      <c r="F14" s="23">
        <f t="shared" si="0"/>
        <v>1.1272567747308873</v>
      </c>
      <c r="G14" s="16"/>
    </row>
    <row r="15" spans="1:8" ht="15" customHeight="1" x14ac:dyDescent="0.2">
      <c r="A15" s="31" t="s">
        <v>21</v>
      </c>
      <c r="B15" s="32" t="s">
        <v>29</v>
      </c>
      <c r="C15" s="33">
        <f>'[1]7.sz. melléklet'!D61</f>
        <v>60001189</v>
      </c>
      <c r="D15" s="33">
        <f>'[1]7.sz. melléklet'!E61</f>
        <v>61910321</v>
      </c>
      <c r="E15" s="33">
        <f>'[1]7.sz. melléklet'!F61</f>
        <v>71021777</v>
      </c>
      <c r="F15" s="34">
        <f t="shared" si="0"/>
        <v>1.1836728268834806</v>
      </c>
      <c r="G15" s="16"/>
    </row>
    <row r="16" spans="1:8" ht="15" customHeight="1" x14ac:dyDescent="0.2">
      <c r="A16" s="31" t="s">
        <v>23</v>
      </c>
      <c r="B16" s="32" t="s">
        <v>30</v>
      </c>
      <c r="C16" s="33">
        <f>'[1]7.sz. melléklet'!D64</f>
        <v>26600000</v>
      </c>
      <c r="D16" s="33">
        <f>'[1]7.sz. melléklet'!E64</f>
        <v>26600000</v>
      </c>
      <c r="E16" s="33">
        <f>'[1]7.sz. melléklet'!F64</f>
        <v>26600000</v>
      </c>
      <c r="F16" s="23">
        <f t="shared" si="0"/>
        <v>1</v>
      </c>
      <c r="G16" s="16"/>
    </row>
    <row r="17" spans="1:7" ht="15" customHeight="1" x14ac:dyDescent="0.2">
      <c r="A17" s="20" t="s">
        <v>31</v>
      </c>
      <c r="B17" s="30" t="s">
        <v>32</v>
      </c>
      <c r="C17" s="22">
        <f>'[1]7.sz. melléklet'!D83</f>
        <v>11529000</v>
      </c>
      <c r="D17" s="22">
        <f>'[1]7.sz. melléklet'!E83</f>
        <v>11529000</v>
      </c>
      <c r="E17" s="22">
        <f>'[1]7.sz. melléklet'!F83</f>
        <v>11529000</v>
      </c>
      <c r="F17" s="23">
        <f t="shared" si="0"/>
        <v>1</v>
      </c>
      <c r="G17" s="16"/>
    </row>
    <row r="18" spans="1:7" ht="15" customHeight="1" x14ac:dyDescent="0.2">
      <c r="A18" s="20" t="s">
        <v>33</v>
      </c>
      <c r="B18" s="30" t="s">
        <v>34</v>
      </c>
      <c r="C18" s="22">
        <f>SUM(C19:C20)</f>
        <v>652747</v>
      </c>
      <c r="D18" s="22">
        <f>SUM(D19:D20)</f>
        <v>103001929</v>
      </c>
      <c r="E18" s="22">
        <f>SUM(E19:E20)</f>
        <v>103468581</v>
      </c>
      <c r="F18" s="23">
        <f t="shared" si="0"/>
        <v>158.51253395266465</v>
      </c>
      <c r="G18" s="16"/>
    </row>
    <row r="19" spans="1:7" ht="15" customHeight="1" x14ac:dyDescent="0.2">
      <c r="A19" s="31" t="s">
        <v>21</v>
      </c>
      <c r="B19" s="32" t="s">
        <v>35</v>
      </c>
      <c r="C19" s="33">
        <f>'[1]7.sz. melléklet'!D62</f>
        <v>652747</v>
      </c>
      <c r="D19" s="33">
        <f>'[1]7.sz. melléklet'!E62</f>
        <v>1205395</v>
      </c>
      <c r="E19" s="33">
        <f>'[1]7.sz. melléklet'!F62</f>
        <v>1672047</v>
      </c>
      <c r="F19" s="34">
        <f t="shared" si="0"/>
        <v>2.5615544766961778</v>
      </c>
      <c r="G19" s="16"/>
    </row>
    <row r="20" spans="1:7" ht="15" customHeight="1" x14ac:dyDescent="0.2">
      <c r="A20" s="31" t="s">
        <v>23</v>
      </c>
      <c r="B20" s="32" t="s">
        <v>36</v>
      </c>
      <c r="C20" s="33">
        <f>'[1]7.sz. melléklet'!D65</f>
        <v>0</v>
      </c>
      <c r="D20" s="33">
        <f>'[1]7.sz. melléklet'!E65</f>
        <v>101796534</v>
      </c>
      <c r="E20" s="33">
        <f>'[1]7.sz. melléklet'!F65</f>
        <v>101796534</v>
      </c>
      <c r="F20" s="34"/>
      <c r="G20" s="16"/>
    </row>
    <row r="21" spans="1:7" ht="15" customHeight="1" x14ac:dyDescent="0.2">
      <c r="A21" s="20" t="s">
        <v>37</v>
      </c>
      <c r="B21" s="30" t="s">
        <v>38</v>
      </c>
      <c r="C21" s="22">
        <f>SUM(C22:C23)</f>
        <v>132000</v>
      </c>
      <c r="D21" s="22">
        <f>SUM(D22:D23)</f>
        <v>4132400</v>
      </c>
      <c r="E21" s="22">
        <f>SUM(E22:E23)</f>
        <v>4182400</v>
      </c>
      <c r="F21" s="34">
        <f t="shared" si="0"/>
        <v>31.684848484848484</v>
      </c>
      <c r="G21" s="16"/>
    </row>
    <row r="22" spans="1:7" ht="15" customHeight="1" x14ac:dyDescent="0.2">
      <c r="A22" s="31" t="s">
        <v>39</v>
      </c>
      <c r="B22" s="32" t="s">
        <v>40</v>
      </c>
      <c r="C22" s="33">
        <f>'[1]7.sz. melléklet'!D86</f>
        <v>0</v>
      </c>
      <c r="D22" s="33">
        <f>'[1]7.sz. melléklet'!E86</f>
        <v>4000400</v>
      </c>
      <c r="E22" s="33">
        <f>'[1]7.sz. melléklet'!F86</f>
        <v>4050400</v>
      </c>
      <c r="F22" s="34"/>
      <c r="G22" s="16"/>
    </row>
    <row r="23" spans="1:7" ht="15" customHeight="1" x14ac:dyDescent="0.2">
      <c r="A23" s="31" t="s">
        <v>23</v>
      </c>
      <c r="B23" s="32" t="s">
        <v>41</v>
      </c>
      <c r="C23" s="33">
        <f>'[1]7.sz. melléklet'!D88</f>
        <v>132000</v>
      </c>
      <c r="D23" s="33">
        <f>'[1]7.sz. melléklet'!E88</f>
        <v>132000</v>
      </c>
      <c r="E23" s="33">
        <f>'[1]7.sz. melléklet'!F88</f>
        <v>132000</v>
      </c>
      <c r="F23" s="34">
        <f t="shared" si="0"/>
        <v>1</v>
      </c>
      <c r="G23" s="16"/>
    </row>
    <row r="24" spans="1:7" ht="15" customHeight="1" x14ac:dyDescent="0.2">
      <c r="A24" s="35" t="s">
        <v>42</v>
      </c>
      <c r="B24" s="35"/>
      <c r="C24" s="36">
        <f>C9+C10+C14+C17+C18+C21</f>
        <v>241624228</v>
      </c>
      <c r="D24" s="36">
        <f>D9+D10+D14+D17+D18+D21</f>
        <v>349882942</v>
      </c>
      <c r="E24" s="36">
        <f>E9+E10+E14+E17+E18+E21</f>
        <v>377491051</v>
      </c>
      <c r="F24" s="37">
        <f t="shared" si="0"/>
        <v>1.5623062890862087</v>
      </c>
      <c r="G24" s="16"/>
    </row>
    <row r="25" spans="1:7" ht="15" customHeight="1" x14ac:dyDescent="0.2">
      <c r="A25" s="38" t="s">
        <v>43</v>
      </c>
      <c r="B25" s="30" t="s">
        <v>44</v>
      </c>
      <c r="C25" s="39">
        <f>'[1]7.sz. melléklet'!D92+'[1]8.sz. melléklet'!D40</f>
        <v>81473772</v>
      </c>
      <c r="D25" s="39">
        <f>'[1]7.sz. melléklet'!E92+'[1]8.sz. melléklet'!D40</f>
        <v>81516833</v>
      </c>
      <c r="E25" s="39">
        <f>'[1]7.sz. melléklet'!F92+'[1]8.sz. melléklet'!E40</f>
        <v>81516832</v>
      </c>
      <c r="F25" s="40">
        <f t="shared" si="0"/>
        <v>1.0005285136424027</v>
      </c>
      <c r="G25" s="41"/>
    </row>
    <row r="26" spans="1:7" ht="15" customHeight="1" x14ac:dyDescent="0.2">
      <c r="A26" s="38"/>
      <c r="B26" s="30" t="s">
        <v>45</v>
      </c>
      <c r="C26" s="42"/>
      <c r="D26" s="42"/>
      <c r="E26" s="42"/>
      <c r="F26" s="40" t="e">
        <f t="shared" si="0"/>
        <v>#DIV/0!</v>
      </c>
      <c r="G26" s="41"/>
    </row>
    <row r="27" spans="1:7" ht="15" customHeight="1" x14ac:dyDescent="0.2">
      <c r="A27" s="43" t="s">
        <v>46</v>
      </c>
      <c r="B27" s="30" t="s">
        <v>47</v>
      </c>
      <c r="C27" s="44"/>
      <c r="D27" s="44">
        <f>'[1]7.sz. melléklet'!E93</f>
        <v>205993</v>
      </c>
      <c r="E27" s="44">
        <f>'[1]7.sz. melléklet'!F93</f>
        <v>222485</v>
      </c>
      <c r="F27" s="45"/>
      <c r="G27" s="46"/>
    </row>
    <row r="28" spans="1:7" ht="15" customHeight="1" x14ac:dyDescent="0.2">
      <c r="A28" s="47" t="s">
        <v>48</v>
      </c>
      <c r="B28" s="30" t="s">
        <v>49</v>
      </c>
      <c r="C28" s="48">
        <f>C30</f>
        <v>100000000</v>
      </c>
      <c r="D28" s="48">
        <f>SUM(D29:D31)</f>
        <v>100000000</v>
      </c>
      <c r="E28" s="48">
        <f>SUM(E29:E31)</f>
        <v>100000000</v>
      </c>
      <c r="F28" s="49">
        <f t="shared" si="0"/>
        <v>1</v>
      </c>
      <c r="G28" s="41"/>
    </row>
    <row r="29" spans="1:7" ht="15" customHeight="1" x14ac:dyDescent="0.2">
      <c r="A29" s="50" t="s">
        <v>21</v>
      </c>
      <c r="B29" s="32" t="s">
        <v>50</v>
      </c>
      <c r="C29" s="51"/>
      <c r="D29" s="51"/>
      <c r="E29" s="51"/>
      <c r="F29" s="52"/>
      <c r="G29" s="41"/>
    </row>
    <row r="30" spans="1:7" ht="15" customHeight="1" x14ac:dyDescent="0.2">
      <c r="A30" s="31" t="s">
        <v>23</v>
      </c>
      <c r="B30" s="32" t="s">
        <v>51</v>
      </c>
      <c r="C30" s="53">
        <f>'[1]7.sz. melléklet'!D91</f>
        <v>100000000</v>
      </c>
      <c r="D30" s="53">
        <f>'[1]7.sz. melléklet'!E91</f>
        <v>100000000</v>
      </c>
      <c r="E30" s="53">
        <f>'[1]7.sz. melléklet'!F91</f>
        <v>100000000</v>
      </c>
      <c r="F30" s="54">
        <f t="shared" si="0"/>
        <v>1</v>
      </c>
      <c r="G30" s="16"/>
    </row>
    <row r="31" spans="1:7" ht="15" customHeight="1" x14ac:dyDescent="0.2">
      <c r="A31" s="31" t="s">
        <v>25</v>
      </c>
      <c r="B31" s="32" t="s">
        <v>52</v>
      </c>
      <c r="C31" s="53"/>
      <c r="D31" s="53"/>
      <c r="E31" s="53"/>
      <c r="F31" s="55"/>
      <c r="G31" s="16"/>
    </row>
    <row r="32" spans="1:7" ht="15" customHeight="1" x14ac:dyDescent="0.2">
      <c r="A32" s="35" t="s">
        <v>53</v>
      </c>
      <c r="B32" s="35"/>
      <c r="C32" s="36">
        <f>SUM(C25:C28)</f>
        <v>181473772</v>
      </c>
      <c r="D32" s="36">
        <f>SUM(D25:D28)</f>
        <v>181722826</v>
      </c>
      <c r="E32" s="36">
        <f>SUM(E25:E28)</f>
        <v>181739317</v>
      </c>
      <c r="F32" s="56">
        <f t="shared" si="0"/>
        <v>1.0014632693037318</v>
      </c>
      <c r="G32" s="16"/>
    </row>
    <row r="33" spans="1:8" ht="15" customHeight="1" x14ac:dyDescent="0.2">
      <c r="A33" s="57" t="s">
        <v>54</v>
      </c>
      <c r="B33" s="57"/>
      <c r="C33" s="58">
        <f>C32+C24</f>
        <v>423098000</v>
      </c>
      <c r="D33" s="58">
        <f>D32+D24</f>
        <v>531605768</v>
      </c>
      <c r="E33" s="58">
        <f>E32+E24</f>
        <v>559230368</v>
      </c>
      <c r="F33" s="59">
        <f t="shared" si="0"/>
        <v>1.3217513862036692</v>
      </c>
      <c r="G33" s="16"/>
    </row>
    <row r="34" spans="1:8" ht="15" customHeight="1" x14ac:dyDescent="0.2">
      <c r="A34" s="60"/>
      <c r="B34" s="61"/>
      <c r="C34" s="62"/>
      <c r="D34" s="62"/>
      <c r="E34" s="62"/>
      <c r="F34" s="63"/>
      <c r="G34" s="16"/>
    </row>
    <row r="35" spans="1:8" ht="15" customHeight="1" x14ac:dyDescent="0.2">
      <c r="A35" s="64" t="s">
        <v>55</v>
      </c>
      <c r="B35" s="65"/>
      <c r="C35" s="65"/>
      <c r="D35" s="65"/>
      <c r="E35" s="65"/>
      <c r="F35" s="66"/>
      <c r="G35" s="16"/>
    </row>
    <row r="36" spans="1:8" ht="15" customHeight="1" x14ac:dyDescent="0.2">
      <c r="A36" s="67" t="s">
        <v>17</v>
      </c>
      <c r="B36" s="21" t="s">
        <v>56</v>
      </c>
      <c r="C36" s="68">
        <f>'[1]4.sz. melléklet'!D18</f>
        <v>203194136</v>
      </c>
      <c r="D36" s="68">
        <f>'[1]4.sz. melléklet'!E18</f>
        <v>214113737</v>
      </c>
      <c r="E36" s="68">
        <f>'[1]4.sz. melléklet'!F18</f>
        <v>234985453</v>
      </c>
      <c r="F36" s="23">
        <f t="shared" ref="F36:F42" si="1">E36/C36</f>
        <v>1.1564578467953426</v>
      </c>
      <c r="G36" s="16"/>
      <c r="H36" s="69"/>
    </row>
    <row r="37" spans="1:8" ht="15" customHeight="1" x14ac:dyDescent="0.2">
      <c r="A37" s="20" t="s">
        <v>19</v>
      </c>
      <c r="B37" s="30" t="s">
        <v>57</v>
      </c>
      <c r="C37" s="22">
        <f>'[1]7.sz. melléklet'!D37+'[1]7.sz. melléklet'!D44+'[1]7.sz. melléklet'!D47+'[1]8.sz. melléklet'!D26</f>
        <v>125353000</v>
      </c>
      <c r="D37" s="22">
        <f>'[1]7.sz. melléklet'!E37+'[1]7.sz. melléklet'!E44+'[1]7.sz. melléklet'!E47+'[1]8.sz. melléklet'!E26</f>
        <v>175578394</v>
      </c>
      <c r="E37" s="22">
        <f>'[1]7.sz. melléklet'!F37+'[1]7.sz. melléklet'!F44+'[1]7.sz. melléklet'!F47+'[1]8.sz. melléklet'!F26</f>
        <v>121648394</v>
      </c>
      <c r="F37" s="23">
        <f t="shared" si="1"/>
        <v>0.97044661077118222</v>
      </c>
      <c r="G37" s="16"/>
    </row>
    <row r="38" spans="1:8" ht="15" customHeight="1" x14ac:dyDescent="0.2">
      <c r="A38" s="20" t="s">
        <v>27</v>
      </c>
      <c r="B38" s="30" t="s">
        <v>58</v>
      </c>
      <c r="C38" s="48">
        <f>SUM(C39:C39)</f>
        <v>92341818</v>
      </c>
      <c r="D38" s="48">
        <f>SUM(D39:D39)</f>
        <v>139498598</v>
      </c>
      <c r="E38" s="48">
        <f>SUM(E39:E39)</f>
        <v>100164990</v>
      </c>
      <c r="F38" s="23">
        <f t="shared" si="1"/>
        <v>1.0847197095469789</v>
      </c>
      <c r="G38" s="16"/>
    </row>
    <row r="39" spans="1:8" ht="15" customHeight="1" x14ac:dyDescent="0.2">
      <c r="A39" s="31" t="s">
        <v>21</v>
      </c>
      <c r="B39" s="32" t="s">
        <v>59</v>
      </c>
      <c r="C39" s="33">
        <f>'[1]7.sz. melléklet'!D36</f>
        <v>92341818</v>
      </c>
      <c r="D39" s="33">
        <f>'[1]7.sz. melléklet'!E36</f>
        <v>139498598</v>
      </c>
      <c r="E39" s="33">
        <f>'[1]7.sz. melléklet'!F36</f>
        <v>100164990</v>
      </c>
      <c r="F39" s="23">
        <f t="shared" si="1"/>
        <v>1.0847197095469789</v>
      </c>
      <c r="G39" s="16"/>
    </row>
    <row r="40" spans="1:8" ht="15" customHeight="1" x14ac:dyDescent="0.2">
      <c r="A40" s="35" t="s">
        <v>60</v>
      </c>
      <c r="B40" s="35"/>
      <c r="C40" s="70">
        <f>C36+C37+C38</f>
        <v>420888954</v>
      </c>
      <c r="D40" s="70">
        <f>D36+D37+D38</f>
        <v>529190729</v>
      </c>
      <c r="E40" s="70">
        <f>E36+E37+E38</f>
        <v>456798837</v>
      </c>
      <c r="F40" s="23">
        <f t="shared" si="1"/>
        <v>1.085319138596353</v>
      </c>
      <c r="G40" s="16"/>
    </row>
    <row r="41" spans="1:8" ht="15" customHeight="1" x14ac:dyDescent="0.2">
      <c r="A41" s="43" t="s">
        <v>61</v>
      </c>
      <c r="B41" s="30" t="s">
        <v>62</v>
      </c>
      <c r="C41" s="71">
        <f>SUM(C42:C43)</f>
        <v>2209046</v>
      </c>
      <c r="D41" s="71">
        <f>SUM(D42:D43)</f>
        <v>2415039</v>
      </c>
      <c r="E41" s="71">
        <f>SUM(E42:E43)</f>
        <v>102431531</v>
      </c>
      <c r="F41" s="23">
        <f t="shared" si="1"/>
        <v>46.369125405265443</v>
      </c>
      <c r="G41" s="46"/>
    </row>
    <row r="42" spans="1:8" ht="15" customHeight="1" x14ac:dyDescent="0.2">
      <c r="A42" s="72" t="s">
        <v>63</v>
      </c>
      <c r="B42" s="73" t="s">
        <v>64</v>
      </c>
      <c r="C42" s="74">
        <f>'[1]7.sz. melléklet'!D51</f>
        <v>2209046</v>
      </c>
      <c r="D42" s="74">
        <f>'[1]7.sz. melléklet'!E51</f>
        <v>2415039</v>
      </c>
      <c r="E42" s="74">
        <f>'[1]7.sz. melléklet'!F51</f>
        <v>2431531</v>
      </c>
      <c r="F42" s="23">
        <f t="shared" si="1"/>
        <v>1.1007154219513764</v>
      </c>
      <c r="G42" s="46"/>
    </row>
    <row r="43" spans="1:8" ht="15" customHeight="1" x14ac:dyDescent="0.2">
      <c r="A43" s="72" t="s">
        <v>23</v>
      </c>
      <c r="B43" s="73" t="s">
        <v>65</v>
      </c>
      <c r="C43" s="74"/>
      <c r="D43" s="74"/>
      <c r="E43" s="74">
        <f>'[1]7.sz. melléklet'!F50</f>
        <v>100000000</v>
      </c>
      <c r="F43" s="23"/>
      <c r="G43" s="46"/>
    </row>
    <row r="44" spans="1:8" s="79" customFormat="1" ht="15" customHeight="1" thickBot="1" x14ac:dyDescent="0.25">
      <c r="A44" s="75" t="s">
        <v>66</v>
      </c>
      <c r="B44" s="75"/>
      <c r="C44" s="76">
        <f>C40+C41</f>
        <v>423098000</v>
      </c>
      <c r="D44" s="76">
        <f>D40+D41</f>
        <v>531605768</v>
      </c>
      <c r="E44" s="76">
        <f>E40+E41</f>
        <v>559230368</v>
      </c>
      <c r="F44" s="77">
        <f t="shared" ref="F44" si="2">D44/C44</f>
        <v>1.2564601298044424</v>
      </c>
      <c r="G44" s="78"/>
    </row>
    <row r="45" spans="1:8" ht="13.5" thickTop="1" x14ac:dyDescent="0.2"/>
  </sheetData>
  <sheetProtection selectLockedCells="1" selectUnlockedCells="1"/>
  <mergeCells count="15">
    <mergeCell ref="G28:G29"/>
    <mergeCell ref="A32:B32"/>
    <mergeCell ref="A33:B33"/>
    <mergeCell ref="A35:F35"/>
    <mergeCell ref="A40:B40"/>
    <mergeCell ref="A44:B44"/>
    <mergeCell ref="A4:H4"/>
    <mergeCell ref="A8:F8"/>
    <mergeCell ref="A24:B24"/>
    <mergeCell ref="A25:A26"/>
    <mergeCell ref="C25:C26"/>
    <mergeCell ref="D25:D26"/>
    <mergeCell ref="E25:E26"/>
    <mergeCell ref="F25:F26"/>
    <mergeCell ref="G25:G26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2017-11-29T08:33:51Z</dcterms:created>
  <dcterms:modified xsi:type="dcterms:W3CDTF">2017-11-29T08:34:06Z</dcterms:modified>
</cp:coreProperties>
</file>