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tkárság\Desktop\Testületi anyagok\2019. Kt. anyagok\2019.03\03.06. Kt. ülés\költségvetés\"/>
    </mc:Choice>
  </mc:AlternateContent>
  <xr:revisionPtr revIDLastSave="0" documentId="13_ncr:1_{31CBEB4C-07A8-434D-8AB1-FFC777E00E1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kiadás_cofogonként" sheetId="1" r:id="rId1"/>
    <sheet name="bevétel_cofogonként" sheetId="2" r:id="rId2"/>
    <sheet name="Munka1" sheetId="3" r:id="rId3"/>
  </sheets>
  <calcPr calcId="181029"/>
</workbook>
</file>

<file path=xl/calcChain.xml><?xml version="1.0" encoding="utf-8"?>
<calcChain xmlns="http://schemas.openxmlformats.org/spreadsheetml/2006/main">
  <c r="C54" i="1" l="1"/>
  <c r="K65" i="2" l="1"/>
  <c r="K62" i="2"/>
  <c r="O38" i="2"/>
  <c r="P38" i="2"/>
  <c r="Q38" i="2"/>
  <c r="S20" i="2"/>
  <c r="S21" i="2"/>
  <c r="S22" i="2"/>
  <c r="S23" i="2"/>
  <c r="S24" i="2"/>
  <c r="S19" i="2"/>
  <c r="C38" i="2"/>
  <c r="C42" i="2"/>
  <c r="S42" i="2" s="1"/>
  <c r="S46" i="2"/>
  <c r="S30" i="2"/>
  <c r="S31" i="2"/>
  <c r="S32" i="2"/>
  <c r="S33" i="2"/>
  <c r="S34" i="2"/>
  <c r="S35" i="2"/>
  <c r="S36" i="2"/>
  <c r="S37" i="2"/>
  <c r="S39" i="2"/>
  <c r="S40" i="2"/>
  <c r="S41" i="2"/>
  <c r="S43" i="2"/>
  <c r="S44" i="2"/>
  <c r="S45" i="2"/>
  <c r="S47" i="2"/>
  <c r="S29" i="2"/>
  <c r="G10" i="2"/>
  <c r="H10" i="2"/>
  <c r="I10" i="2"/>
  <c r="J10" i="2"/>
  <c r="K10" i="2"/>
  <c r="L10" i="2"/>
  <c r="M10" i="2"/>
  <c r="N10" i="2"/>
  <c r="O10" i="2"/>
  <c r="P10" i="2"/>
  <c r="Q10" i="2"/>
  <c r="R10" i="2"/>
  <c r="F10" i="2"/>
  <c r="S4" i="2"/>
  <c r="S5" i="2"/>
  <c r="S6" i="2"/>
  <c r="S7" i="2"/>
  <c r="S8" i="2"/>
  <c r="S9" i="2"/>
  <c r="V18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D20" i="1"/>
  <c r="E20" i="1"/>
  <c r="F20" i="1"/>
  <c r="G20" i="1"/>
  <c r="G39" i="1" s="1"/>
  <c r="H20" i="1"/>
  <c r="I20" i="1"/>
  <c r="J20" i="1"/>
  <c r="K20" i="1"/>
  <c r="L20" i="1"/>
  <c r="M20" i="1"/>
  <c r="N20" i="1"/>
  <c r="O20" i="1"/>
  <c r="P20" i="1"/>
  <c r="Q20" i="1"/>
  <c r="R20" i="1"/>
  <c r="S20" i="1"/>
  <c r="S39" i="1" s="1"/>
  <c r="S76" i="1" s="1"/>
  <c r="T20" i="1"/>
  <c r="U20" i="1"/>
  <c r="V26" i="1"/>
  <c r="V27" i="1"/>
  <c r="V28" i="1"/>
  <c r="V29" i="1"/>
  <c r="V30" i="1"/>
  <c r="V32" i="1"/>
  <c r="V33" i="1"/>
  <c r="V25" i="1"/>
  <c r="U48" i="1"/>
  <c r="V48" i="1" s="1"/>
  <c r="V17" i="1"/>
  <c r="V19" i="1"/>
  <c r="V21" i="1"/>
  <c r="V22" i="1"/>
  <c r="V24" i="1"/>
  <c r="V34" i="1"/>
  <c r="V35" i="1"/>
  <c r="V36" i="1"/>
  <c r="V37" i="1"/>
  <c r="V40" i="1"/>
  <c r="V41" i="1"/>
  <c r="V42" i="1"/>
  <c r="V43" i="1"/>
  <c r="V44" i="1"/>
  <c r="V45" i="1"/>
  <c r="V46" i="1"/>
  <c r="V47" i="1"/>
  <c r="V49" i="1"/>
  <c r="V50" i="1"/>
  <c r="V51" i="1"/>
  <c r="V52" i="1"/>
  <c r="V53" i="1"/>
  <c r="V55" i="1"/>
  <c r="V56" i="1"/>
  <c r="V57" i="1"/>
  <c r="V59" i="1"/>
  <c r="V60" i="1"/>
  <c r="V61" i="1"/>
  <c r="V63" i="1"/>
  <c r="V64" i="1"/>
  <c r="V65" i="1"/>
  <c r="V66" i="1"/>
  <c r="V68" i="1"/>
  <c r="V69" i="1"/>
  <c r="V70" i="1"/>
  <c r="V71" i="1"/>
  <c r="V72" i="1"/>
  <c r="V73" i="1"/>
  <c r="V74" i="1"/>
  <c r="V75" i="1"/>
  <c r="V16" i="1"/>
  <c r="V5" i="1"/>
  <c r="V6" i="1"/>
  <c r="V7" i="1"/>
  <c r="V8" i="1"/>
  <c r="V9" i="1"/>
  <c r="V10" i="1"/>
  <c r="V11" i="1"/>
  <c r="V12" i="1"/>
  <c r="V13" i="1"/>
  <c r="V14" i="1"/>
  <c r="V4" i="1"/>
  <c r="R25" i="2"/>
  <c r="N38" i="2"/>
  <c r="M38" i="2"/>
  <c r="S38" i="1"/>
  <c r="P67" i="1"/>
  <c r="I38" i="2"/>
  <c r="E76" i="1"/>
  <c r="E38" i="2"/>
  <c r="E48" i="2" s="1"/>
  <c r="D38" i="2"/>
  <c r="D48" i="2" s="1"/>
  <c r="F38" i="2"/>
  <c r="G38" i="2"/>
  <c r="H38" i="2"/>
  <c r="J38" i="2"/>
  <c r="K38" i="2"/>
  <c r="L38" i="2"/>
  <c r="D62" i="1"/>
  <c r="E62" i="1"/>
  <c r="F62" i="1"/>
  <c r="G62" i="1"/>
  <c r="H62" i="1"/>
  <c r="J62" i="1"/>
  <c r="K62" i="1"/>
  <c r="L62" i="1"/>
  <c r="M62" i="1"/>
  <c r="N62" i="1"/>
  <c r="O62" i="1"/>
  <c r="P62" i="1"/>
  <c r="Q62" i="1"/>
  <c r="R62" i="1"/>
  <c r="T62" i="1"/>
  <c r="U62" i="1"/>
  <c r="Q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R54" i="1"/>
  <c r="T54" i="1"/>
  <c r="U54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T38" i="1"/>
  <c r="U38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T15" i="1"/>
  <c r="U15" i="1"/>
  <c r="C67" i="1"/>
  <c r="V67" i="1" s="1"/>
  <c r="C62" i="1"/>
  <c r="C38" i="1"/>
  <c r="C31" i="1"/>
  <c r="C23" i="1"/>
  <c r="V23" i="1" s="1"/>
  <c r="C20" i="1"/>
  <c r="C15" i="1"/>
  <c r="M48" i="2" l="1"/>
  <c r="G76" i="1"/>
  <c r="V15" i="1"/>
  <c r="N48" i="2"/>
  <c r="O39" i="1"/>
  <c r="V38" i="1"/>
  <c r="V54" i="1"/>
  <c r="V62" i="1"/>
  <c r="J48" i="2"/>
  <c r="R48" i="2"/>
  <c r="T39" i="1"/>
  <c r="T76" i="1" s="1"/>
  <c r="L39" i="1"/>
  <c r="K48" i="2"/>
  <c r="C39" i="1"/>
  <c r="C76" i="1" s="1"/>
  <c r="S10" i="2"/>
  <c r="L48" i="2"/>
  <c r="H48" i="2"/>
  <c r="C48" i="2"/>
  <c r="G48" i="2"/>
  <c r="O48" i="2"/>
  <c r="Q48" i="2"/>
  <c r="P39" i="1"/>
  <c r="H39" i="1"/>
  <c r="H76" i="1" s="1"/>
  <c r="V20" i="1"/>
  <c r="K39" i="1"/>
  <c r="K76" i="1" s="1"/>
  <c r="V31" i="1"/>
  <c r="S38" i="2"/>
  <c r="P48" i="2"/>
  <c r="S25" i="2"/>
  <c r="D39" i="1"/>
  <c r="D76" i="1" s="1"/>
  <c r="R39" i="1"/>
  <c r="R76" i="1" s="1"/>
  <c r="N39" i="1"/>
  <c r="F39" i="1"/>
  <c r="F76" i="1" s="1"/>
  <c r="P76" i="1"/>
  <c r="L76" i="1"/>
  <c r="U39" i="1"/>
  <c r="U76" i="1" s="1"/>
  <c r="Q39" i="1"/>
  <c r="Q76" i="1" s="1"/>
  <c r="M39" i="1"/>
  <c r="M76" i="1" s="1"/>
  <c r="I39" i="1"/>
  <c r="I76" i="1" s="1"/>
  <c r="E39" i="1"/>
  <c r="J39" i="1"/>
  <c r="J76" i="1" s="1"/>
  <c r="N76" i="1"/>
  <c r="O76" i="1"/>
  <c r="F48" i="2"/>
  <c r="I48" i="2"/>
  <c r="S48" i="2" l="1"/>
  <c r="V76" i="1"/>
  <c r="V39" i="1"/>
</calcChain>
</file>

<file path=xl/sharedStrings.xml><?xml version="1.0" encoding="utf-8"?>
<sst xmlns="http://schemas.openxmlformats.org/spreadsheetml/2006/main" count="333" uniqueCount="237">
  <si>
    <t>KIADÁSOK COFOGON-KÉNT</t>
  </si>
  <si>
    <t>Megnevezés</t>
  </si>
  <si>
    <t>Igazgatási tevékenység</t>
  </si>
  <si>
    <t>köztemető fennt.</t>
  </si>
  <si>
    <t>Támog. célú finansz.</t>
  </si>
  <si>
    <t>Strat munka program- belvízes</t>
  </si>
  <si>
    <t>Strat munka program- közút</t>
  </si>
  <si>
    <t>Közvilá-gítás</t>
  </si>
  <si>
    <t>város-,községazdálkodás</t>
  </si>
  <si>
    <t>Háziorv. Alapell.</t>
  </si>
  <si>
    <t>Háziorvosi ügyelet</t>
  </si>
  <si>
    <t>Fogorvosi alapell.</t>
  </si>
  <si>
    <t>Család és nővédelm. eü.gond.</t>
  </si>
  <si>
    <t>Ifjúság eü. gond.</t>
  </si>
  <si>
    <t>Könyvtári szolgálat</t>
  </si>
  <si>
    <t>Közműv.hagy.közössé.kult.szolg.</t>
  </si>
  <si>
    <t>Civil szerv. Tám.</t>
  </si>
  <si>
    <t>iskolai étkeztetés</t>
  </si>
  <si>
    <t>Gyermekv. pénzbeli és term. Ell.</t>
  </si>
  <si>
    <t>Egyébszoc. Pénz. És term. Ell.</t>
  </si>
  <si>
    <t>cofog számok</t>
  </si>
  <si>
    <t>összesen:</t>
  </si>
  <si>
    <t>1.</t>
  </si>
  <si>
    <t>Törvény szerinti illetmények, munkabérek</t>
  </si>
  <si>
    <t>2.</t>
  </si>
  <si>
    <t>Jubileumi jutalom</t>
  </si>
  <si>
    <t>3.</t>
  </si>
  <si>
    <t>Béren kívüli juttatások</t>
  </si>
  <si>
    <t>4.</t>
  </si>
  <si>
    <t>Ruházati költségtérítés</t>
  </si>
  <si>
    <t>5.</t>
  </si>
  <si>
    <t>Közlekedési költségtérítés</t>
  </si>
  <si>
    <t>6.</t>
  </si>
  <si>
    <t>Egyéb költségtérítések</t>
  </si>
  <si>
    <t>7.</t>
  </si>
  <si>
    <t>Lakhatási támogatások</t>
  </si>
  <si>
    <t>8.</t>
  </si>
  <si>
    <t>Szociális támogatások</t>
  </si>
  <si>
    <t>9.</t>
  </si>
  <si>
    <t>Foglalkoztatottak egyéb személyi juttatásai</t>
  </si>
  <si>
    <t>10.</t>
  </si>
  <si>
    <t>Választott tisztségviselők juttatásai</t>
  </si>
  <si>
    <t>11.</t>
  </si>
  <si>
    <t>Személyi juttatások (=4+17)</t>
  </si>
  <si>
    <t>12.</t>
  </si>
  <si>
    <t xml:space="preserve">Munkaadókat terhelő járulékok és szociális hozzájárulási adó    </t>
  </si>
  <si>
    <t>13.</t>
  </si>
  <si>
    <t>Szakmai anyagok beszerzése</t>
  </si>
  <si>
    <t>14.</t>
  </si>
  <si>
    <t>Üzemeltetési anyagok beszerzése</t>
  </si>
  <si>
    <t>15.</t>
  </si>
  <si>
    <t>Árubeszerzés</t>
  </si>
  <si>
    <t>16.</t>
  </si>
  <si>
    <t>Készletbeszerzés (=13+14+15)</t>
  </si>
  <si>
    <t>17.</t>
  </si>
  <si>
    <t>Informatikai szolgáltatások igénybevétele</t>
  </si>
  <si>
    <t>18.</t>
  </si>
  <si>
    <t>Egyéb kommunikációs szolgáltatások</t>
  </si>
  <si>
    <t>19.</t>
  </si>
  <si>
    <t>Kommunikációs szolgáltatások (=17+18)</t>
  </si>
  <si>
    <t>20.</t>
  </si>
  <si>
    <t>Közüzemi díjak</t>
  </si>
  <si>
    <t>21.</t>
  </si>
  <si>
    <t>Vásárolt élelmezés</t>
  </si>
  <si>
    <t>22.</t>
  </si>
  <si>
    <t>Bérleti és lizing díjak</t>
  </si>
  <si>
    <t>23.</t>
  </si>
  <si>
    <t>Karbantartási, kisjavítási szolgáltatások</t>
  </si>
  <si>
    <t>24.</t>
  </si>
  <si>
    <t>Közvetített szolgáltatások</t>
  </si>
  <si>
    <t>25.</t>
  </si>
  <si>
    <t>Szakmai tevékenységet segítő szolgáltatások</t>
  </si>
  <si>
    <t>26.</t>
  </si>
  <si>
    <t>Egyéb szolgáltatások</t>
  </si>
  <si>
    <t>27.</t>
  </si>
  <si>
    <t>Szolgáltatási kiadások (=20+….26)</t>
  </si>
  <si>
    <t>28.</t>
  </si>
  <si>
    <t>Reklám éspropaganda kiadás</t>
  </si>
  <si>
    <t>29.</t>
  </si>
  <si>
    <t>Működési célú előzetesen felszámított általános forgalmi adó</t>
  </si>
  <si>
    <t>30.</t>
  </si>
  <si>
    <t>Fizetendő általános forgalmi adó</t>
  </si>
  <si>
    <t>31.</t>
  </si>
  <si>
    <t>Kamatkiadások</t>
  </si>
  <si>
    <t>32.</t>
  </si>
  <si>
    <t>Egyéb pénzügyi műveletek kiadásai</t>
  </si>
  <si>
    <t>33.</t>
  </si>
  <si>
    <t>Egyéb dologi kiadások</t>
  </si>
  <si>
    <t>34.</t>
  </si>
  <si>
    <t>Különféle befizetések és egyéb dologi kiadások (=28+…+35)</t>
  </si>
  <si>
    <t>35.</t>
  </si>
  <si>
    <t>Dologi kiadások (=16+19+27+33)</t>
  </si>
  <si>
    <t>36.</t>
  </si>
  <si>
    <t>Társadalombiztosítási ellátások</t>
  </si>
  <si>
    <t>37.</t>
  </si>
  <si>
    <t>Családi támogatások</t>
  </si>
  <si>
    <t>38.</t>
  </si>
  <si>
    <t>Pénzbeli kárpótlások, kártérítések</t>
  </si>
  <si>
    <t>39.</t>
  </si>
  <si>
    <t>Betegséggel kapcsolatos (nem társadalombiztosítási) ellátások</t>
  </si>
  <si>
    <t>40.</t>
  </si>
  <si>
    <t>Foglalkoztatással, munkanélküliséggel kapcsolatos ellátások</t>
  </si>
  <si>
    <t>41.</t>
  </si>
  <si>
    <t>Lakhatással kapcsolatos ellátások</t>
  </si>
  <si>
    <t>42.</t>
  </si>
  <si>
    <t>Intézményi ellátottak pénzbeli juttatásai</t>
  </si>
  <si>
    <t>43.</t>
  </si>
  <si>
    <t>Egyéb nem intézményi ellátások</t>
  </si>
  <si>
    <t>44.</t>
  </si>
  <si>
    <t>Ellátottak pénzbeli juttatásai (=35+...+42)</t>
  </si>
  <si>
    <t>45.</t>
  </si>
  <si>
    <t>Államháztartáson belüli megelőlegezés</t>
  </si>
  <si>
    <t>46.</t>
  </si>
  <si>
    <t>Elvonások és befizetések</t>
  </si>
  <si>
    <t>47.</t>
  </si>
  <si>
    <t>Kamattámogatások</t>
  </si>
  <si>
    <t>48.</t>
  </si>
  <si>
    <t>Egyéb működési célú támogatások államháztartáson kívülre</t>
  </si>
  <si>
    <t>49.</t>
  </si>
  <si>
    <t>Tartalékok</t>
  </si>
  <si>
    <t>50.</t>
  </si>
  <si>
    <t>Egyéb működési célú kiadások (=44+…+48)</t>
  </si>
  <si>
    <t>51.</t>
  </si>
  <si>
    <t>Immateriális javak beszerzése, létesítése</t>
  </si>
  <si>
    <t>52.</t>
  </si>
  <si>
    <t>Ingatlanok beszerzése, létesítése</t>
  </si>
  <si>
    <t>53.</t>
  </si>
  <si>
    <t>Informatikai eszközök beszerzése, létesítése</t>
  </si>
  <si>
    <t>54.</t>
  </si>
  <si>
    <t>Egyéb tárgyi eszközök beszerzése, létesítése</t>
  </si>
  <si>
    <t xml:space="preserve"> </t>
  </si>
  <si>
    <t>55.</t>
  </si>
  <si>
    <t>Részesedések beszerzése</t>
  </si>
  <si>
    <t>56.</t>
  </si>
  <si>
    <t>Meglévő részesedések növeléséhez kapcsolódó kiadások</t>
  </si>
  <si>
    <t>57.</t>
  </si>
  <si>
    <t>Beruházási célú előzetesen felszámított általános forgalmi adó</t>
  </si>
  <si>
    <t>58.</t>
  </si>
  <si>
    <t>Beruházások (=50+…+56)</t>
  </si>
  <si>
    <t>59.</t>
  </si>
  <si>
    <t>Ingatlanok felújítása</t>
  </si>
  <si>
    <t>60.</t>
  </si>
  <si>
    <t>Informatikai eszközök felújítása</t>
  </si>
  <si>
    <t>61.</t>
  </si>
  <si>
    <t>Egyéb tárgyi eszközök felújítása</t>
  </si>
  <si>
    <t>62.</t>
  </si>
  <si>
    <t>Felújítási célú előzetesen felszámított általános forgalmi adó</t>
  </si>
  <si>
    <t>63.</t>
  </si>
  <si>
    <t>Felújítások (=58+...+61)</t>
  </si>
  <si>
    <t>64.</t>
  </si>
  <si>
    <t>Felhalmozási célú garancia- és kezességvállalásból származó kifizetés államháztartáson belülre</t>
  </si>
  <si>
    <t>65.</t>
  </si>
  <si>
    <t>Egyéb felhalmozási célú támogatások államháztartáson belülre</t>
  </si>
  <si>
    <t>66.</t>
  </si>
  <si>
    <t>Felhalmozási célú garancia- és kezességvállalásból származó kifizetés államháztartáson kívülre</t>
  </si>
  <si>
    <t>67.</t>
  </si>
  <si>
    <t>Felhalmozási célú visszatérítendő támogatások, kölcsönök nyújtása államháztartáson kívülre</t>
  </si>
  <si>
    <t>68.</t>
  </si>
  <si>
    <t>Lakástámogatás</t>
  </si>
  <si>
    <t>69.</t>
  </si>
  <si>
    <t>Egyéb felhalmozási célú támogatások államháztartáson kívülre</t>
  </si>
  <si>
    <t>70.</t>
  </si>
  <si>
    <t>Egyéb felhalmozási célú kiadások (=62+…+68)</t>
  </si>
  <si>
    <t>71.</t>
  </si>
  <si>
    <t>Támogatás célú finanszírozás intézménynek</t>
  </si>
  <si>
    <t>72.</t>
  </si>
  <si>
    <t>Költségvetési és finanszírozási kiadások (=11+12+34+49+57+43+70)</t>
  </si>
  <si>
    <t>BEVÉTELEK COFOGON-KÉNT</t>
  </si>
  <si>
    <t>Köztemető fenntartás</t>
  </si>
  <si>
    <t>Önkorm.vagyonnal való gazd.</t>
  </si>
  <si>
    <t>Önkormányztok elsz.</t>
  </si>
  <si>
    <t>Elkülönített állami pénzalap</t>
  </si>
  <si>
    <t>Lakáshoz jutás s.tám.</t>
  </si>
  <si>
    <t>Város és községgazd.</t>
  </si>
  <si>
    <t>Háziorv. Alap.ell.</t>
  </si>
  <si>
    <t>Fogorvosi ala.ell.</t>
  </si>
  <si>
    <t>Család és nővédelmi eg.gond.</t>
  </si>
  <si>
    <t>Ifjúság  eg. Gond.</t>
  </si>
  <si>
    <t>Közművelődési könyvt. Fel.</t>
  </si>
  <si>
    <t xml:space="preserve">Iskolai gyermek étkeztetés </t>
  </si>
  <si>
    <t>Gyermekv.pénz. És term.ell.</t>
  </si>
  <si>
    <t>lakóingatl. Bérb.</t>
  </si>
  <si>
    <t>Egyébszoc.pénzbeli ell.</t>
  </si>
  <si>
    <t>Önkorm.fukcióranem sz.bev.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</si>
  <si>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</si>
  <si>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</si>
  <si>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</si>
  <si>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</si>
  <si>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Működési célú központosított előirányzatok</t>
  </si>
  <si>
    <t>Helyi önkormányzatok kiegészítő támogatásai</t>
  </si>
  <si>
    <t>Önkormányzatok működési támogatásai (=01+…+06)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</si>
  <si>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</si>
  <si>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</si>
  <si>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</si>
  <si>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</si>
  <si>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</si>
  <si>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Működési célú támogatások államháztartáson belülről (=09+…+12)</t>
  </si>
  <si>
    <t>Szociális hozzájárulási adó és járulékok</t>
  </si>
  <si>
    <t>Bérhez és foglalkoztatáshoz kapcsolódó adók</t>
  </si>
  <si>
    <t>Vagyoni tipusú adók</t>
  </si>
  <si>
    <t>Értékesítési és forgalmi adók</t>
  </si>
  <si>
    <t>Fogyasztási adók</t>
  </si>
  <si>
    <t>Pénzügyi monopóliumok nyereségét terhelő adók</t>
  </si>
  <si>
    <t>Gépjárműadók</t>
  </si>
  <si>
    <t>Egyéb áruhasználati és szolgáltatási adók</t>
  </si>
  <si>
    <t>Termékek és szolgáltatások adói (=14+…+21)</t>
  </si>
  <si>
    <t>Egyéb közhatalmi bevételek</t>
  </si>
  <si>
    <t>Közhatalmi bevételek (23)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</si>
  <si>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</si>
  <si>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</si>
  <si>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</si>
  <si>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</si>
  <si>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</si>
  <si>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</si>
  <si>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</si>
  <si>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</si>
  <si>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</si>
  <si>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bevételek (=25+…+34)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</si>
  <si>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</si>
  <si>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</si>
  <si>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</si>
  <si>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</si>
  <si>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</si>
  <si>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</si>
  <si>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</si>
  <si>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Felhalmozási célú átvett pénzeszközök (=46:48)</t>
  </si>
  <si>
    <t xml:space="preserve">Előző évi pénzmaradvány  </t>
  </si>
  <si>
    <t>Költségvetési és finanszírozási bevételek (=13+19+33+44+50+54+58)</t>
  </si>
  <si>
    <t xml:space="preserve">  </t>
  </si>
  <si>
    <t>Bevétel</t>
  </si>
  <si>
    <t>kiadás</t>
  </si>
  <si>
    <t>külső szem jutt.</t>
  </si>
  <si>
    <t>intézményen kivüli étk. Rászoruló gyermek étk</t>
  </si>
  <si>
    <t>Háziorvosi alapell.</t>
  </si>
  <si>
    <t>intétményen kivüli étk.</t>
  </si>
  <si>
    <t>Könyvár</t>
  </si>
  <si>
    <t>Nem került felosztásra: 6 113 689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</si>
</sst>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&quot;-&quot;#,##0"/>
    <numFmt numFmtId="165" formatCode="0&quot;  &quot;"/>
    <numFmt numFmtId="166" formatCode="#,##0.00&quot; &quot;[$Ft-40E];[Red]&quot;-&quot;#,##0.00&quot; &quot;[$Ft-40E]"/>
  </numFmts>
  <fonts count="24">
    <font>
      <sz val="11"/>
      <color rgb="FF000000"/>
      <name val="Liberation Sans"/>
      <charset val="238"/>
    </font>
    <font>
      <b/>
      <i/>
      <sz val="16"/>
      <color rgb="FF000000"/>
      <name val="Liberation Sans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Liberation Sans"/>
      <charset val="238"/>
    </font>
    <font>
      <b/>
      <sz val="11"/>
      <color rgb="FF000000"/>
      <name val="Liberation Sans"/>
      <charset val="238"/>
    </font>
    <font>
      <sz val="13"/>
      <color rgb="FF000000"/>
      <name val="Liberation Sans"/>
      <charset val="238"/>
    </font>
    <font>
      <sz val="7"/>
      <color rgb="FF000000"/>
      <name val="Liberation Sans"/>
      <charset val="238"/>
    </font>
    <font>
      <sz val="9"/>
      <color rgb="FF000000"/>
      <name val="Liberation Sans"/>
      <charset val="238"/>
    </font>
    <font>
      <sz val="8"/>
      <color rgb="FF000000"/>
      <name val="Liberation Sans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8"/>
      <color rgb="FF000000"/>
      <name val="Liberation Sans"/>
      <charset val="238"/>
    </font>
    <font>
      <sz val="12"/>
      <color rgb="FF000000"/>
      <name val="Liberation Sans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Liberation Sans"/>
      <charset val="238"/>
    </font>
    <font>
      <sz val="14"/>
      <color rgb="FF000000"/>
      <name val="Liberation Sans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Liberation Sans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Liberation Sans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FCD5B4"/>
        <bgColor rgb="FFFCD5B4"/>
      </patternFill>
    </fill>
    <fill>
      <patternFill patternType="solid">
        <fgColor rgb="FFFFFF66"/>
        <bgColor rgb="FFFFFFFF"/>
      </patternFill>
    </fill>
    <fill>
      <patternFill patternType="solid">
        <fgColor rgb="FF99FF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CCFF"/>
        <bgColor rgb="FFFFFF00"/>
      </patternFill>
    </fill>
    <fill>
      <patternFill patternType="solid">
        <fgColor rgb="FFCCFFCC"/>
        <bgColor rgb="FFFFFF00"/>
      </patternFill>
    </fill>
    <fill>
      <patternFill patternType="solid">
        <fgColor rgb="FFCCCCFF"/>
        <bgColor rgb="FFFFFF00"/>
      </patternFill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3" fillId="0" borderId="0" applyNumberFormat="0" applyBorder="0" applyProtection="0"/>
    <xf numFmtId="166" fontId="3" fillId="0" borderId="0" applyBorder="0" applyProtection="0"/>
  </cellStyleXfs>
  <cellXfs count="98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164" fontId="8" fillId="0" borderId="1" xfId="0" applyNumberFormat="1" applyFont="1" applyBorder="1"/>
    <xf numFmtId="0" fontId="12" fillId="2" borderId="1" xfId="0" applyFont="1" applyFill="1" applyBorder="1"/>
    <xf numFmtId="164" fontId="13" fillId="2" borderId="1" xfId="0" applyNumberFormat="1" applyFont="1" applyFill="1" applyBorder="1"/>
    <xf numFmtId="164" fontId="8" fillId="2" borderId="1" xfId="0" applyNumberFormat="1" applyFont="1" applyFill="1" applyBorder="1"/>
    <xf numFmtId="0" fontId="15" fillId="2" borderId="1" xfId="0" applyFont="1" applyFill="1" applyBorder="1"/>
    <xf numFmtId="0" fontId="4" fillId="2" borderId="0" xfId="0" applyFont="1" applyFill="1"/>
    <xf numFmtId="0" fontId="9" fillId="2" borderId="1" xfId="0" applyFont="1" applyFill="1" applyBorder="1"/>
    <xf numFmtId="0" fontId="10" fillId="2" borderId="1" xfId="0" applyFont="1" applyFill="1" applyBorder="1"/>
    <xf numFmtId="0" fontId="0" fillId="2" borderId="0" xfId="0" applyFill="1"/>
    <xf numFmtId="0" fontId="10" fillId="2" borderId="1" xfId="3" applyFont="1" applyFill="1" applyBorder="1" applyAlignment="1">
      <alignment horizontal="left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0" xfId="0" applyFont="1" applyFill="1"/>
    <xf numFmtId="0" fontId="10" fillId="2" borderId="1" xfId="3" applyFont="1" applyFill="1" applyBorder="1" applyAlignment="1">
      <alignment vertical="center" wrapText="1"/>
    </xf>
    <xf numFmtId="165" fontId="10" fillId="2" borderId="1" xfId="3" applyNumberFormat="1" applyFont="1" applyFill="1" applyBorder="1" applyAlignment="1">
      <alignment horizontal="left" vertical="center" wrapText="1"/>
    </xf>
    <xf numFmtId="0" fontId="15" fillId="0" borderId="1" xfId="0" applyFont="1" applyBorder="1"/>
    <xf numFmtId="0" fontId="10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8" fillId="0" borderId="2" xfId="0" applyFont="1" applyBorder="1" applyAlignment="1">
      <alignment vertical="center" wrapText="1"/>
    </xf>
    <xf numFmtId="164" fontId="7" fillId="0" borderId="1" xfId="0" applyNumberFormat="1" applyFont="1" applyBorder="1"/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/>
    <xf numFmtId="0" fontId="0" fillId="2" borderId="1" xfId="0" applyFill="1" applyBorder="1"/>
    <xf numFmtId="0" fontId="19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164" fontId="7" fillId="0" borderId="0" xfId="0" applyNumberFormat="1" applyFont="1"/>
    <xf numFmtId="0" fontId="6" fillId="0" borderId="3" xfId="0" applyFont="1" applyBorder="1" applyAlignment="1">
      <alignment wrapText="1"/>
    </xf>
    <xf numFmtId="0" fontId="8" fillId="0" borderId="4" xfId="0" applyFont="1" applyBorder="1"/>
    <xf numFmtId="0" fontId="0" fillId="0" borderId="5" xfId="0" applyBorder="1"/>
    <xf numFmtId="164" fontId="20" fillId="3" borderId="1" xfId="0" applyNumberFormat="1" applyFont="1" applyFill="1" applyBorder="1"/>
    <xf numFmtId="164" fontId="20" fillId="3" borderId="2" xfId="0" applyNumberFormat="1" applyFont="1" applyFill="1" applyBorder="1"/>
    <xf numFmtId="0" fontId="0" fillId="4" borderId="1" xfId="0" applyFill="1" applyBorder="1"/>
    <xf numFmtId="0" fontId="0" fillId="4" borderId="0" xfId="0" applyFill="1"/>
    <xf numFmtId="0" fontId="6" fillId="0" borderId="6" xfId="0" applyFont="1" applyBorder="1" applyAlignment="1">
      <alignment wrapText="1"/>
    </xf>
    <xf numFmtId="0" fontId="0" fillId="0" borderId="3" xfId="0" applyBorder="1"/>
    <xf numFmtId="164" fontId="13" fillId="3" borderId="6" xfId="0" applyNumberFormat="1" applyFont="1" applyFill="1" applyBorder="1"/>
    <xf numFmtId="164" fontId="13" fillId="3" borderId="1" xfId="0" applyNumberFormat="1" applyFont="1" applyFill="1" applyBorder="1"/>
    <xf numFmtId="164" fontId="13" fillId="3" borderId="2" xfId="0" applyNumberFormat="1" applyFont="1" applyFill="1" applyBorder="1"/>
    <xf numFmtId="164" fontId="8" fillId="0" borderId="0" xfId="0" applyNumberFormat="1" applyFont="1"/>
    <xf numFmtId="0" fontId="11" fillId="5" borderId="1" xfId="0" applyFont="1" applyFill="1" applyBorder="1"/>
    <xf numFmtId="0" fontId="12" fillId="5" borderId="1" xfId="0" applyFont="1" applyFill="1" applyBorder="1"/>
    <xf numFmtId="164" fontId="13" fillId="5" borderId="1" xfId="0" applyNumberFormat="1" applyFont="1" applyFill="1" applyBorder="1"/>
    <xf numFmtId="0" fontId="14" fillId="7" borderId="0" xfId="0" applyFont="1" applyFill="1"/>
    <xf numFmtId="0" fontId="21" fillId="6" borderId="1" xfId="0" applyFont="1" applyFill="1" applyBorder="1"/>
    <xf numFmtId="0" fontId="22" fillId="6" borderId="1" xfId="0" applyFont="1" applyFill="1" applyBorder="1" applyAlignment="1">
      <alignment wrapText="1"/>
    </xf>
    <xf numFmtId="164" fontId="23" fillId="6" borderId="1" xfId="0" applyNumberFormat="1" applyFont="1" applyFill="1" applyBorder="1"/>
    <xf numFmtId="0" fontId="19" fillId="8" borderId="2" xfId="0" applyFont="1" applyFill="1" applyBorder="1" applyAlignment="1">
      <alignment horizontal="left" vertical="center" wrapText="1"/>
    </xf>
    <xf numFmtId="164" fontId="20" fillId="8" borderId="1" xfId="0" applyNumberFormat="1" applyFont="1" applyFill="1" applyBorder="1"/>
    <xf numFmtId="164" fontId="20" fillId="9" borderId="1" xfId="0" applyNumberFormat="1" applyFont="1" applyFill="1" applyBorder="1"/>
    <xf numFmtId="164" fontId="13" fillId="10" borderId="1" xfId="0" applyNumberFormat="1" applyFont="1" applyFill="1" applyBorder="1"/>
    <xf numFmtId="164" fontId="8" fillId="12" borderId="1" xfId="0" applyNumberFormat="1" applyFont="1" applyFill="1" applyBorder="1"/>
    <xf numFmtId="164" fontId="8" fillId="13" borderId="1" xfId="0" applyNumberFormat="1" applyFont="1" applyFill="1" applyBorder="1"/>
    <xf numFmtId="0" fontId="15" fillId="14" borderId="1" xfId="0" applyFont="1" applyFill="1" applyBorder="1"/>
    <xf numFmtId="0" fontId="12" fillId="14" borderId="1" xfId="3" applyFont="1" applyFill="1" applyBorder="1" applyAlignment="1">
      <alignment horizontal="left" vertical="center" wrapText="1"/>
    </xf>
    <xf numFmtId="164" fontId="13" fillId="14" borderId="1" xfId="0" applyNumberFormat="1" applyFont="1" applyFill="1" applyBorder="1"/>
    <xf numFmtId="164" fontId="13" fillId="0" borderId="1" xfId="0" applyNumberFormat="1" applyFont="1" applyBorder="1"/>
    <xf numFmtId="164" fontId="13" fillId="11" borderId="1" xfId="0" applyNumberFormat="1" applyFont="1" applyFill="1" applyBorder="1"/>
    <xf numFmtId="0" fontId="19" fillId="15" borderId="1" xfId="0" applyFont="1" applyFill="1" applyBorder="1" applyAlignment="1">
      <alignment horizontal="left" vertical="center" wrapText="1"/>
    </xf>
    <xf numFmtId="164" fontId="7" fillId="16" borderId="1" xfId="0" applyNumberFormat="1" applyFont="1" applyFill="1" applyBorder="1"/>
    <xf numFmtId="0" fontId="0" fillId="16" borderId="1" xfId="0" applyFill="1" applyBorder="1"/>
    <xf numFmtId="0" fontId="19" fillId="16" borderId="1" xfId="0" applyFont="1" applyFill="1" applyBorder="1" applyAlignment="1">
      <alignment horizontal="left" vertical="center" wrapText="1"/>
    </xf>
    <xf numFmtId="164" fontId="7" fillId="15" borderId="1" xfId="0" applyNumberFormat="1" applyFont="1" applyFill="1" applyBorder="1"/>
    <xf numFmtId="0" fontId="0" fillId="15" borderId="1" xfId="0" applyFill="1" applyBorder="1"/>
    <xf numFmtId="164" fontId="13" fillId="8" borderId="1" xfId="0" applyNumberFormat="1" applyFont="1" applyFill="1" applyBorder="1"/>
    <xf numFmtId="0" fontId="13" fillId="0" borderId="0" xfId="0" applyFont="1"/>
    <xf numFmtId="0" fontId="6" fillId="0" borderId="2" xfId="0" applyFont="1" applyBorder="1" applyAlignment="1">
      <alignment wrapText="1"/>
    </xf>
    <xf numFmtId="0" fontId="0" fillId="0" borderId="2" xfId="0" applyBorder="1"/>
    <xf numFmtId="0" fontId="6" fillId="0" borderId="4" xfId="0" applyFont="1" applyBorder="1" applyAlignment="1">
      <alignment wrapText="1"/>
    </xf>
    <xf numFmtId="164" fontId="13" fillId="3" borderId="8" xfId="0" applyNumberFormat="1" applyFont="1" applyFill="1" applyBorder="1"/>
    <xf numFmtId="0" fontId="6" fillId="0" borderId="5" xfId="0" applyFont="1" applyBorder="1" applyAlignment="1">
      <alignment wrapText="1"/>
    </xf>
    <xf numFmtId="164" fontId="20" fillId="3" borderId="5" xfId="0" applyNumberFormat="1" applyFont="1" applyFill="1" applyBorder="1"/>
    <xf numFmtId="0" fontId="8" fillId="0" borderId="5" xfId="0" applyFont="1" applyBorder="1"/>
    <xf numFmtId="164" fontId="13" fillId="3" borderId="5" xfId="0" applyNumberFormat="1" applyFont="1" applyFill="1" applyBorder="1"/>
    <xf numFmtId="0" fontId="0" fillId="0" borderId="7" xfId="0" applyBorder="1"/>
    <xf numFmtId="0" fontId="8" fillId="0" borderId="7" xfId="0" applyFont="1" applyBorder="1"/>
    <xf numFmtId="0" fontId="6" fillId="0" borderId="7" xfId="0" applyFont="1" applyBorder="1"/>
    <xf numFmtId="0" fontId="20" fillId="0" borderId="7" xfId="0" applyFont="1" applyBorder="1"/>
    <xf numFmtId="0" fontId="13" fillId="0" borderId="7" xfId="0" applyFont="1" applyBorder="1"/>
    <xf numFmtId="0" fontId="6" fillId="0" borderId="7" xfId="0" applyFont="1" applyBorder="1" applyAlignment="1">
      <alignment wrapText="1"/>
    </xf>
    <xf numFmtId="0" fontId="8" fillId="0" borderId="2" xfId="0" applyFont="1" applyBorder="1"/>
    <xf numFmtId="0" fontId="0" fillId="4" borderId="2" xfId="0" applyFill="1" applyBorder="1"/>
    <xf numFmtId="0" fontId="4" fillId="0" borderId="0" xfId="0" applyFont="1" applyAlignment="1">
      <alignment horizontal="center"/>
    </xf>
  </cellXfs>
  <cellStyles count="6">
    <cellStyle name="Heading" xfId="1" xr:uid="{00000000-0005-0000-0000-000000000000}"/>
    <cellStyle name="Heading1" xfId="2" xr:uid="{00000000-0005-0000-0000-000001000000}"/>
    <cellStyle name="Normál" xfId="0" builtinId="0" customBuiltin="1"/>
    <cellStyle name="Normál_Munka1" xfId="3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colors>
    <mruColors>
      <color rgb="FFFFCCFF"/>
      <color rgb="FFFFFF99"/>
      <color rgb="FFFFFF66"/>
      <color rgb="FF99FFCC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tabSelected="1" view="pageLayout" zoomScaleNormal="100" workbookViewId="0">
      <selection activeCell="M83" sqref="M83"/>
    </sheetView>
  </sheetViews>
  <sheetFormatPr defaultRowHeight="14.25"/>
  <cols>
    <col min="1" max="1" width="3.5" customWidth="1"/>
    <col min="2" max="2" width="29.625" customWidth="1"/>
    <col min="3" max="3" width="8.5" customWidth="1"/>
    <col min="4" max="4" width="5.375" customWidth="1"/>
    <col min="5" max="5" width="7.5" customWidth="1"/>
    <col min="6" max="6" width="8.5" customWidth="1"/>
    <col min="7" max="7" width="7.5" customWidth="1"/>
    <col min="8" max="8" width="6.625" customWidth="1"/>
    <col min="9" max="9" width="8.375" customWidth="1"/>
    <col min="10" max="10" width="7.125" customWidth="1"/>
    <col min="11" max="11" width="6.25" customWidth="1"/>
    <col min="12" max="12" width="6.375" customWidth="1"/>
    <col min="13" max="13" width="7.875" customWidth="1"/>
    <col min="14" max="14" width="6.625" customWidth="1"/>
    <col min="15" max="15" width="7.25" customWidth="1"/>
    <col min="16" max="16" width="7.625" customWidth="1"/>
    <col min="17" max="17" width="7.125" customWidth="1"/>
    <col min="18" max="18" width="6.75" customWidth="1"/>
    <col min="19" max="19" width="7" customWidth="1"/>
    <col min="20" max="20" width="6.5" customWidth="1"/>
    <col min="21" max="21" width="6.625" customWidth="1"/>
    <col min="22" max="22" width="8.375" customWidth="1"/>
    <col min="23" max="1021" width="10.625" customWidth="1"/>
    <col min="1022" max="1022" width="9" customWidth="1"/>
  </cols>
  <sheetData>
    <row r="1" spans="1:22" ht="15"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2" ht="31.35" customHeight="1">
      <c r="A2" s="1"/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232</v>
      </c>
      <c r="T2" s="3" t="s">
        <v>18</v>
      </c>
      <c r="U2" s="3" t="s">
        <v>19</v>
      </c>
      <c r="V2" s="4"/>
    </row>
    <row r="3" spans="1:22">
      <c r="A3" s="1"/>
      <c r="B3" s="5" t="s">
        <v>20</v>
      </c>
      <c r="C3" s="6">
        <v>11130</v>
      </c>
      <c r="D3" s="6">
        <v>13320</v>
      </c>
      <c r="E3" s="6">
        <v>18030</v>
      </c>
      <c r="F3" s="6">
        <v>41233</v>
      </c>
      <c r="G3" s="6">
        <v>41237</v>
      </c>
      <c r="H3" s="6">
        <v>64010</v>
      </c>
      <c r="I3" s="6">
        <v>66020</v>
      </c>
      <c r="J3" s="6">
        <v>72111</v>
      </c>
      <c r="K3" s="6">
        <v>720112</v>
      </c>
      <c r="L3" s="6">
        <v>72311</v>
      </c>
      <c r="M3" s="6">
        <v>74031</v>
      </c>
      <c r="N3" s="6">
        <v>74032</v>
      </c>
      <c r="O3" s="6">
        <v>82044</v>
      </c>
      <c r="P3" s="6">
        <v>82092</v>
      </c>
      <c r="Q3" s="6">
        <v>84031</v>
      </c>
      <c r="R3" s="6">
        <v>96015</v>
      </c>
      <c r="S3" s="6"/>
      <c r="T3" s="6">
        <v>104051</v>
      </c>
      <c r="U3" s="6">
        <v>107060</v>
      </c>
      <c r="V3" s="6" t="s">
        <v>21</v>
      </c>
    </row>
    <row r="4" spans="1:22">
      <c r="A4" s="7" t="s">
        <v>22</v>
      </c>
      <c r="B4" s="8" t="s">
        <v>23</v>
      </c>
      <c r="C4" s="9">
        <v>2325500</v>
      </c>
      <c r="D4" s="9"/>
      <c r="E4" s="9"/>
      <c r="F4" s="9">
        <v>3709725</v>
      </c>
      <c r="G4" s="9">
        <v>3709725</v>
      </c>
      <c r="H4" s="9"/>
      <c r="I4" s="9">
        <v>6991500</v>
      </c>
      <c r="J4" s="9"/>
      <c r="K4" s="9"/>
      <c r="L4" s="9"/>
      <c r="M4" s="9">
        <v>666375</v>
      </c>
      <c r="N4" s="9"/>
      <c r="O4" s="9">
        <v>2400000</v>
      </c>
      <c r="P4" s="9">
        <v>1777000</v>
      </c>
      <c r="Q4" s="9"/>
      <c r="R4" s="9"/>
      <c r="S4" s="9"/>
      <c r="T4" s="9"/>
      <c r="U4" s="9"/>
      <c r="V4" s="9">
        <f>C4+D4+E4+F4+G4+H4+I4+J4+K4+L4+M4+N4+O4+P4+Q4+S4+T4+U4</f>
        <v>21579825</v>
      </c>
    </row>
    <row r="5" spans="1:22">
      <c r="A5" s="7" t="s">
        <v>24</v>
      </c>
      <c r="B5" s="8" t="s">
        <v>25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>
        <f t="shared" ref="V5:V68" si="0">C5+D5+E5+F5+G5+H5+I5+J5+K5+L5+M5+N5+O5+P5+Q5+S5+T5+U5</f>
        <v>0</v>
      </c>
    </row>
    <row r="6" spans="1:22">
      <c r="A6" s="7" t="s">
        <v>26</v>
      </c>
      <c r="B6" s="8" t="s">
        <v>27</v>
      </c>
      <c r="C6" s="9"/>
      <c r="D6" s="9"/>
      <c r="E6" s="9"/>
      <c r="F6" s="9"/>
      <c r="G6" s="9"/>
      <c r="H6" s="9"/>
      <c r="I6" s="9"/>
      <c r="J6" s="9"/>
      <c r="K6" s="9"/>
      <c r="L6" s="9"/>
      <c r="M6" s="9">
        <v>0</v>
      </c>
      <c r="N6" s="9"/>
      <c r="O6" s="9"/>
      <c r="P6" s="9"/>
      <c r="Q6" s="9"/>
      <c r="R6" s="9"/>
      <c r="S6" s="9"/>
      <c r="T6" s="9"/>
      <c r="U6" s="9"/>
      <c r="V6" s="9">
        <f t="shared" si="0"/>
        <v>0</v>
      </c>
    </row>
    <row r="7" spans="1:22">
      <c r="A7" s="7" t="s">
        <v>28</v>
      </c>
      <c r="B7" s="8" t="s">
        <v>29</v>
      </c>
      <c r="C7" s="9"/>
      <c r="D7" s="9"/>
      <c r="E7" s="9"/>
      <c r="F7" s="9"/>
      <c r="G7" s="9"/>
      <c r="H7" s="9"/>
      <c r="I7" s="9"/>
      <c r="J7" s="9"/>
      <c r="K7" s="9"/>
      <c r="L7" s="9"/>
      <c r="M7" s="9">
        <v>0</v>
      </c>
      <c r="N7" s="9"/>
      <c r="O7" s="9"/>
      <c r="P7" s="9"/>
      <c r="Q7" s="9"/>
      <c r="R7" s="9"/>
      <c r="S7" s="9"/>
      <c r="T7" s="9"/>
      <c r="U7" s="9"/>
      <c r="V7" s="9">
        <f t="shared" si="0"/>
        <v>0</v>
      </c>
    </row>
    <row r="8" spans="1:22">
      <c r="A8" s="7" t="s">
        <v>30</v>
      </c>
      <c r="B8" s="8" t="s">
        <v>31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>
        <f t="shared" si="0"/>
        <v>0</v>
      </c>
    </row>
    <row r="9" spans="1:22">
      <c r="A9" s="7" t="s">
        <v>32</v>
      </c>
      <c r="B9" s="8" t="s">
        <v>33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>
        <f t="shared" si="0"/>
        <v>0</v>
      </c>
    </row>
    <row r="10" spans="1:22">
      <c r="A10" s="7" t="s">
        <v>34</v>
      </c>
      <c r="B10" s="8" t="s">
        <v>35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f t="shared" si="0"/>
        <v>0</v>
      </c>
    </row>
    <row r="11" spans="1:22">
      <c r="A11" s="7" t="s">
        <v>36</v>
      </c>
      <c r="B11" s="8" t="s">
        <v>37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f t="shared" si="0"/>
        <v>0</v>
      </c>
    </row>
    <row r="12" spans="1:22">
      <c r="A12" s="7" t="s">
        <v>38</v>
      </c>
      <c r="B12" s="8" t="s">
        <v>39</v>
      </c>
      <c r="C12" s="9">
        <v>40000</v>
      </c>
      <c r="D12" s="9"/>
      <c r="E12" s="9"/>
      <c r="F12" s="9"/>
      <c r="G12" s="9"/>
      <c r="H12" s="9"/>
      <c r="I12" s="9"/>
      <c r="J12" s="9"/>
      <c r="K12" s="9"/>
      <c r="L12" s="9"/>
      <c r="M12" s="9">
        <v>0</v>
      </c>
      <c r="N12" s="9"/>
      <c r="O12" s="9"/>
      <c r="P12" s="9"/>
      <c r="Q12" s="9"/>
      <c r="R12" s="9"/>
      <c r="S12" s="9"/>
      <c r="T12" s="9"/>
      <c r="U12" s="9"/>
      <c r="V12" s="9">
        <f t="shared" si="0"/>
        <v>40000</v>
      </c>
    </row>
    <row r="13" spans="1:22">
      <c r="A13" s="7"/>
      <c r="B13" s="8" t="s">
        <v>231</v>
      </c>
      <c r="C13" s="9">
        <v>630000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f t="shared" si="0"/>
        <v>630000</v>
      </c>
    </row>
    <row r="14" spans="1:22">
      <c r="A14" s="7" t="s">
        <v>40</v>
      </c>
      <c r="B14" s="8" t="s">
        <v>41</v>
      </c>
      <c r="C14" s="9">
        <v>9450020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f t="shared" si="0"/>
        <v>9450020</v>
      </c>
    </row>
    <row r="15" spans="1:22" s="58" customFormat="1" ht="15">
      <c r="A15" s="55" t="s">
        <v>42</v>
      </c>
      <c r="B15" s="56" t="s">
        <v>43</v>
      </c>
      <c r="C15" s="57">
        <f>C4+C5+C6+C7+C8+C9+C10+C11+C12+C13+C14</f>
        <v>12445520</v>
      </c>
      <c r="D15" s="57">
        <f t="shared" ref="D15:U15" si="1">D4+D5+D6+D7+D8+D9+D10+D11+D12+D13+D14</f>
        <v>0</v>
      </c>
      <c r="E15" s="57">
        <f t="shared" si="1"/>
        <v>0</v>
      </c>
      <c r="F15" s="57">
        <f t="shared" si="1"/>
        <v>3709725</v>
      </c>
      <c r="G15" s="57">
        <f t="shared" si="1"/>
        <v>3709725</v>
      </c>
      <c r="H15" s="57">
        <f t="shared" si="1"/>
        <v>0</v>
      </c>
      <c r="I15" s="57">
        <f t="shared" si="1"/>
        <v>6991500</v>
      </c>
      <c r="J15" s="57">
        <f t="shared" si="1"/>
        <v>0</v>
      </c>
      <c r="K15" s="57">
        <f t="shared" si="1"/>
        <v>0</v>
      </c>
      <c r="L15" s="57">
        <f t="shared" si="1"/>
        <v>0</v>
      </c>
      <c r="M15" s="57">
        <f t="shared" si="1"/>
        <v>666375</v>
      </c>
      <c r="N15" s="57">
        <f t="shared" si="1"/>
        <v>0</v>
      </c>
      <c r="O15" s="57">
        <f t="shared" si="1"/>
        <v>2400000</v>
      </c>
      <c r="P15" s="57">
        <f t="shared" si="1"/>
        <v>1777000</v>
      </c>
      <c r="Q15" s="57">
        <f t="shared" si="1"/>
        <v>0</v>
      </c>
      <c r="R15" s="57">
        <f t="shared" si="1"/>
        <v>0</v>
      </c>
      <c r="S15" s="57"/>
      <c r="T15" s="57">
        <f t="shared" si="1"/>
        <v>0</v>
      </c>
      <c r="U15" s="57">
        <f t="shared" si="1"/>
        <v>0</v>
      </c>
      <c r="V15" s="67">
        <f>C15+D15+E15+F15+G15+H15+I15+J15+K15+L15+M15+N15+O15+P15+Q15+S15+T15+U15</f>
        <v>31699845</v>
      </c>
    </row>
    <row r="16" spans="1:22" s="58" customFormat="1" ht="24">
      <c r="A16" s="59" t="s">
        <v>44</v>
      </c>
      <c r="B16" s="60" t="s">
        <v>45</v>
      </c>
      <c r="C16" s="61">
        <v>2426876</v>
      </c>
      <c r="D16" s="61">
        <v>0</v>
      </c>
      <c r="E16" s="61"/>
      <c r="F16" s="61">
        <v>361690</v>
      </c>
      <c r="G16" s="61">
        <v>361690</v>
      </c>
      <c r="H16" s="61"/>
      <c r="I16" s="61">
        <v>1363343</v>
      </c>
      <c r="J16" s="61">
        <v>0</v>
      </c>
      <c r="K16" s="61">
        <v>0</v>
      </c>
      <c r="L16" s="61">
        <v>0</v>
      </c>
      <c r="M16" s="61">
        <v>129943</v>
      </c>
      <c r="N16" s="61">
        <v>0</v>
      </c>
      <c r="O16" s="61">
        <v>360000</v>
      </c>
      <c r="P16" s="61">
        <v>346515</v>
      </c>
      <c r="Q16" s="61">
        <v>0</v>
      </c>
      <c r="R16" s="61"/>
      <c r="S16" s="61"/>
      <c r="T16" s="61">
        <v>0</v>
      </c>
      <c r="U16" s="61"/>
      <c r="V16" s="66">
        <f t="shared" si="0"/>
        <v>5350057</v>
      </c>
    </row>
    <row r="17" spans="1:22">
      <c r="A17" s="7" t="s">
        <v>46</v>
      </c>
      <c r="B17" s="8" t="s">
        <v>47</v>
      </c>
      <c r="C17" s="9">
        <v>65000</v>
      </c>
      <c r="D17" s="9"/>
      <c r="E17" s="9"/>
      <c r="F17" s="9"/>
      <c r="G17" s="9"/>
      <c r="H17" s="9"/>
      <c r="I17" s="9">
        <v>450000</v>
      </c>
      <c r="J17" s="9"/>
      <c r="K17" s="9"/>
      <c r="L17" s="9"/>
      <c r="M17" s="9">
        <v>40000</v>
      </c>
      <c r="N17" s="9"/>
      <c r="O17" s="9"/>
      <c r="P17" s="9">
        <v>5000</v>
      </c>
      <c r="Q17" s="9"/>
      <c r="R17" s="9"/>
      <c r="S17" s="9"/>
      <c r="T17" s="9"/>
      <c r="U17" s="9"/>
      <c r="V17" s="9">
        <f t="shared" si="0"/>
        <v>560000</v>
      </c>
    </row>
    <row r="18" spans="1:22">
      <c r="A18" s="7" t="s">
        <v>48</v>
      </c>
      <c r="B18" s="8" t="s">
        <v>49</v>
      </c>
      <c r="C18" s="9">
        <v>840000</v>
      </c>
      <c r="D18" s="9"/>
      <c r="E18" s="9"/>
      <c r="F18" s="9">
        <v>607998</v>
      </c>
      <c r="G18" s="9"/>
      <c r="H18" s="9"/>
      <c r="I18" s="9">
        <v>1605000</v>
      </c>
      <c r="J18" s="9"/>
      <c r="K18" s="9">
        <v>0</v>
      </c>
      <c r="L18" s="9"/>
      <c r="M18" s="9">
        <v>25000</v>
      </c>
      <c r="N18" s="9"/>
      <c r="O18" s="9"/>
      <c r="P18" s="9">
        <v>560000</v>
      </c>
      <c r="Q18" s="9"/>
      <c r="R18" s="9"/>
      <c r="S18" s="9"/>
      <c r="T18" s="9"/>
      <c r="U18" s="9"/>
      <c r="V18" s="9">
        <f>C18+D18+E18+F18+G18+H18+I18+J18+K18+L18+M18+N18+O18+P18+Q18+S18+T18+U18</f>
        <v>3637998</v>
      </c>
    </row>
    <row r="19" spans="1:22">
      <c r="A19" s="7" t="s">
        <v>50</v>
      </c>
      <c r="B19" s="8" t="s">
        <v>51</v>
      </c>
      <c r="C19" s="9">
        <v>0</v>
      </c>
      <c r="D19" s="9"/>
      <c r="E19" s="9"/>
      <c r="F19" s="9">
        <v>0</v>
      </c>
      <c r="G19" s="9"/>
      <c r="H19" s="9"/>
      <c r="I19" s="9">
        <v>0</v>
      </c>
      <c r="J19" s="9"/>
      <c r="K19" s="9"/>
      <c r="L19" s="9"/>
      <c r="M19" s="9">
        <v>0</v>
      </c>
      <c r="N19" s="9"/>
      <c r="O19" s="9"/>
      <c r="P19" s="9">
        <v>0</v>
      </c>
      <c r="Q19" s="9"/>
      <c r="R19" s="9"/>
      <c r="S19" s="9"/>
      <c r="T19" s="9"/>
      <c r="U19" s="9"/>
      <c r="V19" s="9">
        <f t="shared" si="0"/>
        <v>0</v>
      </c>
    </row>
    <row r="20" spans="1:22" s="14" customFormat="1" ht="15">
      <c r="A20" s="13" t="s">
        <v>52</v>
      </c>
      <c r="B20" s="10" t="s">
        <v>53</v>
      </c>
      <c r="C20" s="11">
        <f>C17+C18</f>
        <v>905000</v>
      </c>
      <c r="D20" s="11">
        <f t="shared" ref="D20:U20" si="2">D17+D18</f>
        <v>0</v>
      </c>
      <c r="E20" s="11">
        <f t="shared" si="2"/>
        <v>0</v>
      </c>
      <c r="F20" s="11">
        <f t="shared" si="2"/>
        <v>607998</v>
      </c>
      <c r="G20" s="11">
        <f t="shared" si="2"/>
        <v>0</v>
      </c>
      <c r="H20" s="11">
        <f t="shared" si="2"/>
        <v>0</v>
      </c>
      <c r="I20" s="11">
        <f t="shared" si="2"/>
        <v>2055000</v>
      </c>
      <c r="J20" s="11">
        <f t="shared" si="2"/>
        <v>0</v>
      </c>
      <c r="K20" s="11">
        <f t="shared" si="2"/>
        <v>0</v>
      </c>
      <c r="L20" s="11">
        <f t="shared" si="2"/>
        <v>0</v>
      </c>
      <c r="M20" s="11">
        <f t="shared" si="2"/>
        <v>65000</v>
      </c>
      <c r="N20" s="11">
        <f t="shared" si="2"/>
        <v>0</v>
      </c>
      <c r="O20" s="11">
        <f t="shared" si="2"/>
        <v>0</v>
      </c>
      <c r="P20" s="11">
        <f t="shared" si="2"/>
        <v>565000</v>
      </c>
      <c r="Q20" s="11">
        <f t="shared" si="2"/>
        <v>0</v>
      </c>
      <c r="R20" s="11">
        <f t="shared" si="2"/>
        <v>0</v>
      </c>
      <c r="S20" s="11">
        <f t="shared" si="2"/>
        <v>0</v>
      </c>
      <c r="T20" s="11">
        <f t="shared" si="2"/>
        <v>0</v>
      </c>
      <c r="U20" s="11">
        <f t="shared" si="2"/>
        <v>0</v>
      </c>
      <c r="V20" s="71">
        <f t="shared" si="0"/>
        <v>4197998</v>
      </c>
    </row>
    <row r="21" spans="1:22" s="17" customFormat="1">
      <c r="A21" s="15" t="s">
        <v>54</v>
      </c>
      <c r="B21" s="16" t="s">
        <v>55</v>
      </c>
      <c r="C21" s="12">
        <v>890000</v>
      </c>
      <c r="D21" s="12"/>
      <c r="E21" s="12"/>
      <c r="F21" s="12"/>
      <c r="G21" s="12"/>
      <c r="H21" s="12"/>
      <c r="I21" s="12"/>
      <c r="J21" s="12">
        <v>187000</v>
      </c>
      <c r="K21" s="12">
        <v>0</v>
      </c>
      <c r="L21" s="12"/>
      <c r="M21" s="12">
        <v>31000</v>
      </c>
      <c r="N21" s="12"/>
      <c r="O21" s="12"/>
      <c r="P21" s="12"/>
      <c r="Q21" s="12"/>
      <c r="R21" s="12"/>
      <c r="S21" s="12"/>
      <c r="T21" s="12"/>
      <c r="U21" s="12"/>
      <c r="V21" s="9">
        <f t="shared" si="0"/>
        <v>1108000</v>
      </c>
    </row>
    <row r="22" spans="1:22" s="17" customFormat="1">
      <c r="A22" s="15" t="s">
        <v>56</v>
      </c>
      <c r="B22" s="16" t="s">
        <v>57</v>
      </c>
      <c r="C22" s="12">
        <v>150000</v>
      </c>
      <c r="D22" s="12"/>
      <c r="E22" s="12"/>
      <c r="F22" s="12"/>
      <c r="G22" s="12"/>
      <c r="H22" s="12"/>
      <c r="I22" s="12"/>
      <c r="J22" s="12"/>
      <c r="K22" s="12"/>
      <c r="L22" s="12"/>
      <c r="M22" s="12">
        <v>43000</v>
      </c>
      <c r="N22" s="12"/>
      <c r="O22" s="12"/>
      <c r="P22" s="12">
        <v>70000</v>
      </c>
      <c r="Q22" s="12"/>
      <c r="R22" s="12"/>
      <c r="S22" s="12"/>
      <c r="T22" s="12"/>
      <c r="U22" s="12"/>
      <c r="V22" s="9">
        <f t="shared" si="0"/>
        <v>263000</v>
      </c>
    </row>
    <row r="23" spans="1:22" s="14" customFormat="1" ht="15">
      <c r="A23" s="13" t="s">
        <v>58</v>
      </c>
      <c r="B23" s="10" t="s">
        <v>59</v>
      </c>
      <c r="C23" s="11">
        <f>C21+C22</f>
        <v>1040000</v>
      </c>
      <c r="D23" s="11">
        <f t="shared" ref="D23:U23" si="3">D21+D22</f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  <c r="H23" s="11">
        <f t="shared" si="3"/>
        <v>0</v>
      </c>
      <c r="I23" s="11">
        <f t="shared" si="3"/>
        <v>0</v>
      </c>
      <c r="J23" s="11">
        <f t="shared" si="3"/>
        <v>187000</v>
      </c>
      <c r="K23" s="11">
        <f t="shared" si="3"/>
        <v>0</v>
      </c>
      <c r="L23" s="11">
        <f t="shared" si="3"/>
        <v>0</v>
      </c>
      <c r="M23" s="11">
        <f t="shared" si="3"/>
        <v>74000</v>
      </c>
      <c r="N23" s="11">
        <f t="shared" si="3"/>
        <v>0</v>
      </c>
      <c r="O23" s="11">
        <f t="shared" si="3"/>
        <v>0</v>
      </c>
      <c r="P23" s="11">
        <f t="shared" si="3"/>
        <v>70000</v>
      </c>
      <c r="Q23" s="11">
        <f t="shared" si="3"/>
        <v>0</v>
      </c>
      <c r="R23" s="11">
        <f t="shared" si="3"/>
        <v>0</v>
      </c>
      <c r="S23" s="11">
        <f t="shared" si="3"/>
        <v>0</v>
      </c>
      <c r="T23" s="11">
        <f t="shared" si="3"/>
        <v>0</v>
      </c>
      <c r="U23" s="11">
        <f t="shared" si="3"/>
        <v>0</v>
      </c>
      <c r="V23" s="71">
        <f t="shared" si="0"/>
        <v>1371000</v>
      </c>
    </row>
    <row r="24" spans="1:22" s="17" customFormat="1">
      <c r="A24" s="15" t="s">
        <v>60</v>
      </c>
      <c r="B24" s="16" t="s">
        <v>61</v>
      </c>
      <c r="C24" s="12">
        <v>870000</v>
      </c>
      <c r="D24" s="12"/>
      <c r="E24" s="12"/>
      <c r="F24" s="12"/>
      <c r="G24" s="12"/>
      <c r="H24" s="12">
        <v>1440000</v>
      </c>
      <c r="I24" s="12">
        <v>980000</v>
      </c>
      <c r="J24" s="12"/>
      <c r="K24" s="12"/>
      <c r="L24" s="12"/>
      <c r="M24" s="12">
        <v>220000</v>
      </c>
      <c r="N24" s="12"/>
      <c r="O24" s="12"/>
      <c r="P24" s="12">
        <v>745000</v>
      </c>
      <c r="Q24" s="12"/>
      <c r="R24" s="12"/>
      <c r="S24" s="12"/>
      <c r="T24" s="12"/>
      <c r="U24" s="12"/>
      <c r="V24" s="9">
        <f t="shared" si="0"/>
        <v>4255000</v>
      </c>
    </row>
    <row r="25" spans="1:22" s="17" customFormat="1">
      <c r="A25" s="15" t="s">
        <v>62</v>
      </c>
      <c r="B25" s="16" t="s">
        <v>63</v>
      </c>
      <c r="C25" s="12">
        <v>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>
        <v>2695654</v>
      </c>
      <c r="S25" s="12">
        <v>752323</v>
      </c>
      <c r="T25" s="12">
        <v>0</v>
      </c>
      <c r="U25" s="12">
        <v>0</v>
      </c>
      <c r="V25" s="9">
        <f>C25+D25+E25+F25+G25+H25+I25+J25+K25+L25+M25+N25+O25+P25+Q25+S25+T25+U25+R25</f>
        <v>3447977</v>
      </c>
    </row>
    <row r="26" spans="1:22" s="17" customFormat="1">
      <c r="A26" s="15" t="s">
        <v>64</v>
      </c>
      <c r="B26" s="16" t="s">
        <v>65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9">
        <f t="shared" ref="V26:V33" si="4">C26+D26+E26+F26+G26+H26+I26+J26+K26+L26+M26+N26+O26+P26+Q26+S26+T26+U26+R26</f>
        <v>0</v>
      </c>
    </row>
    <row r="27" spans="1:22" s="17" customFormat="1">
      <c r="A27" s="15" t="s">
        <v>66</v>
      </c>
      <c r="B27" s="16" t="s">
        <v>67</v>
      </c>
      <c r="C27" s="12">
        <v>300000</v>
      </c>
      <c r="D27" s="12"/>
      <c r="E27" s="12"/>
      <c r="F27" s="12"/>
      <c r="G27" s="12"/>
      <c r="H27" s="12">
        <v>360000</v>
      </c>
      <c r="I27" s="12">
        <v>300000</v>
      </c>
      <c r="J27" s="12"/>
      <c r="K27" s="12"/>
      <c r="L27" s="12"/>
      <c r="M27" s="12"/>
      <c r="N27" s="12"/>
      <c r="O27" s="12"/>
      <c r="P27" s="12">
        <v>0</v>
      </c>
      <c r="Q27" s="12"/>
      <c r="R27" s="12"/>
      <c r="S27" s="12"/>
      <c r="T27" s="12"/>
      <c r="U27" s="12"/>
      <c r="V27" s="9">
        <f t="shared" si="4"/>
        <v>960000</v>
      </c>
    </row>
    <row r="28" spans="1:22" s="17" customFormat="1">
      <c r="A28" s="15" t="s">
        <v>68</v>
      </c>
      <c r="B28" s="16" t="s">
        <v>69</v>
      </c>
      <c r="C28" s="12">
        <v>200000</v>
      </c>
      <c r="D28" s="12">
        <v>56000</v>
      </c>
      <c r="E28" s="12"/>
      <c r="F28" s="12"/>
      <c r="G28" s="12"/>
      <c r="H28" s="12"/>
      <c r="I28" s="12"/>
      <c r="J28" s="12">
        <v>260000</v>
      </c>
      <c r="K28" s="12">
        <v>0</v>
      </c>
      <c r="L28" s="12">
        <v>180000</v>
      </c>
      <c r="M28" s="12"/>
      <c r="N28" s="12"/>
      <c r="O28" s="12"/>
      <c r="P28" s="12"/>
      <c r="Q28" s="12"/>
      <c r="R28" s="12"/>
      <c r="S28" s="12"/>
      <c r="T28" s="12"/>
      <c r="U28" s="12"/>
      <c r="V28" s="9">
        <f t="shared" si="4"/>
        <v>696000</v>
      </c>
    </row>
    <row r="29" spans="1:22" s="17" customFormat="1">
      <c r="A29" s="15" t="s">
        <v>70</v>
      </c>
      <c r="B29" s="16" t="s">
        <v>71</v>
      </c>
      <c r="C29" s="12">
        <v>811400</v>
      </c>
      <c r="D29" s="12"/>
      <c r="E29" s="12"/>
      <c r="F29" s="12"/>
      <c r="G29" s="12"/>
      <c r="H29" s="12"/>
      <c r="I29" s="12"/>
      <c r="J29" s="12"/>
      <c r="K29" s="12"/>
      <c r="L29" s="12">
        <v>25000</v>
      </c>
      <c r="M29" s="12"/>
      <c r="N29" s="12">
        <v>67200</v>
      </c>
      <c r="O29" s="12"/>
      <c r="P29" s="12"/>
      <c r="Q29" s="12"/>
      <c r="R29" s="12"/>
      <c r="S29" s="12"/>
      <c r="T29" s="12"/>
      <c r="U29" s="12"/>
      <c r="V29" s="9">
        <f t="shared" si="4"/>
        <v>903600</v>
      </c>
    </row>
    <row r="30" spans="1:22" s="17" customFormat="1">
      <c r="A30" s="15" t="s">
        <v>72</v>
      </c>
      <c r="B30" s="16" t="s">
        <v>73</v>
      </c>
      <c r="C30" s="12">
        <v>1110000</v>
      </c>
      <c r="D30" s="12"/>
      <c r="E30" s="12"/>
      <c r="F30" s="12">
        <v>260930</v>
      </c>
      <c r="G30" s="12"/>
      <c r="H30" s="12">
        <v>500000</v>
      </c>
      <c r="I30" s="12">
        <v>2958000</v>
      </c>
      <c r="J30" s="12"/>
      <c r="K30" s="12">
        <v>631260</v>
      </c>
      <c r="L30" s="12"/>
      <c r="M30" s="12">
        <v>19000</v>
      </c>
      <c r="N30" s="12"/>
      <c r="O30" s="12"/>
      <c r="P30" s="12">
        <v>1230000</v>
      </c>
      <c r="Q30" s="12"/>
      <c r="R30" s="12"/>
      <c r="S30" s="12"/>
      <c r="T30" s="12"/>
      <c r="U30" s="12"/>
      <c r="V30" s="9">
        <f t="shared" si="4"/>
        <v>6709190</v>
      </c>
    </row>
    <row r="31" spans="1:22" s="14" customFormat="1" ht="15">
      <c r="A31" s="13" t="s">
        <v>74</v>
      </c>
      <c r="B31" s="10" t="s">
        <v>75</v>
      </c>
      <c r="C31" s="11">
        <f>C24+C25+C26+C27+C28+C29+C30</f>
        <v>3291400</v>
      </c>
      <c r="D31" s="11">
        <f t="shared" ref="D31:U31" si="5">D24+D25+D26+D27+D28+D29+D30</f>
        <v>56000</v>
      </c>
      <c r="E31" s="11">
        <f t="shared" si="5"/>
        <v>0</v>
      </c>
      <c r="F31" s="11">
        <f t="shared" si="5"/>
        <v>260930</v>
      </c>
      <c r="G31" s="11">
        <f t="shared" si="5"/>
        <v>0</v>
      </c>
      <c r="H31" s="11">
        <f t="shared" si="5"/>
        <v>2300000</v>
      </c>
      <c r="I31" s="11">
        <f t="shared" si="5"/>
        <v>4238000</v>
      </c>
      <c r="J31" s="11">
        <f t="shared" si="5"/>
        <v>260000</v>
      </c>
      <c r="K31" s="11">
        <f t="shared" si="5"/>
        <v>631260</v>
      </c>
      <c r="L31" s="11">
        <f t="shared" si="5"/>
        <v>205000</v>
      </c>
      <c r="M31" s="11">
        <f t="shared" si="5"/>
        <v>239000</v>
      </c>
      <c r="N31" s="11">
        <f t="shared" si="5"/>
        <v>67200</v>
      </c>
      <c r="O31" s="11">
        <f t="shared" si="5"/>
        <v>0</v>
      </c>
      <c r="P31" s="11">
        <f t="shared" si="5"/>
        <v>1975000</v>
      </c>
      <c r="Q31" s="11">
        <f t="shared" si="5"/>
        <v>0</v>
      </c>
      <c r="R31" s="11">
        <f t="shared" si="5"/>
        <v>2695654</v>
      </c>
      <c r="S31" s="11">
        <f t="shared" si="5"/>
        <v>752323</v>
      </c>
      <c r="T31" s="11">
        <f t="shared" si="5"/>
        <v>0</v>
      </c>
      <c r="U31" s="11">
        <f t="shared" si="5"/>
        <v>0</v>
      </c>
      <c r="V31" s="71">
        <f t="shared" si="4"/>
        <v>16971767</v>
      </c>
    </row>
    <row r="32" spans="1:22" s="14" customFormat="1" ht="15">
      <c r="A32" s="13" t="s">
        <v>76</v>
      </c>
      <c r="B32" s="10" t="s">
        <v>77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9">
        <f t="shared" si="4"/>
        <v>0</v>
      </c>
    </row>
    <row r="33" spans="1:22" s="17" customFormat="1" ht="26.85" customHeight="1">
      <c r="A33" s="13" t="s">
        <v>78</v>
      </c>
      <c r="B33" s="18" t="s">
        <v>79</v>
      </c>
      <c r="C33" s="12">
        <v>1470528</v>
      </c>
      <c r="D33" s="12">
        <v>15120</v>
      </c>
      <c r="E33" s="12"/>
      <c r="F33" s="12">
        <v>234611</v>
      </c>
      <c r="G33" s="12"/>
      <c r="H33" s="12">
        <v>621000</v>
      </c>
      <c r="I33" s="12">
        <v>1739610</v>
      </c>
      <c r="J33" s="12">
        <v>0</v>
      </c>
      <c r="K33" s="12">
        <v>0</v>
      </c>
      <c r="L33" s="12"/>
      <c r="M33" s="12">
        <v>102000</v>
      </c>
      <c r="N33" s="12"/>
      <c r="O33" s="12"/>
      <c r="P33" s="12">
        <v>758700</v>
      </c>
      <c r="Q33" s="12"/>
      <c r="R33" s="12">
        <v>727956</v>
      </c>
      <c r="S33" s="12">
        <v>203127</v>
      </c>
      <c r="T33" s="12">
        <v>0</v>
      </c>
      <c r="U33" s="12">
        <v>0</v>
      </c>
      <c r="V33" s="9">
        <f t="shared" si="4"/>
        <v>5872652</v>
      </c>
    </row>
    <row r="34" spans="1:22" s="17" customFormat="1">
      <c r="A34" s="13" t="s">
        <v>80</v>
      </c>
      <c r="B34" s="18" t="s">
        <v>81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>
        <v>0</v>
      </c>
      <c r="P34" s="12">
        <v>0</v>
      </c>
      <c r="Q34" s="12"/>
      <c r="R34" s="12"/>
      <c r="S34" s="12"/>
      <c r="T34" s="12"/>
      <c r="U34" s="12"/>
      <c r="V34" s="9">
        <f t="shared" si="0"/>
        <v>0</v>
      </c>
    </row>
    <row r="35" spans="1:22" s="17" customFormat="1">
      <c r="A35" s="13" t="s">
        <v>82</v>
      </c>
      <c r="B35" s="18" t="s">
        <v>83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9">
        <f t="shared" si="0"/>
        <v>0</v>
      </c>
    </row>
    <row r="36" spans="1:22" s="17" customFormat="1">
      <c r="A36" s="13" t="s">
        <v>84</v>
      </c>
      <c r="B36" s="18" t="s">
        <v>85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9">
        <f t="shared" si="0"/>
        <v>0</v>
      </c>
    </row>
    <row r="37" spans="1:22" s="17" customFormat="1">
      <c r="A37" s="13" t="s">
        <v>86</v>
      </c>
      <c r="B37" s="18" t="s">
        <v>87</v>
      </c>
      <c r="C37" s="12">
        <v>714924</v>
      </c>
      <c r="D37" s="12"/>
      <c r="E37" s="12"/>
      <c r="F37" s="12">
        <v>0</v>
      </c>
      <c r="G37" s="12"/>
      <c r="H37" s="12"/>
      <c r="I37" s="12">
        <v>150000</v>
      </c>
      <c r="J37" s="12"/>
      <c r="K37" s="12"/>
      <c r="L37" s="12"/>
      <c r="M37" s="12">
        <v>0</v>
      </c>
      <c r="N37" s="12"/>
      <c r="O37" s="12"/>
      <c r="P37" s="12">
        <v>200000</v>
      </c>
      <c r="Q37" s="12"/>
      <c r="R37" s="12"/>
      <c r="S37" s="12"/>
      <c r="T37" s="12"/>
      <c r="U37" s="12"/>
      <c r="V37" s="9">
        <f t="shared" si="0"/>
        <v>1064924</v>
      </c>
    </row>
    <row r="38" spans="1:22" s="14" customFormat="1" ht="24">
      <c r="A38" s="13" t="s">
        <v>88</v>
      </c>
      <c r="B38" s="19" t="s">
        <v>89</v>
      </c>
      <c r="C38" s="11">
        <f>C33+C37</f>
        <v>2185452</v>
      </c>
      <c r="D38" s="11">
        <f t="shared" ref="D38:U38" si="6">D33+D37</f>
        <v>15120</v>
      </c>
      <c r="E38" s="11">
        <f t="shared" si="6"/>
        <v>0</v>
      </c>
      <c r="F38" s="11">
        <f t="shared" si="6"/>
        <v>234611</v>
      </c>
      <c r="G38" s="11">
        <f t="shared" si="6"/>
        <v>0</v>
      </c>
      <c r="H38" s="11">
        <f t="shared" si="6"/>
        <v>621000</v>
      </c>
      <c r="I38" s="11">
        <f t="shared" si="6"/>
        <v>1889610</v>
      </c>
      <c r="J38" s="11">
        <f t="shared" si="6"/>
        <v>0</v>
      </c>
      <c r="K38" s="11">
        <f t="shared" si="6"/>
        <v>0</v>
      </c>
      <c r="L38" s="11">
        <f t="shared" si="6"/>
        <v>0</v>
      </c>
      <c r="M38" s="11">
        <f t="shared" si="6"/>
        <v>102000</v>
      </c>
      <c r="N38" s="11">
        <f t="shared" si="6"/>
        <v>0</v>
      </c>
      <c r="O38" s="11">
        <f t="shared" si="6"/>
        <v>0</v>
      </c>
      <c r="P38" s="11">
        <f t="shared" si="6"/>
        <v>958700</v>
      </c>
      <c r="Q38" s="11">
        <f t="shared" si="6"/>
        <v>0</v>
      </c>
      <c r="R38" s="11">
        <f t="shared" si="6"/>
        <v>727956</v>
      </c>
      <c r="S38" s="11">
        <f t="shared" si="6"/>
        <v>203127</v>
      </c>
      <c r="T38" s="11">
        <f t="shared" si="6"/>
        <v>0</v>
      </c>
      <c r="U38" s="11">
        <f t="shared" si="6"/>
        <v>0</v>
      </c>
      <c r="V38" s="71">
        <f>C38+D38+E38+F38+G38+H38+I38+J38+K38+L38+M38+N38+O38+P38+Q38+S38+T38+U38+R38</f>
        <v>6937576</v>
      </c>
    </row>
    <row r="39" spans="1:22" s="20" customFormat="1" ht="15.75">
      <c r="A39" s="68" t="s">
        <v>90</v>
      </c>
      <c r="B39" s="69" t="s">
        <v>91</v>
      </c>
      <c r="C39" s="70">
        <f>C20+C23+C31+C38</f>
        <v>7421852</v>
      </c>
      <c r="D39" s="70">
        <f t="shared" ref="D39:V39" si="7">D20+D23+D31+D38</f>
        <v>71120</v>
      </c>
      <c r="E39" s="70">
        <f t="shared" si="7"/>
        <v>0</v>
      </c>
      <c r="F39" s="70">
        <f t="shared" si="7"/>
        <v>1103539</v>
      </c>
      <c r="G39" s="70">
        <f t="shared" si="7"/>
        <v>0</v>
      </c>
      <c r="H39" s="70">
        <f t="shared" si="7"/>
        <v>2921000</v>
      </c>
      <c r="I39" s="70">
        <f t="shared" si="7"/>
        <v>8182610</v>
      </c>
      <c r="J39" s="70">
        <f t="shared" si="7"/>
        <v>447000</v>
      </c>
      <c r="K39" s="70">
        <f t="shared" si="7"/>
        <v>631260</v>
      </c>
      <c r="L39" s="70">
        <f t="shared" si="7"/>
        <v>205000</v>
      </c>
      <c r="M39" s="70">
        <f t="shared" si="7"/>
        <v>480000</v>
      </c>
      <c r="N39" s="70">
        <f t="shared" si="7"/>
        <v>67200</v>
      </c>
      <c r="O39" s="70">
        <f t="shared" si="7"/>
        <v>0</v>
      </c>
      <c r="P39" s="70">
        <f t="shared" si="7"/>
        <v>3568700</v>
      </c>
      <c r="Q39" s="70">
        <f t="shared" si="7"/>
        <v>0</v>
      </c>
      <c r="R39" s="70">
        <f t="shared" si="7"/>
        <v>3423610</v>
      </c>
      <c r="S39" s="70">
        <f t="shared" si="7"/>
        <v>955450</v>
      </c>
      <c r="T39" s="70">
        <f t="shared" si="7"/>
        <v>0</v>
      </c>
      <c r="U39" s="70">
        <f t="shared" si="7"/>
        <v>0</v>
      </c>
      <c r="V39" s="70">
        <f t="shared" si="7"/>
        <v>29478341</v>
      </c>
    </row>
    <row r="40" spans="1:22" s="17" customFormat="1">
      <c r="A40" s="13" t="s">
        <v>92</v>
      </c>
      <c r="B40" s="18" t="s">
        <v>93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9">
        <f t="shared" si="0"/>
        <v>0</v>
      </c>
    </row>
    <row r="41" spans="1:22" s="17" customFormat="1">
      <c r="A41" s="13" t="s">
        <v>94</v>
      </c>
      <c r="B41" s="18" t="s">
        <v>95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>
        <v>940000</v>
      </c>
      <c r="U41" s="12"/>
      <c r="V41" s="9">
        <f t="shared" si="0"/>
        <v>940000</v>
      </c>
    </row>
    <row r="42" spans="1:22" s="17" customFormat="1">
      <c r="A42" s="13" t="s">
        <v>96</v>
      </c>
      <c r="B42" s="18" t="s">
        <v>97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9">
        <f t="shared" si="0"/>
        <v>0</v>
      </c>
    </row>
    <row r="43" spans="1:22" s="17" customFormat="1" ht="24">
      <c r="A43" s="13" t="s">
        <v>98</v>
      </c>
      <c r="B43" s="18" t="s">
        <v>99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9">
        <f t="shared" si="0"/>
        <v>0</v>
      </c>
    </row>
    <row r="44" spans="1:22" s="17" customFormat="1" ht="24">
      <c r="A44" s="13" t="s">
        <v>100</v>
      </c>
      <c r="B44" s="18" t="s">
        <v>101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9">
        <f t="shared" si="0"/>
        <v>0</v>
      </c>
    </row>
    <row r="45" spans="1:22" s="17" customFormat="1">
      <c r="A45" s="13" t="s">
        <v>102</v>
      </c>
      <c r="B45" s="18" t="s">
        <v>103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9">
        <f t="shared" si="0"/>
        <v>0</v>
      </c>
    </row>
    <row r="46" spans="1:22" s="17" customFormat="1">
      <c r="A46" s="13" t="s">
        <v>104</v>
      </c>
      <c r="B46" s="18" t="s">
        <v>105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9">
        <f t="shared" si="0"/>
        <v>0</v>
      </c>
    </row>
    <row r="47" spans="1:22" s="17" customFormat="1">
      <c r="A47" s="13" t="s">
        <v>106</v>
      </c>
      <c r="B47" s="18" t="s">
        <v>107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>
        <v>0</v>
      </c>
      <c r="U47" s="12">
        <v>2730000</v>
      </c>
      <c r="V47" s="9">
        <f t="shared" si="0"/>
        <v>2730000</v>
      </c>
    </row>
    <row r="48" spans="1:22" s="17" customFormat="1" ht="24">
      <c r="A48" s="13" t="s">
        <v>108</v>
      </c>
      <c r="B48" s="19" t="s">
        <v>109</v>
      </c>
      <c r="C48" s="12">
        <v>0</v>
      </c>
      <c r="D48" s="12">
        <v>0</v>
      </c>
      <c r="E48" s="12"/>
      <c r="F48" s="12">
        <v>0</v>
      </c>
      <c r="G48" s="12"/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/>
      <c r="T48" s="12">
        <v>940000</v>
      </c>
      <c r="U48" s="12">
        <f>U45+U47</f>
        <v>2730000</v>
      </c>
      <c r="V48" s="71">
        <f t="shared" si="0"/>
        <v>3670000</v>
      </c>
    </row>
    <row r="49" spans="1:22" s="17" customFormat="1">
      <c r="A49" s="13" t="s">
        <v>110</v>
      </c>
      <c r="B49" s="21" t="s">
        <v>111</v>
      </c>
      <c r="C49" s="12">
        <v>3348304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9">
        <f t="shared" si="0"/>
        <v>3348304</v>
      </c>
    </row>
    <row r="50" spans="1:22" s="17" customFormat="1" ht="20.100000000000001" customHeight="1">
      <c r="A50" s="13" t="s">
        <v>112</v>
      </c>
      <c r="B50" s="21" t="s">
        <v>113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9">
        <f t="shared" si="0"/>
        <v>0</v>
      </c>
    </row>
    <row r="51" spans="1:22" s="17" customFormat="1" ht="11.85" customHeight="1">
      <c r="A51" s="13" t="s">
        <v>114</v>
      </c>
      <c r="B51" s="21" t="s">
        <v>115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9">
        <f t="shared" si="0"/>
        <v>0</v>
      </c>
    </row>
    <row r="52" spans="1:22" s="17" customFormat="1" ht="29.85" customHeight="1">
      <c r="A52" s="13" t="s">
        <v>116</v>
      </c>
      <c r="B52" s="21" t="s">
        <v>117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>
        <v>360000</v>
      </c>
      <c r="R52" s="12"/>
      <c r="S52" s="12"/>
      <c r="T52" s="12"/>
      <c r="U52" s="12"/>
      <c r="V52" s="9">
        <f t="shared" si="0"/>
        <v>360000</v>
      </c>
    </row>
    <row r="53" spans="1:22" s="17" customFormat="1">
      <c r="A53" s="13" t="s">
        <v>118</v>
      </c>
      <c r="B53" s="21" t="s">
        <v>119</v>
      </c>
      <c r="C53" s="12">
        <v>5230089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9">
        <f t="shared" si="0"/>
        <v>5230089</v>
      </c>
    </row>
    <row r="54" spans="1:22" s="17" customFormat="1" ht="17.850000000000001" customHeight="1">
      <c r="A54" s="13" t="s">
        <v>120</v>
      </c>
      <c r="B54" s="19" t="s">
        <v>121</v>
      </c>
      <c r="C54" s="12">
        <f>C49+C53</f>
        <v>8578393</v>
      </c>
      <c r="D54" s="12">
        <f t="shared" ref="D54:U54" si="8">D49</f>
        <v>0</v>
      </c>
      <c r="E54" s="12">
        <f t="shared" si="8"/>
        <v>0</v>
      </c>
      <c r="F54" s="12">
        <f t="shared" si="8"/>
        <v>0</v>
      </c>
      <c r="G54" s="12">
        <f t="shared" si="8"/>
        <v>0</v>
      </c>
      <c r="H54" s="12">
        <f t="shared" si="8"/>
        <v>0</v>
      </c>
      <c r="I54" s="12">
        <f t="shared" si="8"/>
        <v>0</v>
      </c>
      <c r="J54" s="12">
        <f t="shared" si="8"/>
        <v>0</v>
      </c>
      <c r="K54" s="12">
        <f t="shared" si="8"/>
        <v>0</v>
      </c>
      <c r="L54" s="12">
        <f t="shared" si="8"/>
        <v>0</v>
      </c>
      <c r="M54" s="12">
        <f t="shared" si="8"/>
        <v>0</v>
      </c>
      <c r="N54" s="12">
        <f t="shared" si="8"/>
        <v>0</v>
      </c>
      <c r="O54" s="12">
        <f t="shared" si="8"/>
        <v>0</v>
      </c>
      <c r="P54" s="12">
        <f t="shared" si="8"/>
        <v>0</v>
      </c>
      <c r="Q54" s="12">
        <f>Q52</f>
        <v>360000</v>
      </c>
      <c r="R54" s="12">
        <f t="shared" si="8"/>
        <v>0</v>
      </c>
      <c r="S54" s="12"/>
      <c r="T54" s="12">
        <f t="shared" si="8"/>
        <v>0</v>
      </c>
      <c r="U54" s="12">
        <f t="shared" si="8"/>
        <v>0</v>
      </c>
      <c r="V54" s="71">
        <f t="shared" si="0"/>
        <v>8938393</v>
      </c>
    </row>
    <row r="55" spans="1:22" s="17" customFormat="1" ht="23.85" customHeight="1">
      <c r="A55" s="13" t="s">
        <v>122</v>
      </c>
      <c r="B55" s="22" t="s">
        <v>123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9">
        <f t="shared" si="0"/>
        <v>0</v>
      </c>
    </row>
    <row r="56" spans="1:22" s="17" customFormat="1">
      <c r="A56" s="13" t="s">
        <v>124</v>
      </c>
      <c r="B56" s="22" t="s">
        <v>125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9">
        <f t="shared" si="0"/>
        <v>0</v>
      </c>
    </row>
    <row r="57" spans="1:22" s="17" customFormat="1" ht="24">
      <c r="A57" s="13" t="s">
        <v>126</v>
      </c>
      <c r="B57" s="22" t="s">
        <v>127</v>
      </c>
      <c r="C57" s="12"/>
      <c r="D57" s="12"/>
      <c r="E57" s="12"/>
      <c r="F57" s="12"/>
      <c r="G57" s="12"/>
      <c r="H57" s="12"/>
      <c r="I57" s="12"/>
      <c r="J57" s="12">
        <v>0</v>
      </c>
      <c r="K57" s="12">
        <v>0</v>
      </c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9">
        <f t="shared" si="0"/>
        <v>0</v>
      </c>
    </row>
    <row r="58" spans="1:22" s="17" customFormat="1" ht="24">
      <c r="A58" s="13" t="s">
        <v>128</v>
      </c>
      <c r="B58" s="22" t="s">
        <v>129</v>
      </c>
      <c r="C58" s="12">
        <v>100000</v>
      </c>
      <c r="D58" s="12"/>
      <c r="E58" s="12"/>
      <c r="F58" s="12">
        <v>0</v>
      </c>
      <c r="G58" s="12"/>
      <c r="H58" s="12"/>
      <c r="I58" s="12" t="s">
        <v>130</v>
      </c>
      <c r="J58" s="12">
        <v>0</v>
      </c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9">
        <v>100000</v>
      </c>
    </row>
    <row r="59" spans="1:22" s="17" customFormat="1">
      <c r="A59" s="13" t="s">
        <v>131</v>
      </c>
      <c r="B59" s="18" t="s">
        <v>132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9">
        <f t="shared" si="0"/>
        <v>0</v>
      </c>
    </row>
    <row r="60" spans="1:22" s="17" customFormat="1" ht="24">
      <c r="A60" s="13" t="s">
        <v>133</v>
      </c>
      <c r="B60" s="18" t="s">
        <v>134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9">
        <f t="shared" si="0"/>
        <v>0</v>
      </c>
    </row>
    <row r="61" spans="1:22" s="17" customFormat="1" ht="24">
      <c r="A61" s="13" t="s">
        <v>135</v>
      </c>
      <c r="B61" s="18" t="s">
        <v>136</v>
      </c>
      <c r="C61" s="12">
        <v>27000</v>
      </c>
      <c r="D61" s="12"/>
      <c r="E61" s="12"/>
      <c r="F61" s="12">
        <v>0</v>
      </c>
      <c r="G61" s="12"/>
      <c r="H61" s="12"/>
      <c r="I61" s="12">
        <v>0</v>
      </c>
      <c r="J61" s="12">
        <v>0</v>
      </c>
      <c r="K61" s="12">
        <v>0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9">
        <f t="shared" si="0"/>
        <v>27000</v>
      </c>
    </row>
    <row r="62" spans="1:22" s="17" customFormat="1">
      <c r="A62" s="13" t="s">
        <v>137</v>
      </c>
      <c r="B62" s="19" t="s">
        <v>138</v>
      </c>
      <c r="C62" s="12">
        <f>C58+C61</f>
        <v>127000</v>
      </c>
      <c r="D62" s="12">
        <f t="shared" ref="D62:U62" si="9">D58+D61</f>
        <v>0</v>
      </c>
      <c r="E62" s="12">
        <f t="shared" si="9"/>
        <v>0</v>
      </c>
      <c r="F62" s="12">
        <f t="shared" si="9"/>
        <v>0</v>
      </c>
      <c r="G62" s="12">
        <f t="shared" si="9"/>
        <v>0</v>
      </c>
      <c r="H62" s="12">
        <f t="shared" si="9"/>
        <v>0</v>
      </c>
      <c r="I62" s="12">
        <v>0</v>
      </c>
      <c r="J62" s="12">
        <f t="shared" si="9"/>
        <v>0</v>
      </c>
      <c r="K62" s="12">
        <f t="shared" si="9"/>
        <v>0</v>
      </c>
      <c r="L62" s="12">
        <f t="shared" si="9"/>
        <v>0</v>
      </c>
      <c r="M62" s="12">
        <f t="shared" si="9"/>
        <v>0</v>
      </c>
      <c r="N62" s="12">
        <f t="shared" si="9"/>
        <v>0</v>
      </c>
      <c r="O62" s="12">
        <f t="shared" si="9"/>
        <v>0</v>
      </c>
      <c r="P62" s="12">
        <f t="shared" si="9"/>
        <v>0</v>
      </c>
      <c r="Q62" s="12">
        <f t="shared" si="9"/>
        <v>0</v>
      </c>
      <c r="R62" s="12">
        <f t="shared" si="9"/>
        <v>0</v>
      </c>
      <c r="S62" s="12"/>
      <c r="T62" s="12">
        <f t="shared" si="9"/>
        <v>0</v>
      </c>
      <c r="U62" s="12">
        <f t="shared" si="9"/>
        <v>0</v>
      </c>
      <c r="V62" s="71">
        <f t="shared" si="0"/>
        <v>127000</v>
      </c>
    </row>
    <row r="63" spans="1:22" s="17" customFormat="1">
      <c r="A63" s="13" t="s">
        <v>139</v>
      </c>
      <c r="B63" s="18" t="s">
        <v>140</v>
      </c>
      <c r="C63" s="12">
        <v>500000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>
        <v>0</v>
      </c>
      <c r="P63" s="12">
        <v>39847691</v>
      </c>
      <c r="Q63" s="12"/>
      <c r="R63" s="12"/>
      <c r="S63" s="12"/>
      <c r="T63" s="12"/>
      <c r="U63" s="12"/>
      <c r="V63" s="9">
        <f t="shared" si="0"/>
        <v>40347691</v>
      </c>
    </row>
    <row r="64" spans="1:22" s="17" customFormat="1">
      <c r="A64" s="13" t="s">
        <v>141</v>
      </c>
      <c r="B64" s="18" t="s">
        <v>142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9">
        <f t="shared" si="0"/>
        <v>0</v>
      </c>
    </row>
    <row r="65" spans="1:23" s="17" customFormat="1">
      <c r="A65" s="13" t="s">
        <v>143</v>
      </c>
      <c r="B65" s="18" t="s">
        <v>144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>
        <v>0</v>
      </c>
      <c r="N65" s="12"/>
      <c r="O65" s="12"/>
      <c r="P65" s="12"/>
      <c r="Q65" s="12"/>
      <c r="R65" s="12"/>
      <c r="S65" s="12"/>
      <c r="T65" s="12"/>
      <c r="U65" s="12"/>
      <c r="V65" s="9">
        <f t="shared" si="0"/>
        <v>0</v>
      </c>
    </row>
    <row r="66" spans="1:23" ht="24">
      <c r="A66" s="23" t="s">
        <v>145</v>
      </c>
      <c r="B66" s="24" t="s">
        <v>146</v>
      </c>
      <c r="C66" s="9">
        <v>135000</v>
      </c>
      <c r="D66" s="9"/>
      <c r="E66" s="9"/>
      <c r="F66" s="9"/>
      <c r="G66" s="9"/>
      <c r="H66" s="9"/>
      <c r="I66" s="9"/>
      <c r="J66" s="9"/>
      <c r="K66" s="9"/>
      <c r="L66" s="9"/>
      <c r="M66" s="9">
        <v>0</v>
      </c>
      <c r="N66" s="9"/>
      <c r="O66" s="9">
        <v>0</v>
      </c>
      <c r="P66" s="9">
        <v>10757507</v>
      </c>
      <c r="Q66" s="9"/>
      <c r="R66" s="9"/>
      <c r="S66" s="9"/>
      <c r="T66" s="9"/>
      <c r="U66" s="9"/>
      <c r="V66" s="9">
        <f t="shared" si="0"/>
        <v>10892507</v>
      </c>
      <c r="W66" s="17"/>
    </row>
    <row r="67" spans="1:23" s="17" customFormat="1">
      <c r="A67" s="13" t="s">
        <v>147</v>
      </c>
      <c r="B67" s="19" t="s">
        <v>148</v>
      </c>
      <c r="C67" s="12">
        <f>C63+C64+C65+C66</f>
        <v>635000</v>
      </c>
      <c r="D67" s="12"/>
      <c r="E67" s="12"/>
      <c r="F67" s="12"/>
      <c r="G67" s="12"/>
      <c r="H67" s="12"/>
      <c r="I67" s="12">
        <v>0</v>
      </c>
      <c r="J67" s="12"/>
      <c r="K67" s="12"/>
      <c r="L67" s="12"/>
      <c r="M67" s="12">
        <v>0</v>
      </c>
      <c r="N67" s="12"/>
      <c r="O67" s="12"/>
      <c r="P67" s="12">
        <f>P63+P66</f>
        <v>50605198</v>
      </c>
      <c r="Q67" s="12"/>
      <c r="R67" s="12"/>
      <c r="S67" s="12"/>
      <c r="T67" s="12"/>
      <c r="U67" s="12"/>
      <c r="V67" s="71">
        <f t="shared" si="0"/>
        <v>51240198</v>
      </c>
    </row>
    <row r="68" spans="1:23" ht="36">
      <c r="A68" s="23" t="s">
        <v>149</v>
      </c>
      <c r="B68" s="24" t="s">
        <v>150</v>
      </c>
      <c r="C68" s="12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f t="shared" si="0"/>
        <v>0</v>
      </c>
      <c r="W68" s="17"/>
    </row>
    <row r="69" spans="1:23" ht="24">
      <c r="A69" s="23" t="s">
        <v>151</v>
      </c>
      <c r="B69" s="24" t="s">
        <v>152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>
        <f t="shared" ref="V69:V75" si="10">C69+D69+E69+F69+G69+H69+I69+J69+K69+L69+M69+N69+O69+P69+Q69+S69+T69+U69</f>
        <v>0</v>
      </c>
      <c r="W69" s="17"/>
    </row>
    <row r="70" spans="1:23" ht="36">
      <c r="A70" s="23" t="s">
        <v>153</v>
      </c>
      <c r="B70" s="24" t="s">
        <v>154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>
        <f t="shared" si="10"/>
        <v>0</v>
      </c>
      <c r="W70" s="17"/>
    </row>
    <row r="71" spans="1:23" ht="36">
      <c r="A71" s="23" t="s">
        <v>155</v>
      </c>
      <c r="B71" s="24" t="s">
        <v>156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>
        <f t="shared" si="10"/>
        <v>0</v>
      </c>
      <c r="W71" s="17"/>
    </row>
    <row r="72" spans="1:23">
      <c r="A72" s="23" t="s">
        <v>157</v>
      </c>
      <c r="B72" s="24" t="s">
        <v>158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>
        <f t="shared" si="10"/>
        <v>0</v>
      </c>
      <c r="W72" s="17"/>
    </row>
    <row r="73" spans="1:23" ht="24">
      <c r="A73" s="23" t="s">
        <v>159</v>
      </c>
      <c r="B73" s="24" t="s">
        <v>160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>
        <f t="shared" si="10"/>
        <v>0</v>
      </c>
      <c r="W73" s="17"/>
    </row>
    <row r="74" spans="1:23" ht="24">
      <c r="A74" s="23" t="s">
        <v>161</v>
      </c>
      <c r="B74" s="25" t="s">
        <v>162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f t="shared" si="10"/>
        <v>0</v>
      </c>
      <c r="W74" s="17"/>
    </row>
    <row r="75" spans="1:23" s="17" customFormat="1" ht="24">
      <c r="A75" s="13" t="s">
        <v>163</v>
      </c>
      <c r="B75" s="19" t="s">
        <v>164</v>
      </c>
      <c r="C75" s="12"/>
      <c r="D75" s="12"/>
      <c r="E75" s="12">
        <v>79292366</v>
      </c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71">
        <f t="shared" si="10"/>
        <v>79292366</v>
      </c>
    </row>
    <row r="76" spans="1:23" s="26" customFormat="1" ht="24">
      <c r="A76" s="23" t="s">
        <v>165</v>
      </c>
      <c r="B76" s="25" t="s">
        <v>166</v>
      </c>
      <c r="C76" s="65">
        <f>C15+C16+C39+C54+C62+C67</f>
        <v>31634641</v>
      </c>
      <c r="D76" s="65">
        <f>D15+D16+D39+D54+D62</f>
        <v>71120</v>
      </c>
      <c r="E76" s="65">
        <f>E75</f>
        <v>79292366</v>
      </c>
      <c r="F76" s="65">
        <f t="shared" ref="F76:S76" si="11">F15+F16+F39+F54+F62</f>
        <v>5174954</v>
      </c>
      <c r="G76" s="65">
        <f t="shared" si="11"/>
        <v>4071415</v>
      </c>
      <c r="H76" s="65">
        <f t="shared" si="11"/>
        <v>2921000</v>
      </c>
      <c r="I76" s="65">
        <f t="shared" si="11"/>
        <v>16537453</v>
      </c>
      <c r="J76" s="65">
        <f t="shared" si="11"/>
        <v>447000</v>
      </c>
      <c r="K76" s="65">
        <f>K15+K16+K39+K54+K62</f>
        <v>631260</v>
      </c>
      <c r="L76" s="65">
        <f t="shared" si="11"/>
        <v>205000</v>
      </c>
      <c r="M76" s="65">
        <f t="shared" si="11"/>
        <v>1276318</v>
      </c>
      <c r="N76" s="65">
        <f t="shared" si="11"/>
        <v>67200</v>
      </c>
      <c r="O76" s="65">
        <f t="shared" si="11"/>
        <v>2760000</v>
      </c>
      <c r="P76" s="65">
        <f>P15+P16+P67+P39+P54+P62</f>
        <v>56297413</v>
      </c>
      <c r="Q76" s="65">
        <f t="shared" si="11"/>
        <v>360000</v>
      </c>
      <c r="R76" s="65">
        <f t="shared" si="11"/>
        <v>3423610</v>
      </c>
      <c r="S76" s="65">
        <f t="shared" si="11"/>
        <v>955450</v>
      </c>
      <c r="T76" s="65">
        <f>T15+T16+T39+T54+T62+T48</f>
        <v>940000</v>
      </c>
      <c r="U76" s="65">
        <f>U15+U16+U39+U54+U62+U48</f>
        <v>2730000</v>
      </c>
      <c r="V76" s="72">
        <f>C76+D76+E76+F76+G76+H76+I76+J76+L76+M76+N76+O76+P76+Q76+R76+U76+S76+T76+K76</f>
        <v>209796200</v>
      </c>
    </row>
    <row r="77" spans="1:23"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</row>
  </sheetData>
  <mergeCells count="1">
    <mergeCell ref="C1:T1"/>
  </mergeCells>
  <pageMargins left="0.25" right="0.25" top="0.75" bottom="0.75" header="0.3" footer="0.3"/>
  <pageSetup paperSize="8" fitToWidth="0" fitToHeight="0" pageOrder="overThenDown" orientation="landscape" useFirstPageNumber="1" horizontalDpi="300" verticalDpi="300" r:id="rId1"/>
  <headerFooter alignWithMargins="0">
    <oddHeader>&amp;L &amp;C           &amp;R6. melléklet az 1/2019.(III. 6.)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8"/>
  <sheetViews>
    <sheetView view="pageLayout" zoomScaleNormal="100" workbookViewId="0">
      <selection activeCell="O62" sqref="O62"/>
    </sheetView>
  </sheetViews>
  <sheetFormatPr defaultRowHeight="14.25"/>
  <cols>
    <col min="1" max="1" width="4.25" customWidth="1"/>
    <col min="2" max="2" width="30.875" style="28" customWidth="1"/>
    <col min="3" max="3" width="8.75" customWidth="1"/>
    <col min="4" max="4" width="7.875" customWidth="1"/>
    <col min="5" max="5" width="7.5" customWidth="1"/>
    <col min="6" max="6" width="9.75" customWidth="1"/>
    <col min="7" max="7" width="7.875" customWidth="1"/>
    <col min="8" max="8" width="8" customWidth="1"/>
    <col min="9" max="9" width="8.25" customWidth="1"/>
    <col min="10" max="10" width="9" customWidth="1"/>
    <col min="11" max="11" width="9.25" customWidth="1"/>
    <col min="12" max="12" width="7.375" customWidth="1"/>
    <col min="13" max="13" width="8.125" customWidth="1"/>
    <col min="14" max="14" width="9.375" customWidth="1"/>
    <col min="15" max="15" width="8.25" customWidth="1"/>
    <col min="16" max="17" width="7.875" customWidth="1"/>
    <col min="18" max="18" width="9.25" customWidth="1"/>
    <col min="19" max="19" width="9.875" customWidth="1"/>
    <col min="20" max="20" width="10.375" customWidth="1"/>
    <col min="21" max="21" width="9" customWidth="1"/>
  </cols>
  <sheetData>
    <row r="1" spans="1:19" ht="15">
      <c r="D1" s="97" t="s">
        <v>167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9" ht="30">
      <c r="A2" s="1"/>
      <c r="B2" s="29" t="s">
        <v>1</v>
      </c>
      <c r="C2" s="3" t="s">
        <v>2</v>
      </c>
      <c r="D2" s="3" t="s">
        <v>168</v>
      </c>
      <c r="E2" s="3" t="s">
        <v>169</v>
      </c>
      <c r="F2" s="3" t="s">
        <v>170</v>
      </c>
      <c r="G2" s="3" t="s">
        <v>171</v>
      </c>
      <c r="H2" s="3" t="s">
        <v>172</v>
      </c>
      <c r="I2" s="3" t="s">
        <v>173</v>
      </c>
      <c r="J2" s="3" t="s">
        <v>174</v>
      </c>
      <c r="K2" s="3" t="s">
        <v>175</v>
      </c>
      <c r="L2" s="3" t="s">
        <v>177</v>
      </c>
      <c r="M2" s="3" t="s">
        <v>178</v>
      </c>
      <c r="N2" s="3" t="s">
        <v>179</v>
      </c>
      <c r="O2" s="3" t="s">
        <v>180</v>
      </c>
      <c r="P2" s="3" t="s">
        <v>181</v>
      </c>
      <c r="Q2" s="3" t="s">
        <v>182</v>
      </c>
      <c r="R2" s="3" t="s">
        <v>183</v>
      </c>
      <c r="S2" s="4"/>
    </row>
    <row r="3" spans="1:19">
      <c r="A3" s="1"/>
      <c r="B3" s="30" t="s">
        <v>20</v>
      </c>
      <c r="C3" s="1">
        <v>11130</v>
      </c>
      <c r="D3" s="1">
        <v>13320</v>
      </c>
      <c r="E3" s="1">
        <v>13350</v>
      </c>
      <c r="F3" s="1">
        <v>18010</v>
      </c>
      <c r="G3" s="1">
        <v>18040</v>
      </c>
      <c r="H3" s="1">
        <v>16030</v>
      </c>
      <c r="I3" s="1">
        <v>66020</v>
      </c>
      <c r="J3" s="1">
        <v>72111</v>
      </c>
      <c r="K3" s="1">
        <v>72311</v>
      </c>
      <c r="L3" s="1">
        <v>74032</v>
      </c>
      <c r="M3" s="1">
        <v>82092</v>
      </c>
      <c r="N3" s="1">
        <v>96015</v>
      </c>
      <c r="O3" s="1">
        <v>104051</v>
      </c>
      <c r="P3" s="1">
        <v>106010</v>
      </c>
      <c r="Q3" s="1">
        <v>107060</v>
      </c>
      <c r="R3" s="1">
        <v>900020</v>
      </c>
      <c r="S3" s="1" t="s">
        <v>21</v>
      </c>
    </row>
    <row r="4" spans="1:19" ht="22.5">
      <c r="A4" s="1" t="s">
        <v>22</v>
      </c>
      <c r="B4" s="31" t="s">
        <v>184</v>
      </c>
      <c r="C4" s="32"/>
      <c r="D4" s="32"/>
      <c r="E4" s="32"/>
      <c r="F4" s="32">
        <v>40673377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>
        <f>C4+D4+E4+F4+G4+H4+I4+J4+K4+L4+M4+N4+O4+P4+Q4+R4</f>
        <v>40673377</v>
      </c>
    </row>
    <row r="5" spans="1:19" ht="22.5">
      <c r="A5" s="1" t="s">
        <v>24</v>
      </c>
      <c r="B5" s="33" t="s">
        <v>185</v>
      </c>
      <c r="C5" s="32"/>
      <c r="D5" s="32"/>
      <c r="E5" s="32"/>
      <c r="F5" s="32">
        <v>23982800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>
        <f t="shared" ref="S5:S9" si="0">C5+D5+E5+F5+G5+H5+I5+J5+K5+L5+M5+N5+O5+P5+Q5+R5</f>
        <v>23982800</v>
      </c>
    </row>
    <row r="6" spans="1:19" ht="33.75">
      <c r="A6" s="1" t="s">
        <v>26</v>
      </c>
      <c r="B6" s="33" t="s">
        <v>186</v>
      </c>
      <c r="C6" s="32"/>
      <c r="D6" s="32"/>
      <c r="E6" s="32"/>
      <c r="F6" s="32">
        <v>26155800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>
        <f t="shared" si="0"/>
        <v>26155800</v>
      </c>
    </row>
    <row r="7" spans="1:19" ht="22.5">
      <c r="A7" s="1" t="s">
        <v>28</v>
      </c>
      <c r="B7" s="33" t="s">
        <v>187</v>
      </c>
      <c r="C7" s="32"/>
      <c r="D7" s="32"/>
      <c r="E7" s="32"/>
      <c r="F7" s="32">
        <v>1800000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>
        <f t="shared" si="0"/>
        <v>1800000</v>
      </c>
    </row>
    <row r="8" spans="1:19">
      <c r="A8" s="1" t="s">
        <v>30</v>
      </c>
      <c r="B8" s="33" t="s">
        <v>188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>
        <f t="shared" si="0"/>
        <v>0</v>
      </c>
    </row>
    <row r="9" spans="1:19">
      <c r="A9" s="1" t="s">
        <v>32</v>
      </c>
      <c r="B9" s="33" t="s">
        <v>189</v>
      </c>
      <c r="C9" s="32"/>
      <c r="D9" s="32"/>
      <c r="E9" s="32"/>
      <c r="F9" s="32"/>
      <c r="G9" s="32">
        <v>9246369</v>
      </c>
      <c r="H9" s="32"/>
      <c r="I9" s="32">
        <v>0</v>
      </c>
      <c r="J9" s="32"/>
      <c r="K9" s="32"/>
      <c r="L9" s="32">
        <v>32400</v>
      </c>
      <c r="M9" s="32"/>
      <c r="N9" s="32"/>
      <c r="O9" s="32">
        <v>0</v>
      </c>
      <c r="P9" s="32"/>
      <c r="Q9" s="32"/>
      <c r="R9" s="32"/>
      <c r="S9" s="32">
        <f t="shared" si="0"/>
        <v>9278769</v>
      </c>
    </row>
    <row r="10" spans="1:19" ht="22.5">
      <c r="A10" s="1" t="s">
        <v>34</v>
      </c>
      <c r="B10" s="62" t="s">
        <v>190</v>
      </c>
      <c r="C10" s="63">
        <v>0</v>
      </c>
      <c r="D10" s="63">
        <v>0</v>
      </c>
      <c r="E10" s="63">
        <v>0</v>
      </c>
      <c r="F10" s="63">
        <f>F4+F5+F6+F7+F9</f>
        <v>92611977</v>
      </c>
      <c r="G10" s="63">
        <f t="shared" ref="G10:R10" si="1">G4+G5+G6+G7+G9</f>
        <v>9246369</v>
      </c>
      <c r="H10" s="63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32400</v>
      </c>
      <c r="M10" s="63">
        <f t="shared" si="1"/>
        <v>0</v>
      </c>
      <c r="N10" s="63">
        <f t="shared" si="1"/>
        <v>0</v>
      </c>
      <c r="O10" s="63">
        <f t="shared" si="1"/>
        <v>0</v>
      </c>
      <c r="P10" s="63">
        <f t="shared" si="1"/>
        <v>0</v>
      </c>
      <c r="Q10" s="63">
        <f t="shared" si="1"/>
        <v>0</v>
      </c>
      <c r="R10" s="63">
        <f t="shared" si="1"/>
        <v>0</v>
      </c>
      <c r="S10" s="63">
        <f>S4+S5+S6+S7+S9</f>
        <v>101890746</v>
      </c>
    </row>
    <row r="11" spans="1:19">
      <c r="A11" s="1" t="s">
        <v>36</v>
      </c>
      <c r="B11" s="33" t="s">
        <v>191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>
        <v>0</v>
      </c>
    </row>
    <row r="12" spans="1:19" ht="33.75">
      <c r="A12" s="1" t="s">
        <v>38</v>
      </c>
      <c r="B12" s="33" t="s">
        <v>192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>
        <v>0</v>
      </c>
    </row>
    <row r="13" spans="1:19" ht="33.75">
      <c r="A13" s="1" t="s">
        <v>40</v>
      </c>
      <c r="B13" s="33" t="s">
        <v>193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>
        <v>0</v>
      </c>
    </row>
    <row r="14" spans="1:19" ht="33.75">
      <c r="A14" s="1" t="s">
        <v>42</v>
      </c>
      <c r="B14" s="33" t="s">
        <v>194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>
        <v>0</v>
      </c>
    </row>
    <row r="15" spans="1:19" ht="22.5">
      <c r="A15" s="1" t="s">
        <v>44</v>
      </c>
      <c r="B15" s="33" t="s">
        <v>195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>
        <v>0</v>
      </c>
    </row>
    <row r="16" spans="1:19" ht="22.5">
      <c r="A16" s="1" t="s">
        <v>46</v>
      </c>
      <c r="B16" s="34" t="s">
        <v>196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/>
      <c r="O16" s="32"/>
      <c r="P16" s="32">
        <v>0</v>
      </c>
      <c r="Q16" s="32">
        <v>0</v>
      </c>
      <c r="R16" s="32">
        <v>0</v>
      </c>
      <c r="S16" s="32">
        <v>0</v>
      </c>
    </row>
    <row r="17" spans="1:19">
      <c r="A17" s="1" t="s">
        <v>48</v>
      </c>
      <c r="B17" s="33" t="s">
        <v>197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>
        <v>0</v>
      </c>
    </row>
    <row r="18" spans="1:19">
      <c r="A18" s="1" t="s">
        <v>50</v>
      </c>
      <c r="B18" s="35" t="s">
        <v>198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>
        <v>0</v>
      </c>
    </row>
    <row r="19" spans="1:19">
      <c r="A19" s="1" t="s">
        <v>52</v>
      </c>
      <c r="B19" s="35" t="s">
        <v>199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>
        <v>25500000</v>
      </c>
      <c r="S19" s="32">
        <f>R19</f>
        <v>25500000</v>
      </c>
    </row>
    <row r="20" spans="1:19">
      <c r="A20" s="1" t="s">
        <v>54</v>
      </c>
      <c r="B20" s="35" t="s">
        <v>200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>
        <f t="shared" ref="S20:S25" si="2">R20</f>
        <v>0</v>
      </c>
    </row>
    <row r="21" spans="1:19">
      <c r="A21" s="1" t="s">
        <v>56</v>
      </c>
      <c r="B21" s="35" t="s">
        <v>201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>
        <f t="shared" si="2"/>
        <v>0</v>
      </c>
    </row>
    <row r="22" spans="1:19">
      <c r="A22" s="1" t="s">
        <v>58</v>
      </c>
      <c r="B22" s="35" t="s">
        <v>202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>
        <f t="shared" si="2"/>
        <v>0</v>
      </c>
    </row>
    <row r="23" spans="1:19">
      <c r="A23" s="1" t="s">
        <v>60</v>
      </c>
      <c r="B23" s="35" t="s">
        <v>203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>
        <v>3500000</v>
      </c>
      <c r="S23" s="32">
        <f t="shared" si="2"/>
        <v>3500000</v>
      </c>
    </row>
    <row r="24" spans="1:19">
      <c r="A24" s="1" t="s">
        <v>62</v>
      </c>
      <c r="B24" s="35" t="s">
        <v>204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>
        <f t="shared" si="2"/>
        <v>0</v>
      </c>
    </row>
    <row r="25" spans="1:19" ht="22.5">
      <c r="A25" s="1" t="s">
        <v>64</v>
      </c>
      <c r="B25" s="73" t="s">
        <v>205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  <c r="L25" s="74">
        <v>0</v>
      </c>
      <c r="M25" s="74">
        <v>0</v>
      </c>
      <c r="N25" s="74"/>
      <c r="O25" s="74"/>
      <c r="P25" s="74">
        <v>0</v>
      </c>
      <c r="Q25" s="74">
        <v>0</v>
      </c>
      <c r="R25" s="74">
        <f>R19+R23</f>
        <v>29000000</v>
      </c>
      <c r="S25" s="77">
        <f t="shared" si="2"/>
        <v>29000000</v>
      </c>
    </row>
    <row r="26" spans="1:19">
      <c r="A26" s="1" t="s">
        <v>66</v>
      </c>
      <c r="B26" s="35" t="s">
        <v>206</v>
      </c>
      <c r="C26" s="32"/>
      <c r="D26" s="32"/>
      <c r="E26" s="32"/>
      <c r="F26" s="32">
        <v>0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>
        <v>240000</v>
      </c>
      <c r="S26" s="32">
        <v>240000</v>
      </c>
    </row>
    <row r="27" spans="1:19" s="17" customFormat="1" ht="13.5" customHeight="1">
      <c r="A27" s="38" t="s">
        <v>68</v>
      </c>
      <c r="B27" s="39" t="s">
        <v>207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>
        <v>0</v>
      </c>
      <c r="R27" s="37">
        <v>240000</v>
      </c>
      <c r="S27" s="37">
        <v>240000</v>
      </c>
    </row>
    <row r="28" spans="1:19">
      <c r="A28" s="1" t="s">
        <v>70</v>
      </c>
      <c r="B28" s="35" t="s">
        <v>208</v>
      </c>
      <c r="C28" s="32"/>
      <c r="D28" s="32"/>
      <c r="E28" s="32"/>
      <c r="F28" s="32"/>
      <c r="G28" s="32"/>
      <c r="H28" s="32"/>
      <c r="I28" s="32">
        <v>4000000</v>
      </c>
      <c r="J28" s="32"/>
      <c r="K28" s="32"/>
      <c r="L28" s="32"/>
      <c r="M28" s="32"/>
      <c r="N28" s="32"/>
      <c r="O28" s="32"/>
      <c r="P28" s="32"/>
      <c r="Q28" s="32"/>
      <c r="R28" s="32"/>
      <c r="S28" s="32">
        <v>4000000</v>
      </c>
    </row>
    <row r="29" spans="1:19">
      <c r="A29" s="1" t="s">
        <v>72</v>
      </c>
      <c r="B29" s="35" t="s">
        <v>209</v>
      </c>
      <c r="C29" s="32"/>
      <c r="D29" s="32">
        <v>191120</v>
      </c>
      <c r="E29" s="32">
        <v>393000</v>
      </c>
      <c r="F29" s="32"/>
      <c r="G29" s="32"/>
      <c r="H29" s="32"/>
      <c r="I29" s="32">
        <v>590000</v>
      </c>
      <c r="J29" s="32"/>
      <c r="K29" s="32"/>
      <c r="L29" s="32"/>
      <c r="M29" s="32">
        <v>200000</v>
      </c>
      <c r="N29" s="32"/>
      <c r="O29" s="32"/>
      <c r="P29" s="32">
        <v>0</v>
      </c>
      <c r="Q29" s="32"/>
      <c r="R29" s="32"/>
      <c r="S29" s="32">
        <f>C29+D29+E29+F29+G29+H29+I29+J29+K29+L29+M29+N29+O29+P29+Q29+R29</f>
        <v>1374120</v>
      </c>
    </row>
    <row r="30" spans="1:19">
      <c r="A30" s="1" t="s">
        <v>74</v>
      </c>
      <c r="B30" s="35" t="s">
        <v>210</v>
      </c>
      <c r="C30" s="32">
        <v>200000</v>
      </c>
      <c r="D30" s="32"/>
      <c r="E30" s="32"/>
      <c r="F30" s="32"/>
      <c r="G30" s="32"/>
      <c r="H30" s="32"/>
      <c r="I30" s="32">
        <v>1994000</v>
      </c>
      <c r="J30" s="32">
        <v>260000</v>
      </c>
      <c r="K30" s="32">
        <v>180000</v>
      </c>
      <c r="L30" s="32"/>
      <c r="M30" s="32"/>
      <c r="N30" s="32"/>
      <c r="O30" s="32"/>
      <c r="P30" s="32"/>
      <c r="Q30" s="32"/>
      <c r="R30" s="32"/>
      <c r="S30" s="32">
        <f t="shared" ref="S30:S47" si="3">C30+D30+E30+F30+G30+H30+I30+J30+K30+L30+M30+N30+O30+P30+Q30+R30</f>
        <v>2634000</v>
      </c>
    </row>
    <row r="31" spans="1:19">
      <c r="A31" s="1" t="s">
        <v>76</v>
      </c>
      <c r="B31" s="35" t="s">
        <v>211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>
        <f t="shared" si="3"/>
        <v>0</v>
      </c>
    </row>
    <row r="32" spans="1:19">
      <c r="A32" s="1" t="s">
        <v>78</v>
      </c>
      <c r="B32" s="35" t="s">
        <v>212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>
        <v>295260</v>
      </c>
      <c r="O32" s="32"/>
      <c r="P32" s="32"/>
      <c r="Q32" s="32"/>
      <c r="R32" s="32">
        <v>0</v>
      </c>
      <c r="S32" s="32">
        <f t="shared" si="3"/>
        <v>295260</v>
      </c>
    </row>
    <row r="33" spans="1:19">
      <c r="A33" s="1" t="s">
        <v>80</v>
      </c>
      <c r="B33" s="35" t="s">
        <v>213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>
        <f t="shared" si="3"/>
        <v>0</v>
      </c>
    </row>
    <row r="34" spans="1:19">
      <c r="A34" s="1" t="s">
        <v>82</v>
      </c>
      <c r="B34" s="35" t="s">
        <v>214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>
        <f t="shared" si="3"/>
        <v>0</v>
      </c>
    </row>
    <row r="35" spans="1:19">
      <c r="A35" s="1" t="s">
        <v>84</v>
      </c>
      <c r="B35" s="35" t="s">
        <v>215</v>
      </c>
      <c r="C35" s="32">
        <v>16000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>
        <f t="shared" si="3"/>
        <v>16000</v>
      </c>
    </row>
    <row r="36" spans="1:19" ht="22.5">
      <c r="A36" s="1" t="s">
        <v>86</v>
      </c>
      <c r="B36" s="40" t="s">
        <v>195</v>
      </c>
      <c r="C36" s="32">
        <v>550000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>
        <f t="shared" si="3"/>
        <v>550000</v>
      </c>
    </row>
    <row r="37" spans="1:19">
      <c r="A37" s="1" t="s">
        <v>88</v>
      </c>
      <c r="B37" s="35" t="s">
        <v>216</v>
      </c>
      <c r="C37" s="32">
        <v>50000</v>
      </c>
      <c r="D37" s="32"/>
      <c r="E37" s="32"/>
      <c r="F37" s="32"/>
      <c r="G37" s="32"/>
      <c r="H37" s="32"/>
      <c r="I37" s="32">
        <v>300000</v>
      </c>
      <c r="J37" s="32"/>
      <c r="K37" s="32"/>
      <c r="L37" s="32"/>
      <c r="M37" s="32">
        <v>100000</v>
      </c>
      <c r="N37" s="32"/>
      <c r="O37" s="32"/>
      <c r="P37" s="32"/>
      <c r="Q37" s="32">
        <v>0</v>
      </c>
      <c r="R37" s="32"/>
      <c r="S37" s="32">
        <f t="shared" si="3"/>
        <v>450000</v>
      </c>
    </row>
    <row r="38" spans="1:19" s="17" customFormat="1">
      <c r="A38" s="75" t="s">
        <v>90</v>
      </c>
      <c r="B38" s="76" t="s">
        <v>217</v>
      </c>
      <c r="C38" s="74">
        <f>C30+C35+C36+C37</f>
        <v>816000</v>
      </c>
      <c r="D38" s="74">
        <f>D29</f>
        <v>191120</v>
      </c>
      <c r="E38" s="74">
        <f>E29</f>
        <v>393000</v>
      </c>
      <c r="F38" s="74">
        <f t="shared" ref="F38:L38" si="4">F30+F35+F36+F37</f>
        <v>0</v>
      </c>
      <c r="G38" s="74">
        <f t="shared" si="4"/>
        <v>0</v>
      </c>
      <c r="H38" s="74">
        <f t="shared" si="4"/>
        <v>0</v>
      </c>
      <c r="I38" s="74">
        <f>I30+I35+I36+I37+I28+I29</f>
        <v>6884000</v>
      </c>
      <c r="J38" s="74">
        <f t="shared" si="4"/>
        <v>260000</v>
      </c>
      <c r="K38" s="74">
        <f t="shared" si="4"/>
        <v>180000</v>
      </c>
      <c r="L38" s="74">
        <f t="shared" si="4"/>
        <v>0</v>
      </c>
      <c r="M38" s="74">
        <f>M30+M35+M36+M37+M29+M32</f>
        <v>300000</v>
      </c>
      <c r="N38" s="74">
        <f>N30+N35+N36+N37+N29+N32</f>
        <v>295260</v>
      </c>
      <c r="O38" s="74">
        <f t="shared" ref="O38:Q38" si="5">O30+O35+O36+O37+O29+O32</f>
        <v>0</v>
      </c>
      <c r="P38" s="74">
        <f t="shared" si="5"/>
        <v>0</v>
      </c>
      <c r="Q38" s="74">
        <f t="shared" si="5"/>
        <v>0</v>
      </c>
      <c r="R38" s="74">
        <v>240000</v>
      </c>
      <c r="S38" s="77">
        <f>C38+D38+E38+F38+G38+H38+I38+J38+K38+L38+M38+N38+O38+P38+Q38+R38</f>
        <v>9559380</v>
      </c>
    </row>
    <row r="39" spans="1:19" ht="23.25" customHeight="1">
      <c r="A39" s="1" t="s">
        <v>104</v>
      </c>
      <c r="B39" s="35" t="s">
        <v>218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>
        <f t="shared" si="3"/>
        <v>0</v>
      </c>
    </row>
    <row r="40" spans="1:19" ht="25.5" customHeight="1">
      <c r="A40" s="1" t="s">
        <v>106</v>
      </c>
      <c r="B40" s="35" t="s">
        <v>219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>
        <f t="shared" si="3"/>
        <v>0</v>
      </c>
    </row>
    <row r="41" spans="1:19">
      <c r="A41" s="1" t="s">
        <v>108</v>
      </c>
      <c r="B41" s="35" t="s">
        <v>220</v>
      </c>
      <c r="C41" s="32">
        <v>300000</v>
      </c>
      <c r="D41" s="32"/>
      <c r="E41" s="32"/>
      <c r="F41" s="32"/>
      <c r="G41" s="32"/>
      <c r="H41" s="32"/>
      <c r="I41" s="32">
        <v>0</v>
      </c>
      <c r="J41" s="32"/>
      <c r="K41" s="32"/>
      <c r="L41" s="32"/>
      <c r="M41" s="32"/>
      <c r="N41" s="32"/>
      <c r="O41" s="32">
        <v>940000</v>
      </c>
      <c r="P41" s="32"/>
      <c r="Q41" s="32">
        <v>0</v>
      </c>
      <c r="R41" s="32"/>
      <c r="S41" s="32">
        <f t="shared" si="3"/>
        <v>1240000</v>
      </c>
    </row>
    <row r="42" spans="1:19" ht="22.5">
      <c r="A42" s="78" t="s">
        <v>110</v>
      </c>
      <c r="B42" s="73" t="s">
        <v>221</v>
      </c>
      <c r="C42" s="77">
        <f>C41</f>
        <v>300000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7">
        <v>0</v>
      </c>
      <c r="N42" s="77"/>
      <c r="O42" s="77">
        <v>940000</v>
      </c>
      <c r="P42" s="77">
        <v>0</v>
      </c>
      <c r="Q42" s="77">
        <v>0</v>
      </c>
      <c r="R42" s="77">
        <v>0</v>
      </c>
      <c r="S42" s="77">
        <f t="shared" si="3"/>
        <v>1240000</v>
      </c>
    </row>
    <row r="43" spans="1:19" ht="25.5" customHeight="1">
      <c r="A43" s="1" t="s">
        <v>112</v>
      </c>
      <c r="B43" s="35" t="s">
        <v>222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>
        <f t="shared" si="3"/>
        <v>0</v>
      </c>
    </row>
    <row r="44" spans="1:19" ht="33.75">
      <c r="A44" s="1" t="s">
        <v>114</v>
      </c>
      <c r="B44" s="35" t="s">
        <v>223</v>
      </c>
      <c r="C44" s="32"/>
      <c r="D44" s="32"/>
      <c r="E44" s="32"/>
      <c r="F44" s="32"/>
      <c r="G44" s="32"/>
      <c r="H44" s="32">
        <v>56500</v>
      </c>
      <c r="I44" s="32">
        <v>0</v>
      </c>
      <c r="J44" s="32"/>
      <c r="K44" s="32"/>
      <c r="L44" s="32"/>
      <c r="M44" s="32"/>
      <c r="N44" s="32"/>
      <c r="O44" s="32"/>
      <c r="P44" s="32"/>
      <c r="Q44" s="32"/>
      <c r="R44" s="32"/>
      <c r="S44" s="32">
        <f t="shared" si="3"/>
        <v>56500</v>
      </c>
    </row>
    <row r="45" spans="1:19">
      <c r="A45" s="1" t="s">
        <v>116</v>
      </c>
      <c r="B45" s="35" t="s">
        <v>224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>
        <f t="shared" si="3"/>
        <v>0</v>
      </c>
    </row>
    <row r="46" spans="1:19" ht="22.5">
      <c r="A46" s="78" t="s">
        <v>118</v>
      </c>
      <c r="B46" s="73" t="s">
        <v>225</v>
      </c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56500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/>
      <c r="O46" s="74"/>
      <c r="P46" s="74">
        <v>0</v>
      </c>
      <c r="Q46" s="74">
        <v>0</v>
      </c>
      <c r="R46" s="74">
        <v>0</v>
      </c>
      <c r="S46" s="77">
        <f>C46+D46+E46+F46+G46+H46+I46+J46+K46+L46+M46+N46+O46+P46+Q46+R46</f>
        <v>56500</v>
      </c>
    </row>
    <row r="47" spans="1:19">
      <c r="A47" s="1" t="s">
        <v>120</v>
      </c>
      <c r="B47" s="28" t="s">
        <v>226</v>
      </c>
      <c r="C47" s="41">
        <v>68049574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>
        <f t="shared" si="3"/>
        <v>68049574</v>
      </c>
    </row>
    <row r="48" spans="1:19" ht="22.5">
      <c r="A48" s="1" t="s">
        <v>122</v>
      </c>
      <c r="B48" s="36" t="s">
        <v>227</v>
      </c>
      <c r="C48" s="64">
        <f>C38+C47+C42</f>
        <v>69165574</v>
      </c>
      <c r="D48" s="64">
        <f>D38+D47</f>
        <v>191120</v>
      </c>
      <c r="E48" s="64">
        <f t="shared" ref="E48" si="6">E38+E47</f>
        <v>393000</v>
      </c>
      <c r="F48" s="64">
        <f>F10+F16+F25+F38+F42</f>
        <v>92611977</v>
      </c>
      <c r="G48" s="64">
        <f>G10+G16+G25+G38+G42</f>
        <v>9246369</v>
      </c>
      <c r="H48" s="64">
        <f>H10+H16+H25+H38+H42+H46</f>
        <v>56500</v>
      </c>
      <c r="I48" s="64">
        <f t="shared" ref="I48:L48" si="7">I10+I16+I25+I38+I42+I46</f>
        <v>6884000</v>
      </c>
      <c r="J48" s="64">
        <f t="shared" si="7"/>
        <v>260000</v>
      </c>
      <c r="K48" s="64">
        <f t="shared" si="7"/>
        <v>180000</v>
      </c>
      <c r="L48" s="64">
        <f t="shared" si="7"/>
        <v>32400</v>
      </c>
      <c r="M48" s="64">
        <f t="shared" ref="M48:Q48" si="8">M10+M16+M25+M38+M42</f>
        <v>300000</v>
      </c>
      <c r="N48" s="64">
        <f t="shared" si="8"/>
        <v>295260</v>
      </c>
      <c r="O48" s="64">
        <f t="shared" si="8"/>
        <v>940000</v>
      </c>
      <c r="P48" s="64">
        <f t="shared" si="8"/>
        <v>0</v>
      </c>
      <c r="Q48" s="64">
        <f t="shared" si="8"/>
        <v>0</v>
      </c>
      <c r="R48" s="64">
        <f>R10+R16+R25+R38+R42</f>
        <v>29240000</v>
      </c>
      <c r="S48" s="64">
        <f>S10+S16+S25+S38+S42+S46+S47</f>
        <v>209796200</v>
      </c>
    </row>
    <row r="49" spans="2:17">
      <c r="B49" s="28" t="s">
        <v>130</v>
      </c>
      <c r="C49" t="s">
        <v>228</v>
      </c>
    </row>
    <row r="51" spans="2:17" ht="29.25">
      <c r="C51" s="3" t="s">
        <v>2</v>
      </c>
      <c r="D51" s="3" t="s">
        <v>168</v>
      </c>
      <c r="E51" s="3" t="s">
        <v>169</v>
      </c>
      <c r="F51" s="3" t="s">
        <v>170</v>
      </c>
      <c r="G51" s="3" t="s">
        <v>171</v>
      </c>
      <c r="H51" s="3" t="s">
        <v>6</v>
      </c>
      <c r="I51" s="42" t="s">
        <v>7</v>
      </c>
      <c r="J51" s="3" t="s">
        <v>172</v>
      </c>
      <c r="K51" s="81" t="s">
        <v>173</v>
      </c>
      <c r="L51" s="91" t="s">
        <v>233</v>
      </c>
      <c r="M51" s="85" t="s">
        <v>175</v>
      </c>
      <c r="N51" s="3" t="s">
        <v>10</v>
      </c>
      <c r="O51" s="3" t="s">
        <v>176</v>
      </c>
      <c r="P51" s="3" t="s">
        <v>177</v>
      </c>
      <c r="Q51" s="3" t="s">
        <v>14</v>
      </c>
    </row>
    <row r="52" spans="2:17">
      <c r="C52" s="1">
        <v>11130</v>
      </c>
      <c r="D52" s="1">
        <v>13320</v>
      </c>
      <c r="E52" s="1">
        <v>13350</v>
      </c>
      <c r="F52" s="1">
        <v>18010</v>
      </c>
      <c r="G52" s="1">
        <v>18040</v>
      </c>
      <c r="H52" s="43">
        <v>41237</v>
      </c>
      <c r="I52" s="1">
        <v>64010</v>
      </c>
      <c r="J52" s="44">
        <v>16030</v>
      </c>
      <c r="K52" s="82">
        <v>66020</v>
      </c>
      <c r="L52" s="89">
        <v>72111</v>
      </c>
      <c r="M52" s="44">
        <v>72311</v>
      </c>
      <c r="N52" s="6">
        <v>720112</v>
      </c>
      <c r="O52" s="1">
        <v>74031</v>
      </c>
      <c r="P52" s="1">
        <v>74032</v>
      </c>
      <c r="Q52" s="6">
        <v>82044</v>
      </c>
    </row>
    <row r="53" spans="2:17">
      <c r="B53" s="80" t="s">
        <v>229</v>
      </c>
      <c r="C53" s="45">
        <v>69165574</v>
      </c>
      <c r="D53" s="45">
        <v>191120</v>
      </c>
      <c r="E53" s="45">
        <v>393000</v>
      </c>
      <c r="F53" s="45">
        <v>92611977</v>
      </c>
      <c r="G53" s="46">
        <v>9246369</v>
      </c>
      <c r="H53" s="47"/>
      <c r="I53" s="48"/>
      <c r="J53" s="45">
        <v>56500</v>
      </c>
      <c r="K53" s="46">
        <v>6884000</v>
      </c>
      <c r="L53" s="92">
        <v>260000</v>
      </c>
      <c r="M53" s="86">
        <v>180000</v>
      </c>
      <c r="N53" s="48"/>
      <c r="O53" s="45">
        <v>0</v>
      </c>
      <c r="P53" s="63">
        <v>32400</v>
      </c>
      <c r="Q53" s="48"/>
    </row>
    <row r="54" spans="2:17" ht="29.25">
      <c r="C54" s="42" t="s">
        <v>2</v>
      </c>
      <c r="D54" s="42" t="s">
        <v>3</v>
      </c>
      <c r="E54" s="48"/>
      <c r="F54" s="42" t="s">
        <v>4</v>
      </c>
      <c r="G54" s="3" t="s">
        <v>5</v>
      </c>
      <c r="H54" s="49" t="s">
        <v>6</v>
      </c>
      <c r="I54" s="3" t="s">
        <v>7</v>
      </c>
      <c r="J54" s="3" t="s">
        <v>172</v>
      </c>
      <c r="K54" s="83" t="s">
        <v>8</v>
      </c>
      <c r="L54" s="91" t="s">
        <v>233</v>
      </c>
      <c r="M54" s="85" t="s">
        <v>11</v>
      </c>
      <c r="N54" s="3" t="s">
        <v>10</v>
      </c>
      <c r="O54" s="3" t="s">
        <v>176</v>
      </c>
      <c r="P54" s="3" t="s">
        <v>177</v>
      </c>
      <c r="Q54" s="3" t="s">
        <v>14</v>
      </c>
    </row>
    <row r="55" spans="2:17">
      <c r="B55" s="80" t="s">
        <v>230</v>
      </c>
      <c r="C55" s="1">
        <v>11130</v>
      </c>
      <c r="D55" s="1">
        <v>13320</v>
      </c>
      <c r="E55" s="48"/>
      <c r="F55" s="1">
        <v>18010</v>
      </c>
      <c r="G55" s="6">
        <v>41233</v>
      </c>
      <c r="H55" s="6">
        <v>41237</v>
      </c>
      <c r="I55">
        <v>64010</v>
      </c>
      <c r="J55" s="50">
        <v>16030</v>
      </c>
      <c r="K55" s="82">
        <v>66020</v>
      </c>
      <c r="L55" s="89">
        <v>72111</v>
      </c>
      <c r="M55" s="87">
        <v>72311</v>
      </c>
      <c r="N55" s="6">
        <v>720112</v>
      </c>
      <c r="O55" s="1">
        <v>74031</v>
      </c>
      <c r="P55" s="1">
        <v>74032</v>
      </c>
      <c r="Q55" s="6">
        <v>82044</v>
      </c>
    </row>
    <row r="56" spans="2:17">
      <c r="C56" s="51">
        <v>31324441</v>
      </c>
      <c r="D56" s="51">
        <v>71120</v>
      </c>
      <c r="E56" s="48"/>
      <c r="F56" s="51">
        <v>79292366</v>
      </c>
      <c r="G56" s="52">
        <v>5174954</v>
      </c>
      <c r="H56" s="52">
        <v>4071415</v>
      </c>
      <c r="I56" s="53">
        <v>2921000</v>
      </c>
      <c r="J56" s="47"/>
      <c r="K56" s="84">
        <v>16537453</v>
      </c>
      <c r="L56" s="93">
        <v>447000</v>
      </c>
      <c r="M56" s="88">
        <v>550000</v>
      </c>
      <c r="N56" s="52">
        <v>631260</v>
      </c>
      <c r="O56" s="52">
        <v>1276318</v>
      </c>
      <c r="P56" s="79">
        <v>32400</v>
      </c>
      <c r="Q56" s="79">
        <v>2760000</v>
      </c>
    </row>
    <row r="60" spans="2:17" ht="29.25">
      <c r="C60" s="81" t="s">
        <v>16</v>
      </c>
      <c r="D60" s="90" t="s">
        <v>235</v>
      </c>
      <c r="E60" s="85" t="s">
        <v>178</v>
      </c>
      <c r="F60" s="81" t="s">
        <v>179</v>
      </c>
      <c r="G60" s="94" t="s">
        <v>234</v>
      </c>
      <c r="H60" s="85" t="s">
        <v>180</v>
      </c>
      <c r="I60" s="3" t="s">
        <v>182</v>
      </c>
      <c r="J60" s="3" t="s">
        <v>183</v>
      </c>
      <c r="K60" s="4"/>
    </row>
    <row r="61" spans="2:17">
      <c r="C61" s="95">
        <v>84031</v>
      </c>
      <c r="D61" s="89">
        <v>82044</v>
      </c>
      <c r="E61" s="44">
        <v>82092</v>
      </c>
      <c r="F61" s="82">
        <v>96015</v>
      </c>
      <c r="G61" s="89"/>
      <c r="H61" s="44">
        <v>104051</v>
      </c>
      <c r="I61" s="1">
        <v>107060</v>
      </c>
      <c r="J61" s="1">
        <v>900020</v>
      </c>
      <c r="K61" s="1" t="s">
        <v>21</v>
      </c>
    </row>
    <row r="62" spans="2:17">
      <c r="B62" s="80" t="s">
        <v>229</v>
      </c>
      <c r="C62" s="96"/>
      <c r="D62" s="89"/>
      <c r="E62" s="88">
        <v>300000</v>
      </c>
      <c r="F62" s="53">
        <v>295260</v>
      </c>
      <c r="G62" s="93">
        <v>0</v>
      </c>
      <c r="H62" s="88">
        <v>940000</v>
      </c>
      <c r="I62" s="52">
        <v>0</v>
      </c>
      <c r="J62" s="52">
        <v>29240000</v>
      </c>
      <c r="K62" s="9">
        <f>C53+D53+E53+F53+G53+J53+K53+L53+M53+N53+O53+P53+E62+F62+H62+J62</f>
        <v>209796200</v>
      </c>
    </row>
    <row r="63" spans="2:17" ht="29.25">
      <c r="C63" s="81" t="s">
        <v>16</v>
      </c>
      <c r="D63" s="90" t="s">
        <v>235</v>
      </c>
      <c r="E63" s="85" t="s">
        <v>178</v>
      </c>
      <c r="F63" s="81" t="s">
        <v>179</v>
      </c>
      <c r="G63" s="94" t="s">
        <v>234</v>
      </c>
      <c r="H63" s="85" t="s">
        <v>180</v>
      </c>
      <c r="I63" s="3" t="s">
        <v>182</v>
      </c>
      <c r="J63" s="3" t="s">
        <v>183</v>
      </c>
    </row>
    <row r="64" spans="2:17">
      <c r="B64" s="80" t="s">
        <v>230</v>
      </c>
      <c r="C64" s="95">
        <v>84031</v>
      </c>
      <c r="D64" s="89"/>
      <c r="E64" s="44">
        <v>82092</v>
      </c>
      <c r="F64" s="82">
        <v>96015</v>
      </c>
      <c r="G64" s="89"/>
      <c r="H64" s="44">
        <v>104051</v>
      </c>
      <c r="I64" s="1">
        <v>107060</v>
      </c>
      <c r="J64" s="1">
        <v>900020</v>
      </c>
      <c r="K64" s="1" t="s">
        <v>21</v>
      </c>
    </row>
    <row r="65" spans="2:13">
      <c r="C65" s="53">
        <v>360000</v>
      </c>
      <c r="D65" s="89"/>
      <c r="E65" s="88">
        <v>56297413</v>
      </c>
      <c r="F65" s="53">
        <v>3423610</v>
      </c>
      <c r="G65" s="93">
        <v>955450</v>
      </c>
      <c r="H65" s="88">
        <v>940000</v>
      </c>
      <c r="I65" s="52">
        <v>2730000</v>
      </c>
      <c r="J65" s="48"/>
      <c r="K65" s="9">
        <f>C56+D56+F56+G56+H56+I56+K56+L56+M56+N56+O56+P56+Q56+C65+E65+F65+G65+H65+I65</f>
        <v>209796200</v>
      </c>
    </row>
    <row r="67" spans="2:13">
      <c r="M67" s="54">
        <v>0</v>
      </c>
    </row>
    <row r="68" spans="2:13">
      <c r="B68" s="28" t="s">
        <v>236</v>
      </c>
    </row>
  </sheetData>
  <mergeCells count="1">
    <mergeCell ref="D1:O1"/>
  </mergeCells>
  <pageMargins left="0.25" right="0.25" top="0.75" bottom="0.75" header="0.3" footer="0.3"/>
  <pageSetup paperSize="8" fitToWidth="0" fitToHeight="0" pageOrder="overThenDown" orientation="landscape" useFirstPageNumber="1" horizontalDpi="300" verticalDpi="300" r:id="rId1"/>
  <headerFooter alignWithMargins="0">
    <oddHeader>&amp;L &amp;C           &amp;R6. melléklet az 1/2019.(III.6.)  önkormányzati rendelethez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9" sqref="E29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kiadás_cofogonként</vt:lpstr>
      <vt:lpstr>bevétel_cofogonként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Titkárság</cp:lastModifiedBy>
  <cp:revision>22</cp:revision>
  <cp:lastPrinted>2019-03-07T07:06:58Z</cp:lastPrinted>
  <dcterms:created xsi:type="dcterms:W3CDTF">2015-02-19T08:23:18Z</dcterms:created>
  <dcterms:modified xsi:type="dcterms:W3CDTF">2019-03-07T07:07:37Z</dcterms:modified>
</cp:coreProperties>
</file>