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új mappa\dátum 2021\03.09\2021\Bazsi\02.24\Bazsi előirányzat módosítás\egységes szerkezet\"/>
    </mc:Choice>
  </mc:AlternateContent>
  <xr:revisionPtr revIDLastSave="0" documentId="13_ncr:1_{3ECF302C-8F76-4318-9EF9-67DE15A4F577}" xr6:coauthVersionLast="46" xr6:coauthVersionMax="46" xr10:uidLastSave="{00000000-0000-0000-0000-000000000000}"/>
  <bookViews>
    <workbookView xWindow="-120" yWindow="-120" windowWidth="21840" windowHeight="13140" firstSheet="7" activeTab="13" xr2:uid="{00000000-000D-0000-FFFF-FFFF00000000}"/>
  </bookViews>
  <sheets>
    <sheet name="2.melléklet " sheetId="1" r:id="rId1"/>
    <sheet name="3.melléklet" sheetId="4" r:id="rId2"/>
    <sheet name="4.melléklet" sheetId="9" r:id="rId3"/>
    <sheet name="5.melléklet" sheetId="5" r:id="rId4"/>
    <sheet name="6.melléklet" sheetId="6" r:id="rId5"/>
    <sheet name="8.melléklet" sheetId="8" r:id="rId6"/>
    <sheet name="7.melléklet" sheetId="2" r:id="rId7"/>
    <sheet name="9.melléklet" sheetId="7" r:id="rId8"/>
    <sheet name="10.melléklet" sheetId="3" r:id="rId9"/>
    <sheet name="11.melléklet" sheetId="10" r:id="rId10"/>
    <sheet name="12. melléklet" sheetId="11" r:id="rId11"/>
    <sheet name="14.melléklet" sheetId="13" r:id="rId12"/>
    <sheet name="gördülő" sheetId="16" r:id="rId13"/>
    <sheet name="13. melléklet" sheetId="1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/>
  <c r="H17" i="3"/>
  <c r="H18" i="3"/>
  <c r="H19" i="3"/>
  <c r="H20" i="3"/>
  <c r="H21" i="3"/>
  <c r="H23" i="3"/>
  <c r="H24" i="3"/>
  <c r="H26" i="3"/>
  <c r="H27" i="3"/>
  <c r="H29" i="3"/>
  <c r="H30" i="3"/>
  <c r="H31" i="3"/>
  <c r="H32" i="3"/>
  <c r="H33" i="3"/>
  <c r="H34" i="3"/>
  <c r="H35" i="3"/>
  <c r="H36" i="3"/>
  <c r="H37" i="3"/>
  <c r="H38" i="3"/>
  <c r="H39" i="3"/>
  <c r="H40" i="3"/>
  <c r="H42" i="3"/>
  <c r="H44" i="3"/>
  <c r="H45" i="3"/>
  <c r="H47" i="3"/>
  <c r="H50" i="3"/>
  <c r="H51" i="3"/>
  <c r="H52" i="3"/>
  <c r="H53" i="3"/>
  <c r="H54" i="3"/>
  <c r="H55" i="3"/>
  <c r="H57" i="3"/>
  <c r="H58" i="3"/>
  <c r="H60" i="3"/>
  <c r="H61" i="3"/>
  <c r="H63" i="3"/>
  <c r="H65" i="3"/>
  <c r="H66" i="3"/>
  <c r="H68" i="3"/>
  <c r="H70" i="3"/>
  <c r="H71" i="3"/>
  <c r="H72" i="3"/>
  <c r="H14" i="3"/>
  <c r="I50" i="3"/>
  <c r="I73" i="3" s="1"/>
  <c r="H30" i="7"/>
  <c r="H16" i="7"/>
  <c r="I30" i="7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16" i="6"/>
  <c r="I49" i="6"/>
  <c r="I44" i="5"/>
  <c r="I46" i="5"/>
  <c r="I48" i="5"/>
  <c r="I50" i="5"/>
  <c r="I53" i="5"/>
  <c r="I43" i="5"/>
  <c r="J53" i="5"/>
  <c r="I17" i="5"/>
  <c r="I18" i="5"/>
  <c r="I19" i="5"/>
  <c r="I20" i="5"/>
  <c r="I21" i="5"/>
  <c r="I15" i="5"/>
  <c r="J15" i="5"/>
  <c r="J29" i="5" s="1"/>
  <c r="J13" i="9"/>
  <c r="J42" i="9" s="1"/>
  <c r="I14" i="9"/>
  <c r="I15" i="9"/>
  <c r="I16" i="9"/>
  <c r="I17" i="9"/>
  <c r="I18" i="9"/>
  <c r="I19" i="9"/>
  <c r="I21" i="9"/>
  <c r="I22" i="9"/>
  <c r="I23" i="9"/>
  <c r="I24" i="9"/>
  <c r="I26" i="9"/>
  <c r="I27" i="9"/>
  <c r="I28" i="9"/>
  <c r="I29" i="9"/>
  <c r="I31" i="9"/>
  <c r="I32" i="9"/>
  <c r="I35" i="9"/>
  <c r="I37" i="9"/>
  <c r="I38" i="9"/>
  <c r="I39" i="9"/>
  <c r="I40" i="9"/>
  <c r="I41" i="9"/>
  <c r="F20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16" i="1"/>
  <c r="F17" i="1"/>
  <c r="F18" i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5" i="1"/>
  <c r="G47" i="1"/>
  <c r="G41" i="1"/>
  <c r="G33" i="1"/>
  <c r="G50" i="1" s="1"/>
  <c r="G22" i="1"/>
  <c r="G49" i="1" s="1"/>
  <c r="H35" i="11"/>
  <c r="F35" i="11"/>
  <c r="J24" i="11"/>
  <c r="T74" i="8"/>
  <c r="R70" i="8"/>
  <c r="E70" i="8"/>
  <c r="D70" i="8"/>
  <c r="T31" i="8"/>
  <c r="T29" i="8"/>
  <c r="T18" i="8"/>
  <c r="Q27" i="8"/>
  <c r="T16" i="8"/>
  <c r="T14" i="8"/>
  <c r="T23" i="8"/>
  <c r="T22" i="8"/>
  <c r="T21" i="8"/>
  <c r="L34" i="8"/>
  <c r="F34" i="8"/>
  <c r="C27" i="8"/>
  <c r="O18" i="2"/>
  <c r="O28" i="2"/>
  <c r="G49" i="6"/>
  <c r="H42" i="9"/>
  <c r="E28" i="4"/>
  <c r="N30" i="13"/>
  <c r="N29" i="13"/>
  <c r="D16" i="11"/>
  <c r="J16" i="11" s="1"/>
  <c r="N21" i="10"/>
  <c r="N18" i="10" s="1"/>
  <c r="N34" i="10" s="1"/>
  <c r="H18" i="10"/>
  <c r="H34" i="10" s="1"/>
  <c r="D35" i="11" l="1"/>
  <c r="N35" i="13"/>
  <c r="N32" i="13"/>
  <c r="J32" i="11"/>
  <c r="J33" i="11"/>
  <c r="I33" i="11"/>
  <c r="J31" i="11"/>
  <c r="I31" i="11"/>
  <c r="J30" i="11"/>
  <c r="J29" i="11" s="1"/>
  <c r="I30" i="11"/>
  <c r="J21" i="11"/>
  <c r="I21" i="11"/>
  <c r="J20" i="11"/>
  <c r="I20" i="11"/>
  <c r="J19" i="11"/>
  <c r="I19" i="11"/>
  <c r="J18" i="11"/>
  <c r="I18" i="11"/>
  <c r="J13" i="11"/>
  <c r="I13" i="11"/>
  <c r="G50" i="3"/>
  <c r="G73" i="3" s="1"/>
  <c r="H73" i="3" s="1"/>
  <c r="G30" i="7"/>
  <c r="L27" i="8"/>
  <c r="G34" i="8"/>
  <c r="G27" i="8"/>
  <c r="O33" i="2"/>
  <c r="N33" i="2"/>
  <c r="O32" i="2"/>
  <c r="N32" i="2"/>
  <c r="O31" i="2"/>
  <c r="N31" i="2"/>
  <c r="O30" i="2"/>
  <c r="N30" i="2"/>
  <c r="O29" i="2"/>
  <c r="N29" i="2"/>
  <c r="O27" i="2"/>
  <c r="N27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7" i="2"/>
  <c r="N17" i="2"/>
  <c r="O16" i="2"/>
  <c r="N16" i="2"/>
  <c r="N34" i="2" s="1"/>
  <c r="M34" i="2"/>
  <c r="K34" i="2"/>
  <c r="I34" i="2"/>
  <c r="G34" i="2"/>
  <c r="H53" i="5"/>
  <c r="H15" i="5"/>
  <c r="H29" i="5" s="1"/>
  <c r="M28" i="4"/>
  <c r="K28" i="4"/>
  <c r="I28" i="4"/>
  <c r="G28" i="4"/>
  <c r="D33" i="1"/>
  <c r="E47" i="1"/>
  <c r="E41" i="1"/>
  <c r="E33" i="1"/>
  <c r="E50" i="1" s="1"/>
  <c r="E22" i="1"/>
  <c r="E49" i="1" s="1"/>
  <c r="J35" i="11" l="1"/>
  <c r="O34" i="2"/>
  <c r="C30" i="16"/>
  <c r="C20" i="16"/>
  <c r="F53" i="16" l="1"/>
  <c r="E53" i="16"/>
  <c r="D53" i="16"/>
  <c r="C53" i="16"/>
  <c r="F48" i="16"/>
  <c r="E48" i="16"/>
  <c r="D48" i="16"/>
  <c r="C48" i="16"/>
  <c r="F43" i="16"/>
  <c r="F50" i="16" s="1"/>
  <c r="F55" i="16" s="1"/>
  <c r="E43" i="16"/>
  <c r="E50" i="16" s="1"/>
  <c r="E55" i="16" s="1"/>
  <c r="D43" i="16"/>
  <c r="D50" i="16" s="1"/>
  <c r="D55" i="16" s="1"/>
  <c r="C43" i="16"/>
  <c r="C50" i="16" s="1"/>
  <c r="C55" i="16" s="1"/>
  <c r="F30" i="16"/>
  <c r="E30" i="16"/>
  <c r="D30" i="16"/>
  <c r="F24" i="16"/>
  <c r="E24" i="16"/>
  <c r="D24" i="16"/>
  <c r="C24" i="16"/>
  <c r="C26" i="16" s="1"/>
  <c r="F20" i="16"/>
  <c r="F26" i="16" s="1"/>
  <c r="F32" i="16" s="1"/>
  <c r="E20" i="16"/>
  <c r="E26" i="16" s="1"/>
  <c r="E32" i="16" s="1"/>
  <c r="D20" i="16"/>
  <c r="D26" i="16" s="1"/>
  <c r="D32" i="16" s="1"/>
  <c r="C32" i="16"/>
  <c r="T75" i="8" l="1"/>
  <c r="T73" i="8"/>
  <c r="T72" i="8"/>
  <c r="T71" i="8"/>
  <c r="S70" i="8"/>
  <c r="Q70" i="8"/>
  <c r="P70" i="8"/>
  <c r="O70" i="8"/>
  <c r="N70" i="8"/>
  <c r="M70" i="8"/>
  <c r="L70" i="8"/>
  <c r="K70" i="8"/>
  <c r="J70" i="8"/>
  <c r="I70" i="8"/>
  <c r="H70" i="8"/>
  <c r="G70" i="8"/>
  <c r="F70" i="8"/>
  <c r="C70" i="8"/>
  <c r="T69" i="8"/>
  <c r="T68" i="8"/>
  <c r="T67" i="8"/>
  <c r="T66" i="8"/>
  <c r="T65" i="8"/>
  <c r="T64" i="8"/>
  <c r="T63" i="8"/>
  <c r="T62" i="8"/>
  <c r="T61" i="8"/>
  <c r="T60" i="8"/>
  <c r="T59" i="8"/>
  <c r="T58" i="8"/>
  <c r="S57" i="8"/>
  <c r="Q57" i="8"/>
  <c r="P57" i="8"/>
  <c r="O57" i="8"/>
  <c r="N57" i="8"/>
  <c r="M57" i="8"/>
  <c r="L57" i="8"/>
  <c r="K57" i="8"/>
  <c r="J57" i="8"/>
  <c r="I57" i="8"/>
  <c r="H57" i="8"/>
  <c r="G57" i="8"/>
  <c r="F57" i="8"/>
  <c r="D57" i="8"/>
  <c r="C57" i="8"/>
  <c r="T56" i="8"/>
  <c r="T55" i="8"/>
  <c r="T54" i="8"/>
  <c r="S53" i="8"/>
  <c r="Q53" i="8"/>
  <c r="P53" i="8"/>
  <c r="O53" i="8"/>
  <c r="N53" i="8"/>
  <c r="M53" i="8"/>
  <c r="L53" i="8"/>
  <c r="K53" i="8"/>
  <c r="J53" i="8"/>
  <c r="I53" i="8"/>
  <c r="H53" i="8"/>
  <c r="H76" i="8" s="1"/>
  <c r="G53" i="8"/>
  <c r="F53" i="8"/>
  <c r="D53" i="8"/>
  <c r="C53" i="8"/>
  <c r="T52" i="8"/>
  <c r="T51" i="8"/>
  <c r="T50" i="8"/>
  <c r="T49" i="8"/>
  <c r="T48" i="8"/>
  <c r="T47" i="8"/>
  <c r="T46" i="8"/>
  <c r="T45" i="8"/>
  <c r="C76" i="8" l="1"/>
  <c r="T53" i="8"/>
  <c r="T57" i="8"/>
  <c r="T70" i="8"/>
  <c r="D76" i="8"/>
  <c r="G76" i="8"/>
  <c r="I76" i="8"/>
  <c r="K76" i="8"/>
  <c r="M76" i="8"/>
  <c r="O76" i="8"/>
  <c r="Q76" i="8"/>
  <c r="F76" i="8"/>
  <c r="J76" i="8"/>
  <c r="L76" i="8"/>
  <c r="N76" i="8"/>
  <c r="P76" i="8"/>
  <c r="S76" i="8"/>
  <c r="T76" i="8" l="1"/>
  <c r="M39" i="13"/>
  <c r="L39" i="13"/>
  <c r="K39" i="13"/>
  <c r="J39" i="13"/>
  <c r="I39" i="13"/>
  <c r="H39" i="13"/>
  <c r="G39" i="13"/>
  <c r="F39" i="13"/>
  <c r="E39" i="13"/>
  <c r="D39" i="13"/>
  <c r="C39" i="13"/>
  <c r="B39" i="13"/>
  <c r="N37" i="13"/>
  <c r="N36" i="13"/>
  <c r="N33" i="13"/>
  <c r="N31" i="13"/>
  <c r="N28" i="13"/>
  <c r="N27" i="13"/>
  <c r="M22" i="13"/>
  <c r="L22" i="13"/>
  <c r="K22" i="13"/>
  <c r="J22" i="13"/>
  <c r="I22" i="13"/>
  <c r="H22" i="13"/>
  <c r="G22" i="13"/>
  <c r="F22" i="13"/>
  <c r="E22" i="13"/>
  <c r="D22" i="13"/>
  <c r="C22" i="13"/>
  <c r="B22" i="13"/>
  <c r="N21" i="13"/>
  <c r="N20" i="13"/>
  <c r="N19" i="13"/>
  <c r="N18" i="13"/>
  <c r="N17" i="13"/>
  <c r="N16" i="13"/>
  <c r="N15" i="13"/>
  <c r="N14" i="13"/>
  <c r="N13" i="13"/>
  <c r="N12" i="13"/>
  <c r="N39" i="13" l="1"/>
  <c r="N22" i="13"/>
  <c r="D34" i="8"/>
  <c r="H34" i="8"/>
  <c r="I34" i="8"/>
  <c r="J34" i="8"/>
  <c r="K34" i="8"/>
  <c r="N34" i="8"/>
  <c r="O34" i="8"/>
  <c r="P34" i="8"/>
  <c r="S34" i="8"/>
  <c r="C34" i="8"/>
  <c r="D27" i="8"/>
  <c r="H27" i="8"/>
  <c r="I27" i="8"/>
  <c r="J27" i="8"/>
  <c r="K27" i="8"/>
  <c r="N27" i="8"/>
  <c r="O27" i="8"/>
  <c r="P27" i="8"/>
  <c r="S27" i="8"/>
  <c r="F26" i="3"/>
  <c r="F23" i="3"/>
  <c r="F30" i="7"/>
  <c r="G53" i="5"/>
  <c r="T34" i="8" l="1"/>
  <c r="T25" i="8"/>
  <c r="T27" i="8" s="1"/>
  <c r="T28" i="8"/>
  <c r="T30" i="8"/>
  <c r="T32" i="8"/>
  <c r="T33" i="8"/>
  <c r="D41" i="1" l="1"/>
  <c r="D50" i="1"/>
  <c r="G25" i="9" l="1"/>
  <c r="I25" i="9" s="1"/>
  <c r="G34" i="9"/>
  <c r="I34" i="9" s="1"/>
  <c r="F29" i="3" l="1"/>
  <c r="F28" i="4" l="1"/>
  <c r="D28" i="4"/>
  <c r="G15" i="5"/>
  <c r="G29" i="5"/>
  <c r="G13" i="9"/>
  <c r="I13" i="9" s="1"/>
  <c r="F14" i="3" l="1"/>
  <c r="G42" i="9"/>
  <c r="I42" i="9" s="1"/>
</calcChain>
</file>

<file path=xl/sharedStrings.xml><?xml version="1.0" encoding="utf-8"?>
<sst xmlns="http://schemas.openxmlformats.org/spreadsheetml/2006/main" count="727" uniqueCount="419">
  <si>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</si>
  <si>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</si>
  <si>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</si>
  <si>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</si>
  <si>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</si>
  <si>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</si>
  <si>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</si>
  <si>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</si>
  <si>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</si>
  <si>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</si>
  <si>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</si>
  <si>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</si>
  <si>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</si>
  <si>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</si>
  <si>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</si>
  <si>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</si>
  <si>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</si>
  <si>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</si>
  <si>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</si>
  <si>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</si>
  <si>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</si>
  <si>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</si>
  <si>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</si>
  <si>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</si>
  <si>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</si>
  <si>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</si>
  <si>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</si>
  <si>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</si>
  <si>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</si>
  <si>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</si>
  <si>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</si>
  <si>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</si>
  <si>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</si>
  <si>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</si>
  <si>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</si>
  <si>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</si>
  <si>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</si>
  <si>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</si>
  <si>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</si>
  <si>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</si>
  <si>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</si>
  <si>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</si>
  <si>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</si>
  <si>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</si>
  <si>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</si>
  <si>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</si>
  <si>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</si>
  <si>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</si>
  <si>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</si>
  <si>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</si>
  <si>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</si>
  <si>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</si>
  <si>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</si>
  <si>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</si>
  <si>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</si>
  <si>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</si>
  <si>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</si>
  <si>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</si>
  <si>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</si>
  <si>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</si>
  <si>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</si>
  <si>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</si>
  <si>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</si>
  <si>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</si>
  <si>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</si>
  <si>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</si>
  <si>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</si>
  <si>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</si>
  <si>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</si>
  <si>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</si>
  <si>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</si>
  <si>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</si>
  <si>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</si>
  <si>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</si>
  <si>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</si>
  <si>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</si>
  <si>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</si>
  <si>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Összesen</t>
  </si>
  <si>
    <t>Intézményi bevételek</t>
  </si>
  <si>
    <t>Közhatalmi bevételek</t>
  </si>
  <si>
    <t>Költségvetési támogatás</t>
  </si>
  <si>
    <t>Pénzeszköz átvétel</t>
  </si>
  <si>
    <t>Pénzeszköz átvétel felhalm.</t>
  </si>
  <si>
    <t>Tárgyi eszköz értékesítés</t>
  </si>
  <si>
    <t>Személyi juttatások</t>
  </si>
  <si>
    <t>Munkaadókat terhelő járulék</t>
  </si>
  <si>
    <t>Speciális célú támogatások</t>
  </si>
  <si>
    <t>Pénzeszközátadás, egyéb tám.</t>
  </si>
  <si>
    <t>Felhalmozási célú kiadások</t>
  </si>
  <si>
    <t>Kötelezettségek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</si>
  <si>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</si>
  <si>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</si>
  <si>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</si>
  <si>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</si>
  <si>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</si>
  <si>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</si>
  <si>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</si>
  <si>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</si>
  <si>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</si>
  <si>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</si>
  <si>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</si>
  <si>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</si>
  <si>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</si>
  <si>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</si>
  <si>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</si>
  <si>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</si>
  <si>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</si>
  <si>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</si>
  <si>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</si>
  <si>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</si>
  <si>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</si>
  <si>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</si>
  <si>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</si>
  <si>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</si>
  <si>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</si>
  <si>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</si>
  <si>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</si>
  <si>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</si>
  <si>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</si>
  <si>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</si>
  <si>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</si>
  <si>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</si>
  <si>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</si>
  <si>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</si>
  <si>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</si>
  <si>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</si>
  <si>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</si>
  <si>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</si>
  <si>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</si>
  <si>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</si>
  <si>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</si>
  <si>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</si>
  <si>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</si>
  <si>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</si>
  <si>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</si>
  <si>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</si>
  <si>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</si>
  <si>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</si>
  <si>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</si>
  <si>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</si>
  <si>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</si>
  <si>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</si>
  <si>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</si>
  <si>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</si>
  <si>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</si>
  <si>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</si>
  <si>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</si>
  <si>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</si>
  <si>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</si>
  <si>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</si>
  <si>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</si>
  <si>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</si>
  <si>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</si>
  <si>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Karbantartás, kisjavítás</t>
  </si>
  <si>
    <t>Egyéb szolgáltatás</t>
  </si>
  <si>
    <t>Egyéb dologi kiadás</t>
  </si>
  <si>
    <t>Szakmai tev. segítő szolg.</t>
  </si>
  <si>
    <t>szoc.étkez.</t>
  </si>
  <si>
    <t>falugond.sz.</t>
  </si>
  <si>
    <t>I.Önkorm.</t>
  </si>
  <si>
    <t>Települési támogatás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</si>
  <si>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</si>
  <si>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</si>
  <si>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</si>
  <si>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</si>
  <si>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</si>
  <si>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</si>
  <si>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</si>
  <si>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</si>
  <si>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</si>
  <si>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</si>
  <si>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</si>
  <si>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</si>
  <si>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Pénzeszk.átvétel</t>
  </si>
  <si>
    <t>Beruházás</t>
  </si>
  <si>
    <t>Felújítás</t>
  </si>
  <si>
    <t>Pénzeszk. átadás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</si>
  <si>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</si>
  <si>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</si>
  <si>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</si>
  <si>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</si>
  <si>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</si>
  <si>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</si>
  <si>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</si>
  <si>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</si>
  <si>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</si>
  <si>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</si>
  <si>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ELŐIRÁNYZAT FELHASZNÁLÁSI ÜTEMTERV</t>
  </si>
  <si>
    <t>Pm. költségátalány</t>
  </si>
  <si>
    <t>Előző évi pénzmaradv. felhalm.</t>
  </si>
  <si>
    <t>Áh-on belüli megelől. visszafiz.</t>
  </si>
  <si>
    <t>Támogatásértékű működési bevétel</t>
  </si>
  <si>
    <t>Egyéb szoc. pénzbeli és term. ellátás</t>
  </si>
  <si>
    <t>107060</t>
  </si>
  <si>
    <t>Közvetített szolg. áh-on kívülről</t>
  </si>
  <si>
    <t>köztemető fenntartásának támogatása</t>
  </si>
  <si>
    <t>Közalapítvány, Bazsi</t>
  </si>
  <si>
    <t>Megbízási díj</t>
  </si>
  <si>
    <t>041237</t>
  </si>
  <si>
    <t>közfogl. mintap.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</si>
  <si>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</si>
  <si>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</si>
  <si>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</si>
  <si>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</si>
  <si>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</si>
  <si>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</si>
  <si>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</si>
  <si>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</si>
  <si>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</si>
  <si>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Önk. és társulásaik ált. igazg. tev.</t>
  </si>
  <si>
    <t>Cafeteria</t>
  </si>
  <si>
    <t>közvilágítás</t>
  </si>
  <si>
    <t>hulladék kez.</t>
  </si>
  <si>
    <t>könyvtári tev.</t>
  </si>
  <si>
    <t>50000 Ft/fő/év</t>
  </si>
  <si>
    <t>Felhalm.célú pénzeszközátadás</t>
  </si>
  <si>
    <t>BEVÉTELEK</t>
  </si>
  <si>
    <t>KIADÁSOK</t>
  </si>
  <si>
    <t>Szochoa.</t>
  </si>
  <si>
    <t>m.adót terh. járulék</t>
  </si>
  <si>
    <t>018030</t>
  </si>
  <si>
    <t>Támogatási célú finanszírozási műveletek</t>
  </si>
  <si>
    <t>041233</t>
  </si>
  <si>
    <t>Védőnői szolgálat</t>
  </si>
  <si>
    <t>Sümeg Önkormányzat</t>
  </si>
  <si>
    <t>Támogatási célú finansz. műv.</t>
  </si>
  <si>
    <t>018030 Tám. finansz. műv.</t>
  </si>
  <si>
    <t>Polgármesteri illetmény támogatása</t>
  </si>
  <si>
    <t>8fő</t>
  </si>
  <si>
    <t>Gógánfai KÖH</t>
  </si>
  <si>
    <t>Közös Hiv.</t>
  </si>
  <si>
    <t>közfogl.</t>
  </si>
  <si>
    <t>Közfogl.</t>
  </si>
  <si>
    <t>Hosszabb távú foglalkoztatás</t>
  </si>
  <si>
    <t>LEADER rendezvény</t>
  </si>
  <si>
    <t>1756Ft/fő</t>
  </si>
  <si>
    <t>013350 Önk.vagyonnal gazd</t>
  </si>
  <si>
    <t>LEADER közösségi szolg.tér</t>
  </si>
  <si>
    <t>LEADER pihenőhely</t>
  </si>
  <si>
    <t>DRV szivattyú jav.</t>
  </si>
  <si>
    <t>DRV eszk.haszn.díj</t>
  </si>
  <si>
    <t>LEADER közösségi színt.</t>
  </si>
  <si>
    <t>Szoc.felad</t>
  </si>
  <si>
    <t>szoc.felad.</t>
  </si>
  <si>
    <t>Huzamos idejű közfogl.</t>
  </si>
  <si>
    <t>Egyéb szoc.pénzbeli és term.e.</t>
  </si>
  <si>
    <t xml:space="preserve">                 BEVÉTELI ÉS KIADÁSI ELŐIRÁNYZATAINAK KERETSZÁMAI</t>
  </si>
  <si>
    <t>adatok forintban</t>
  </si>
  <si>
    <t>2020. évi előirányzat</t>
  </si>
  <si>
    <t>2021. évi előirányzat</t>
  </si>
  <si>
    <t>2022. évi előirányzat</t>
  </si>
  <si>
    <t>Működési bevételek összesen</t>
  </si>
  <si>
    <t>Felhalmozási bevételek összesen</t>
  </si>
  <si>
    <t>1. Személyi juttatások</t>
  </si>
  <si>
    <t>3. Dologi kiadások</t>
  </si>
  <si>
    <t>4. Ellátottak pénzbeli juttatásai</t>
  </si>
  <si>
    <t>Működési kiadások összesen</t>
  </si>
  <si>
    <t>1. Beruházások</t>
  </si>
  <si>
    <t>2. Felújítások</t>
  </si>
  <si>
    <t>Felhalmozási kiadások összesen</t>
  </si>
  <si>
    <t>KIADÁSI ELŐIRÁNYZAT ÖSSZESEN</t>
  </si>
  <si>
    <t>3668Ft/fő</t>
  </si>
  <si>
    <t>97Ft/fő</t>
  </si>
  <si>
    <t>437Ft/fő</t>
  </si>
  <si>
    <t>135Ft/fő</t>
  </si>
  <si>
    <t>1243Ft/fő</t>
  </si>
  <si>
    <t>800Ft/fő</t>
  </si>
  <si>
    <t>BAZSALMA</t>
  </si>
  <si>
    <t>045160 Közutak,hidak üzemelt.</t>
  </si>
  <si>
    <t>Magyar falu (utak felújít.)</t>
  </si>
  <si>
    <t>Közüzemi díjak</t>
  </si>
  <si>
    <t>Önk.funkcióra nem sorolt bev.</t>
  </si>
  <si>
    <t>Hosszabb távú foglalkozt.</t>
  </si>
  <si>
    <t>424Ft/fő</t>
  </si>
  <si>
    <t>Magyar falu (járda felúj.)</t>
  </si>
  <si>
    <t>(járda önerő)</t>
  </si>
  <si>
    <t>Játszótér</t>
  </si>
  <si>
    <t>082091 Közművelődés</t>
  </si>
  <si>
    <t>konyha kialakít</t>
  </si>
  <si>
    <t>eszköz beszerzés</t>
  </si>
  <si>
    <t>041237 Közfogl.mintapr.</t>
  </si>
  <si>
    <t>Homlokzatfelújítás támogat.</t>
  </si>
  <si>
    <t>pénzmaradvány</t>
  </si>
  <si>
    <t xml:space="preserve">1. Önkormányzatok működési </t>
  </si>
  <si>
    <t xml:space="preserve">    támogatásai</t>
  </si>
  <si>
    <t>2. Működési célú támog. ÁH-n belül</t>
  </si>
  <si>
    <t>3. Közhatalmi bevételek</t>
  </si>
  <si>
    <t>4. Működési bevételek</t>
  </si>
  <si>
    <t>5. elszámolásból származó bevétel</t>
  </si>
  <si>
    <t>1. Felhalmozási célú átvett  pénz</t>
  </si>
  <si>
    <t>2. Ingatlan értékesítés</t>
  </si>
  <si>
    <t>KÖLTSÉGVETÉSI BEVÉTELEK</t>
  </si>
  <si>
    <t>1. Maradvány igénybevétele</t>
  </si>
  <si>
    <t>2. ÁHT megelőlegezés</t>
  </si>
  <si>
    <t>FINANSZÍROZÁSI BEVÉTELEK</t>
  </si>
  <si>
    <t>BEVÉTELI ELŐIRÁNYZAT ÖSSZESEN</t>
  </si>
  <si>
    <t>2. Munkaadókat terhelő járulékok,SZOCHO</t>
  </si>
  <si>
    <t>5.Előző évi elszámolás kiadásai</t>
  </si>
  <si>
    <t>6.Működési célú támogatás Áh- belül</t>
  </si>
  <si>
    <t>7. Működési célú támogatás Áh-n kívül</t>
  </si>
  <si>
    <t>8. Tartalékok</t>
  </si>
  <si>
    <t>KÖLTSÉGVETÉSI KIADÁSOK</t>
  </si>
  <si>
    <t>1. Áh-n belüli megelőlegezés visszafizetése</t>
  </si>
  <si>
    <t>FINANSZÍROZÁSI KIADÁSOK</t>
  </si>
  <si>
    <t>2023. évi előirányzat</t>
  </si>
  <si>
    <t>3. Felnalmozás célú pénzeszk.átadás</t>
  </si>
  <si>
    <t>eredeti előirányzat</t>
  </si>
  <si>
    <t>módosított előirányzat</t>
  </si>
  <si>
    <t>Elszámolásból származó bevétel</t>
  </si>
  <si>
    <t>Előző évi elszámolás kiadása</t>
  </si>
  <si>
    <t>mód. előirányzat</t>
  </si>
  <si>
    <t xml:space="preserve">módosított </t>
  </si>
  <si>
    <t>egyéb működési bevétel</t>
  </si>
  <si>
    <t>Bérleti díj</t>
  </si>
  <si>
    <t>módosított</t>
  </si>
  <si>
    <t>Támogatás célú finanzírozási műveletek</t>
  </si>
  <si>
    <t>Működési célú támogatások bevétele</t>
  </si>
  <si>
    <t>"6. melléklet Bazsi Község Önkormányzat Képviselő-testületének 2/2020.  (III.11.) önkormányzati rendelethez"</t>
  </si>
  <si>
    <t>eredeti</t>
  </si>
  <si>
    <t>074040</t>
  </si>
  <si>
    <t>Fertőző megbetegedések megel.</t>
  </si>
  <si>
    <t>Béren kívüli juttatás</t>
  </si>
  <si>
    <t>fertőző meg.</t>
  </si>
  <si>
    <t>Elk.áll.pénzalapnak műk.célú pénzeszk.átadás</t>
  </si>
  <si>
    <t>mód.ei.</t>
  </si>
  <si>
    <t>mód.ei</t>
  </si>
  <si>
    <t>Gáztisztító rekonstrukciós pály.önrész</t>
  </si>
  <si>
    <t>Áht belüli megelőlegezés</t>
  </si>
  <si>
    <t>Elszámolásból szárm. bevétel</t>
  </si>
  <si>
    <t>Előző évi elsz. kiadás</t>
  </si>
  <si>
    <t>"15.melléklet Bazsi Község Önkormányzat Képviselő-testületének 2/2020. (III.11.)  önkormányzati rendeletéhez</t>
  </si>
  <si>
    <t xml:space="preserve">         2020. ÉVI KÖLTSÉGVETÉSI ÉVET KÖVETŐ HÁROM ÉV TERVEZETT</t>
  </si>
  <si>
    <t>Magyar Falu karos szárzúzó</t>
  </si>
  <si>
    <t>Település rendezési eszközök</t>
  </si>
  <si>
    <t>013350</t>
  </si>
  <si>
    <t>Önk.vagyonnal v. gazd.</t>
  </si>
  <si>
    <t>Egyéb működési bevétel</t>
  </si>
  <si>
    <t>Szolgáltatások ellenértéke</t>
  </si>
  <si>
    <t>közv.szolg.ellenért.</t>
  </si>
  <si>
    <t>önk.vagyon üzem., konc-ból szárm.bev.</t>
  </si>
  <si>
    <t>közv.szolg.ellenért,.</t>
  </si>
  <si>
    <t>Önk.vagyonnal való gazd.</t>
  </si>
  <si>
    <t>Szoc.ágazati pótlék</t>
  </si>
  <si>
    <t>Szociális tűzifa támogatás</t>
  </si>
  <si>
    <t>Lakossági víz- és csatornaszolg. tám..</t>
  </si>
  <si>
    <t>Önk vagyonnal való gazd.</t>
  </si>
  <si>
    <t>104037</t>
  </si>
  <si>
    <t>Int.kívüli gyerm.étk.</t>
  </si>
  <si>
    <t>Közv. szolg. áh-on kív.</t>
  </si>
  <si>
    <t>Egyéb személyi jutt.</t>
  </si>
  <si>
    <t>Választott tiszt. jutt.</t>
  </si>
  <si>
    <t>Személyi juttatás</t>
  </si>
  <si>
    <t>M.adót terh.jár.</t>
  </si>
  <si>
    <t>Hajtó és kenőany.</t>
  </si>
  <si>
    <t>Szállítási szolg.</t>
  </si>
  <si>
    <t>Ö.v.gazd.</t>
  </si>
  <si>
    <t>gyerm.étk.</t>
  </si>
  <si>
    <t>Bérleti és lízing díj</t>
  </si>
  <si>
    <t>Város és községgazdálkodás</t>
  </si>
  <si>
    <t>Lakossági víz- és csatornaszolgáltatás</t>
  </si>
  <si>
    <t>Magyar Falu Faluház felújítás</t>
  </si>
  <si>
    <t>Magyar Falu utak felújítás</t>
  </si>
  <si>
    <t>Magyar Falu tám.visszafiz. (orv.eszk.)</t>
  </si>
  <si>
    <t>Magyar Falu tám.visszafiz.(utak felújítás)</t>
  </si>
  <si>
    <t>2. melléklet Bazsi Község Önkormányzat Képviselő-testületének  2/2020. (III.11.) önkormányzati rendelethez</t>
  </si>
  <si>
    <t>I. módosítás</t>
  </si>
  <si>
    <t>II. módosítás</t>
  </si>
  <si>
    <t>3. melléklet Bazsi Község Önkormányzat Képviselő-testületének 2/2020.(III.11.) önkormányzati rendelethez</t>
  </si>
  <si>
    <t>4. melléklet Bazsi Község Önkormányzat Képviselő-testületének 2/2020(III.11.) önkormányzati rendelethez</t>
  </si>
  <si>
    <t>5. melléklet Bazsi Község Önkormányzat Képviselő-testületének  2/2020.(III.11) önkormányzati rendelethez</t>
  </si>
  <si>
    <t>Önkorm. elsz.  a központi ktgvetéssel</t>
  </si>
  <si>
    <t>Település-üzemeltetéshez kapcsolodó fel.</t>
  </si>
  <si>
    <t>Gyermekétk. feladatok tám. (szünidei étk.)</t>
  </si>
  <si>
    <t>közvilágítás fenntartásának tám.</t>
  </si>
  <si>
    <t>8. melléklet Bazsi Község Önkormányzat Képviselő-testületének  2/2020.(III.11.) önkormányzati rendelethez</t>
  </si>
  <si>
    <t>7. melléklet Bazsi Község Önkormányzat Képviselő-testületének 2/2020.(III.11.) önkormányzati rendelethez</t>
  </si>
  <si>
    <t>I. módostás</t>
  </si>
  <si>
    <t>9. melléklet Bazsi Község Önkormányzat Képviselő-testületének  2/2020.(III.11.) önkormányzati rendelethez</t>
  </si>
  <si>
    <t>10.melléklet Bazsi Község Önkormányzat Képviselő-testületének  2/2020.(III.11.) önkormányzati rendelethez</t>
  </si>
  <si>
    <t>II. módostás</t>
  </si>
  <si>
    <t>11. melléklet Bazsi Község Önkormányzat Képviselő-testületének 2/2020.(III.11.) önkormányzati rendelethez</t>
  </si>
  <si>
    <t>12. melléklet Bazsi Község Önkormányzat Képviselő-testületének 2/2020.(III.11.) önkormányzati rendelethez</t>
  </si>
  <si>
    <t>14. melléklet Bazsi Község Önkormányzata Képviselő-testületének 2/2020.(III.11.) önkormányzati rendelethez</t>
  </si>
  <si>
    <t>13. melléklet Bazsi Község Önkormányzat Képviselő-testületének  2/2020.III.11.) önkormányzati rendelethez</t>
  </si>
  <si>
    <t>ÉVES LÉTSZÁMKERET</t>
  </si>
  <si>
    <t>Fő</t>
  </si>
  <si>
    <t>F</t>
  </si>
  <si>
    <t>CÍM       ALCÍM</t>
  </si>
  <si>
    <t>Teljes munkaidős</t>
  </si>
  <si>
    <t>Részmunkaidős</t>
  </si>
  <si>
    <t>Külső mvállaló.</t>
  </si>
  <si>
    <t>Önk. és társ. ig. tev.</t>
  </si>
  <si>
    <t xml:space="preserve">polgármester       </t>
  </si>
  <si>
    <t>alpolgármester</t>
  </si>
  <si>
    <t>képviselők</t>
  </si>
  <si>
    <t>Közfoglalkoztatás</t>
  </si>
  <si>
    <t>közfoglalkoztatottak</t>
  </si>
  <si>
    <t>Mtv.fogl.</t>
  </si>
  <si>
    <t>Községgazdálkodás</t>
  </si>
  <si>
    <t>hivatalsegéd</t>
  </si>
  <si>
    <t>Könyvtári szolg.</t>
  </si>
  <si>
    <t>könyvtáros</t>
  </si>
  <si>
    <t>Falugondnoki szolg.</t>
  </si>
  <si>
    <t>falugondnok</t>
  </si>
  <si>
    <t>Huzamos id.közfogl.</t>
  </si>
  <si>
    <t>Közfoglalkoztatottak</t>
  </si>
  <si>
    <t>15.melléklet Bazsi Község Önkormányzat Képviselő-testületének 2/2021. (II.28.) önkormányzati rendeletéhez</t>
  </si>
  <si>
    <t>"1. melléklet Bazsi Község Önkormányzat Képviselő-testületének 2/2021. (II.28.) önkormányzati rendelethez"</t>
  </si>
  <si>
    <t>"2. melléklet Bazsi Község Önkormányzat Képviselő-testületének  2/2021. (II.28.) önkormányzati rendelethez"</t>
  </si>
  <si>
    <t>"3. melléklet Bazsi Község Önkormányzat Képviselő-testületének  2/2021. (II.28.) önkormányzati rendelethez"</t>
  </si>
  <si>
    <t>"4. melléklet Bazsi Község Önkormányzat Képviselő-testületének  2/2021. (II.28.) önkormányzati rendelethez"</t>
  </si>
  <si>
    <t>5. melléklet Bazsi Község Önkormányzat Képviselő-testületének  2/2021. (II.28.) önkormányzati rendelethez</t>
  </si>
  <si>
    <t>"7. melléklet Bazsi Község Önkormányzat Képviselő-testületének  2/2021. (II.28.) önkormányzati rendelethez"</t>
  </si>
  <si>
    <t>"6. melléklet Bazsi Község Önkormányzat Képviselő-testületének 2/2021. (II.28.) önkormányzati rendelethez"</t>
  </si>
  <si>
    <t>"8. melléklet Bazsi Község Önkormányzat Képviselő-testületének  2/2021. (II.28.) önkormányzati rendelethez"</t>
  </si>
  <si>
    <t>"9.melléklet Bazsi Község Önkormányzat Képviselő-testületének  2/2021. (II.28.) önkormányzati rendelethez"</t>
  </si>
  <si>
    <t>"10. melléklet Bazsi Község Önkormányzat Képviselő-testületének 2/2021. (II.28.) önkormányzati rendelethez"</t>
  </si>
  <si>
    <t>"11. melléklet Bazsi Község Önkormányzat Képviselő-testületének 2/2021. (II.28.) önkormányzati rendelethez"</t>
  </si>
  <si>
    <t>"12. melléklet Bazsi Község Önkormányzata Képviselő-testületének 2/2021. (II.28.) önkormányzati rendelethez"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</si>
</sst>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\ _F_t_-;\-* #,##0\ _F_t_-;_-* &quot;-&quot;??\ _F_t_-;_-@_-"/>
  </numFmts>
  <fonts count="4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color indexed="8"/>
      <name val="Garamond"/>
      <family val="1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sz val="10"/>
      <color indexed="8"/>
      <name val="Garamond"/>
      <family val="1"/>
      <charset val="238"/>
    </font>
    <font>
      <b/>
      <sz val="10"/>
      <color indexed="8"/>
      <name val="Garamond"/>
      <family val="1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 CE"/>
      <charset val="238"/>
    </font>
    <font>
      <b/>
      <sz val="9"/>
      <color rgb="FFFF000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/>
      <name val="Arial CE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9"/>
      <color theme="1"/>
      <name val="Arial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9" fillId="0" borderId="2" xfId="0" applyFont="1" applyBorder="1"/>
    <xf numFmtId="0" fontId="0" fillId="0" borderId="16" xfId="0" applyBorder="1"/>
    <xf numFmtId="0" fontId="12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2" fillId="0" borderId="52" xfId="0" applyFont="1" applyBorder="1"/>
    <xf numFmtId="0" fontId="2" fillId="0" borderId="25" xfId="0" applyFont="1" applyBorder="1"/>
    <xf numFmtId="0" fontId="9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14" fillId="0" borderId="2" xfId="0" applyFont="1" applyBorder="1"/>
    <xf numFmtId="0" fontId="14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2" xfId="0" applyBorder="1"/>
    <xf numFmtId="0" fontId="0" fillId="0" borderId="52" xfId="0" applyBorder="1"/>
    <xf numFmtId="0" fontId="0" fillId="0" borderId="61" xfId="0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5" fillId="0" borderId="63" xfId="0" applyFont="1" applyBorder="1"/>
    <xf numFmtId="0" fontId="15" fillId="0" borderId="2" xfId="0" applyFont="1" applyBorder="1"/>
    <xf numFmtId="0" fontId="15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16" fillId="0" borderId="2" xfId="0" applyFont="1" applyBorder="1"/>
    <xf numFmtId="0" fontId="16" fillId="0" borderId="12" xfId="0" applyFont="1" applyBorder="1"/>
    <xf numFmtId="0" fontId="16" fillId="0" borderId="63" xfId="0" applyFont="1" applyBorder="1"/>
    <xf numFmtId="0" fontId="0" fillId="0" borderId="65" xfId="0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6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13" fillId="0" borderId="16" xfId="0" applyFont="1" applyBorder="1"/>
    <xf numFmtId="0" fontId="13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3" fillId="0" borderId="58" xfId="0" applyFont="1" applyBorder="1"/>
    <xf numFmtId="0" fontId="13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0" fillId="0" borderId="50" xfId="0" applyBorder="1"/>
    <xf numFmtId="0" fontId="0" fillId="0" borderId="66" xfId="0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0" fontId="15" fillId="0" borderId="3" xfId="0" applyFont="1" applyBorder="1"/>
    <xf numFmtId="0" fontId="0" fillId="0" borderId="3" xfId="0" applyBorder="1"/>
    <xf numFmtId="0" fontId="19" fillId="0" borderId="2" xfId="0" applyFont="1" applyBorder="1"/>
    <xf numFmtId="9" fontId="19" fillId="0" borderId="2" xfId="0" applyNumberFormat="1" applyFont="1" applyBorder="1"/>
    <xf numFmtId="0" fontId="1" fillId="0" borderId="2" xfId="0" applyFont="1" applyBorder="1"/>
    <xf numFmtId="0" fontId="20" fillId="0" borderId="2" xfId="0" applyFont="1" applyBorder="1"/>
    <xf numFmtId="0" fontId="20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8" fillId="0" borderId="24" xfId="0" applyFont="1" applyBorder="1"/>
    <xf numFmtId="0" fontId="4" fillId="0" borderId="3" xfId="0" applyFont="1" applyBorder="1"/>
    <xf numFmtId="0" fontId="4" fillId="0" borderId="12" xfId="0" applyFont="1" applyBorder="1"/>
    <xf numFmtId="0" fontId="10" fillId="0" borderId="2" xfId="0" applyFont="1" applyBorder="1"/>
    <xf numFmtId="0" fontId="7" fillId="0" borderId="2" xfId="0" applyFont="1" applyBorder="1"/>
    <xf numFmtId="0" fontId="13" fillId="0" borderId="0" xfId="0" applyFont="1"/>
    <xf numFmtId="0" fontId="13" fillId="0" borderId="15" xfId="0" applyFont="1" applyBorder="1"/>
    <xf numFmtId="0" fontId="0" fillId="0" borderId="46" xfId="0" applyBorder="1"/>
    <xf numFmtId="0" fontId="2" fillId="0" borderId="29" xfId="0" applyFont="1" applyBorder="1"/>
    <xf numFmtId="0" fontId="2" fillId="0" borderId="39" xfId="0" applyFont="1" applyBorder="1"/>
    <xf numFmtId="0" fontId="0" fillId="0" borderId="72" xfId="0" applyBorder="1"/>
    <xf numFmtId="0" fontId="2" fillId="0" borderId="78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79" xfId="0" applyBorder="1"/>
    <xf numFmtId="0" fontId="0" fillId="0" borderId="78" xfId="0" applyBorder="1"/>
    <xf numFmtId="0" fontId="0" fillId="0" borderId="71" xfId="0" applyBorder="1"/>
    <xf numFmtId="0" fontId="15" fillId="0" borderId="80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0" fillId="0" borderId="44" xfId="0" applyFont="1" applyBorder="1" applyAlignment="1">
      <alignment horizontal="left"/>
    </xf>
    <xf numFmtId="0" fontId="18" fillId="0" borderId="63" xfId="0" applyFont="1" applyBorder="1" applyAlignment="1">
      <alignment horizontal="left"/>
    </xf>
    <xf numFmtId="0" fontId="18" fillId="0" borderId="3" xfId="0" applyFont="1" applyBorder="1"/>
    <xf numFmtId="0" fontId="18" fillId="0" borderId="64" xfId="0" applyFont="1" applyBorder="1" applyAlignment="1">
      <alignment horizontal="left"/>
    </xf>
    <xf numFmtId="0" fontId="0" fillId="0" borderId="80" xfId="0" applyBorder="1"/>
    <xf numFmtId="0" fontId="18" fillId="0" borderId="44" xfId="0" applyFont="1" applyBorder="1" applyAlignment="1">
      <alignment horizontal="left"/>
    </xf>
    <xf numFmtId="0" fontId="18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4" fillId="0" borderId="0" xfId="0" applyFont="1" applyAlignment="1">
      <alignment horizontal="center"/>
    </xf>
    <xf numFmtId="0" fontId="22" fillId="0" borderId="0" xfId="0" applyFont="1"/>
    <xf numFmtId="0" fontId="22" fillId="0" borderId="2" xfId="0" applyFont="1" applyBorder="1"/>
    <xf numFmtId="0" fontId="4" fillId="0" borderId="63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11" fillId="0" borderId="41" xfId="0" applyFont="1" applyBorder="1" applyAlignment="1">
      <alignment horizontal="center"/>
    </xf>
    <xf numFmtId="49" fontId="6" fillId="0" borderId="63" xfId="0" applyNumberFormat="1" applyFont="1" applyBorder="1" applyAlignment="1">
      <alignment horizontal="left"/>
    </xf>
    <xf numFmtId="0" fontId="20" fillId="0" borderId="3" xfId="0" applyFont="1" applyBorder="1"/>
    <xf numFmtId="0" fontId="0" fillId="0" borderId="2" xfId="0" applyBorder="1" applyAlignment="1">
      <alignment horizontal="left"/>
    </xf>
    <xf numFmtId="0" fontId="24" fillId="0" borderId="0" xfId="0" applyFont="1"/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4" xfId="0" applyFont="1" applyBorder="1"/>
    <xf numFmtId="0" fontId="0" fillId="0" borderId="64" xfId="0" applyBorder="1"/>
    <xf numFmtId="0" fontId="3" fillId="0" borderId="0" xfId="0" applyFont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2" fillId="0" borderId="41" xfId="0" applyNumberFormat="1" applyFont="1" applyBorder="1"/>
    <xf numFmtId="49" fontId="16" fillId="0" borderId="2" xfId="0" applyNumberFormat="1" applyFont="1" applyBorder="1"/>
    <xf numFmtId="3" fontId="4" fillId="0" borderId="37" xfId="0" applyNumberFormat="1" applyFont="1" applyBorder="1"/>
    <xf numFmtId="3" fontId="0" fillId="0" borderId="38" xfId="0" applyNumberFormat="1" applyBorder="1"/>
    <xf numFmtId="3" fontId="7" fillId="0" borderId="37" xfId="0" applyNumberFormat="1" applyFont="1" applyBorder="1"/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165" fontId="4" fillId="0" borderId="21" xfId="1" applyNumberFormat="1" applyFont="1" applyBorder="1" applyAlignment="1">
      <alignment horizontal="right" vertical="center"/>
    </xf>
    <xf numFmtId="165" fontId="4" fillId="0" borderId="13" xfId="1" applyNumberFormat="1" applyFont="1" applyBorder="1" applyAlignment="1">
      <alignment horizontal="right" vertical="center"/>
    </xf>
    <xf numFmtId="165" fontId="1" fillId="0" borderId="13" xfId="1" applyNumberFormat="1" applyBorder="1" applyAlignment="1">
      <alignment horizontal="right" vertical="center"/>
    </xf>
    <xf numFmtId="165" fontId="4" fillId="0" borderId="20" xfId="1" applyNumberFormat="1" applyFont="1" applyBorder="1" applyAlignment="1">
      <alignment horizontal="right" vertical="center"/>
    </xf>
    <xf numFmtId="165" fontId="1" fillId="0" borderId="20" xfId="1" applyNumberFormat="1" applyBorder="1" applyAlignment="1">
      <alignment horizontal="right" vertical="center"/>
    </xf>
    <xf numFmtId="165" fontId="4" fillId="0" borderId="18" xfId="1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86" xfId="0" applyFont="1" applyBorder="1"/>
    <xf numFmtId="0" fontId="0" fillId="0" borderId="86" xfId="0" applyBorder="1"/>
    <xf numFmtId="0" fontId="16" fillId="0" borderId="13" xfId="0" applyFont="1" applyBorder="1" applyAlignment="1">
      <alignment horizontal="left"/>
    </xf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7" fillId="0" borderId="63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56" xfId="0" applyBorder="1"/>
    <xf numFmtId="0" fontId="2" fillId="0" borderId="0" xfId="0" applyFont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3" fillId="0" borderId="12" xfId="0" applyFont="1" applyBorder="1"/>
    <xf numFmtId="0" fontId="22" fillId="0" borderId="63" xfId="0" applyFont="1" applyBorder="1"/>
    <xf numFmtId="0" fontId="22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0" fontId="0" fillId="0" borderId="55" xfId="0" applyBorder="1"/>
    <xf numFmtId="0" fontId="9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8" fillId="0" borderId="15" xfId="0" applyFont="1" applyBorder="1"/>
    <xf numFmtId="0" fontId="13" fillId="0" borderId="60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3" fontId="5" fillId="0" borderId="55" xfId="0" applyNumberFormat="1" applyFont="1" applyBorder="1"/>
    <xf numFmtId="0" fontId="25" fillId="0" borderId="12" xfId="0" applyFont="1" applyBorder="1"/>
    <xf numFmtId="0" fontId="20" fillId="0" borderId="61" xfId="0" applyFont="1" applyBorder="1"/>
    <xf numFmtId="0" fontId="20" fillId="0" borderId="0" xfId="0" applyFont="1"/>
    <xf numFmtId="0" fontId="20" fillId="0" borderId="65" xfId="0" applyFont="1" applyBorder="1"/>
    <xf numFmtId="0" fontId="13" fillId="0" borderId="8" xfId="0" applyFont="1" applyBorder="1"/>
    <xf numFmtId="49" fontId="9" fillId="0" borderId="48" xfId="0" applyNumberFormat="1" applyFont="1" applyBorder="1" applyAlignment="1">
      <alignment horizontal="center"/>
    </xf>
    <xf numFmtId="49" fontId="9" fillId="0" borderId="59" xfId="0" applyNumberFormat="1" applyFont="1" applyBorder="1" applyAlignment="1">
      <alignment horizontal="center"/>
    </xf>
    <xf numFmtId="49" fontId="9" fillId="0" borderId="79" xfId="0" applyNumberFormat="1" applyFont="1" applyBorder="1" applyAlignment="1">
      <alignment horizontal="center"/>
    </xf>
    <xf numFmtId="0" fontId="13" fillId="0" borderId="61" xfId="0" applyFont="1" applyBorder="1"/>
    <xf numFmtId="0" fontId="10" fillId="0" borderId="63" xfId="0" applyFont="1" applyBorder="1"/>
    <xf numFmtId="0" fontId="13" fillId="0" borderId="5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21" fillId="0" borderId="60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49" fontId="21" fillId="0" borderId="27" xfId="0" applyNumberFormat="1" applyFont="1" applyBorder="1" applyAlignment="1">
      <alignment horizontal="center"/>
    </xf>
    <xf numFmtId="0" fontId="21" fillId="0" borderId="85" xfId="0" applyFont="1" applyBorder="1" applyAlignment="1">
      <alignment horizontal="center"/>
    </xf>
    <xf numFmtId="0" fontId="13" fillId="0" borderId="55" xfId="0" applyFont="1" applyBorder="1"/>
    <xf numFmtId="0" fontId="13" fillId="0" borderId="25" xfId="0" applyFont="1" applyBorder="1"/>
    <xf numFmtId="0" fontId="0" fillId="0" borderId="37" xfId="0" applyBorder="1" applyAlignment="1">
      <alignment horizontal="lef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15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2" fillId="0" borderId="27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9" fillId="0" borderId="60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9" fillId="0" borderId="29" xfId="0" applyFont="1" applyBorder="1" applyAlignment="1">
      <alignment horizontal="center"/>
    </xf>
    <xf numFmtId="3" fontId="16" fillId="0" borderId="5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4" fillId="0" borderId="2" xfId="0" applyNumberFormat="1" applyFont="1" applyBorder="1"/>
    <xf numFmtId="3" fontId="0" fillId="0" borderId="0" xfId="0" applyNumberFormat="1"/>
    <xf numFmtId="0" fontId="5" fillId="0" borderId="7" xfId="0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6" fillId="0" borderId="77" xfId="0" applyNumberFormat="1" applyFont="1" applyBorder="1" applyAlignment="1">
      <alignment horizontal="right"/>
    </xf>
    <xf numFmtId="3" fontId="26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6" fillId="0" borderId="46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0" borderId="29" xfId="0" applyNumberFormat="1" applyFont="1" applyBorder="1"/>
    <xf numFmtId="3" fontId="10" fillId="0" borderId="10" xfId="0" applyNumberFormat="1" applyFont="1" applyBorder="1"/>
    <xf numFmtId="3" fontId="10" fillId="0" borderId="22" xfId="0" applyNumberFormat="1" applyFont="1" applyBorder="1" applyAlignment="1">
      <alignment horizontal="right"/>
    </xf>
    <xf numFmtId="3" fontId="10" fillId="0" borderId="22" xfId="0" applyNumberFormat="1" applyFont="1" applyBorder="1"/>
    <xf numFmtId="3" fontId="10" fillId="0" borderId="23" xfId="0" applyNumberFormat="1" applyFont="1" applyBorder="1"/>
    <xf numFmtId="3" fontId="10" fillId="0" borderId="35" xfId="0" applyNumberFormat="1" applyFont="1" applyBorder="1" applyAlignment="1">
      <alignment horizontal="right"/>
    </xf>
    <xf numFmtId="3" fontId="10" fillId="0" borderId="35" xfId="0" applyNumberFormat="1" applyFont="1" applyBorder="1"/>
    <xf numFmtId="3" fontId="10" fillId="0" borderId="36" xfId="0" applyNumberFormat="1" applyFont="1" applyBorder="1"/>
    <xf numFmtId="3" fontId="26" fillId="0" borderId="5" xfId="0" applyNumberFormat="1" applyFont="1" applyBorder="1" applyAlignment="1">
      <alignment horizontal="right"/>
    </xf>
    <xf numFmtId="3" fontId="26" fillId="0" borderId="5" xfId="0" applyNumberFormat="1" applyFont="1" applyBorder="1"/>
    <xf numFmtId="3" fontId="10" fillId="0" borderId="5" xfId="0" applyNumberFormat="1" applyFont="1" applyBorder="1" applyAlignment="1">
      <alignment horizontal="right"/>
    </xf>
    <xf numFmtId="3" fontId="10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0" fillId="0" borderId="5" xfId="0" applyNumberFormat="1" applyFont="1" applyBorder="1"/>
    <xf numFmtId="3" fontId="10" fillId="0" borderId="67" xfId="0" applyNumberFormat="1" applyFont="1" applyBorder="1" applyAlignment="1">
      <alignment horizontal="right"/>
    </xf>
    <xf numFmtId="3" fontId="10" fillId="0" borderId="67" xfId="0" applyNumberFormat="1" applyFont="1" applyBorder="1"/>
    <xf numFmtId="3" fontId="10" fillId="0" borderId="54" xfId="0" applyNumberFormat="1" applyFont="1" applyBorder="1"/>
    <xf numFmtId="3" fontId="7" fillId="0" borderId="83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79" xfId="0" applyNumberFormat="1" applyFont="1" applyBorder="1"/>
    <xf numFmtId="3" fontId="5" fillId="0" borderId="78" xfId="0" applyNumberFormat="1" applyFont="1" applyBorder="1"/>
    <xf numFmtId="3" fontId="5" fillId="0" borderId="71" xfId="0" applyNumberFormat="1" applyFont="1" applyBorder="1"/>
    <xf numFmtId="3" fontId="17" fillId="0" borderId="77" xfId="0" applyNumberFormat="1" applyFont="1" applyBorder="1" applyAlignment="1">
      <alignment horizontal="right"/>
    </xf>
    <xf numFmtId="3" fontId="17" fillId="0" borderId="77" xfId="0" applyNumberFormat="1" applyFont="1" applyBorder="1"/>
    <xf numFmtId="3" fontId="17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7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3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3" fillId="0" borderId="48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29" fillId="0" borderId="5" xfId="0" applyFont="1" applyBorder="1"/>
    <xf numFmtId="0" fontId="30" fillId="0" borderId="5" xfId="0" applyFont="1" applyBorder="1" applyAlignment="1">
      <alignment horizontal="center"/>
    </xf>
    <xf numFmtId="0" fontId="30" fillId="0" borderId="5" xfId="0" applyFont="1" applyBorder="1"/>
    <xf numFmtId="3" fontId="29" fillId="0" borderId="5" xfId="0" applyNumberFormat="1" applyFont="1" applyBorder="1"/>
    <xf numFmtId="3" fontId="30" fillId="0" borderId="5" xfId="0" applyNumberFormat="1" applyFont="1" applyBorder="1"/>
    <xf numFmtId="0" fontId="17" fillId="0" borderId="64" xfId="0" applyFont="1" applyBorder="1"/>
    <xf numFmtId="0" fontId="17" fillId="0" borderId="6" xfId="0" applyFont="1" applyBorder="1"/>
    <xf numFmtId="0" fontId="17" fillId="0" borderId="51" xfId="0" applyFont="1" applyBorder="1"/>
    <xf numFmtId="0" fontId="0" fillId="0" borderId="20" xfId="0" applyBorder="1"/>
    <xf numFmtId="165" fontId="4" fillId="0" borderId="20" xfId="1" applyNumberFormat="1" applyFont="1" applyBorder="1" applyAlignment="1">
      <alignment vertical="center"/>
    </xf>
    <xf numFmtId="0" fontId="31" fillId="0" borderId="2" xfId="0" applyFont="1" applyBorder="1"/>
    <xf numFmtId="0" fontId="10" fillId="0" borderId="12" xfId="0" applyFont="1" applyBorder="1"/>
    <xf numFmtId="0" fontId="10" fillId="0" borderId="61" xfId="0" applyFont="1" applyBorder="1"/>
    <xf numFmtId="0" fontId="10" fillId="0" borderId="0" xfId="0" applyFont="1"/>
    <xf numFmtId="3" fontId="5" fillId="0" borderId="68" xfId="0" applyNumberFormat="1" applyFont="1" applyBorder="1"/>
    <xf numFmtId="3" fontId="5" fillId="0" borderId="13" xfId="0" applyNumberFormat="1" applyFont="1" applyBorder="1"/>
    <xf numFmtId="3" fontId="8" fillId="0" borderId="5" xfId="0" applyNumberFormat="1" applyFont="1" applyBorder="1"/>
    <xf numFmtId="0" fontId="9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2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31" fillId="0" borderId="35" xfId="0" applyNumberFormat="1" applyFont="1" applyBorder="1"/>
    <xf numFmtId="3" fontId="0" fillId="0" borderId="0" xfId="0" applyNumberFormat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0" fontId="32" fillId="0" borderId="0" xfId="0" applyFont="1"/>
    <xf numFmtId="0" fontId="30" fillId="0" borderId="6" xfId="0" applyFont="1" applyBorder="1"/>
    <xf numFmtId="3" fontId="30" fillId="0" borderId="6" xfId="0" applyNumberFormat="1" applyFont="1" applyBorder="1"/>
    <xf numFmtId="0" fontId="30" fillId="0" borderId="4" xfId="0" applyFont="1" applyBorder="1"/>
    <xf numFmtId="3" fontId="30" fillId="0" borderId="4" xfId="0" applyNumberFormat="1" applyFont="1" applyBorder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3" fillId="0" borderId="63" xfId="0" applyFont="1" applyBorder="1"/>
    <xf numFmtId="49" fontId="26" fillId="0" borderId="15" xfId="0" applyNumberFormat="1" applyFont="1" applyBorder="1" applyAlignment="1">
      <alignment horizontal="left"/>
    </xf>
    <xf numFmtId="3" fontId="0" fillId="0" borderId="62" xfId="0" applyNumberForma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4" fontId="0" fillId="0" borderId="0" xfId="0" applyNumberFormat="1"/>
    <xf numFmtId="3" fontId="19" fillId="0" borderId="5" xfId="0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3" fontId="0" fillId="0" borderId="35" xfId="0" applyNumberFormat="1" applyBorder="1"/>
    <xf numFmtId="0" fontId="4" fillId="0" borderId="5" xfId="0" applyFont="1" applyBorder="1"/>
    <xf numFmtId="0" fontId="34" fillId="0" borderId="2" xfId="0" applyFont="1" applyBorder="1"/>
    <xf numFmtId="3" fontId="17" fillId="0" borderId="0" xfId="0" applyNumberFormat="1" applyFont="1" applyBorder="1" applyAlignment="1">
      <alignment horizontal="right"/>
    </xf>
    <xf numFmtId="0" fontId="0" fillId="0" borderId="0" xfId="0" applyBorder="1"/>
    <xf numFmtId="3" fontId="0" fillId="0" borderId="53" xfId="0" applyNumberFormat="1" applyBorder="1" applyAlignment="1">
      <alignment horizontal="right"/>
    </xf>
    <xf numFmtId="3" fontId="0" fillId="0" borderId="5" xfId="0" applyNumberFormat="1" applyFont="1" applyBorder="1"/>
    <xf numFmtId="3" fontId="5" fillId="0" borderId="39" xfId="0" applyNumberFormat="1" applyFont="1" applyBorder="1"/>
    <xf numFmtId="3" fontId="5" fillId="0" borderId="32" xfId="0" applyNumberFormat="1" applyFont="1" applyBorder="1"/>
    <xf numFmtId="3" fontId="8" fillId="0" borderId="61" xfId="0" applyNumberFormat="1" applyFont="1" applyBorder="1"/>
    <xf numFmtId="0" fontId="4" fillId="0" borderId="0" xfId="0" applyFont="1" applyBorder="1"/>
    <xf numFmtId="3" fontId="35" fillId="0" borderId="11" xfId="0" applyNumberFormat="1" applyFont="1" applyBorder="1"/>
    <xf numFmtId="0" fontId="36" fillId="0" borderId="2" xfId="0" applyFont="1" applyBorder="1"/>
    <xf numFmtId="3" fontId="37" fillId="0" borderId="5" xfId="0" applyNumberFormat="1" applyFont="1" applyBorder="1"/>
    <xf numFmtId="3" fontId="36" fillId="0" borderId="37" xfId="0" applyNumberFormat="1" applyFont="1" applyBorder="1" applyAlignment="1">
      <alignment horizontal="right"/>
    </xf>
    <xf numFmtId="0" fontId="36" fillId="0" borderId="63" xfId="0" applyFont="1" applyBorder="1"/>
    <xf numFmtId="0" fontId="38" fillId="0" borderId="63" xfId="0" applyFont="1" applyBorder="1" applyAlignment="1">
      <alignment horizontal="left"/>
    </xf>
    <xf numFmtId="3" fontId="39" fillId="0" borderId="5" xfId="0" applyNumberFormat="1" applyFont="1" applyBorder="1"/>
    <xf numFmtId="3" fontId="40" fillId="0" borderId="5" xfId="0" applyNumberFormat="1" applyFont="1" applyBorder="1"/>
    <xf numFmtId="3" fontId="41" fillId="0" borderId="5" xfId="0" applyNumberFormat="1" applyFont="1" applyBorder="1"/>
    <xf numFmtId="0" fontId="10" fillId="0" borderId="6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8" fillId="0" borderId="80" xfId="0" applyFont="1" applyBorder="1"/>
    <xf numFmtId="3" fontId="5" fillId="0" borderId="77" xfId="0" applyNumberFormat="1" applyFont="1" applyBorder="1" applyAlignment="1">
      <alignment horizontal="right"/>
    </xf>
    <xf numFmtId="3" fontId="8" fillId="0" borderId="77" xfId="0" applyNumberFormat="1" applyFont="1" applyBorder="1" applyAlignment="1"/>
    <xf numFmtId="3" fontId="42" fillId="0" borderId="5" xfId="0" applyNumberFormat="1" applyFont="1" applyBorder="1" applyAlignment="1">
      <alignment horizontal="right"/>
    </xf>
    <xf numFmtId="3" fontId="2" fillId="0" borderId="39" xfId="0" applyNumberFormat="1" applyFont="1" applyBorder="1" applyAlignment="1">
      <alignment horizontal="right"/>
    </xf>
    <xf numFmtId="3" fontId="2" fillId="0" borderId="40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15" xfId="0" applyFont="1" applyBorder="1" applyAlignment="1">
      <alignment horizontal="center"/>
    </xf>
    <xf numFmtId="0" fontId="8" fillId="0" borderId="38" xfId="0" applyFont="1" applyBorder="1" applyAlignment="1">
      <alignment horizontal="center" wrapText="1"/>
    </xf>
    <xf numFmtId="3" fontId="0" fillId="0" borderId="6" xfId="0" applyNumberForma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49" fontId="5" fillId="0" borderId="61" xfId="0" applyNumberFormat="1" applyFont="1" applyBorder="1"/>
    <xf numFmtId="0" fontId="4" fillId="0" borderId="59" xfId="0" applyFont="1" applyBorder="1"/>
    <xf numFmtId="0" fontId="4" fillId="0" borderId="27" xfId="0" applyFont="1" applyBorder="1"/>
    <xf numFmtId="3" fontId="4" fillId="0" borderId="77" xfId="0" applyNumberFormat="1" applyFont="1" applyBorder="1"/>
    <xf numFmtId="49" fontId="4" fillId="0" borderId="2" xfId="0" applyNumberFormat="1" applyFont="1" applyBorder="1" applyAlignment="1">
      <alignment horizontal="left"/>
    </xf>
    <xf numFmtId="0" fontId="9" fillId="0" borderId="59" xfId="0" applyFont="1" applyBorder="1" applyAlignment="1">
      <alignment wrapText="1"/>
    </xf>
    <xf numFmtId="0" fontId="9" fillId="0" borderId="59" xfId="0" applyFont="1" applyBorder="1"/>
    <xf numFmtId="3" fontId="13" fillId="0" borderId="5" xfId="0" applyNumberFormat="1" applyFont="1" applyBorder="1"/>
    <xf numFmtId="3" fontId="2" fillId="0" borderId="77" xfId="0" applyNumberFormat="1" applyFont="1" applyBorder="1"/>
    <xf numFmtId="49" fontId="4" fillId="0" borderId="13" xfId="0" applyNumberFormat="1" applyFont="1" applyBorder="1"/>
    <xf numFmtId="0" fontId="4" fillId="0" borderId="37" xfId="0" applyFont="1" applyBorder="1"/>
    <xf numFmtId="0" fontId="0" fillId="0" borderId="19" xfId="0" applyFont="1" applyBorder="1"/>
    <xf numFmtId="0" fontId="20" fillId="0" borderId="13" xfId="0" applyFont="1" applyBorder="1"/>
    <xf numFmtId="0" fontId="0" fillId="0" borderId="13" xfId="0" applyFont="1" applyBorder="1"/>
    <xf numFmtId="0" fontId="4" fillId="0" borderId="13" xfId="0" applyFont="1" applyBorder="1"/>
    <xf numFmtId="49" fontId="4" fillId="0" borderId="13" xfId="0" applyNumberFormat="1" applyFont="1" applyBorder="1" applyAlignment="1">
      <alignment horizontal="left"/>
    </xf>
    <xf numFmtId="0" fontId="8" fillId="0" borderId="13" xfId="0" applyFont="1" applyBorder="1"/>
    <xf numFmtId="0" fontId="0" fillId="0" borderId="63" xfId="0" applyFont="1" applyBorder="1"/>
    <xf numFmtId="0" fontId="0" fillId="0" borderId="2" xfId="0" applyFont="1" applyBorder="1"/>
    <xf numFmtId="0" fontId="0" fillId="0" borderId="12" xfId="0" applyFont="1" applyBorder="1"/>
    <xf numFmtId="3" fontId="4" fillId="0" borderId="41" xfId="0" applyNumberFormat="1" applyFont="1" applyBorder="1"/>
    <xf numFmtId="49" fontId="4" fillId="0" borderId="63" xfId="0" applyNumberFormat="1" applyFont="1" applyBorder="1"/>
    <xf numFmtId="0" fontId="8" fillId="0" borderId="47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3" fontId="36" fillId="2" borderId="37" xfId="0" applyNumberFormat="1" applyFont="1" applyFill="1" applyBorder="1"/>
    <xf numFmtId="3" fontId="37" fillId="2" borderId="18" xfId="0" applyNumberFormat="1" applyFont="1" applyFill="1" applyBorder="1"/>
    <xf numFmtId="3" fontId="5" fillId="0" borderId="87" xfId="0" applyNumberFormat="1" applyFont="1" applyBorder="1"/>
    <xf numFmtId="3" fontId="8" fillId="0" borderId="16" xfId="0" applyNumberFormat="1" applyFont="1" applyBorder="1"/>
    <xf numFmtId="0" fontId="0" fillId="0" borderId="40" xfId="0" applyBorder="1"/>
    <xf numFmtId="0" fontId="0" fillId="0" borderId="41" xfId="0" applyBorder="1"/>
    <xf numFmtId="0" fontId="13" fillId="0" borderId="41" xfId="0" applyFont="1" applyBorder="1" applyAlignment="1">
      <alignment horizontal="center"/>
    </xf>
    <xf numFmtId="0" fontId="13" fillId="0" borderId="46" xfId="0" applyFont="1" applyBorder="1" applyAlignment="1">
      <alignment horizontal="center" wrapText="1"/>
    </xf>
    <xf numFmtId="0" fontId="13" fillId="0" borderId="80" xfId="0" applyFont="1" applyBorder="1" applyAlignment="1">
      <alignment horizontal="center"/>
    </xf>
    <xf numFmtId="0" fontId="13" fillId="0" borderId="42" xfId="0" applyFont="1" applyBorder="1" applyAlignment="1">
      <alignment horizontal="center" wrapText="1"/>
    </xf>
    <xf numFmtId="0" fontId="0" fillId="0" borderId="38" xfId="0" applyBorder="1"/>
    <xf numFmtId="3" fontId="4" fillId="0" borderId="38" xfId="0" applyNumberFormat="1" applyFont="1" applyBorder="1"/>
    <xf numFmtId="3" fontId="4" fillId="0" borderId="23" xfId="0" applyNumberFormat="1" applyFont="1" applyBorder="1"/>
    <xf numFmtId="3" fontId="4" fillId="0" borderId="46" xfId="0" applyNumberFormat="1" applyFont="1" applyBorder="1"/>
    <xf numFmtId="3" fontId="8" fillId="0" borderId="10" xfId="0" applyNumberFormat="1" applyFont="1" applyBorder="1"/>
    <xf numFmtId="49" fontId="9" fillId="0" borderId="49" xfId="0" applyNumberFormat="1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8" fillId="0" borderId="53" xfId="0" applyFont="1" applyBorder="1"/>
    <xf numFmtId="0" fontId="2" fillId="0" borderId="0" xfId="0" applyFont="1" applyBorder="1"/>
    <xf numFmtId="0" fontId="4" fillId="0" borderId="60" xfId="0" applyFont="1" applyBorder="1" applyAlignment="1">
      <alignment horizontal="center"/>
    </xf>
    <xf numFmtId="3" fontId="0" fillId="0" borderId="2" xfId="0" applyNumberFormat="1" applyFont="1" applyBorder="1"/>
    <xf numFmtId="3" fontId="0" fillId="0" borderId="68" xfId="0" applyNumberFormat="1" applyFont="1" applyBorder="1"/>
    <xf numFmtId="3" fontId="0" fillId="0" borderId="69" xfId="0" applyNumberFormat="1" applyFont="1" applyBorder="1"/>
    <xf numFmtId="3" fontId="6" fillId="0" borderId="86" xfId="0" applyNumberFormat="1" applyFont="1" applyBorder="1"/>
    <xf numFmtId="3" fontId="0" fillId="0" borderId="1" xfId="0" applyNumberFormat="1" applyFont="1" applyBorder="1"/>
    <xf numFmtId="3" fontId="0" fillId="0" borderId="85" xfId="0" applyNumberFormat="1" applyFont="1" applyBorder="1"/>
    <xf numFmtId="3" fontId="4" fillId="0" borderId="88" xfId="0" applyNumberFormat="1" applyFont="1" applyBorder="1"/>
    <xf numFmtId="3" fontId="37" fillId="0" borderId="68" xfId="0" applyNumberFormat="1" applyFont="1" applyBorder="1"/>
    <xf numFmtId="3" fontId="4" fillId="0" borderId="13" xfId="0" applyNumberFormat="1" applyFont="1" applyBorder="1"/>
    <xf numFmtId="0" fontId="4" fillId="0" borderId="4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4" fillId="0" borderId="62" xfId="0" applyNumberFormat="1" applyFont="1" applyBorder="1"/>
    <xf numFmtId="0" fontId="4" fillId="0" borderId="57" xfId="0" applyFont="1" applyBorder="1"/>
    <xf numFmtId="0" fontId="4" fillId="0" borderId="72" xfId="0" applyFont="1" applyBorder="1"/>
    <xf numFmtId="0" fontId="4" fillId="0" borderId="58" xfId="0" applyFont="1" applyBorder="1"/>
    <xf numFmtId="0" fontId="4" fillId="0" borderId="71" xfId="0" applyFont="1" applyBorder="1"/>
    <xf numFmtId="0" fontId="4" fillId="0" borderId="52" xfId="0" applyFont="1" applyBorder="1" applyAlignment="1">
      <alignment horizontal="right"/>
    </xf>
    <xf numFmtId="0" fontId="4" fillId="0" borderId="55" xfId="0" applyFont="1" applyBorder="1"/>
    <xf numFmtId="0" fontId="4" fillId="0" borderId="25" xfId="0" applyFont="1" applyBorder="1"/>
    <xf numFmtId="0" fontId="4" fillId="0" borderId="56" xfId="0" applyFont="1" applyBorder="1"/>
    <xf numFmtId="0" fontId="0" fillId="0" borderId="52" xfId="0" applyFont="1" applyBorder="1"/>
    <xf numFmtId="0" fontId="4" fillId="0" borderId="53" xfId="0" applyFont="1" applyBorder="1"/>
    <xf numFmtId="0" fontId="4" fillId="0" borderId="4" xfId="0" applyFont="1" applyBorder="1"/>
    <xf numFmtId="0" fontId="4" fillId="0" borderId="66" xfId="0" applyFont="1" applyBorder="1"/>
    <xf numFmtId="0" fontId="4" fillId="0" borderId="35" xfId="0" applyFont="1" applyBorder="1"/>
    <xf numFmtId="0" fontId="4" fillId="0" borderId="21" xfId="0" applyFont="1" applyBorder="1"/>
    <xf numFmtId="0" fontId="16" fillId="0" borderId="3" xfId="0" applyFont="1" applyBorder="1"/>
    <xf numFmtId="49" fontId="16" fillId="0" borderId="62" xfId="0" applyNumberFormat="1" applyFont="1" applyBorder="1"/>
    <xf numFmtId="0" fontId="0" fillId="0" borderId="37" xfId="0" applyFont="1" applyBorder="1"/>
    <xf numFmtId="6" fontId="0" fillId="0" borderId="3" xfId="0" applyNumberFormat="1" applyFont="1" applyBorder="1" applyAlignment="1">
      <alignment horizontal="right"/>
    </xf>
    <xf numFmtId="3" fontId="0" fillId="0" borderId="3" xfId="0" applyNumberFormat="1" applyFont="1" applyBorder="1"/>
    <xf numFmtId="3" fontId="0" fillId="0" borderId="13" xfId="0" applyNumberFormat="1" applyFont="1" applyBorder="1"/>
    <xf numFmtId="0" fontId="0" fillId="0" borderId="3" xfId="0" applyFont="1" applyBorder="1" applyAlignment="1">
      <alignment horizontal="right"/>
    </xf>
    <xf numFmtId="0" fontId="0" fillId="0" borderId="3" xfId="0" applyFont="1" applyBorder="1"/>
    <xf numFmtId="0" fontId="0" fillId="0" borderId="70" xfId="0" applyFont="1" applyBorder="1"/>
    <xf numFmtId="0" fontId="0" fillId="0" borderId="6" xfId="0" applyFont="1" applyBorder="1"/>
    <xf numFmtId="0" fontId="0" fillId="0" borderId="24" xfId="0" applyFont="1" applyBorder="1"/>
    <xf numFmtId="3" fontId="0" fillId="0" borderId="34" xfId="0" applyNumberFormat="1" applyFont="1" applyBorder="1"/>
    <xf numFmtId="3" fontId="0" fillId="0" borderId="0" xfId="0" applyNumberFormat="1" applyFont="1" applyBorder="1"/>
    <xf numFmtId="3" fontId="0" fillId="0" borderId="47" xfId="0" applyNumberFormat="1" applyFont="1" applyBorder="1"/>
    <xf numFmtId="0" fontId="0" fillId="0" borderId="68" xfId="0" applyFont="1" applyBorder="1"/>
    <xf numFmtId="0" fontId="16" fillId="0" borderId="37" xfId="0" applyFont="1" applyBorder="1"/>
    <xf numFmtId="0" fontId="16" fillId="0" borderId="37" xfId="0" applyFont="1" applyBorder="1" applyAlignment="1">
      <alignment horizontal="left"/>
    </xf>
    <xf numFmtId="3" fontId="0" fillId="0" borderId="2" xfId="0" applyNumberFormat="1" applyFont="1" applyBorder="1" applyAlignment="1">
      <alignment horizontal="right"/>
    </xf>
    <xf numFmtId="49" fontId="16" fillId="0" borderId="37" xfId="0" applyNumberFormat="1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3" fontId="0" fillId="0" borderId="22" xfId="0" applyNumberFormat="1" applyFont="1" applyBorder="1"/>
    <xf numFmtId="49" fontId="4" fillId="0" borderId="38" xfId="0" applyNumberFormat="1" applyFont="1" applyBorder="1" applyAlignment="1">
      <alignment horizontal="left"/>
    </xf>
    <xf numFmtId="0" fontId="4" fillId="0" borderId="70" xfId="0" applyFont="1" applyBorder="1"/>
    <xf numFmtId="0" fontId="0" fillId="0" borderId="6" xfId="0" applyFont="1" applyBorder="1" applyAlignment="1">
      <alignment horizontal="right"/>
    </xf>
    <xf numFmtId="0" fontId="0" fillId="0" borderId="63" xfId="0" applyFont="1" applyBorder="1" applyAlignment="1">
      <alignment horizontal="left"/>
    </xf>
    <xf numFmtId="49" fontId="4" fillId="0" borderId="63" xfId="0" applyNumberFormat="1" applyFont="1" applyBorder="1" applyAlignment="1">
      <alignment horizontal="left"/>
    </xf>
    <xf numFmtId="0" fontId="0" fillId="0" borderId="64" xfId="0" applyFont="1" applyBorder="1" applyAlignment="1">
      <alignment horizontal="left"/>
    </xf>
    <xf numFmtId="3" fontId="4" fillId="0" borderId="24" xfId="0" applyNumberFormat="1" applyFont="1" applyBorder="1"/>
    <xf numFmtId="3" fontId="4" fillId="0" borderId="22" xfId="0" applyNumberFormat="1" applyFont="1" applyBorder="1"/>
    <xf numFmtId="3" fontId="0" fillId="0" borderId="6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left"/>
    </xf>
    <xf numFmtId="0" fontId="4" fillId="0" borderId="80" xfId="0" applyFont="1" applyBorder="1"/>
    <xf numFmtId="3" fontId="10" fillId="0" borderId="24" xfId="0" applyNumberFormat="1" applyFont="1" applyBorder="1" applyAlignment="1">
      <alignment horizontal="right"/>
    </xf>
    <xf numFmtId="3" fontId="10" fillId="0" borderId="34" xfId="0" applyNumberFormat="1" applyFont="1" applyBorder="1" applyAlignment="1">
      <alignment horizontal="right"/>
    </xf>
    <xf numFmtId="0" fontId="5" fillId="0" borderId="72" xfId="0" applyFont="1" applyBorder="1" applyAlignment="1">
      <alignment horizontal="left"/>
    </xf>
    <xf numFmtId="0" fontId="0" fillId="0" borderId="45" xfId="0" applyBorder="1"/>
    <xf numFmtId="0" fontId="7" fillId="0" borderId="7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0" fillId="0" borderId="63" xfId="0" applyFont="1" applyBorder="1" applyAlignment="1">
      <alignment horizontal="left"/>
    </xf>
    <xf numFmtId="0" fontId="10" fillId="0" borderId="3" xfId="0" applyFont="1" applyBorder="1"/>
    <xf numFmtId="3" fontId="8" fillId="0" borderId="46" xfId="0" applyNumberFormat="1" applyFont="1" applyBorder="1" applyAlignment="1">
      <alignment horizontal="right"/>
    </xf>
    <xf numFmtId="3" fontId="42" fillId="0" borderId="11" xfId="0" applyNumberFormat="1" applyFont="1" applyBorder="1"/>
    <xf numFmtId="0" fontId="8" fillId="0" borderId="15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3" fontId="5" fillId="0" borderId="61" xfId="0" applyNumberFormat="1" applyFont="1" applyBorder="1"/>
    <xf numFmtId="0" fontId="5" fillId="0" borderId="0" xfId="0" applyFont="1" applyBorder="1"/>
    <xf numFmtId="3" fontId="5" fillId="0" borderId="34" xfId="0" applyNumberFormat="1" applyFont="1" applyBorder="1"/>
    <xf numFmtId="49" fontId="0" fillId="0" borderId="6" xfId="0" applyNumberFormat="1" applyBorder="1"/>
    <xf numFmtId="49" fontId="4" fillId="0" borderId="68" xfId="0" applyNumberFormat="1" applyFont="1" applyBorder="1"/>
    <xf numFmtId="49" fontId="0" fillId="0" borderId="0" xfId="0" applyNumberFormat="1" applyBorder="1"/>
    <xf numFmtId="3" fontId="0" fillId="0" borderId="53" xfId="0" applyNumberFormat="1" applyBorder="1"/>
    <xf numFmtId="165" fontId="1" fillId="0" borderId="12" xfId="1" applyNumberForma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1" fillId="0" borderId="13" xfId="1" applyNumberFormat="1" applyFont="1" applyBorder="1" applyAlignment="1">
      <alignment horizontal="right" vertical="center"/>
    </xf>
    <xf numFmtId="0" fontId="8" fillId="0" borderId="64" xfId="0" applyFont="1" applyBorder="1"/>
    <xf numFmtId="165" fontId="1" fillId="0" borderId="20" xfId="1" applyNumberFormat="1" applyFont="1" applyBorder="1" applyAlignment="1">
      <alignment horizontal="right" vertical="center"/>
    </xf>
    <xf numFmtId="0" fontId="9" fillId="0" borderId="41" xfId="0" applyFont="1" applyBorder="1" applyAlignment="1">
      <alignment wrapText="1"/>
    </xf>
    <xf numFmtId="0" fontId="9" fillId="0" borderId="46" xfId="0" applyFont="1" applyBorder="1" applyAlignment="1">
      <alignment wrapText="1"/>
    </xf>
    <xf numFmtId="3" fontId="5" fillId="0" borderId="86" xfId="0" applyNumberFormat="1" applyFont="1" applyBorder="1"/>
    <xf numFmtId="3" fontId="8" fillId="0" borderId="68" xfId="0" applyNumberFormat="1" applyFont="1" applyBorder="1"/>
    <xf numFmtId="3" fontId="8" fillId="0" borderId="67" xfId="0" applyNumberFormat="1" applyFont="1" applyBorder="1"/>
    <xf numFmtId="49" fontId="4" fillId="0" borderId="64" xfId="0" applyNumberFormat="1" applyFont="1" applyBorder="1" applyAlignment="1">
      <alignment horizontal="left"/>
    </xf>
    <xf numFmtId="3" fontId="8" fillId="0" borderId="84" xfId="0" applyNumberFormat="1" applyFont="1" applyBorder="1" applyAlignment="1">
      <alignment horizontal="right"/>
    </xf>
    <xf numFmtId="0" fontId="10" fillId="0" borderId="24" xfId="0" applyFont="1" applyBorder="1"/>
    <xf numFmtId="3" fontId="17" fillId="0" borderId="22" xfId="0" applyNumberFormat="1" applyFont="1" applyBorder="1" applyAlignment="1">
      <alignment horizontal="right"/>
    </xf>
    <xf numFmtId="3" fontId="19" fillId="0" borderId="22" xfId="0" applyNumberFormat="1" applyFont="1" applyBorder="1" applyAlignment="1">
      <alignment horizontal="right"/>
    </xf>
    <xf numFmtId="3" fontId="42" fillId="0" borderId="70" xfId="0" applyNumberFormat="1" applyFont="1" applyBorder="1"/>
    <xf numFmtId="3" fontId="42" fillId="0" borderId="23" xfId="0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center" wrapText="1"/>
    </xf>
    <xf numFmtId="3" fontId="4" fillId="0" borderId="24" xfId="0" applyNumberFormat="1" applyFont="1" applyBorder="1" applyAlignment="1">
      <alignment horizontal="right"/>
    </xf>
    <xf numFmtId="3" fontId="4" fillId="0" borderId="66" xfId="0" applyNumberFormat="1" applyFont="1" applyBorder="1" applyAlignment="1">
      <alignment horizontal="right"/>
    </xf>
    <xf numFmtId="3" fontId="2" fillId="0" borderId="38" xfId="0" applyNumberFormat="1" applyFont="1" applyBorder="1"/>
    <xf numFmtId="3" fontId="2" fillId="0" borderId="58" xfId="0" applyNumberFormat="1" applyFont="1" applyBorder="1"/>
    <xf numFmtId="3" fontId="13" fillId="0" borderId="68" xfId="0" applyNumberFormat="1" applyFont="1" applyBorder="1"/>
    <xf numFmtId="3" fontId="4" fillId="0" borderId="68" xfId="0" applyNumberFormat="1" applyFont="1" applyBorder="1"/>
    <xf numFmtId="3" fontId="4" fillId="0" borderId="70" xfId="0" applyNumberFormat="1" applyFont="1" applyBorder="1"/>
    <xf numFmtId="0" fontId="0" fillId="0" borderId="18" xfId="0" applyBorder="1"/>
    <xf numFmtId="3" fontId="4" fillId="0" borderId="42" xfId="0" applyNumberFormat="1" applyFont="1" applyBorder="1"/>
    <xf numFmtId="3" fontId="2" fillId="0" borderId="18" xfId="0" applyNumberFormat="1" applyFont="1" applyBorder="1"/>
    <xf numFmtId="0" fontId="27" fillId="0" borderId="0" xfId="0" applyFont="1" applyAlignment="1"/>
    <xf numFmtId="3" fontId="6" fillId="0" borderId="19" xfId="0" applyNumberFormat="1" applyFont="1" applyBorder="1"/>
    <xf numFmtId="3" fontId="0" fillId="0" borderId="21" xfId="0" applyNumberFormat="1" applyFont="1" applyBorder="1"/>
    <xf numFmtId="3" fontId="0" fillId="0" borderId="52" xfId="0" applyNumberFormat="1" applyFont="1" applyBorder="1"/>
    <xf numFmtId="3" fontId="4" fillId="0" borderId="89" xfId="0" applyNumberFormat="1" applyFont="1" applyBorder="1"/>
    <xf numFmtId="0" fontId="8" fillId="0" borderId="57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14" fontId="8" fillId="0" borderId="52" xfId="0" applyNumberFormat="1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4" fontId="6" fillId="0" borderId="19" xfId="0" applyNumberFormat="1" applyFont="1" applyBorder="1"/>
    <xf numFmtId="0" fontId="0" fillId="0" borderId="21" xfId="0" applyFont="1" applyBorder="1"/>
    <xf numFmtId="0" fontId="0" fillId="0" borderId="47" xfId="0" applyFont="1" applyBorder="1"/>
    <xf numFmtId="0" fontId="4" fillId="0" borderId="52" xfId="0" applyFont="1" applyBorder="1" applyAlignment="1">
      <alignment horizontal="center"/>
    </xf>
    <xf numFmtId="3" fontId="37" fillId="0" borderId="13" xfId="0" applyNumberFormat="1" applyFont="1" applyBorder="1"/>
    <xf numFmtId="3" fontId="36" fillId="0" borderId="13" xfId="0" applyNumberFormat="1" applyFont="1" applyBorder="1"/>
    <xf numFmtId="3" fontId="4" fillId="0" borderId="20" xfId="0" applyNumberFormat="1" applyFont="1" applyBorder="1"/>
    <xf numFmtId="3" fontId="0" fillId="0" borderId="20" xfId="0" applyNumberFormat="1" applyFont="1" applyBorder="1"/>
    <xf numFmtId="0" fontId="0" fillId="0" borderId="64" xfId="0" applyFont="1" applyBorder="1"/>
    <xf numFmtId="0" fontId="0" fillId="0" borderId="15" xfId="0" applyFont="1" applyBorder="1"/>
    <xf numFmtId="3" fontId="37" fillId="0" borderId="80" xfId="0" applyNumberFormat="1" applyFont="1" applyBorder="1"/>
    <xf numFmtId="3" fontId="37" fillId="0" borderId="42" xfId="0" applyNumberFormat="1" applyFont="1" applyBorder="1"/>
    <xf numFmtId="3" fontId="4" fillId="0" borderId="18" xfId="0" applyNumberFormat="1" applyFont="1" applyBorder="1"/>
    <xf numFmtId="3" fontId="37" fillId="0" borderId="18" xfId="0" applyNumberFormat="1" applyFont="1" applyBorder="1"/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7" xfId="0" applyBorder="1" applyAlignment="1">
      <alignment horizontal="center"/>
    </xf>
    <xf numFmtId="0" fontId="2" fillId="0" borderId="62" xfId="0" applyFont="1" applyBorder="1" applyAlignment="1">
      <alignment horizontal="right"/>
    </xf>
    <xf numFmtId="0" fontId="2" fillId="0" borderId="66" xfId="0" applyFont="1" applyBorder="1"/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70" xfId="0" applyBorder="1" applyAlignment="1">
      <alignment horizontal="center"/>
    </xf>
    <xf numFmtId="0" fontId="0" fillId="0" borderId="22" xfId="0" applyBorder="1" applyAlignment="1">
      <alignment horizontal="center"/>
    </xf>
    <xf numFmtId="49" fontId="4" fillId="0" borderId="53" xfId="0" applyNumberFormat="1" applyFont="1" applyBorder="1" applyAlignment="1">
      <alignment horizontal="right"/>
    </xf>
    <xf numFmtId="0" fontId="4" fillId="0" borderId="69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49" fontId="0" fillId="0" borderId="53" xfId="0" applyNumberFormat="1" applyBorder="1" applyAlignment="1">
      <alignment horizontal="right"/>
    </xf>
    <xf numFmtId="0" fontId="10" fillId="0" borderId="69" xfId="0" applyFont="1" applyBorder="1"/>
    <xf numFmtId="0" fontId="10" fillId="0" borderId="34" xfId="0" applyFont="1" applyBorder="1"/>
    <xf numFmtId="0" fontId="0" fillId="0" borderId="69" xfId="0" applyBorder="1" applyAlignment="1">
      <alignment horizontal="center"/>
    </xf>
    <xf numFmtId="0" fontId="0" fillId="0" borderId="67" xfId="0" applyBorder="1" applyAlignment="1">
      <alignment horizontal="center"/>
    </xf>
    <xf numFmtId="0" fontId="7" fillId="0" borderId="69" xfId="0" applyFont="1" applyBorder="1"/>
    <xf numFmtId="0" fontId="10" fillId="0" borderId="34" xfId="0" applyFont="1" applyBorder="1" applyAlignment="1">
      <alignment horizontal="right"/>
    </xf>
    <xf numFmtId="0" fontId="10" fillId="0" borderId="34" xfId="0" applyFont="1" applyBorder="1" applyAlignment="1">
      <alignment horizontal="center"/>
    </xf>
    <xf numFmtId="0" fontId="8" fillId="0" borderId="69" xfId="0" applyFont="1" applyBorder="1"/>
    <xf numFmtId="0" fontId="8" fillId="0" borderId="34" xfId="0" applyFont="1" applyBorder="1" applyAlignment="1">
      <alignment horizontal="center"/>
    </xf>
    <xf numFmtId="0" fontId="18" fillId="0" borderId="34" xfId="0" applyFont="1" applyBorder="1"/>
    <xf numFmtId="0" fontId="7" fillId="0" borderId="34" xfId="0" applyFont="1" applyBorder="1"/>
    <xf numFmtId="49" fontId="2" fillId="0" borderId="53" xfId="0" applyNumberFormat="1" applyFont="1" applyBorder="1" applyAlignment="1">
      <alignment horizontal="right"/>
    </xf>
    <xf numFmtId="0" fontId="2" fillId="0" borderId="69" xfId="0" applyFont="1" applyBorder="1" applyAlignment="1">
      <alignment horizontal="center"/>
    </xf>
    <xf numFmtId="0" fontId="2" fillId="0" borderId="69" xfId="0" applyFont="1" applyBorder="1"/>
    <xf numFmtId="0" fontId="43" fillId="0" borderId="67" xfId="0" applyFont="1" applyBorder="1" applyAlignment="1">
      <alignment horizontal="center"/>
    </xf>
    <xf numFmtId="0" fontId="8" fillId="0" borderId="34" xfId="0" applyFont="1" applyBorder="1"/>
    <xf numFmtId="0" fontId="2" fillId="0" borderId="41" xfId="0" applyFont="1" applyBorder="1"/>
    <xf numFmtId="0" fontId="7" fillId="0" borderId="42" xfId="0" applyFont="1" applyBorder="1"/>
    <xf numFmtId="0" fontId="7" fillId="0" borderId="80" xfId="0" applyFont="1" applyBorder="1"/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20" fillId="0" borderId="68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4" fillId="0" borderId="6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0" borderId="57" xfId="0" applyFont="1" applyBorder="1" applyAlignment="1">
      <alignment horizontal="center" wrapText="1"/>
    </xf>
    <xf numFmtId="0" fontId="8" fillId="0" borderId="52" xfId="0" applyFont="1" applyBorder="1" applyAlignment="1">
      <alignment horizontal="center" wrapText="1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8" fillId="0" borderId="49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4" fillId="0" borderId="6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70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4" fillId="0" borderId="49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57" xfId="0" applyFont="1" applyBorder="1" applyAlignment="1">
      <alignment horizontal="center" wrapText="1"/>
    </xf>
    <xf numFmtId="0" fontId="4" fillId="0" borderId="52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2" fillId="0" borderId="79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80" xfId="0" applyFont="1" applyBorder="1" applyAlignment="1">
      <alignment horizontal="left"/>
    </xf>
    <xf numFmtId="0" fontId="2" fillId="0" borderId="71" xfId="0" applyFont="1" applyBorder="1" applyAlignment="1">
      <alignment horizontal="center"/>
    </xf>
    <xf numFmtId="0" fontId="26" fillId="0" borderId="15" xfId="0" applyFont="1" applyBorder="1" applyAlignment="1">
      <alignment horizontal="left"/>
    </xf>
    <xf numFmtId="0" fontId="26" fillId="0" borderId="8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7" fillId="0" borderId="69" xfId="0" applyFont="1" applyBorder="1" applyAlignment="1">
      <alignment horizontal="left"/>
    </xf>
    <xf numFmtId="0" fontId="7" fillId="0" borderId="34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workbookViewId="0">
      <selection activeCell="A3" sqref="A3:H3"/>
    </sheetView>
  </sheetViews>
  <sheetFormatPr defaultRowHeight="12.75" x14ac:dyDescent="0.2"/>
  <cols>
    <col min="2" max="2" width="8.28515625" customWidth="1"/>
    <col min="3" max="3" width="13.85546875" customWidth="1"/>
    <col min="4" max="4" width="13.42578125" customWidth="1"/>
    <col min="5" max="5" width="13.5703125" customWidth="1"/>
    <col min="6" max="6" width="11.7109375" customWidth="1"/>
    <col min="7" max="7" width="12.140625" customWidth="1"/>
  </cols>
  <sheetData>
    <row r="1" spans="1:8" x14ac:dyDescent="0.2">
      <c r="A1" s="164" t="s">
        <v>364</v>
      </c>
    </row>
    <row r="3" spans="1:8" x14ac:dyDescent="0.2">
      <c r="A3" s="668" t="s">
        <v>407</v>
      </c>
      <c r="B3" s="668"/>
      <c r="C3" s="668"/>
      <c r="D3" s="668"/>
      <c r="E3" s="668"/>
      <c r="F3" s="668"/>
      <c r="G3" s="668"/>
      <c r="H3" s="668"/>
    </row>
    <row r="4" spans="1:8" x14ac:dyDescent="0.2">
      <c r="A4" s="163"/>
      <c r="B4" s="163"/>
      <c r="C4" s="163"/>
      <c r="D4" s="163"/>
      <c r="E4" s="163"/>
      <c r="F4" s="163"/>
      <c r="G4" s="163"/>
    </row>
    <row r="5" spans="1:8" x14ac:dyDescent="0.2">
      <c r="A5" s="4"/>
      <c r="B5" s="4"/>
      <c r="C5" s="4" t="s">
        <v>16</v>
      </c>
      <c r="D5" s="4"/>
      <c r="E5" s="4"/>
    </row>
    <row r="6" spans="1:8" x14ac:dyDescent="0.2">
      <c r="G6" s="6"/>
    </row>
    <row r="7" spans="1:8" x14ac:dyDescent="0.2">
      <c r="A7" s="675" t="s">
        <v>10</v>
      </c>
      <c r="B7" s="675"/>
      <c r="C7" s="675"/>
      <c r="D7" s="675"/>
      <c r="E7" s="675"/>
      <c r="F7" s="675"/>
      <c r="G7" s="6"/>
    </row>
    <row r="8" spans="1:8" x14ac:dyDescent="0.2">
      <c r="A8" s="6"/>
      <c r="B8" s="675" t="s">
        <v>46</v>
      </c>
      <c r="C8" s="675"/>
      <c r="D8" s="675"/>
      <c r="E8" s="675"/>
      <c r="F8" s="6"/>
      <c r="G8" s="4"/>
    </row>
    <row r="9" spans="1:8" x14ac:dyDescent="0.2">
      <c r="A9" s="4"/>
      <c r="B9" s="4"/>
      <c r="C9" s="210">
        <v>2020</v>
      </c>
      <c r="D9" s="4"/>
      <c r="E9" s="4"/>
      <c r="F9" s="4"/>
      <c r="G9" s="4"/>
    </row>
    <row r="10" spans="1:8" ht="13.5" thickBot="1" x14ac:dyDescent="0.25">
      <c r="G10" s="155" t="s">
        <v>179</v>
      </c>
    </row>
    <row r="11" spans="1:8" ht="13.5" thickBot="1" x14ac:dyDescent="0.25">
      <c r="A11" s="16"/>
      <c r="B11" s="17"/>
      <c r="C11" s="18"/>
      <c r="D11" s="19"/>
      <c r="E11" s="19"/>
      <c r="F11" s="19"/>
      <c r="G11" s="18"/>
    </row>
    <row r="12" spans="1:8" ht="14.25" customHeight="1" thickBot="1" x14ac:dyDescent="0.25">
      <c r="A12" s="669" t="s">
        <v>65</v>
      </c>
      <c r="B12" s="670"/>
      <c r="C12" s="671"/>
      <c r="D12" s="669">
        <v>2020</v>
      </c>
      <c r="E12" s="670"/>
      <c r="F12" s="670"/>
      <c r="G12" s="671"/>
    </row>
    <row r="13" spans="1:8" s="4" customFormat="1" ht="15" customHeight="1" x14ac:dyDescent="0.2">
      <c r="A13" s="57"/>
      <c r="B13" s="174" t="s">
        <v>0</v>
      </c>
      <c r="C13" s="174"/>
      <c r="D13" s="27"/>
      <c r="E13" s="28"/>
      <c r="F13" s="170"/>
      <c r="G13" s="171"/>
    </row>
    <row r="14" spans="1:8" s="4" customFormat="1" ht="22.5" customHeight="1" x14ac:dyDescent="0.2">
      <c r="A14" s="175" t="s">
        <v>2</v>
      </c>
      <c r="B14" s="83"/>
      <c r="C14" s="50"/>
      <c r="D14" s="444" t="s">
        <v>306</v>
      </c>
      <c r="E14" s="10" t="s">
        <v>365</v>
      </c>
      <c r="F14" s="410" t="s">
        <v>366</v>
      </c>
      <c r="G14" s="410" t="s">
        <v>307</v>
      </c>
    </row>
    <row r="15" spans="1:8" x14ac:dyDescent="0.2">
      <c r="A15" s="65" t="s">
        <v>91</v>
      </c>
      <c r="B15" s="2"/>
      <c r="C15" s="2"/>
      <c r="D15" s="417">
        <v>7298000</v>
      </c>
      <c r="E15" s="408">
        <v>433920</v>
      </c>
      <c r="F15" s="393">
        <f>G15-D15-E15</f>
        <v>3351020</v>
      </c>
      <c r="G15" s="408">
        <v>11082940</v>
      </c>
    </row>
    <row r="16" spans="1:8" x14ac:dyDescent="0.2">
      <c r="A16" s="65" t="s">
        <v>79</v>
      </c>
      <c r="B16" s="2"/>
      <c r="C16" s="2"/>
      <c r="D16" s="403">
        <v>8750000</v>
      </c>
      <c r="E16" s="408">
        <v>-600000</v>
      </c>
      <c r="F16" s="393">
        <f t="shared" ref="F16:F50" si="0">G16-D16-E16</f>
        <v>2231016</v>
      </c>
      <c r="G16" s="408">
        <v>10381016</v>
      </c>
    </row>
    <row r="17" spans="1:7" x14ac:dyDescent="0.2">
      <c r="A17" s="65" t="s">
        <v>92</v>
      </c>
      <c r="B17" s="2"/>
      <c r="C17" s="2"/>
      <c r="D17" s="177">
        <v>30133288</v>
      </c>
      <c r="E17" s="408">
        <v>437000</v>
      </c>
      <c r="F17" s="393">
        <f t="shared" si="0"/>
        <v>2096574</v>
      </c>
      <c r="G17" s="408">
        <v>32666862</v>
      </c>
    </row>
    <row r="18" spans="1:7" x14ac:dyDescent="0.2">
      <c r="A18" s="65" t="s">
        <v>191</v>
      </c>
      <c r="B18" s="2"/>
      <c r="C18" s="2"/>
      <c r="D18" s="177">
        <v>12360000</v>
      </c>
      <c r="E18" s="408">
        <v>943479</v>
      </c>
      <c r="F18" s="393">
        <f t="shared" si="0"/>
        <v>2591834</v>
      </c>
      <c r="G18" s="408">
        <v>15895313</v>
      </c>
    </row>
    <row r="19" spans="1:7" x14ac:dyDescent="0.2">
      <c r="A19" s="426" t="s">
        <v>93</v>
      </c>
      <c r="B19" s="2"/>
      <c r="C19" s="168"/>
      <c r="D19" s="425">
        <v>5114581</v>
      </c>
      <c r="E19" s="408">
        <v>0</v>
      </c>
      <c r="F19" s="393">
        <f t="shared" si="0"/>
        <v>-2231016</v>
      </c>
      <c r="G19" s="408">
        <v>2883565</v>
      </c>
    </row>
    <row r="20" spans="1:7" x14ac:dyDescent="0.2">
      <c r="A20" s="65" t="s">
        <v>94</v>
      </c>
      <c r="B20" s="2"/>
      <c r="C20" s="2"/>
      <c r="D20" s="177" t="s">
        <v>200</v>
      </c>
      <c r="E20" s="408">
        <v>2017484</v>
      </c>
      <c r="F20" s="393">
        <f>G20-E20</f>
        <v>2229809</v>
      </c>
      <c r="G20" s="408">
        <v>4247293</v>
      </c>
    </row>
    <row r="21" spans="1:7" x14ac:dyDescent="0.2">
      <c r="A21" s="65" t="s">
        <v>308</v>
      </c>
      <c r="B21" s="2"/>
      <c r="C21" s="2"/>
      <c r="D21" s="177"/>
      <c r="E21" s="408">
        <v>166080</v>
      </c>
      <c r="F21" s="393">
        <f t="shared" si="0"/>
        <v>0</v>
      </c>
      <c r="G21" s="408">
        <v>166080</v>
      </c>
    </row>
    <row r="22" spans="1:7" ht="13.5" customHeight="1" x14ac:dyDescent="0.2">
      <c r="A22" s="175" t="s">
        <v>1</v>
      </c>
      <c r="B22" s="3"/>
      <c r="C22" s="3"/>
      <c r="D22" s="178">
        <v>63655869</v>
      </c>
      <c r="E22" s="566">
        <f>SUM(E15:E21)</f>
        <v>3397963</v>
      </c>
      <c r="F22" s="596">
        <f t="shared" si="0"/>
        <v>10269237</v>
      </c>
      <c r="G22" s="566">
        <f>SUM(G15:G21)</f>
        <v>77323069</v>
      </c>
    </row>
    <row r="23" spans="1:7" x14ac:dyDescent="0.2">
      <c r="A23" s="65"/>
      <c r="B23" s="2"/>
      <c r="C23" s="2"/>
      <c r="D23" s="81"/>
      <c r="E23" s="408"/>
      <c r="F23" s="393">
        <f t="shared" si="0"/>
        <v>0</v>
      </c>
      <c r="G23" s="408"/>
    </row>
    <row r="24" spans="1:7" x14ac:dyDescent="0.2">
      <c r="A24" s="175" t="s">
        <v>3</v>
      </c>
      <c r="B24" s="2"/>
      <c r="C24" s="2"/>
      <c r="D24" s="100"/>
      <c r="E24" s="408"/>
      <c r="F24" s="393">
        <f t="shared" si="0"/>
        <v>0</v>
      </c>
      <c r="G24" s="408"/>
    </row>
    <row r="25" spans="1:7" x14ac:dyDescent="0.2">
      <c r="A25" s="65" t="s">
        <v>84</v>
      </c>
      <c r="B25" s="2"/>
      <c r="C25" s="2"/>
      <c r="D25" s="351">
        <v>22520196</v>
      </c>
      <c r="E25" s="408">
        <v>357567</v>
      </c>
      <c r="F25" s="393">
        <f t="shared" si="0"/>
        <v>1636614</v>
      </c>
      <c r="G25" s="408">
        <v>24514377</v>
      </c>
    </row>
    <row r="26" spans="1:7" x14ac:dyDescent="0.2">
      <c r="A26" s="65" t="s">
        <v>100</v>
      </c>
      <c r="B26" s="2"/>
      <c r="C26" s="2"/>
      <c r="D26" s="351">
        <v>3176535</v>
      </c>
      <c r="E26" s="408">
        <v>150000</v>
      </c>
      <c r="F26" s="393">
        <f t="shared" si="0"/>
        <v>55000</v>
      </c>
      <c r="G26" s="408">
        <v>3381535</v>
      </c>
    </row>
    <row r="27" spans="1:7" x14ac:dyDescent="0.2">
      <c r="A27" s="65" t="s">
        <v>95</v>
      </c>
      <c r="B27" s="2"/>
      <c r="C27" s="2"/>
      <c r="D27" s="416">
        <v>27528827</v>
      </c>
      <c r="E27" s="408">
        <v>709229</v>
      </c>
      <c r="F27" s="393">
        <f t="shared" si="0"/>
        <v>6510413</v>
      </c>
      <c r="G27" s="408">
        <v>34748469</v>
      </c>
    </row>
    <row r="28" spans="1:7" x14ac:dyDescent="0.2">
      <c r="A28" s="65" t="s">
        <v>48</v>
      </c>
      <c r="B28" s="2"/>
      <c r="C28" s="2"/>
      <c r="D28" s="183">
        <v>3759820</v>
      </c>
      <c r="E28" s="408">
        <v>0</v>
      </c>
      <c r="F28" s="393">
        <f t="shared" si="0"/>
        <v>-2280000</v>
      </c>
      <c r="G28" s="408">
        <v>1479820</v>
      </c>
    </row>
    <row r="29" spans="1:7" x14ac:dyDescent="0.2">
      <c r="A29" s="65" t="s">
        <v>49</v>
      </c>
      <c r="B29" s="11"/>
      <c r="C29" s="11"/>
      <c r="D29" s="183">
        <v>4335160</v>
      </c>
      <c r="E29" s="408">
        <v>550969</v>
      </c>
      <c r="F29" s="393">
        <f t="shared" si="0"/>
        <v>1895823</v>
      </c>
      <c r="G29" s="408">
        <v>6781952</v>
      </c>
    </row>
    <row r="30" spans="1:7" x14ac:dyDescent="0.2">
      <c r="A30" s="65" t="s">
        <v>90</v>
      </c>
      <c r="B30" s="2"/>
      <c r="C30" s="2"/>
      <c r="D30" s="403">
        <v>1130000</v>
      </c>
      <c r="E30" s="408">
        <v>-1097997</v>
      </c>
      <c r="F30" s="393">
        <f t="shared" si="0"/>
        <v>1222970</v>
      </c>
      <c r="G30" s="408">
        <v>1254973</v>
      </c>
    </row>
    <row r="31" spans="1:7" x14ac:dyDescent="0.2">
      <c r="A31" s="672" t="s">
        <v>96</v>
      </c>
      <c r="B31" s="673"/>
      <c r="C31" s="674"/>
      <c r="D31" s="177">
        <v>1205331</v>
      </c>
      <c r="E31" s="408">
        <v>2017484</v>
      </c>
      <c r="F31" s="393">
        <f t="shared" si="0"/>
        <v>994811</v>
      </c>
      <c r="G31" s="408">
        <v>4217626</v>
      </c>
    </row>
    <row r="32" spans="1:7" x14ac:dyDescent="0.2">
      <c r="A32" s="441" t="s">
        <v>309</v>
      </c>
      <c r="B32" s="442"/>
      <c r="C32" s="442"/>
      <c r="D32" s="177"/>
      <c r="E32" s="408">
        <v>109747</v>
      </c>
      <c r="F32" s="393">
        <f t="shared" si="0"/>
        <v>0</v>
      </c>
      <c r="G32" s="408">
        <v>109747</v>
      </c>
    </row>
    <row r="33" spans="1:7" ht="13.5" customHeight="1" x14ac:dyDescent="0.2">
      <c r="A33" s="175" t="s">
        <v>6</v>
      </c>
      <c r="B33" s="3"/>
      <c r="C33" s="3"/>
      <c r="D33" s="178">
        <f>SUM(D25:D32)</f>
        <v>63655869</v>
      </c>
      <c r="E33" s="566">
        <f>SUM(E25:E32)</f>
        <v>2796999</v>
      </c>
      <c r="F33" s="596">
        <f t="shared" si="0"/>
        <v>10035631</v>
      </c>
      <c r="G33" s="566">
        <f>SUM(G25:G32)</f>
        <v>76488499</v>
      </c>
    </row>
    <row r="34" spans="1:7" x14ac:dyDescent="0.2">
      <c r="A34" s="173"/>
      <c r="B34" s="20"/>
      <c r="C34" s="20"/>
      <c r="D34" s="99"/>
      <c r="E34" s="445"/>
      <c r="F34" s="598"/>
      <c r="G34" s="445"/>
    </row>
    <row r="35" spans="1:7" x14ac:dyDescent="0.2">
      <c r="A35" s="254"/>
      <c r="B35" s="172" t="s">
        <v>7</v>
      </c>
      <c r="C35" s="172"/>
      <c r="D35" s="179"/>
      <c r="E35" s="446"/>
      <c r="F35" s="599"/>
      <c r="G35" s="446"/>
    </row>
    <row r="36" spans="1:7" x14ac:dyDescent="0.2">
      <c r="A36" s="175"/>
      <c r="B36" s="7"/>
      <c r="C36" s="7"/>
      <c r="D36" s="180"/>
      <c r="E36" s="447"/>
      <c r="F36" s="596"/>
      <c r="G36" s="447"/>
    </row>
    <row r="37" spans="1:7" ht="25.5" x14ac:dyDescent="0.2">
      <c r="A37" s="175" t="s">
        <v>2</v>
      </c>
      <c r="B37" s="2"/>
      <c r="C37" s="2"/>
      <c r="D37" s="448" t="s">
        <v>306</v>
      </c>
      <c r="E37" s="449" t="s">
        <v>365</v>
      </c>
      <c r="F37" s="597" t="s">
        <v>366</v>
      </c>
      <c r="G37" s="449" t="s">
        <v>307</v>
      </c>
    </row>
    <row r="38" spans="1:7" x14ac:dyDescent="0.2">
      <c r="A38" s="65" t="s">
        <v>93</v>
      </c>
      <c r="B38" s="2"/>
      <c r="C38" s="2"/>
      <c r="D38" s="352">
        <v>20358334</v>
      </c>
      <c r="E38" s="408">
        <v>0</v>
      </c>
      <c r="F38" s="596">
        <f t="shared" si="0"/>
        <v>0</v>
      </c>
      <c r="G38" s="408">
        <v>20358334</v>
      </c>
    </row>
    <row r="39" spans="1:7" x14ac:dyDescent="0.2">
      <c r="A39" s="65" t="s">
        <v>81</v>
      </c>
      <c r="B39" s="2"/>
      <c r="C39" s="2"/>
      <c r="D39" s="408">
        <v>5696000</v>
      </c>
      <c r="E39" s="408">
        <v>3000000</v>
      </c>
      <c r="F39" s="596">
        <f t="shared" si="0"/>
        <v>12000000</v>
      </c>
      <c r="G39" s="408">
        <v>20696000</v>
      </c>
    </row>
    <row r="40" spans="1:7" x14ac:dyDescent="0.2">
      <c r="A40" s="65" t="s">
        <v>83</v>
      </c>
      <c r="B40" s="2"/>
      <c r="C40" s="2"/>
      <c r="D40" s="177">
        <v>0</v>
      </c>
      <c r="E40" s="408"/>
      <c r="F40" s="596">
        <f t="shared" si="0"/>
        <v>0</v>
      </c>
      <c r="G40" s="408"/>
    </row>
    <row r="41" spans="1:7" ht="13.5" customHeight="1" x14ac:dyDescent="0.2">
      <c r="A41" s="175" t="s">
        <v>1</v>
      </c>
      <c r="B41" s="3"/>
      <c r="C41" s="3"/>
      <c r="D41" s="178">
        <f>SUM(D38:D40)</f>
        <v>26054334</v>
      </c>
      <c r="E41" s="566">
        <f>SUM(E38:E40)</f>
        <v>3000000</v>
      </c>
      <c r="F41" s="596">
        <f t="shared" si="0"/>
        <v>12000000</v>
      </c>
      <c r="G41" s="566">
        <f>SUM(G38:G40)</f>
        <v>41054334</v>
      </c>
    </row>
    <row r="42" spans="1:7" x14ac:dyDescent="0.2">
      <c r="A42" s="65"/>
      <c r="B42" s="2"/>
      <c r="C42" s="2"/>
      <c r="D42" s="81"/>
      <c r="E42" s="408"/>
      <c r="F42" s="596">
        <f t="shared" si="0"/>
        <v>0</v>
      </c>
      <c r="G42" s="408"/>
    </row>
    <row r="43" spans="1:7" x14ac:dyDescent="0.2">
      <c r="A43" s="175" t="s">
        <v>3</v>
      </c>
      <c r="B43" s="2"/>
      <c r="C43" s="2"/>
      <c r="D43" s="100"/>
      <c r="E43" s="408"/>
      <c r="F43" s="596">
        <f t="shared" si="0"/>
        <v>0</v>
      </c>
      <c r="G43" s="408"/>
    </row>
    <row r="44" spans="1:7" x14ac:dyDescent="0.2">
      <c r="A44" s="65" t="s">
        <v>97</v>
      </c>
      <c r="B44" s="2"/>
      <c r="C44" s="2"/>
      <c r="D44" s="436">
        <v>11611000</v>
      </c>
      <c r="E44" s="408">
        <v>3000000</v>
      </c>
      <c r="F44" s="596">
        <f t="shared" si="0"/>
        <v>42334</v>
      </c>
      <c r="G44" s="408">
        <v>14653334</v>
      </c>
    </row>
    <row r="45" spans="1:7" x14ac:dyDescent="0.2">
      <c r="A45" s="65" t="s">
        <v>98</v>
      </c>
      <c r="B45" s="2"/>
      <c r="C45" s="2"/>
      <c r="D45" s="352">
        <v>14143000</v>
      </c>
      <c r="E45" s="408">
        <v>600964</v>
      </c>
      <c r="F45" s="596">
        <f t="shared" si="0"/>
        <v>12000000</v>
      </c>
      <c r="G45" s="408">
        <v>26743964</v>
      </c>
    </row>
    <row r="46" spans="1:7" x14ac:dyDescent="0.2">
      <c r="A46" s="65" t="s">
        <v>99</v>
      </c>
      <c r="B46" s="2"/>
      <c r="C46" s="2"/>
      <c r="D46" s="408">
        <v>300000</v>
      </c>
      <c r="E46" s="408">
        <v>0</v>
      </c>
      <c r="F46" s="596">
        <f t="shared" si="0"/>
        <v>191606</v>
      </c>
      <c r="G46" s="408">
        <v>491606</v>
      </c>
    </row>
    <row r="47" spans="1:7" ht="13.5" customHeight="1" x14ac:dyDescent="0.2">
      <c r="A47" s="175" t="s">
        <v>6</v>
      </c>
      <c r="B47" s="3"/>
      <c r="C47" s="3"/>
      <c r="D47" s="178">
        <v>26054334</v>
      </c>
      <c r="E47" s="566">
        <f>SUM(E44:E46)</f>
        <v>3600964</v>
      </c>
      <c r="F47" s="596">
        <f t="shared" si="0"/>
        <v>12233606</v>
      </c>
      <c r="G47" s="566">
        <f>SUM(G44:G46)</f>
        <v>41888904</v>
      </c>
    </row>
    <row r="48" spans="1:7" ht="13.5" thickBot="1" x14ac:dyDescent="0.25">
      <c r="A48" s="173"/>
      <c r="B48" s="20"/>
      <c r="C48" s="20"/>
      <c r="D48" s="100"/>
      <c r="E48" s="567"/>
      <c r="F48" s="596">
        <f t="shared" si="0"/>
        <v>0</v>
      </c>
      <c r="G48" s="567"/>
    </row>
    <row r="49" spans="1:7" ht="13.5" customHeight="1" x14ac:dyDescent="0.2">
      <c r="A49" s="22" t="s">
        <v>8</v>
      </c>
      <c r="B49" s="23"/>
      <c r="C49" s="23"/>
      <c r="D49" s="437">
        <v>89710203</v>
      </c>
      <c r="E49" s="568">
        <f>E22+E41</f>
        <v>6397963</v>
      </c>
      <c r="F49" s="596">
        <f t="shared" si="0"/>
        <v>22269237</v>
      </c>
      <c r="G49" s="568">
        <f>G22+G41</f>
        <v>118377403</v>
      </c>
    </row>
    <row r="50" spans="1:7" ht="14.25" customHeight="1" thickBot="1" x14ac:dyDescent="0.25">
      <c r="A50" s="24" t="s">
        <v>9</v>
      </c>
      <c r="B50" s="25"/>
      <c r="C50" s="25"/>
      <c r="D50" s="438">
        <f>D33+D47</f>
        <v>89710203</v>
      </c>
      <c r="E50" s="569">
        <f>E33+E47</f>
        <v>6397963</v>
      </c>
      <c r="F50" s="596">
        <f t="shared" si="0"/>
        <v>22269237</v>
      </c>
      <c r="G50" s="569">
        <f>G33+G47</f>
        <v>118377403</v>
      </c>
    </row>
    <row r="51" spans="1:7" x14ac:dyDescent="0.2">
      <c r="D51" s="390"/>
      <c r="E51" s="5"/>
      <c r="F51" s="5"/>
      <c r="G51" s="5"/>
    </row>
    <row r="52" spans="1:7" x14ac:dyDescent="0.2">
      <c r="A52" s="163"/>
    </row>
  </sheetData>
  <mergeCells count="6">
    <mergeCell ref="A3:H3"/>
    <mergeCell ref="D12:G12"/>
    <mergeCell ref="A12:C12"/>
    <mergeCell ref="A31:C31"/>
    <mergeCell ref="A7:F7"/>
    <mergeCell ref="B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>
      <selection activeCell="B3" sqref="B3:I3"/>
    </sheetView>
  </sheetViews>
  <sheetFormatPr defaultRowHeight="12.75" x14ac:dyDescent="0.2"/>
  <cols>
    <col min="1" max="1" width="8.42578125" customWidth="1"/>
    <col min="3" max="3" width="15.28515625" customWidth="1"/>
    <col min="4" max="4" width="9.7109375" customWidth="1"/>
    <col min="5" max="5" width="10.28515625" customWidth="1"/>
    <col min="6" max="6" width="9.7109375" customWidth="1"/>
    <col min="7" max="7" width="10.28515625" customWidth="1"/>
    <col min="8" max="13" width="9.7109375" customWidth="1"/>
  </cols>
  <sheetData>
    <row r="1" spans="1:13" x14ac:dyDescent="0.2">
      <c r="C1" s="676" t="s">
        <v>367</v>
      </c>
      <c r="D1" s="676"/>
      <c r="E1" s="676"/>
      <c r="F1" s="676"/>
      <c r="G1" s="676"/>
      <c r="H1" s="676"/>
      <c r="I1" s="676"/>
      <c r="J1" s="676"/>
    </row>
    <row r="3" spans="1:13" x14ac:dyDescent="0.2">
      <c r="B3" s="676" t="s">
        <v>408</v>
      </c>
      <c r="C3" s="676"/>
      <c r="D3" s="676"/>
      <c r="E3" s="676"/>
      <c r="F3" s="676"/>
      <c r="G3" s="676"/>
      <c r="H3" s="676"/>
      <c r="I3" s="676"/>
    </row>
    <row r="6" spans="1:13" x14ac:dyDescent="0.2">
      <c r="A6" s="4"/>
      <c r="B6" s="4"/>
      <c r="C6" s="210"/>
      <c r="D6" s="677" t="s">
        <v>16</v>
      </c>
      <c r="E6" s="677"/>
      <c r="F6" s="677"/>
      <c r="G6" s="677"/>
      <c r="H6" s="677"/>
      <c r="I6" s="677"/>
    </row>
    <row r="7" spans="1:13" x14ac:dyDescent="0.2">
      <c r="A7" s="4"/>
      <c r="B7" s="4"/>
      <c r="C7" s="210"/>
      <c r="D7" s="158"/>
      <c r="E7" s="158"/>
      <c r="F7" s="158"/>
      <c r="G7" s="158"/>
      <c r="H7" s="158"/>
      <c r="I7" s="158"/>
    </row>
    <row r="8" spans="1:13" x14ac:dyDescent="0.2">
      <c r="A8" s="4"/>
      <c r="B8" s="4"/>
      <c r="C8" s="4"/>
      <c r="D8" s="675" t="s">
        <v>47</v>
      </c>
      <c r="E8" s="675"/>
      <c r="F8" s="675"/>
      <c r="G8" s="675"/>
      <c r="H8" s="675"/>
      <c r="I8" s="675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>
        <v>2020</v>
      </c>
      <c r="G9" s="4"/>
      <c r="H9" s="4"/>
      <c r="I9" s="4"/>
      <c r="J9" s="4"/>
      <c r="K9" s="4"/>
      <c r="L9" s="4"/>
      <c r="M9" s="31"/>
    </row>
    <row r="10" spans="1:13" ht="13.5" thickBo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M10" s="155" t="s">
        <v>179</v>
      </c>
    </row>
    <row r="11" spans="1:13" ht="13.5" thickBot="1" x14ac:dyDescent="0.25">
      <c r="A11" s="29"/>
      <c r="B11" s="197" t="s">
        <v>12</v>
      </c>
      <c r="C11" s="33"/>
      <c r="D11" s="678" t="s">
        <v>13</v>
      </c>
      <c r="E11" s="679"/>
      <c r="F11" s="678" t="s">
        <v>14</v>
      </c>
      <c r="G11" s="679"/>
      <c r="H11" s="678" t="s">
        <v>15</v>
      </c>
      <c r="I11" s="679"/>
      <c r="J11" s="678" t="s">
        <v>11</v>
      </c>
      <c r="K11" s="679"/>
      <c r="L11" s="678" t="s">
        <v>17</v>
      </c>
      <c r="M11" s="679"/>
    </row>
    <row r="12" spans="1:13" ht="15" customHeight="1" thickBot="1" x14ac:dyDescent="0.25">
      <c r="A12" s="8" t="s">
        <v>21</v>
      </c>
      <c r="B12" s="682" t="s">
        <v>23</v>
      </c>
      <c r="C12" s="683"/>
      <c r="D12" s="678" t="s">
        <v>127</v>
      </c>
      <c r="E12" s="679"/>
      <c r="F12" s="678" t="s">
        <v>126</v>
      </c>
      <c r="G12" s="679"/>
      <c r="H12" s="678" t="s">
        <v>110</v>
      </c>
      <c r="I12" s="679"/>
      <c r="J12" s="678" t="s">
        <v>111</v>
      </c>
      <c r="K12" s="679"/>
      <c r="L12" s="678" t="s">
        <v>203</v>
      </c>
      <c r="M12" s="679"/>
    </row>
    <row r="13" spans="1:13" ht="23.25" customHeight="1" thickBot="1" x14ac:dyDescent="0.25">
      <c r="A13" s="244" t="s">
        <v>22</v>
      </c>
      <c r="B13" s="684"/>
      <c r="C13" s="685"/>
      <c r="D13" s="165" t="s">
        <v>18</v>
      </c>
      <c r="E13" s="450" t="s">
        <v>310</v>
      </c>
      <c r="F13" s="165" t="s">
        <v>18</v>
      </c>
      <c r="G13" s="450" t="s">
        <v>307</v>
      </c>
      <c r="H13" s="165" t="s">
        <v>18</v>
      </c>
      <c r="I13" s="450" t="s">
        <v>307</v>
      </c>
      <c r="J13" s="165" t="s">
        <v>18</v>
      </c>
      <c r="K13" s="450" t="s">
        <v>307</v>
      </c>
      <c r="L13" s="165" t="s">
        <v>18</v>
      </c>
      <c r="M13" s="450" t="s">
        <v>307</v>
      </c>
    </row>
    <row r="14" spans="1:13" x14ac:dyDescent="0.2">
      <c r="A14" s="8" t="s">
        <v>19</v>
      </c>
      <c r="B14" s="8"/>
      <c r="C14" s="34"/>
      <c r="D14" s="256"/>
      <c r="E14" s="257"/>
      <c r="F14" s="258"/>
      <c r="G14" s="257"/>
      <c r="H14" s="258"/>
      <c r="I14" s="257"/>
      <c r="J14" s="258"/>
      <c r="K14" s="257"/>
      <c r="L14" s="258"/>
      <c r="M14" s="257"/>
    </row>
    <row r="15" spans="1:13" x14ac:dyDescent="0.2">
      <c r="A15" s="254"/>
      <c r="B15" s="254"/>
      <c r="C15" s="102"/>
      <c r="D15" s="255"/>
      <c r="E15" s="251"/>
      <c r="F15" s="250"/>
      <c r="G15" s="251"/>
      <c r="H15" s="250"/>
      <c r="I15" s="251"/>
      <c r="J15" s="250"/>
      <c r="K15" s="251"/>
      <c r="L15" s="250"/>
      <c r="M15" s="251"/>
    </row>
    <row r="16" spans="1:13" x14ac:dyDescent="0.2">
      <c r="A16" s="236" t="s">
        <v>57</v>
      </c>
      <c r="B16" s="216" t="s">
        <v>109</v>
      </c>
      <c r="C16" s="245"/>
      <c r="D16" s="246">
        <v>91000</v>
      </c>
      <c r="E16" s="220">
        <v>114000</v>
      </c>
      <c r="F16" s="181"/>
      <c r="G16" s="220"/>
      <c r="H16" s="181"/>
      <c r="I16" s="220"/>
      <c r="J16" s="181"/>
      <c r="K16" s="220"/>
      <c r="L16" s="181"/>
      <c r="M16" s="220"/>
    </row>
    <row r="17" spans="1:13" x14ac:dyDescent="0.2">
      <c r="A17" s="236" t="s">
        <v>54</v>
      </c>
      <c r="B17" s="216" t="s">
        <v>108</v>
      </c>
      <c r="C17" s="245"/>
      <c r="D17" s="246">
        <v>100000</v>
      </c>
      <c r="E17" s="220">
        <v>100000</v>
      </c>
      <c r="F17" s="181"/>
      <c r="G17" s="220"/>
      <c r="H17" s="181"/>
      <c r="I17" s="220"/>
      <c r="J17" s="181"/>
      <c r="K17" s="220"/>
      <c r="L17" s="181"/>
      <c r="M17" s="220"/>
    </row>
    <row r="18" spans="1:13" x14ac:dyDescent="0.2">
      <c r="A18" s="236" t="s">
        <v>52</v>
      </c>
      <c r="B18" s="216" t="s">
        <v>125</v>
      </c>
      <c r="C18" s="245"/>
      <c r="D18" s="246"/>
      <c r="E18" s="220"/>
      <c r="F18" s="181"/>
      <c r="G18" s="220"/>
      <c r="H18" s="181">
        <v>30133288</v>
      </c>
      <c r="I18" s="220">
        <v>32832942</v>
      </c>
      <c r="J18" s="181"/>
      <c r="K18" s="220"/>
      <c r="L18" s="181"/>
      <c r="M18" s="220"/>
    </row>
    <row r="19" spans="1:13" x14ac:dyDescent="0.2">
      <c r="A19" s="236" t="s">
        <v>220</v>
      </c>
      <c r="B19" s="401" t="s">
        <v>225</v>
      </c>
      <c r="C19" s="245"/>
      <c r="D19" s="246"/>
      <c r="E19" s="220"/>
      <c r="F19" s="181"/>
      <c r="G19" s="220"/>
      <c r="H19" s="181"/>
      <c r="I19" s="220"/>
      <c r="J19" s="181"/>
      <c r="K19" s="220">
        <v>15052798</v>
      </c>
      <c r="L19" s="181">
        <v>5114581</v>
      </c>
      <c r="M19" s="220">
        <v>2883565</v>
      </c>
    </row>
    <row r="20" spans="1:13" x14ac:dyDescent="0.2">
      <c r="A20" s="236" t="s">
        <v>198</v>
      </c>
      <c r="B20" s="216" t="s">
        <v>202</v>
      </c>
      <c r="C20" s="245"/>
      <c r="D20" s="246">
        <v>4000000</v>
      </c>
      <c r="E20" s="220">
        <v>5346900</v>
      </c>
      <c r="F20" s="181"/>
      <c r="G20" s="220"/>
      <c r="H20" s="181"/>
      <c r="I20" s="220"/>
      <c r="J20" s="181">
        <v>10796000</v>
      </c>
      <c r="K20" s="220">
        <v>342515</v>
      </c>
      <c r="L20" s="181"/>
      <c r="M20" s="220"/>
    </row>
    <row r="21" spans="1:13" x14ac:dyDescent="0.2">
      <c r="A21" s="236" t="s">
        <v>59</v>
      </c>
      <c r="B21" s="680" t="s">
        <v>135</v>
      </c>
      <c r="C21" s="681"/>
      <c r="D21" s="246">
        <v>2133000</v>
      </c>
      <c r="E21" s="220">
        <v>3951200</v>
      </c>
      <c r="F21" s="181"/>
      <c r="G21" s="220"/>
      <c r="H21" s="181"/>
      <c r="I21" s="220"/>
      <c r="J21" s="181"/>
      <c r="K21" s="220"/>
      <c r="L21" s="181"/>
      <c r="M21" s="220"/>
    </row>
    <row r="22" spans="1:13" x14ac:dyDescent="0.2">
      <c r="A22" s="236" t="s">
        <v>55</v>
      </c>
      <c r="B22" s="399" t="s">
        <v>116</v>
      </c>
      <c r="C22" s="400"/>
      <c r="D22" s="247">
        <v>10000</v>
      </c>
      <c r="E22" s="229">
        <v>0</v>
      </c>
      <c r="F22" s="228"/>
      <c r="G22" s="229"/>
      <c r="H22" s="181"/>
      <c r="I22" s="248"/>
      <c r="J22" s="228"/>
      <c r="K22" s="229"/>
      <c r="L22" s="228"/>
      <c r="M22" s="229"/>
    </row>
    <row r="23" spans="1:13" x14ac:dyDescent="0.2">
      <c r="A23" s="236" t="s">
        <v>63</v>
      </c>
      <c r="B23" s="216" t="s">
        <v>38</v>
      </c>
      <c r="C23" s="245"/>
      <c r="D23" s="247">
        <v>964000</v>
      </c>
      <c r="E23" s="229">
        <v>1274840</v>
      </c>
      <c r="F23" s="228"/>
      <c r="G23" s="229"/>
      <c r="H23" s="181"/>
      <c r="I23" s="248"/>
      <c r="J23" s="228"/>
      <c r="K23" s="229"/>
      <c r="L23" s="228"/>
      <c r="M23" s="229"/>
    </row>
    <row r="24" spans="1:13" x14ac:dyDescent="0.2">
      <c r="A24" s="236" t="s">
        <v>112</v>
      </c>
      <c r="B24" s="216" t="s">
        <v>271</v>
      </c>
      <c r="C24" s="245"/>
      <c r="D24" s="259"/>
      <c r="E24" s="260"/>
      <c r="F24" s="181">
        <v>8750000</v>
      </c>
      <c r="G24" s="220">
        <v>10381016</v>
      </c>
      <c r="H24" s="181"/>
      <c r="I24" s="260"/>
      <c r="J24" s="203"/>
      <c r="K24" s="220"/>
      <c r="L24" s="203"/>
      <c r="M24" s="260"/>
    </row>
    <row r="25" spans="1:13" x14ac:dyDescent="0.2">
      <c r="A25" s="236" t="s">
        <v>222</v>
      </c>
      <c r="B25" s="216" t="s">
        <v>272</v>
      </c>
      <c r="C25" s="245"/>
      <c r="D25" s="259"/>
      <c r="E25" s="260"/>
      <c r="F25" s="181"/>
      <c r="G25" s="260"/>
      <c r="H25" s="181"/>
      <c r="I25" s="260"/>
      <c r="J25" s="181">
        <v>1064000</v>
      </c>
      <c r="K25" s="220"/>
      <c r="L25" s="203"/>
      <c r="M25" s="260"/>
    </row>
    <row r="26" spans="1:13" x14ac:dyDescent="0.2">
      <c r="A26" s="451" t="s">
        <v>61</v>
      </c>
      <c r="B26" s="255" t="s">
        <v>137</v>
      </c>
      <c r="C26" s="571"/>
      <c r="D26" s="376"/>
      <c r="E26" s="351">
        <v>246000</v>
      </c>
      <c r="F26" s="572"/>
      <c r="G26" s="225"/>
      <c r="H26" s="224"/>
      <c r="I26" s="225"/>
      <c r="J26" s="224">
        <v>500000</v>
      </c>
      <c r="K26" s="225">
        <v>500000</v>
      </c>
      <c r="L26" s="224"/>
      <c r="M26" s="225"/>
    </row>
    <row r="27" spans="1:13" ht="13.5" thickBot="1" x14ac:dyDescent="0.25">
      <c r="A27" s="451" t="s">
        <v>334</v>
      </c>
      <c r="B27" s="255" t="s">
        <v>335</v>
      </c>
      <c r="C27" s="249"/>
      <c r="D27" s="262"/>
      <c r="E27" s="261">
        <v>50000</v>
      </c>
      <c r="F27" s="570"/>
      <c r="G27" s="225"/>
      <c r="H27" s="570"/>
      <c r="I27" s="225"/>
      <c r="J27" s="224"/>
      <c r="K27" s="225"/>
      <c r="L27" s="570"/>
      <c r="M27" s="225"/>
    </row>
    <row r="28" spans="1:13" ht="13.5" thickBot="1" x14ac:dyDescent="0.25">
      <c r="A28" s="242"/>
      <c r="B28" s="242" t="s">
        <v>118</v>
      </c>
      <c r="C28" s="252"/>
      <c r="D28" s="253">
        <f>SUM(D16:D23)</f>
        <v>7298000</v>
      </c>
      <c r="E28" s="232">
        <f>SUM(E16:E27)</f>
        <v>11082940</v>
      </c>
      <c r="F28" s="253">
        <f>SUM(F16:F24)</f>
        <v>8750000</v>
      </c>
      <c r="G28" s="232">
        <f>SUM(G16:G26)</f>
        <v>10381016</v>
      </c>
      <c r="H28" s="253">
        <v>30133288</v>
      </c>
      <c r="I28" s="232">
        <f>SUM(I16:I26)</f>
        <v>32832942</v>
      </c>
      <c r="J28" s="205">
        <v>12360000</v>
      </c>
      <c r="K28" s="232">
        <f>SUM(K16:K26)</f>
        <v>15895313</v>
      </c>
      <c r="L28" s="253">
        <v>5114581</v>
      </c>
      <c r="M28" s="232">
        <f>SUM(M16:M26)</f>
        <v>2883565</v>
      </c>
    </row>
  </sheetData>
  <mergeCells count="16">
    <mergeCell ref="B21:C21"/>
    <mergeCell ref="D12:E12"/>
    <mergeCell ref="F12:G12"/>
    <mergeCell ref="H12:I12"/>
    <mergeCell ref="J12:K12"/>
    <mergeCell ref="B12:C13"/>
    <mergeCell ref="B3:I3"/>
    <mergeCell ref="C1:J1"/>
    <mergeCell ref="D8:I8"/>
    <mergeCell ref="D6:I6"/>
    <mergeCell ref="L12:M12"/>
    <mergeCell ref="D11:E11"/>
    <mergeCell ref="F11:G11"/>
    <mergeCell ref="H11:I11"/>
    <mergeCell ref="J11:K11"/>
    <mergeCell ref="L11:M11"/>
  </mergeCells>
  <phoneticPr fontId="6" type="noConversion"/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workbookViewId="0">
      <selection activeCell="B3" sqref="B3:K3"/>
    </sheetView>
  </sheetViews>
  <sheetFormatPr defaultRowHeight="12.75" x14ac:dyDescent="0.2"/>
  <cols>
    <col min="1" max="1" width="3.28515625" customWidth="1"/>
    <col min="6" max="6" width="6" customWidth="1"/>
    <col min="7" max="7" width="10" customWidth="1"/>
    <col min="8" max="8" width="10.28515625" customWidth="1"/>
    <col min="9" max="9" width="10.140625" customWidth="1"/>
    <col min="10" max="10" width="10.85546875" customWidth="1"/>
  </cols>
  <sheetData>
    <row r="1" spans="1:11" ht="15" customHeight="1" x14ac:dyDescent="0.2">
      <c r="A1" s="676" t="s">
        <v>368</v>
      </c>
      <c r="B1" s="676"/>
      <c r="C1" s="676"/>
      <c r="D1" s="676"/>
      <c r="E1" s="676"/>
      <c r="F1" s="676"/>
      <c r="G1" s="676"/>
      <c r="H1" s="676"/>
      <c r="I1" s="676"/>
      <c r="J1" s="676"/>
    </row>
    <row r="3" spans="1:11" x14ac:dyDescent="0.2">
      <c r="B3" s="676" t="s">
        <v>409</v>
      </c>
      <c r="C3" s="676"/>
      <c r="D3" s="676"/>
      <c r="E3" s="676"/>
      <c r="F3" s="676"/>
      <c r="G3" s="676"/>
      <c r="H3" s="676"/>
      <c r="I3" s="676"/>
      <c r="J3" s="676"/>
      <c r="K3" s="676"/>
    </row>
    <row r="5" spans="1:11" ht="15" x14ac:dyDescent="0.25">
      <c r="A5" s="163"/>
      <c r="B5" s="37"/>
      <c r="C5" s="37"/>
      <c r="J5" s="38"/>
    </row>
    <row r="6" spans="1:11" ht="15" x14ac:dyDescent="0.25">
      <c r="A6" s="37"/>
      <c r="B6" s="37"/>
      <c r="C6" s="675" t="s">
        <v>16</v>
      </c>
      <c r="D6" s="675"/>
      <c r="E6" s="675"/>
      <c r="F6" s="675"/>
      <c r="G6" s="675"/>
    </row>
    <row r="7" spans="1:11" ht="15" x14ac:dyDescent="0.25">
      <c r="B7" s="37"/>
      <c r="C7" s="675" t="s">
        <v>178</v>
      </c>
      <c r="D7" s="675"/>
      <c r="E7" s="675"/>
      <c r="F7" s="675"/>
      <c r="G7" s="675"/>
    </row>
    <row r="8" spans="1:11" x14ac:dyDescent="0.2">
      <c r="D8" s="38"/>
      <c r="E8" s="356">
        <v>2020</v>
      </c>
    </row>
    <row r="9" spans="1:11" ht="13.5" thickBot="1" x14ac:dyDescent="0.25">
      <c r="J9" s="155" t="s">
        <v>179</v>
      </c>
    </row>
    <row r="10" spans="1:11" ht="15.75" customHeight="1" x14ac:dyDescent="0.2">
      <c r="A10" s="136"/>
      <c r="B10" s="40"/>
      <c r="C10" s="136"/>
      <c r="D10" s="40"/>
      <c r="E10" s="40"/>
      <c r="F10" s="40"/>
      <c r="G10" s="360"/>
      <c r="H10" s="686" t="s">
        <v>365</v>
      </c>
      <c r="I10" s="686" t="s">
        <v>366</v>
      </c>
      <c r="J10" s="452" t="s">
        <v>311</v>
      </c>
    </row>
    <row r="11" spans="1:11" ht="15" customHeight="1" thickBot="1" x14ac:dyDescent="0.25">
      <c r="A11" s="110" t="s">
        <v>21</v>
      </c>
      <c r="B11" s="42" t="s">
        <v>22</v>
      </c>
      <c r="C11" s="110"/>
      <c r="D11" s="42" t="s">
        <v>23</v>
      </c>
      <c r="E11" s="42"/>
      <c r="F11" s="21"/>
      <c r="G11" s="295" t="s">
        <v>18</v>
      </c>
      <c r="H11" s="687"/>
      <c r="I11" s="687"/>
      <c r="J11" s="453" t="s">
        <v>18</v>
      </c>
    </row>
    <row r="12" spans="1:11" ht="14.25" customHeight="1" x14ac:dyDescent="0.2">
      <c r="A12" s="8" t="s">
        <v>24</v>
      </c>
      <c r="B12" s="9"/>
      <c r="C12" s="8" t="s">
        <v>25</v>
      </c>
      <c r="D12" s="9"/>
      <c r="E12" s="9"/>
      <c r="F12" s="9"/>
      <c r="G12" s="135"/>
      <c r="H12" s="134"/>
      <c r="I12" s="199"/>
      <c r="J12" s="134"/>
    </row>
    <row r="13" spans="1:11" x14ac:dyDescent="0.2">
      <c r="A13" s="65"/>
      <c r="B13" s="455" t="s">
        <v>57</v>
      </c>
      <c r="C13" s="61" t="s">
        <v>209</v>
      </c>
      <c r="D13" s="62"/>
      <c r="E13" s="62"/>
      <c r="F13" s="2"/>
      <c r="G13" s="182">
        <f>G14+G15</f>
        <v>91000</v>
      </c>
      <c r="H13" s="182">
        <v>0</v>
      </c>
      <c r="I13" s="182">
        <f>J13-G13-H13</f>
        <v>23000</v>
      </c>
      <c r="J13" s="182">
        <f>J14+J15+J16+J17</f>
        <v>114000</v>
      </c>
    </row>
    <row r="14" spans="1:11" x14ac:dyDescent="0.2">
      <c r="A14" s="65"/>
      <c r="B14" s="455"/>
      <c r="C14" s="65" t="s">
        <v>113</v>
      </c>
      <c r="D14" s="2"/>
      <c r="E14" s="2"/>
      <c r="F14" s="2"/>
      <c r="G14" s="183">
        <v>2000</v>
      </c>
      <c r="H14" s="288">
        <v>0</v>
      </c>
      <c r="I14" s="182">
        <f t="shared" ref="I14:I42" si="0">J14-G14-H14</f>
        <v>0</v>
      </c>
      <c r="J14" s="288">
        <v>2000</v>
      </c>
    </row>
    <row r="15" spans="1:11" x14ac:dyDescent="0.2">
      <c r="A15" s="65"/>
      <c r="B15" s="455"/>
      <c r="C15" s="65" t="s">
        <v>194</v>
      </c>
      <c r="D15" s="2"/>
      <c r="E15" s="2"/>
      <c r="F15" s="2"/>
      <c r="G15" s="183">
        <v>89000</v>
      </c>
      <c r="H15" s="288">
        <v>0</v>
      </c>
      <c r="I15" s="182">
        <f t="shared" si="0"/>
        <v>0</v>
      </c>
      <c r="J15" s="288">
        <v>89000</v>
      </c>
    </row>
    <row r="16" spans="1:11" x14ac:dyDescent="0.2">
      <c r="A16" s="65"/>
      <c r="B16" s="455"/>
      <c r="C16" s="65" t="s">
        <v>336</v>
      </c>
      <c r="D16" s="2"/>
      <c r="E16" s="2"/>
      <c r="F16" s="2"/>
      <c r="G16" s="183">
        <v>0</v>
      </c>
      <c r="H16" s="288">
        <v>0</v>
      </c>
      <c r="I16" s="182">
        <f t="shared" si="0"/>
        <v>3000</v>
      </c>
      <c r="J16" s="288">
        <v>3000</v>
      </c>
    </row>
    <row r="17" spans="1:10" x14ac:dyDescent="0.2">
      <c r="A17" s="65"/>
      <c r="B17" s="455"/>
      <c r="C17" s="65" t="s">
        <v>337</v>
      </c>
      <c r="D17" s="2"/>
      <c r="E17" s="2"/>
      <c r="F17" s="2"/>
      <c r="G17" s="183">
        <v>0</v>
      </c>
      <c r="H17" s="288">
        <v>0</v>
      </c>
      <c r="I17" s="182">
        <f t="shared" si="0"/>
        <v>20000</v>
      </c>
      <c r="J17" s="288">
        <v>20000</v>
      </c>
    </row>
    <row r="18" spans="1:10" x14ac:dyDescent="0.2">
      <c r="A18" s="65"/>
      <c r="B18" s="455" t="s">
        <v>54</v>
      </c>
      <c r="C18" s="61" t="s">
        <v>39</v>
      </c>
      <c r="D18" s="62"/>
      <c r="E18" s="2"/>
      <c r="F18" s="2"/>
      <c r="G18" s="182">
        <v>100000</v>
      </c>
      <c r="H18" s="290">
        <v>0</v>
      </c>
      <c r="I18" s="182">
        <f t="shared" si="0"/>
        <v>0</v>
      </c>
      <c r="J18" s="290">
        <v>100000</v>
      </c>
    </row>
    <row r="19" spans="1:10" x14ac:dyDescent="0.2">
      <c r="A19" s="65"/>
      <c r="B19" s="455"/>
      <c r="C19" s="65" t="s">
        <v>204</v>
      </c>
      <c r="D19" s="2"/>
      <c r="E19" s="2"/>
      <c r="F19" s="2"/>
      <c r="G19" s="183">
        <v>100000</v>
      </c>
      <c r="H19" s="288">
        <v>0</v>
      </c>
      <c r="I19" s="182">
        <f t="shared" si="0"/>
        <v>0</v>
      </c>
      <c r="J19" s="288">
        <v>100000</v>
      </c>
    </row>
    <row r="20" spans="1:10" x14ac:dyDescent="0.2">
      <c r="A20" s="65"/>
      <c r="B20" s="455"/>
      <c r="C20" s="65"/>
      <c r="D20" s="2"/>
      <c r="E20" s="2"/>
      <c r="F20" s="2"/>
      <c r="G20" s="183"/>
      <c r="H20" s="288"/>
      <c r="I20" s="182"/>
      <c r="J20" s="288"/>
    </row>
    <row r="21" spans="1:10" x14ac:dyDescent="0.2">
      <c r="A21" s="65"/>
      <c r="B21" s="455" t="s">
        <v>198</v>
      </c>
      <c r="C21" s="70" t="s">
        <v>201</v>
      </c>
      <c r="D21" s="2"/>
      <c r="E21" s="2"/>
      <c r="F21" s="2"/>
      <c r="G21" s="186">
        <v>4000000</v>
      </c>
      <c r="H21" s="290">
        <v>413900</v>
      </c>
      <c r="I21" s="182">
        <f t="shared" si="0"/>
        <v>933000</v>
      </c>
      <c r="J21" s="290">
        <v>5346900</v>
      </c>
    </row>
    <row r="22" spans="1:10" x14ac:dyDescent="0.2">
      <c r="A22" s="65"/>
      <c r="B22" s="455"/>
      <c r="C22" s="65" t="s">
        <v>205</v>
      </c>
      <c r="D22" s="2"/>
      <c r="E22" s="2"/>
      <c r="F22" s="2"/>
      <c r="G22" s="183">
        <v>4000000</v>
      </c>
      <c r="H22" s="288">
        <v>413900</v>
      </c>
      <c r="I22" s="182">
        <f t="shared" si="0"/>
        <v>925000</v>
      </c>
      <c r="J22" s="288">
        <v>5338900</v>
      </c>
    </row>
    <row r="23" spans="1:10" x14ac:dyDescent="0.2">
      <c r="A23" s="65"/>
      <c r="B23" s="455"/>
      <c r="C23" s="65" t="s">
        <v>338</v>
      </c>
      <c r="D23" s="2"/>
      <c r="E23" s="2"/>
      <c r="F23" s="2"/>
      <c r="G23" s="183"/>
      <c r="H23" s="288"/>
      <c r="I23" s="182">
        <f t="shared" si="0"/>
        <v>1000</v>
      </c>
      <c r="J23" s="288">
        <v>1000</v>
      </c>
    </row>
    <row r="24" spans="1:10" x14ac:dyDescent="0.2">
      <c r="A24" s="65"/>
      <c r="B24" s="455"/>
      <c r="C24" s="65" t="s">
        <v>337</v>
      </c>
      <c r="D24" s="2"/>
      <c r="E24" s="2"/>
      <c r="F24" s="2"/>
      <c r="G24" s="183"/>
      <c r="H24" s="288"/>
      <c r="I24" s="182">
        <f t="shared" si="0"/>
        <v>7000</v>
      </c>
      <c r="J24" s="288">
        <v>7000</v>
      </c>
    </row>
    <row r="25" spans="1:10" x14ac:dyDescent="0.2">
      <c r="A25" s="65"/>
      <c r="B25" s="455" t="s">
        <v>59</v>
      </c>
      <c r="C25" s="70" t="s">
        <v>114</v>
      </c>
      <c r="D25" s="2"/>
      <c r="E25" s="2"/>
      <c r="F25" s="2"/>
      <c r="G25" s="186">
        <f>SUM(G26:G29)</f>
        <v>2133000</v>
      </c>
      <c r="H25" s="290">
        <v>-49980</v>
      </c>
      <c r="I25" s="182">
        <f t="shared" si="0"/>
        <v>1868180</v>
      </c>
      <c r="J25" s="290">
        <v>3951200</v>
      </c>
    </row>
    <row r="26" spans="1:10" x14ac:dyDescent="0.2">
      <c r="A26" s="65"/>
      <c r="B26" s="455"/>
      <c r="C26" s="65" t="s">
        <v>115</v>
      </c>
      <c r="D26" s="2"/>
      <c r="E26" s="2"/>
      <c r="F26" s="2"/>
      <c r="G26" s="183">
        <v>633000</v>
      </c>
      <c r="H26" s="288">
        <v>-70000</v>
      </c>
      <c r="I26" s="182">
        <f t="shared" si="0"/>
        <v>50000</v>
      </c>
      <c r="J26" s="288">
        <v>613000</v>
      </c>
    </row>
    <row r="27" spans="1:10" x14ac:dyDescent="0.2">
      <c r="A27" s="65"/>
      <c r="B27" s="455"/>
      <c r="C27" s="65" t="s">
        <v>194</v>
      </c>
      <c r="D27" s="2"/>
      <c r="E27" s="2"/>
      <c r="F27" s="2"/>
      <c r="G27" s="183">
        <v>1500000</v>
      </c>
      <c r="H27" s="288">
        <v>0</v>
      </c>
      <c r="I27" s="182">
        <f t="shared" si="0"/>
        <v>165000</v>
      </c>
      <c r="J27" s="288">
        <v>1665000</v>
      </c>
    </row>
    <row r="28" spans="1:10" x14ac:dyDescent="0.2">
      <c r="A28" s="65"/>
      <c r="B28" s="455"/>
      <c r="C28" s="65" t="s">
        <v>312</v>
      </c>
      <c r="D28" s="2"/>
      <c r="E28" s="2"/>
      <c r="F28" s="2"/>
      <c r="G28" s="183">
        <v>0</v>
      </c>
      <c r="H28" s="288">
        <v>20020</v>
      </c>
      <c r="I28" s="182">
        <f t="shared" si="0"/>
        <v>0</v>
      </c>
      <c r="J28" s="288">
        <v>20020</v>
      </c>
    </row>
    <row r="29" spans="1:10" x14ac:dyDescent="0.2">
      <c r="A29" s="65"/>
      <c r="B29" s="455"/>
      <c r="C29" s="65" t="s">
        <v>339</v>
      </c>
      <c r="D29" s="2"/>
      <c r="E29" s="2"/>
      <c r="F29" s="2"/>
      <c r="G29" s="183">
        <v>0</v>
      </c>
      <c r="H29" s="288">
        <v>0</v>
      </c>
      <c r="I29" s="182">
        <f t="shared" si="0"/>
        <v>1653180</v>
      </c>
      <c r="J29" s="288">
        <v>1653180</v>
      </c>
    </row>
    <row r="30" spans="1:10" x14ac:dyDescent="0.2">
      <c r="A30" s="65"/>
      <c r="B30" s="455"/>
      <c r="C30" s="70"/>
      <c r="D30" s="2"/>
      <c r="E30" s="2"/>
      <c r="F30" s="2"/>
      <c r="G30" s="183"/>
      <c r="H30" s="288"/>
      <c r="I30" s="182"/>
      <c r="J30" s="288"/>
    </row>
    <row r="31" spans="1:10" x14ac:dyDescent="0.2">
      <c r="A31" s="65"/>
      <c r="B31" s="455" t="s">
        <v>55</v>
      </c>
      <c r="C31" s="70" t="s">
        <v>116</v>
      </c>
      <c r="D31" s="2"/>
      <c r="E31" s="2"/>
      <c r="F31" s="2"/>
      <c r="G31" s="186">
        <v>10000</v>
      </c>
      <c r="H31" s="290">
        <v>0</v>
      </c>
      <c r="I31" s="182">
        <f t="shared" si="0"/>
        <v>-10000</v>
      </c>
      <c r="J31" s="290"/>
    </row>
    <row r="32" spans="1:10" x14ac:dyDescent="0.2">
      <c r="A32" s="65"/>
      <c r="B32" s="455"/>
      <c r="C32" s="65" t="s">
        <v>117</v>
      </c>
      <c r="D32" s="2"/>
      <c r="E32" s="2"/>
      <c r="F32" s="2"/>
      <c r="G32" s="183">
        <v>10000</v>
      </c>
      <c r="H32" s="288">
        <v>0</v>
      </c>
      <c r="I32" s="182">
        <f t="shared" si="0"/>
        <v>-10000</v>
      </c>
      <c r="J32" s="288"/>
    </row>
    <row r="33" spans="1:10" x14ac:dyDescent="0.2">
      <c r="A33" s="65"/>
      <c r="B33" s="455"/>
      <c r="C33" s="65"/>
      <c r="D33" s="2"/>
      <c r="E33" s="2"/>
      <c r="F33" s="2"/>
      <c r="G33" s="183"/>
      <c r="H33" s="288"/>
      <c r="I33" s="182"/>
      <c r="J33" s="288"/>
    </row>
    <row r="34" spans="1:10" x14ac:dyDescent="0.2">
      <c r="A34" s="65"/>
      <c r="B34" s="455">
        <v>107051</v>
      </c>
      <c r="C34" s="61" t="s">
        <v>38</v>
      </c>
      <c r="D34" s="62"/>
      <c r="E34" s="62"/>
      <c r="F34" s="2"/>
      <c r="G34" s="182">
        <f>G35</f>
        <v>964000</v>
      </c>
      <c r="H34" s="290">
        <v>0</v>
      </c>
      <c r="I34" s="182">
        <f t="shared" si="0"/>
        <v>310840</v>
      </c>
      <c r="J34" s="290">
        <v>1274840</v>
      </c>
    </row>
    <row r="35" spans="1:10" x14ac:dyDescent="0.2">
      <c r="A35" s="65"/>
      <c r="B35" s="455"/>
      <c r="C35" s="65" t="s">
        <v>138</v>
      </c>
      <c r="D35" s="2"/>
      <c r="E35" s="2" t="s">
        <v>228</v>
      </c>
      <c r="F35" s="2"/>
      <c r="G35" s="183">
        <v>964000</v>
      </c>
      <c r="H35" s="288">
        <v>0</v>
      </c>
      <c r="I35" s="182">
        <f t="shared" si="0"/>
        <v>310840</v>
      </c>
      <c r="J35" s="288">
        <v>1274840</v>
      </c>
    </row>
    <row r="36" spans="1:10" x14ac:dyDescent="0.2">
      <c r="A36" s="65"/>
      <c r="B36" s="455"/>
      <c r="C36" s="65"/>
      <c r="D36" s="2"/>
      <c r="E36" s="2"/>
      <c r="F36" s="2"/>
      <c r="G36" s="183"/>
      <c r="H36" s="288"/>
      <c r="I36" s="182"/>
      <c r="J36" s="288"/>
    </row>
    <row r="37" spans="1:10" x14ac:dyDescent="0.2">
      <c r="A37" s="65"/>
      <c r="B37" s="455" t="s">
        <v>61</v>
      </c>
      <c r="C37" s="161" t="s">
        <v>137</v>
      </c>
      <c r="D37" s="2"/>
      <c r="E37" s="2"/>
      <c r="F37" s="2"/>
      <c r="G37" s="183">
        <v>0</v>
      </c>
      <c r="H37" s="290">
        <v>70000</v>
      </c>
      <c r="I37" s="182">
        <f t="shared" si="0"/>
        <v>176000</v>
      </c>
      <c r="J37" s="290">
        <v>246000</v>
      </c>
    </row>
    <row r="38" spans="1:10" x14ac:dyDescent="0.2">
      <c r="A38" s="65"/>
      <c r="B38" s="185"/>
      <c r="C38" s="65" t="s">
        <v>313</v>
      </c>
      <c r="D38" s="2"/>
      <c r="E38" s="2"/>
      <c r="F38" s="2"/>
      <c r="G38" s="183">
        <v>0</v>
      </c>
      <c r="H38" s="288">
        <v>70000</v>
      </c>
      <c r="I38" s="182">
        <f t="shared" si="0"/>
        <v>136000</v>
      </c>
      <c r="J38" s="288">
        <v>206000</v>
      </c>
    </row>
    <row r="39" spans="1:10" x14ac:dyDescent="0.2">
      <c r="A39" s="173"/>
      <c r="B39" s="573"/>
      <c r="C39" s="173" t="s">
        <v>340</v>
      </c>
      <c r="D39" s="20"/>
      <c r="E39" s="20"/>
      <c r="F39" s="20"/>
      <c r="G39" s="187">
        <v>0</v>
      </c>
      <c r="H39" s="300">
        <v>0</v>
      </c>
      <c r="I39" s="182">
        <f t="shared" si="0"/>
        <v>40000</v>
      </c>
      <c r="J39" s="300">
        <v>40000</v>
      </c>
    </row>
    <row r="40" spans="1:10" x14ac:dyDescent="0.2">
      <c r="A40" s="52"/>
      <c r="B40" s="574" t="s">
        <v>334</v>
      </c>
      <c r="C40" s="161" t="s">
        <v>341</v>
      </c>
      <c r="D40" s="85"/>
      <c r="E40" s="85"/>
      <c r="F40" s="85"/>
      <c r="G40" s="186">
        <v>0</v>
      </c>
      <c r="H40" s="290">
        <v>0</v>
      </c>
      <c r="I40" s="182">
        <f t="shared" si="0"/>
        <v>50000</v>
      </c>
      <c r="J40" s="290">
        <v>50000</v>
      </c>
    </row>
    <row r="41" spans="1:10" ht="13.5" thickBot="1" x14ac:dyDescent="0.25">
      <c r="A41" s="121"/>
      <c r="B41" s="575"/>
      <c r="C41" s="57" t="s">
        <v>341</v>
      </c>
      <c r="D41" s="415"/>
      <c r="E41" s="415"/>
      <c r="F41" s="415"/>
      <c r="G41" s="576">
        <v>0</v>
      </c>
      <c r="H41" s="293">
        <v>0</v>
      </c>
      <c r="I41" s="600">
        <f t="shared" si="0"/>
        <v>50000</v>
      </c>
      <c r="J41" s="293">
        <v>50000</v>
      </c>
    </row>
    <row r="42" spans="1:10" ht="13.5" thickBot="1" x14ac:dyDescent="0.25">
      <c r="A42" s="15"/>
      <c r="B42" s="36"/>
      <c r="C42" s="29" t="s">
        <v>118</v>
      </c>
      <c r="D42" s="33"/>
      <c r="E42" s="33"/>
      <c r="F42" s="30"/>
      <c r="G42" s="184">
        <f>G13+G18+G21+G25+G31+G34</f>
        <v>7298000</v>
      </c>
      <c r="H42" s="454">
        <f>H13+H18+H21+H25+H31+H34+H37+H40</f>
        <v>433920</v>
      </c>
      <c r="I42" s="184">
        <f t="shared" si="0"/>
        <v>3351020</v>
      </c>
      <c r="J42" s="488">
        <f>J13+J18+J21+J25+J31+J34+J37+J40</f>
        <v>11082940</v>
      </c>
    </row>
  </sheetData>
  <mergeCells count="6">
    <mergeCell ref="C7:G7"/>
    <mergeCell ref="C6:G6"/>
    <mergeCell ref="A1:J1"/>
    <mergeCell ref="B3:K3"/>
    <mergeCell ref="H10:H11"/>
    <mergeCell ref="I10:I11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zoomScaleNormal="100" workbookViewId="0">
      <selection activeCell="B3" sqref="B3:K3"/>
    </sheetView>
  </sheetViews>
  <sheetFormatPr defaultRowHeight="12.75" x14ac:dyDescent="0.2"/>
  <cols>
    <col min="1" max="1" width="3" customWidth="1"/>
    <col min="2" max="2" width="8" customWidth="1"/>
    <col min="3" max="3" width="5.7109375" customWidth="1"/>
    <col min="6" max="6" width="13.85546875" customWidth="1"/>
    <col min="7" max="7" width="9.85546875" customWidth="1"/>
    <col min="8" max="8" width="11" customWidth="1"/>
    <col min="9" max="9" width="9.7109375" customWidth="1"/>
    <col min="10" max="10" width="10.5703125" customWidth="1"/>
  </cols>
  <sheetData>
    <row r="1" spans="1:11" x14ac:dyDescent="0.2">
      <c r="A1" s="676" t="s">
        <v>369</v>
      </c>
      <c r="B1" s="676"/>
      <c r="C1" s="676"/>
      <c r="D1" s="676"/>
      <c r="E1" s="676"/>
      <c r="F1" s="676"/>
      <c r="G1" s="676"/>
      <c r="H1" s="676"/>
      <c r="I1" s="676"/>
      <c r="J1" s="676"/>
    </row>
    <row r="2" spans="1:11" x14ac:dyDescent="0.2">
      <c r="A2" s="595"/>
      <c r="B2" s="595"/>
      <c r="C2" s="595"/>
      <c r="D2" s="595"/>
      <c r="E2" s="595"/>
      <c r="F2" s="595"/>
      <c r="G2" s="595"/>
      <c r="H2" s="595"/>
      <c r="I2" s="595"/>
      <c r="J2" s="595"/>
    </row>
    <row r="3" spans="1:11" x14ac:dyDescent="0.2">
      <c r="B3" s="668" t="s">
        <v>410</v>
      </c>
      <c r="C3" s="668"/>
      <c r="D3" s="668"/>
      <c r="E3" s="668"/>
      <c r="F3" s="668"/>
      <c r="G3" s="668"/>
      <c r="H3" s="668"/>
      <c r="I3" s="668"/>
      <c r="J3" s="668"/>
      <c r="K3" s="668"/>
    </row>
    <row r="5" spans="1:11" ht="15" x14ac:dyDescent="0.25">
      <c r="A5" s="163"/>
      <c r="B5" s="37"/>
      <c r="C5" s="37"/>
      <c r="J5" s="38"/>
    </row>
    <row r="6" spans="1:11" ht="15" x14ac:dyDescent="0.25">
      <c r="A6" s="37"/>
      <c r="B6" s="37"/>
      <c r="C6" s="37"/>
      <c r="D6" s="675" t="s">
        <v>16</v>
      </c>
      <c r="E6" s="675"/>
      <c r="F6" s="675"/>
      <c r="G6" s="675"/>
    </row>
    <row r="7" spans="1:11" ht="15" x14ac:dyDescent="0.25">
      <c r="A7" s="37"/>
      <c r="B7" s="37"/>
      <c r="C7" s="37"/>
      <c r="D7" s="37"/>
      <c r="G7" s="37"/>
    </row>
    <row r="8" spans="1:11" ht="15" x14ac:dyDescent="0.25">
      <c r="A8" s="37"/>
      <c r="B8" s="37"/>
      <c r="C8" s="37"/>
      <c r="D8" s="675" t="s">
        <v>180</v>
      </c>
      <c r="E8" s="675"/>
      <c r="F8" s="675"/>
      <c r="G8" s="675"/>
    </row>
    <row r="9" spans="1:11" x14ac:dyDescent="0.2">
      <c r="D9" s="4"/>
      <c r="E9" s="677">
        <v>2020</v>
      </c>
      <c r="F9" s="677"/>
    </row>
    <row r="10" spans="1:11" ht="13.5" thickBot="1" x14ac:dyDescent="0.25">
      <c r="D10" s="4"/>
      <c r="E10" s="158"/>
      <c r="F10" s="158"/>
      <c r="J10" s="155" t="s">
        <v>179</v>
      </c>
    </row>
    <row r="11" spans="1:11" x14ac:dyDescent="0.2">
      <c r="A11" s="39"/>
      <c r="B11" s="39"/>
      <c r="C11" s="40"/>
      <c r="D11" s="40"/>
      <c r="E11" s="40"/>
      <c r="F11" s="40"/>
      <c r="G11" s="360"/>
      <c r="H11" s="688" t="s">
        <v>365</v>
      </c>
      <c r="I11" s="688" t="s">
        <v>366</v>
      </c>
      <c r="J11" s="456" t="s">
        <v>314</v>
      </c>
    </row>
    <row r="12" spans="1:11" ht="13.5" thickBot="1" x14ac:dyDescent="0.25">
      <c r="A12" s="41" t="s">
        <v>21</v>
      </c>
      <c r="B12" s="41" t="s">
        <v>22</v>
      </c>
      <c r="C12" s="42"/>
      <c r="D12" s="42" t="s">
        <v>23</v>
      </c>
      <c r="E12" s="42"/>
      <c r="F12" s="21"/>
      <c r="G12" s="295" t="s">
        <v>18</v>
      </c>
      <c r="H12" s="689"/>
      <c r="I12" s="689"/>
      <c r="J12" s="43" t="s">
        <v>18</v>
      </c>
    </row>
    <row r="13" spans="1:11" x14ac:dyDescent="0.2">
      <c r="A13" s="44" t="s">
        <v>24</v>
      </c>
      <c r="B13" s="44"/>
      <c r="C13" s="9" t="s">
        <v>25</v>
      </c>
      <c r="D13" s="9"/>
      <c r="E13" s="9"/>
      <c r="F13" s="45"/>
      <c r="G13" s="46"/>
      <c r="H13" s="47"/>
      <c r="I13" s="200"/>
      <c r="J13" s="47"/>
    </row>
    <row r="14" spans="1:11" x14ac:dyDescent="0.2">
      <c r="A14" s="357"/>
      <c r="B14" s="357"/>
      <c r="C14" s="12"/>
      <c r="D14" s="12"/>
      <c r="E14" s="12"/>
      <c r="F14" s="358"/>
      <c r="G14" s="359"/>
      <c r="H14" s="59"/>
      <c r="I14" s="1"/>
      <c r="J14" s="59"/>
    </row>
    <row r="15" spans="1:11" x14ac:dyDescent="0.2">
      <c r="A15" s="13"/>
      <c r="B15" s="201">
        <v>900020</v>
      </c>
      <c r="C15" s="394" t="s">
        <v>208</v>
      </c>
      <c r="D15" s="48"/>
      <c r="E15" s="48"/>
      <c r="F15" s="49"/>
      <c r="G15" s="188">
        <f>SUM(G17:G21)</f>
        <v>8750000</v>
      </c>
      <c r="H15" s="458">
        <f>H17+H18+H20+H21</f>
        <v>-600000</v>
      </c>
      <c r="I15" s="602">
        <f>J15-G15-H15</f>
        <v>2231016</v>
      </c>
      <c r="J15" s="458">
        <f>J17+J18+J20+J21</f>
        <v>10381016</v>
      </c>
    </row>
    <row r="16" spans="1:11" x14ac:dyDescent="0.2">
      <c r="A16" s="13"/>
      <c r="B16" s="13"/>
      <c r="C16" s="2"/>
      <c r="D16" s="2"/>
      <c r="E16" s="2"/>
      <c r="F16" s="50"/>
      <c r="G16" s="183"/>
      <c r="H16" s="288"/>
      <c r="I16" s="602"/>
      <c r="J16" s="288"/>
    </row>
    <row r="17" spans="1:10" x14ac:dyDescent="0.2">
      <c r="A17" s="13"/>
      <c r="B17" s="13"/>
      <c r="C17" s="2"/>
      <c r="D17" s="2" t="s">
        <v>206</v>
      </c>
      <c r="E17" s="2"/>
      <c r="F17" s="50"/>
      <c r="G17" s="181">
        <v>4700000</v>
      </c>
      <c r="H17" s="288">
        <v>0</v>
      </c>
      <c r="I17" s="602">
        <f t="shared" ref="I17:I21" si="0">J17-G17-H17</f>
        <v>0</v>
      </c>
      <c r="J17" s="288">
        <v>4700000</v>
      </c>
    </row>
    <row r="18" spans="1:10" x14ac:dyDescent="0.2">
      <c r="A18" s="13"/>
      <c r="B18" s="13"/>
      <c r="C18" s="2"/>
      <c r="D18" s="2" t="s">
        <v>119</v>
      </c>
      <c r="E18" s="2"/>
      <c r="F18" s="50"/>
      <c r="G18" s="181">
        <v>3000000</v>
      </c>
      <c r="H18" s="288">
        <v>0</v>
      </c>
      <c r="I18" s="602">
        <f t="shared" si="0"/>
        <v>2231016</v>
      </c>
      <c r="J18" s="288">
        <v>5231016</v>
      </c>
    </row>
    <row r="19" spans="1:10" hidden="1" x14ac:dyDescent="0.2">
      <c r="A19" s="13"/>
      <c r="B19" s="13"/>
      <c r="C19" s="2"/>
      <c r="D19" s="11"/>
      <c r="E19" s="11"/>
      <c r="F19" s="50"/>
      <c r="G19" s="181"/>
      <c r="H19" s="288"/>
      <c r="I19" s="602">
        <f t="shared" si="0"/>
        <v>0</v>
      </c>
      <c r="J19" s="288"/>
    </row>
    <row r="20" spans="1:10" x14ac:dyDescent="0.2">
      <c r="A20" s="13"/>
      <c r="B20" s="13"/>
      <c r="C20" s="2"/>
      <c r="D20" s="2" t="s">
        <v>120</v>
      </c>
      <c r="E20" s="2"/>
      <c r="F20" s="50"/>
      <c r="G20" s="181">
        <v>1000000</v>
      </c>
      <c r="H20" s="288">
        <v>-1000000</v>
      </c>
      <c r="I20" s="602">
        <f t="shared" si="0"/>
        <v>0</v>
      </c>
      <c r="J20" s="288"/>
    </row>
    <row r="21" spans="1:10" x14ac:dyDescent="0.2">
      <c r="A21" s="13"/>
      <c r="B21" s="13"/>
      <c r="C21" s="2"/>
      <c r="D21" s="2" t="s">
        <v>121</v>
      </c>
      <c r="E21" s="2"/>
      <c r="F21" s="50"/>
      <c r="G21" s="181">
        <v>50000</v>
      </c>
      <c r="H21" s="288">
        <v>400000</v>
      </c>
      <c r="I21" s="602">
        <f t="shared" si="0"/>
        <v>0</v>
      </c>
      <c r="J21" s="288">
        <v>450000</v>
      </c>
    </row>
    <row r="22" spans="1:10" x14ac:dyDescent="0.2">
      <c r="A22" s="13"/>
      <c r="B22" s="13"/>
      <c r="C22" s="2"/>
      <c r="D22" s="2"/>
      <c r="E22" s="2"/>
      <c r="F22" s="50"/>
      <c r="G22" s="183"/>
      <c r="H22" s="288"/>
      <c r="I22" s="83"/>
      <c r="J22" s="288"/>
    </row>
    <row r="23" spans="1:10" x14ac:dyDescent="0.2">
      <c r="A23" s="13"/>
      <c r="B23" s="13"/>
      <c r="C23" s="2"/>
      <c r="D23" s="2"/>
      <c r="E23" s="2"/>
      <c r="F23" s="50"/>
      <c r="G23" s="183"/>
      <c r="H23" s="288"/>
      <c r="I23" s="83"/>
      <c r="J23" s="288"/>
    </row>
    <row r="24" spans="1:10" x14ac:dyDescent="0.2">
      <c r="A24" s="13"/>
      <c r="B24" s="13"/>
      <c r="C24" s="2"/>
      <c r="D24" s="2"/>
      <c r="E24" s="2"/>
      <c r="F24" s="50"/>
      <c r="G24" s="183"/>
      <c r="H24" s="288"/>
      <c r="I24" s="83"/>
      <c r="J24" s="288"/>
    </row>
    <row r="25" spans="1:10" x14ac:dyDescent="0.2">
      <c r="A25" s="13"/>
      <c r="B25" s="13"/>
      <c r="C25" s="2"/>
      <c r="D25" s="2"/>
      <c r="E25" s="2"/>
      <c r="F25" s="50"/>
      <c r="G25" s="183"/>
      <c r="H25" s="288"/>
      <c r="I25" s="83"/>
      <c r="J25" s="288"/>
    </row>
    <row r="26" spans="1:10" x14ac:dyDescent="0.2">
      <c r="A26" s="13"/>
      <c r="B26" s="13"/>
      <c r="C26" s="2"/>
      <c r="D26" s="2"/>
      <c r="E26" s="2"/>
      <c r="F26" s="50"/>
      <c r="G26" s="183"/>
      <c r="H26" s="288"/>
      <c r="I26" s="83"/>
      <c r="J26" s="288"/>
    </row>
    <row r="27" spans="1:10" x14ac:dyDescent="0.2">
      <c r="A27" s="13"/>
      <c r="B27" s="13"/>
      <c r="C27" s="2"/>
      <c r="D27" s="2"/>
      <c r="E27" s="2"/>
      <c r="F27" s="50"/>
      <c r="G27" s="183"/>
      <c r="H27" s="288"/>
      <c r="I27" s="83"/>
      <c r="J27" s="288"/>
    </row>
    <row r="28" spans="1:10" ht="13.5" thickBot="1" x14ac:dyDescent="0.25">
      <c r="A28" s="14"/>
      <c r="B28" s="14"/>
      <c r="C28" s="20"/>
      <c r="D28" s="20"/>
      <c r="E28" s="20"/>
      <c r="F28" s="54"/>
      <c r="G28" s="187"/>
      <c r="H28" s="300"/>
      <c r="I28" s="87"/>
      <c r="J28" s="300"/>
    </row>
    <row r="29" spans="1:10" ht="13.5" thickBot="1" x14ac:dyDescent="0.25">
      <c r="A29" s="56"/>
      <c r="B29" s="56"/>
      <c r="C29" s="29" t="s">
        <v>118</v>
      </c>
      <c r="D29" s="33"/>
      <c r="E29" s="33"/>
      <c r="F29" s="30"/>
      <c r="G29" s="202">
        <f>SUM(G17:G21)</f>
        <v>8750000</v>
      </c>
      <c r="H29" s="459">
        <f>H15</f>
        <v>-600000</v>
      </c>
      <c r="I29" s="32"/>
      <c r="J29" s="459">
        <f>J15</f>
        <v>10381016</v>
      </c>
    </row>
    <row r="30" spans="1:10" x14ac:dyDescent="0.2">
      <c r="A30" s="40"/>
      <c r="B30" s="40"/>
      <c r="C30" s="40"/>
      <c r="D30" s="40"/>
      <c r="E30" s="40"/>
      <c r="F30" s="40"/>
      <c r="G30" s="40"/>
      <c r="H30" s="40"/>
      <c r="I30" s="40"/>
      <c r="J30" s="601"/>
    </row>
    <row r="33" spans="1:10" ht="15" customHeight="1" x14ac:dyDescent="0.2">
      <c r="C33" s="675" t="s">
        <v>181</v>
      </c>
      <c r="D33" s="675"/>
      <c r="E33" s="675"/>
      <c r="F33" s="675"/>
      <c r="G33" s="675"/>
      <c r="H33" s="675"/>
    </row>
    <row r="34" spans="1:10" ht="15" x14ac:dyDescent="0.25">
      <c r="E34" s="677">
        <v>2020</v>
      </c>
      <c r="F34" s="677"/>
      <c r="G34" s="37"/>
    </row>
    <row r="35" spans="1:10" ht="13.5" thickBot="1" x14ac:dyDescent="0.25">
      <c r="A35" s="21"/>
      <c r="D35" s="38"/>
      <c r="H35" s="38"/>
      <c r="I35" s="38"/>
      <c r="J35" s="155" t="s">
        <v>179</v>
      </c>
    </row>
    <row r="36" spans="1:10" x14ac:dyDescent="0.2">
      <c r="A36" s="39"/>
      <c r="B36" s="39"/>
      <c r="C36" s="40"/>
      <c r="D36" s="40"/>
      <c r="E36" s="40"/>
      <c r="F36" s="40"/>
      <c r="G36" s="360"/>
      <c r="H36" s="688" t="s">
        <v>365</v>
      </c>
      <c r="I36" s="688" t="s">
        <v>366</v>
      </c>
      <c r="J36" s="457" t="s">
        <v>314</v>
      </c>
    </row>
    <row r="37" spans="1:10" ht="13.5" thickBot="1" x14ac:dyDescent="0.25">
      <c r="A37" s="41" t="s">
        <v>21</v>
      </c>
      <c r="B37" s="41" t="s">
        <v>22</v>
      </c>
      <c r="C37" s="42"/>
      <c r="D37" s="42" t="s">
        <v>23</v>
      </c>
      <c r="E37" s="42"/>
      <c r="F37" s="42"/>
      <c r="G37" s="243" t="s">
        <v>18</v>
      </c>
      <c r="H37" s="689"/>
      <c r="I37" s="689"/>
      <c r="J37" s="43" t="s">
        <v>18</v>
      </c>
    </row>
    <row r="38" spans="1:10" x14ac:dyDescent="0.2">
      <c r="A38" s="44" t="s">
        <v>24</v>
      </c>
      <c r="B38" s="462"/>
      <c r="C38" s="8" t="s">
        <v>25</v>
      </c>
      <c r="D38" s="9"/>
      <c r="E38" s="58"/>
      <c r="F38" s="34"/>
      <c r="G38" s="46"/>
      <c r="H38" s="47"/>
      <c r="I38" s="200"/>
      <c r="J38" s="47"/>
    </row>
    <row r="39" spans="1:10" hidden="1" x14ac:dyDescent="0.2">
      <c r="A39" s="13"/>
      <c r="B39" s="463"/>
      <c r="C39" s="61"/>
      <c r="D39" s="62"/>
      <c r="E39" s="62"/>
      <c r="F39" s="63"/>
      <c r="G39" s="64"/>
      <c r="H39" s="82"/>
      <c r="I39" s="86"/>
      <c r="J39" s="82"/>
    </row>
    <row r="40" spans="1:10" hidden="1" x14ac:dyDescent="0.2">
      <c r="A40" s="13"/>
      <c r="B40" s="464"/>
      <c r="C40" s="66"/>
      <c r="D40" s="2"/>
      <c r="E40" s="2"/>
      <c r="F40" s="50"/>
      <c r="G40" s="51"/>
      <c r="H40" s="52"/>
      <c r="I40" s="83"/>
      <c r="J40" s="52"/>
    </row>
    <row r="41" spans="1:10" hidden="1" x14ac:dyDescent="0.2">
      <c r="A41" s="13"/>
      <c r="B41" s="464"/>
      <c r="C41" s="65"/>
      <c r="D41" s="2"/>
      <c r="E41" s="2"/>
      <c r="F41" s="50"/>
      <c r="G41" s="51"/>
      <c r="H41" s="52"/>
      <c r="I41" s="83"/>
      <c r="J41" s="52"/>
    </row>
    <row r="42" spans="1:10" hidden="1" x14ac:dyDescent="0.2">
      <c r="A42" s="13"/>
      <c r="B42" s="464"/>
      <c r="C42" s="66"/>
      <c r="D42" s="26"/>
      <c r="E42" s="26"/>
      <c r="F42" s="67"/>
      <c r="G42" s="51"/>
      <c r="H42" s="52"/>
      <c r="I42" s="83"/>
      <c r="J42" s="52"/>
    </row>
    <row r="43" spans="1:10" x14ac:dyDescent="0.2">
      <c r="A43" s="13"/>
      <c r="B43" s="460" t="s">
        <v>220</v>
      </c>
      <c r="C43" s="161" t="s">
        <v>315</v>
      </c>
      <c r="D43" s="85"/>
      <c r="E43" s="85"/>
      <c r="F43" s="128"/>
      <c r="G43" s="461"/>
      <c r="H43" s="290">
        <v>12460964</v>
      </c>
      <c r="I43" s="603">
        <f>J43-G43-H43</f>
        <v>2591834</v>
      </c>
      <c r="J43" s="290">
        <v>15052798</v>
      </c>
    </row>
    <row r="44" spans="1:10" x14ac:dyDescent="0.2">
      <c r="A44" s="13"/>
      <c r="B44" s="465"/>
      <c r="C44" s="468" t="s">
        <v>316</v>
      </c>
      <c r="D44" s="469"/>
      <c r="E44" s="469"/>
      <c r="F44" s="470"/>
      <c r="G44" s="51"/>
      <c r="H44" s="288">
        <v>12460964</v>
      </c>
      <c r="I44" s="496">
        <f t="shared" ref="I44:I53" si="1">J44-G44-H44</f>
        <v>2591834</v>
      </c>
      <c r="J44" s="288">
        <v>15052798</v>
      </c>
    </row>
    <row r="45" spans="1:10" x14ac:dyDescent="0.2">
      <c r="A45" s="13"/>
      <c r="B45" s="465"/>
      <c r="C45" s="66"/>
      <c r="D45" s="26"/>
      <c r="E45" s="26"/>
      <c r="F45" s="67"/>
      <c r="G45" s="51"/>
      <c r="H45" s="52"/>
      <c r="I45" s="603"/>
      <c r="J45" s="52"/>
    </row>
    <row r="46" spans="1:10" x14ac:dyDescent="0.2">
      <c r="A46" s="13"/>
      <c r="B46" s="466" t="s">
        <v>198</v>
      </c>
      <c r="C46" s="70" t="s">
        <v>201</v>
      </c>
      <c r="D46" s="68"/>
      <c r="E46" s="68"/>
      <c r="F46" s="69"/>
      <c r="G46" s="203">
        <v>10796000</v>
      </c>
      <c r="H46" s="290">
        <v>-10453485</v>
      </c>
      <c r="I46" s="603">
        <f t="shared" si="1"/>
        <v>0</v>
      </c>
      <c r="J46" s="290">
        <v>342515</v>
      </c>
    </row>
    <row r="47" spans="1:10" x14ac:dyDescent="0.2">
      <c r="A47" s="13"/>
      <c r="B47" s="466"/>
      <c r="C47" s="65"/>
      <c r="D47" s="68"/>
      <c r="E47" s="68"/>
      <c r="F47" s="69"/>
      <c r="G47" s="181"/>
      <c r="H47" s="298"/>
      <c r="I47" s="603"/>
      <c r="J47" s="298"/>
    </row>
    <row r="48" spans="1:10" x14ac:dyDescent="0.2">
      <c r="A48" s="13"/>
      <c r="B48" s="466" t="s">
        <v>222</v>
      </c>
      <c r="C48" s="70" t="s">
        <v>233</v>
      </c>
      <c r="D48" s="68"/>
      <c r="E48" s="2"/>
      <c r="F48" s="50"/>
      <c r="G48" s="203">
        <v>1064000</v>
      </c>
      <c r="H48" s="290">
        <v>-1064000</v>
      </c>
      <c r="I48" s="603">
        <f t="shared" si="1"/>
        <v>0</v>
      </c>
      <c r="J48" s="290"/>
    </row>
    <row r="49" spans="1:10" x14ac:dyDescent="0.2">
      <c r="A49" s="13"/>
      <c r="B49" s="466"/>
      <c r="C49" s="70"/>
      <c r="D49" s="68"/>
      <c r="E49" s="68"/>
      <c r="F49" s="69"/>
      <c r="G49" s="203"/>
      <c r="H49" s="298"/>
      <c r="I49" s="603"/>
      <c r="J49" s="298"/>
    </row>
    <row r="50" spans="1:10" x14ac:dyDescent="0.2">
      <c r="A50" s="13"/>
      <c r="B50" s="466" t="s">
        <v>61</v>
      </c>
      <c r="C50" s="70" t="s">
        <v>234</v>
      </c>
      <c r="D50" s="68"/>
      <c r="E50" s="2"/>
      <c r="F50" s="50"/>
      <c r="G50" s="203">
        <v>500000</v>
      </c>
      <c r="H50" s="290">
        <v>0</v>
      </c>
      <c r="I50" s="603">
        <f t="shared" si="1"/>
        <v>0</v>
      </c>
      <c r="J50" s="290">
        <v>500000</v>
      </c>
    </row>
    <row r="51" spans="1:10" x14ac:dyDescent="0.2">
      <c r="A51" s="13"/>
      <c r="B51" s="467"/>
      <c r="C51" s="119"/>
      <c r="D51" s="116"/>
      <c r="E51" s="68"/>
      <c r="F51" s="69"/>
      <c r="G51" s="181"/>
      <c r="H51" s="288"/>
      <c r="I51" s="603"/>
      <c r="J51" s="288"/>
    </row>
    <row r="52" spans="1:10" ht="13.5" thickBot="1" x14ac:dyDescent="0.25">
      <c r="A52" s="370"/>
      <c r="B52" s="370"/>
      <c r="F52" s="71"/>
      <c r="G52" s="228"/>
      <c r="H52" s="300"/>
      <c r="I52" s="604"/>
      <c r="J52" s="300"/>
    </row>
    <row r="53" spans="1:10" ht="13.5" thickBot="1" x14ac:dyDescent="0.25">
      <c r="A53" s="605"/>
      <c r="B53" s="605"/>
      <c r="C53" s="29" t="s">
        <v>118</v>
      </c>
      <c r="D53" s="33"/>
      <c r="E53" s="33"/>
      <c r="F53" s="30"/>
      <c r="G53" s="471">
        <f>SUM(G46:G52)</f>
        <v>12360000</v>
      </c>
      <c r="H53" s="184">
        <f>H43+H46+H48+H50</f>
        <v>943479</v>
      </c>
      <c r="I53" s="606">
        <f t="shared" si="1"/>
        <v>2591834</v>
      </c>
      <c r="J53" s="607">
        <f>J43+J46+J48+J50</f>
        <v>15895313</v>
      </c>
    </row>
  </sheetData>
  <mergeCells count="11">
    <mergeCell ref="H36:H37"/>
    <mergeCell ref="I36:I37"/>
    <mergeCell ref="B3:K3"/>
    <mergeCell ref="E34:F34"/>
    <mergeCell ref="A1:J1"/>
    <mergeCell ref="D6:G6"/>
    <mergeCell ref="D8:G8"/>
    <mergeCell ref="E9:F9"/>
    <mergeCell ref="C33:H33"/>
    <mergeCell ref="H11:H12"/>
    <mergeCell ref="I11:I12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2"/>
  <sheetViews>
    <sheetView workbookViewId="0">
      <selection activeCell="B3" sqref="B3:H3"/>
    </sheetView>
  </sheetViews>
  <sheetFormatPr defaultRowHeight="12.75" x14ac:dyDescent="0.2"/>
  <cols>
    <col min="1" max="1" width="7.85546875" customWidth="1"/>
    <col min="2" max="2" width="6.140625" customWidth="1"/>
    <col min="5" max="5" width="13" customWidth="1"/>
    <col min="6" max="6" width="13.85546875" customWidth="1"/>
    <col min="7" max="7" width="13.5703125" customWidth="1"/>
    <col min="8" max="8" width="13.85546875" customWidth="1"/>
    <col min="9" max="9" width="13.42578125" customWidth="1"/>
  </cols>
  <sheetData>
    <row r="1" spans="1:9" x14ac:dyDescent="0.2">
      <c r="A1" s="608" t="s">
        <v>317</v>
      </c>
      <c r="B1" s="608"/>
      <c r="C1" s="608"/>
      <c r="D1" s="608"/>
      <c r="E1" s="608"/>
      <c r="F1" s="608"/>
      <c r="G1" s="608"/>
    </row>
    <row r="3" spans="1:9" x14ac:dyDescent="0.2">
      <c r="B3" s="690" t="s">
        <v>411</v>
      </c>
      <c r="C3" s="690"/>
      <c r="D3" s="690"/>
      <c r="E3" s="690"/>
      <c r="F3" s="690"/>
      <c r="G3" s="690"/>
      <c r="H3" s="690"/>
    </row>
    <row r="6" spans="1:9" x14ac:dyDescent="0.2">
      <c r="A6" s="4"/>
      <c r="B6" s="4"/>
      <c r="C6" s="675" t="s">
        <v>16</v>
      </c>
      <c r="D6" s="675"/>
      <c r="E6" s="675"/>
      <c r="F6" s="675"/>
    </row>
    <row r="7" spans="1:9" ht="13.5" thickBot="1" x14ac:dyDescent="0.25">
      <c r="A7" s="4"/>
      <c r="F7" s="361"/>
      <c r="G7" s="361"/>
      <c r="H7" s="361"/>
      <c r="I7" s="361" t="s">
        <v>179</v>
      </c>
    </row>
    <row r="8" spans="1:9" x14ac:dyDescent="0.2">
      <c r="A8" s="107"/>
      <c r="B8" s="92"/>
      <c r="C8" s="694" t="s">
        <v>26</v>
      </c>
      <c r="D8" s="694"/>
      <c r="E8" s="694"/>
      <c r="F8" s="694"/>
      <c r="G8" s="108"/>
      <c r="H8" s="108"/>
      <c r="I8" s="108"/>
    </row>
    <row r="9" spans="1:9" ht="13.5" thickBot="1" x14ac:dyDescent="0.25">
      <c r="A9" s="57"/>
      <c r="C9" s="159"/>
      <c r="D9" s="158"/>
      <c r="E9" s="158">
        <v>2020</v>
      </c>
      <c r="F9" s="209"/>
      <c r="G9" s="209"/>
      <c r="H9" s="209"/>
      <c r="I9" s="209"/>
    </row>
    <row r="10" spans="1:9" ht="13.5" thickBot="1" x14ac:dyDescent="0.25">
      <c r="A10" s="19"/>
      <c r="B10" s="72"/>
      <c r="C10" s="73"/>
      <c r="D10" s="74"/>
      <c r="E10" s="74"/>
      <c r="F10" s="19"/>
      <c r="G10" s="19"/>
      <c r="H10" s="19"/>
      <c r="I10" s="19"/>
    </row>
    <row r="11" spans="1:9" ht="15" customHeight="1" thickBot="1" x14ac:dyDescent="0.25">
      <c r="A11" s="207" t="s">
        <v>21</v>
      </c>
      <c r="B11" s="57"/>
      <c r="F11" s="473" t="s">
        <v>318</v>
      </c>
      <c r="G11" s="698" t="s">
        <v>365</v>
      </c>
      <c r="H11" s="698" t="s">
        <v>366</v>
      </c>
      <c r="I11" s="473" t="s">
        <v>314</v>
      </c>
    </row>
    <row r="12" spans="1:9" ht="15.75" customHeight="1" thickBot="1" x14ac:dyDescent="0.25">
      <c r="A12" s="109" t="s">
        <v>22</v>
      </c>
      <c r="B12" s="76" t="s">
        <v>23</v>
      </c>
      <c r="C12" s="77"/>
      <c r="D12" s="77"/>
      <c r="E12" s="77"/>
      <c r="F12" s="474" t="s">
        <v>18</v>
      </c>
      <c r="G12" s="699"/>
      <c r="H12" s="699"/>
      <c r="I12" s="474" t="s">
        <v>18</v>
      </c>
    </row>
    <row r="13" spans="1:9" x14ac:dyDescent="0.2">
      <c r="A13" s="208" t="s">
        <v>27</v>
      </c>
      <c r="B13" s="78"/>
      <c r="C13" s="12"/>
      <c r="D13" s="12"/>
      <c r="E13" s="12"/>
      <c r="F13" s="190"/>
      <c r="G13" s="190"/>
      <c r="H13" s="190"/>
      <c r="I13" s="190"/>
    </row>
    <row r="14" spans="1:9" x14ac:dyDescent="0.2">
      <c r="A14" s="472" t="s">
        <v>52</v>
      </c>
      <c r="B14" s="695" t="s">
        <v>370</v>
      </c>
      <c r="C14" s="696"/>
      <c r="D14" s="696"/>
      <c r="E14" s="697"/>
      <c r="F14" s="191"/>
      <c r="G14" s="191"/>
      <c r="H14" s="191"/>
      <c r="I14" s="191"/>
    </row>
    <row r="15" spans="1:9" x14ac:dyDescent="0.2">
      <c r="A15" s="65"/>
      <c r="B15" s="138"/>
      <c r="E15" s="71"/>
      <c r="F15" s="192"/>
      <c r="G15" s="192"/>
      <c r="H15" s="192"/>
      <c r="I15" s="192"/>
    </row>
    <row r="16" spans="1:9" x14ac:dyDescent="0.2">
      <c r="A16" s="65"/>
      <c r="B16" s="212" t="s">
        <v>371</v>
      </c>
      <c r="C16" s="160"/>
      <c r="D16" s="160"/>
      <c r="E16" s="213"/>
      <c r="F16" s="192">
        <v>6718153</v>
      </c>
      <c r="G16" s="192">
        <v>0</v>
      </c>
      <c r="H16" s="192">
        <f>I16-F16-G16</f>
        <v>0</v>
      </c>
      <c r="I16" s="192">
        <v>6718153</v>
      </c>
    </row>
    <row r="17" spans="1:9" x14ac:dyDescent="0.2">
      <c r="A17" s="216" t="s">
        <v>28</v>
      </c>
      <c r="B17" s="216"/>
      <c r="C17" s="372" t="s">
        <v>207</v>
      </c>
      <c r="D17" s="372"/>
      <c r="E17" s="373"/>
      <c r="F17" s="193">
        <v>1380960</v>
      </c>
      <c r="G17" s="193">
        <v>0</v>
      </c>
      <c r="H17" s="192">
        <f t="shared" ref="H17:H49" si="0">I17-F17-G17</f>
        <v>0</v>
      </c>
      <c r="I17" s="193">
        <v>1380960</v>
      </c>
    </row>
    <row r="18" spans="1:9" x14ac:dyDescent="0.2">
      <c r="A18" s="65"/>
      <c r="B18" s="216"/>
      <c r="C18" s="372" t="s">
        <v>373</v>
      </c>
      <c r="D18" s="372"/>
      <c r="E18" s="373"/>
      <c r="F18" s="193">
        <v>2944000</v>
      </c>
      <c r="G18" s="193">
        <v>0</v>
      </c>
      <c r="H18" s="192">
        <f t="shared" si="0"/>
        <v>0</v>
      </c>
      <c r="I18" s="193">
        <v>2944000</v>
      </c>
    </row>
    <row r="19" spans="1:9" x14ac:dyDescent="0.2">
      <c r="A19" s="65"/>
      <c r="B19" s="216"/>
      <c r="C19" s="372" t="s">
        <v>195</v>
      </c>
      <c r="D19" s="372"/>
      <c r="E19" s="373"/>
      <c r="F19" s="193">
        <v>602163</v>
      </c>
      <c r="G19" s="193">
        <v>0</v>
      </c>
      <c r="H19" s="192">
        <f t="shared" si="0"/>
        <v>0</v>
      </c>
      <c r="I19" s="193">
        <v>602163</v>
      </c>
    </row>
    <row r="20" spans="1:9" x14ac:dyDescent="0.2">
      <c r="A20" s="65"/>
      <c r="B20" s="216"/>
      <c r="C20" s="372" t="s">
        <v>44</v>
      </c>
      <c r="D20" s="372"/>
      <c r="E20" s="373"/>
      <c r="F20" s="193">
        <v>1791030</v>
      </c>
      <c r="G20" s="193">
        <v>0</v>
      </c>
      <c r="H20" s="192">
        <f t="shared" si="0"/>
        <v>0</v>
      </c>
      <c r="I20" s="193">
        <v>1791030</v>
      </c>
    </row>
    <row r="21" spans="1:9" x14ac:dyDescent="0.2">
      <c r="A21" s="65"/>
      <c r="B21" s="214"/>
      <c r="C21" s="160"/>
      <c r="D21" s="160"/>
      <c r="E21" s="215"/>
      <c r="F21" s="192"/>
      <c r="G21" s="192"/>
      <c r="H21" s="192">
        <f t="shared" si="0"/>
        <v>0</v>
      </c>
      <c r="I21" s="192"/>
    </row>
    <row r="22" spans="1:9" x14ac:dyDescent="0.2">
      <c r="A22" s="65"/>
      <c r="B22" s="212" t="s">
        <v>51</v>
      </c>
      <c r="C22" s="130"/>
      <c r="D22" s="130"/>
      <c r="E22" s="215"/>
      <c r="F22" s="194">
        <v>5000000</v>
      </c>
      <c r="G22" s="194">
        <v>0</v>
      </c>
      <c r="H22" s="192">
        <f t="shared" si="0"/>
        <v>0</v>
      </c>
      <c r="I22" s="194">
        <v>5000000</v>
      </c>
    </row>
    <row r="23" spans="1:9" x14ac:dyDescent="0.2">
      <c r="A23" s="65"/>
      <c r="B23" s="211"/>
      <c r="C23" s="130"/>
      <c r="D23" s="130"/>
      <c r="E23" s="215"/>
      <c r="F23" s="194"/>
      <c r="G23" s="194"/>
      <c r="H23" s="192">
        <f t="shared" si="0"/>
        <v>0</v>
      </c>
      <c r="I23" s="194"/>
    </row>
    <row r="24" spans="1:9" x14ac:dyDescent="0.2">
      <c r="A24" s="65"/>
      <c r="B24" s="212" t="s">
        <v>122</v>
      </c>
      <c r="C24" s="160"/>
      <c r="D24" s="160"/>
      <c r="E24" s="213"/>
      <c r="F24" s="192">
        <v>112200</v>
      </c>
      <c r="G24" s="192">
        <v>0</v>
      </c>
      <c r="H24" s="192">
        <f t="shared" si="0"/>
        <v>0</v>
      </c>
      <c r="I24" s="192">
        <v>112200</v>
      </c>
    </row>
    <row r="25" spans="1:9" x14ac:dyDescent="0.2">
      <c r="A25" s="65"/>
      <c r="B25" s="216"/>
      <c r="C25" s="11"/>
      <c r="D25" s="11"/>
      <c r="E25" s="79"/>
      <c r="F25" s="193"/>
      <c r="G25" s="193"/>
      <c r="H25" s="192">
        <f t="shared" si="0"/>
        <v>0</v>
      </c>
      <c r="I25" s="193"/>
    </row>
    <row r="26" spans="1:9" x14ac:dyDescent="0.2">
      <c r="A26" s="65"/>
      <c r="B26" s="212" t="s">
        <v>123</v>
      </c>
      <c r="C26" s="160"/>
      <c r="D26" s="160"/>
      <c r="E26" s="213"/>
      <c r="F26" s="192">
        <v>5492655</v>
      </c>
      <c r="G26" s="192">
        <v>0</v>
      </c>
      <c r="H26" s="192">
        <f t="shared" si="0"/>
        <v>0</v>
      </c>
      <c r="I26" s="192">
        <v>5492655</v>
      </c>
    </row>
    <row r="27" spans="1:9" x14ac:dyDescent="0.2">
      <c r="A27" s="65"/>
      <c r="B27" s="212"/>
      <c r="C27" s="160"/>
      <c r="D27" s="160"/>
      <c r="E27" s="213"/>
      <c r="F27" s="192"/>
      <c r="G27" s="192"/>
      <c r="H27" s="192">
        <f t="shared" si="0"/>
        <v>0</v>
      </c>
      <c r="I27" s="192"/>
    </row>
    <row r="28" spans="1:9" x14ac:dyDescent="0.2">
      <c r="A28" s="65"/>
      <c r="B28" s="212" t="s">
        <v>227</v>
      </c>
      <c r="C28" s="160"/>
      <c r="D28" s="160"/>
      <c r="E28" s="213"/>
      <c r="F28" s="192">
        <v>1908900</v>
      </c>
      <c r="G28" s="192">
        <v>0</v>
      </c>
      <c r="H28" s="192">
        <f t="shared" si="0"/>
        <v>0</v>
      </c>
      <c r="I28" s="192">
        <v>1908900</v>
      </c>
    </row>
    <row r="29" spans="1:9" x14ac:dyDescent="0.2">
      <c r="A29" s="65"/>
      <c r="B29" s="212"/>
      <c r="C29" s="160"/>
      <c r="D29" s="160"/>
      <c r="E29" s="213"/>
      <c r="F29" s="192"/>
      <c r="G29" s="192"/>
      <c r="H29" s="192">
        <f t="shared" si="0"/>
        <v>0</v>
      </c>
      <c r="I29" s="192"/>
    </row>
    <row r="30" spans="1:9" x14ac:dyDescent="0.2">
      <c r="A30" s="65"/>
      <c r="B30" s="212"/>
      <c r="C30" s="160"/>
      <c r="D30" s="160"/>
      <c r="E30" s="213"/>
      <c r="F30" s="192"/>
      <c r="G30" s="192"/>
      <c r="H30" s="192">
        <f t="shared" si="0"/>
        <v>0</v>
      </c>
      <c r="I30" s="192"/>
    </row>
    <row r="31" spans="1:9" ht="12.75" customHeight="1" x14ac:dyDescent="0.2">
      <c r="A31" s="370"/>
      <c r="B31" s="367" t="s">
        <v>182</v>
      </c>
      <c r="C31" s="368"/>
      <c r="D31" s="368"/>
      <c r="E31" s="369"/>
      <c r="F31" s="371">
        <v>4328500</v>
      </c>
      <c r="G31" s="371">
        <v>0</v>
      </c>
      <c r="H31" s="192">
        <f t="shared" si="0"/>
        <v>0</v>
      </c>
      <c r="I31" s="371">
        <v>4328500</v>
      </c>
    </row>
    <row r="32" spans="1:9" x14ac:dyDescent="0.2">
      <c r="A32" s="65"/>
      <c r="B32" s="118"/>
      <c r="C32" s="117"/>
      <c r="D32" s="117"/>
      <c r="E32" s="263"/>
      <c r="F32" s="193"/>
      <c r="G32" s="193"/>
      <c r="H32" s="192">
        <f t="shared" si="0"/>
        <v>0</v>
      </c>
      <c r="I32" s="193"/>
    </row>
    <row r="33" spans="1:11" x14ac:dyDescent="0.2">
      <c r="A33" s="65"/>
      <c r="B33" s="206" t="s">
        <v>38</v>
      </c>
      <c r="C33" s="68"/>
      <c r="D33" s="117"/>
      <c r="E33" s="263"/>
      <c r="F33" s="192">
        <v>522880</v>
      </c>
      <c r="G33" s="192">
        <v>0</v>
      </c>
      <c r="H33" s="192">
        <f t="shared" si="0"/>
        <v>130720</v>
      </c>
      <c r="I33" s="192">
        <v>653600</v>
      </c>
    </row>
    <row r="34" spans="1:11" x14ac:dyDescent="0.2">
      <c r="A34" s="65"/>
      <c r="B34" s="264"/>
      <c r="C34" s="265"/>
      <c r="D34" s="265"/>
      <c r="E34" s="266"/>
      <c r="F34" s="193"/>
      <c r="G34" s="193"/>
      <c r="H34" s="192">
        <f t="shared" si="0"/>
        <v>0</v>
      </c>
      <c r="I34" s="193"/>
      <c r="K34" s="163"/>
    </row>
    <row r="35" spans="1:11" x14ac:dyDescent="0.2">
      <c r="A35" s="65"/>
      <c r="B35" s="206" t="s">
        <v>107</v>
      </c>
      <c r="C35" s="68"/>
      <c r="D35" s="68"/>
      <c r="E35" s="263"/>
      <c r="F35" s="192">
        <v>4250000</v>
      </c>
      <c r="G35" s="192">
        <v>237000</v>
      </c>
      <c r="H35" s="192">
        <f t="shared" si="0"/>
        <v>0</v>
      </c>
      <c r="I35" s="192">
        <v>4487000</v>
      </c>
    </row>
    <row r="36" spans="1:11" x14ac:dyDescent="0.2">
      <c r="A36" s="65"/>
      <c r="B36" s="691"/>
      <c r="C36" s="692"/>
      <c r="D36" s="692"/>
      <c r="E36" s="693"/>
      <c r="F36" s="577"/>
      <c r="G36" s="193"/>
      <c r="H36" s="192">
        <f t="shared" si="0"/>
        <v>0</v>
      </c>
      <c r="I36" s="193"/>
    </row>
    <row r="37" spans="1:11" x14ac:dyDescent="0.2">
      <c r="A37" s="65"/>
      <c r="B37" s="88" t="s">
        <v>342</v>
      </c>
      <c r="C37" s="85"/>
      <c r="D37" s="85"/>
      <c r="E37" s="127"/>
      <c r="F37" s="578"/>
      <c r="G37" s="192">
        <v>0</v>
      </c>
      <c r="H37" s="192">
        <f t="shared" si="0"/>
        <v>508864</v>
      </c>
      <c r="I37" s="192">
        <v>508864</v>
      </c>
    </row>
    <row r="38" spans="1:11" x14ac:dyDescent="0.2">
      <c r="A38" s="65"/>
      <c r="B38" s="264"/>
      <c r="C38" s="265"/>
      <c r="D38" s="265"/>
      <c r="E38" s="266"/>
      <c r="F38" s="193"/>
      <c r="G38" s="193"/>
      <c r="H38" s="192">
        <f t="shared" si="0"/>
        <v>0</v>
      </c>
      <c r="I38" s="193"/>
    </row>
    <row r="39" spans="1:11" x14ac:dyDescent="0.2">
      <c r="A39" s="65"/>
      <c r="B39" s="212" t="s">
        <v>124</v>
      </c>
      <c r="C39" s="469"/>
      <c r="D39" s="469"/>
      <c r="E39" s="470"/>
      <c r="F39" s="192">
        <v>1800000</v>
      </c>
      <c r="G39" s="192">
        <v>200000</v>
      </c>
      <c r="H39" s="192">
        <f t="shared" si="0"/>
        <v>0</v>
      </c>
      <c r="I39" s="192">
        <v>2000000</v>
      </c>
    </row>
    <row r="40" spans="1:11" x14ac:dyDescent="0.2">
      <c r="A40" s="65"/>
      <c r="B40" s="161"/>
      <c r="C40" s="85"/>
      <c r="D40" s="85"/>
      <c r="E40" s="128"/>
      <c r="F40" s="579"/>
      <c r="G40" s="579"/>
      <c r="H40" s="192">
        <f t="shared" si="0"/>
        <v>0</v>
      </c>
      <c r="I40" s="579"/>
    </row>
    <row r="41" spans="1:11" x14ac:dyDescent="0.2">
      <c r="A41" s="173"/>
      <c r="B41" s="580" t="s">
        <v>372</v>
      </c>
      <c r="C41" s="189"/>
      <c r="D41" s="189"/>
      <c r="E41" s="218"/>
      <c r="F41" s="581"/>
      <c r="G41" s="194">
        <v>0</v>
      </c>
      <c r="H41" s="192">
        <f t="shared" si="0"/>
        <v>49590</v>
      </c>
      <c r="I41" s="194">
        <v>49590</v>
      </c>
    </row>
    <row r="42" spans="1:11" x14ac:dyDescent="0.2">
      <c r="A42" s="173"/>
      <c r="B42" s="217"/>
      <c r="C42" s="189"/>
      <c r="D42" s="189"/>
      <c r="E42" s="218"/>
      <c r="F42" s="581"/>
      <c r="G42" s="581"/>
      <c r="H42" s="192">
        <f t="shared" si="0"/>
        <v>0</v>
      </c>
      <c r="I42" s="581"/>
    </row>
    <row r="43" spans="1:11" x14ac:dyDescent="0.2">
      <c r="A43" s="173"/>
      <c r="B43" s="217" t="s">
        <v>343</v>
      </c>
      <c r="C43" s="189"/>
      <c r="D43" s="189"/>
      <c r="E43" s="218"/>
      <c r="F43" s="581"/>
      <c r="G43" s="194">
        <v>0</v>
      </c>
      <c r="H43" s="192">
        <f t="shared" si="0"/>
        <v>800100</v>
      </c>
      <c r="I43" s="194">
        <v>800100</v>
      </c>
    </row>
    <row r="44" spans="1:11" x14ac:dyDescent="0.2">
      <c r="A44" s="173"/>
      <c r="B44" s="217"/>
      <c r="C44" s="189"/>
      <c r="D44" s="189"/>
      <c r="E44" s="218"/>
      <c r="F44" s="581"/>
      <c r="G44" s="194"/>
      <c r="H44" s="192">
        <f t="shared" si="0"/>
        <v>0</v>
      </c>
      <c r="I44" s="194"/>
    </row>
    <row r="45" spans="1:11" x14ac:dyDescent="0.2">
      <c r="A45" s="173"/>
      <c r="B45" s="217" t="s">
        <v>344</v>
      </c>
      <c r="C45" s="189"/>
      <c r="D45" s="189"/>
      <c r="E45" s="218"/>
      <c r="F45" s="581"/>
      <c r="G45" s="194">
        <v>0</v>
      </c>
      <c r="H45" s="192">
        <f t="shared" si="0"/>
        <v>607300</v>
      </c>
      <c r="I45" s="194">
        <v>607300</v>
      </c>
    </row>
    <row r="46" spans="1:11" x14ac:dyDescent="0.2">
      <c r="A46" s="173"/>
      <c r="B46" s="217"/>
      <c r="C46" s="189"/>
      <c r="D46" s="189"/>
      <c r="E46" s="218"/>
      <c r="F46" s="581"/>
      <c r="G46" s="581"/>
      <c r="H46" s="192">
        <f t="shared" si="0"/>
        <v>0</v>
      </c>
      <c r="I46" s="581"/>
    </row>
    <row r="47" spans="1:11" x14ac:dyDescent="0.2">
      <c r="A47" s="173"/>
      <c r="B47" s="217"/>
      <c r="C47" s="189"/>
      <c r="D47" s="189"/>
      <c r="E47" s="218"/>
      <c r="F47" s="581"/>
      <c r="G47" s="581"/>
      <c r="H47" s="192">
        <f t="shared" si="0"/>
        <v>0</v>
      </c>
      <c r="I47" s="581"/>
    </row>
    <row r="48" spans="1:11" ht="13.5" thickBot="1" x14ac:dyDescent="0.25">
      <c r="A48" s="173"/>
      <c r="B48" s="173"/>
      <c r="C48" s="20"/>
      <c r="D48" s="20"/>
      <c r="E48" s="54"/>
      <c r="F48" s="195"/>
      <c r="G48" s="195"/>
      <c r="H48" s="194">
        <f t="shared" si="0"/>
        <v>0</v>
      </c>
      <c r="I48" s="195"/>
    </row>
    <row r="49" spans="1:9" ht="13.5" thickBot="1" x14ac:dyDescent="0.25">
      <c r="A49" s="15"/>
      <c r="B49" s="29" t="s">
        <v>118</v>
      </c>
      <c r="C49" s="36"/>
      <c r="D49" s="36"/>
      <c r="E49" s="91"/>
      <c r="F49" s="196">
        <v>30133288</v>
      </c>
      <c r="G49" s="196">
        <f>G16+G22+G24+G26+G28+G31+G33+G35+G39+G37+G41+G43+G45</f>
        <v>437000</v>
      </c>
      <c r="H49" s="196">
        <f t="shared" si="0"/>
        <v>2096574</v>
      </c>
      <c r="I49" s="196">
        <f>I16+I22+I24+I26+I28+I31+I33+I35+I39+I37+I41+I43+I45</f>
        <v>32666862</v>
      </c>
    </row>
    <row r="52" spans="1:9" x14ac:dyDescent="0.2">
      <c r="A52" s="163"/>
    </row>
  </sheetData>
  <mergeCells count="7">
    <mergeCell ref="B3:H3"/>
    <mergeCell ref="B36:E36"/>
    <mergeCell ref="C6:F6"/>
    <mergeCell ref="C8:F8"/>
    <mergeCell ref="B14:E14"/>
    <mergeCell ref="G11:G12"/>
    <mergeCell ref="H11:H12"/>
  </mergeCells>
  <phoneticPr fontId="6" type="noConversion"/>
  <pageMargins left="0.25" right="0.25" top="0.75" bottom="0.75" header="0.3" footer="0.3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7"/>
  <sheetViews>
    <sheetView zoomScale="118" zoomScaleNormal="118" workbookViewId="0">
      <selection activeCell="B3" sqref="B3:N3"/>
    </sheetView>
  </sheetViews>
  <sheetFormatPr defaultRowHeight="12.75" x14ac:dyDescent="0.2"/>
  <cols>
    <col min="2" max="2" width="13.7109375" customWidth="1"/>
    <col min="3" max="3" width="9.140625" bestFit="1" customWidth="1"/>
    <col min="4" max="5" width="7.85546875" customWidth="1"/>
    <col min="6" max="6" width="10" customWidth="1"/>
    <col min="7" max="7" width="9.85546875" bestFit="1" customWidth="1"/>
    <col min="8" max="8" width="9.140625" customWidth="1"/>
    <col min="9" max="9" width="8" customWidth="1"/>
    <col min="10" max="10" width="8.85546875" bestFit="1" customWidth="1"/>
    <col min="11" max="11" width="8.85546875" customWidth="1"/>
    <col min="12" max="12" width="8.7109375" customWidth="1"/>
    <col min="13" max="13" width="9" customWidth="1"/>
    <col min="14" max="14" width="8.28515625" customWidth="1"/>
    <col min="15" max="19" width="8.85546875" customWidth="1"/>
    <col min="20" max="20" width="9.7109375" customWidth="1"/>
    <col min="21" max="21" width="11.140625" customWidth="1"/>
  </cols>
  <sheetData>
    <row r="1" spans="1:21" x14ac:dyDescent="0.2">
      <c r="B1" s="676" t="s">
        <v>374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</row>
    <row r="3" spans="1:21" x14ac:dyDescent="0.2">
      <c r="B3" s="676" t="s">
        <v>412</v>
      </c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676"/>
      <c r="N3" s="676"/>
    </row>
    <row r="5" spans="1:21" x14ac:dyDescent="0.2">
      <c r="P5" s="38"/>
    </row>
    <row r="6" spans="1:21" x14ac:dyDescent="0.2">
      <c r="J6" s="163"/>
      <c r="P6" s="38"/>
    </row>
    <row r="7" spans="1:21" x14ac:dyDescent="0.2">
      <c r="A7" s="4"/>
      <c r="B7" s="4"/>
      <c r="C7" s="4"/>
      <c r="D7" s="4"/>
      <c r="E7" s="4"/>
      <c r="F7" s="4"/>
      <c r="G7" s="4"/>
      <c r="H7" s="677" t="s">
        <v>16</v>
      </c>
      <c r="I7" s="677"/>
      <c r="J7" s="677"/>
      <c r="K7" s="677"/>
      <c r="L7" s="677"/>
      <c r="U7" s="4"/>
    </row>
    <row r="8" spans="1:21" x14ac:dyDescent="0.2">
      <c r="A8" s="4"/>
      <c r="B8" s="4"/>
      <c r="C8" s="4"/>
      <c r="D8" s="4"/>
      <c r="E8" s="4"/>
      <c r="F8" s="4"/>
      <c r="G8" s="4"/>
      <c r="U8" s="4"/>
    </row>
    <row r="9" spans="1:21" x14ac:dyDescent="0.2">
      <c r="A9" s="4"/>
      <c r="B9" s="4"/>
      <c r="C9" s="675" t="s">
        <v>184</v>
      </c>
      <c r="D9" s="675"/>
      <c r="E9" s="675"/>
      <c r="F9" s="675"/>
      <c r="G9" s="675"/>
      <c r="H9" s="675"/>
      <c r="I9" s="675"/>
      <c r="J9" s="675"/>
      <c r="K9" s="675"/>
      <c r="L9" s="675"/>
      <c r="M9" s="675"/>
      <c r="N9" s="675"/>
      <c r="O9" s="675"/>
    </row>
    <row r="10" spans="1:21" x14ac:dyDescent="0.2">
      <c r="B10" s="4"/>
      <c r="H10" s="4"/>
      <c r="I10" s="4"/>
      <c r="J10" s="176">
        <v>2020</v>
      </c>
      <c r="K10" s="176"/>
      <c r="L10" s="4"/>
      <c r="M10" s="4"/>
      <c r="N10" s="4"/>
      <c r="O10" s="4"/>
      <c r="P10" s="4"/>
    </row>
    <row r="11" spans="1:21" ht="13.5" thickBot="1" x14ac:dyDescent="0.25">
      <c r="B11" s="4"/>
      <c r="C11" s="4"/>
      <c r="D11" s="4"/>
      <c r="E11" s="4"/>
      <c r="F11" s="4"/>
      <c r="G11" s="4"/>
      <c r="H11" s="4"/>
      <c r="I11" s="4"/>
      <c r="J11" s="4"/>
      <c r="K11" s="176"/>
      <c r="L11" s="4"/>
      <c r="M11" s="4"/>
      <c r="N11" s="4"/>
      <c r="O11" s="4"/>
      <c r="T11" s="155" t="s">
        <v>179</v>
      </c>
      <c r="U11" s="4"/>
    </row>
    <row r="12" spans="1:21" x14ac:dyDescent="0.2">
      <c r="A12" s="682" t="s">
        <v>65</v>
      </c>
      <c r="B12" s="700"/>
      <c r="C12" s="268" t="s">
        <v>57</v>
      </c>
      <c r="D12" s="269" t="s">
        <v>54</v>
      </c>
      <c r="E12" s="269" t="s">
        <v>334</v>
      </c>
      <c r="F12" s="269" t="s">
        <v>222</v>
      </c>
      <c r="G12" s="269" t="s">
        <v>198</v>
      </c>
      <c r="H12" s="269" t="s">
        <v>102</v>
      </c>
      <c r="I12" s="269" t="s">
        <v>56</v>
      </c>
      <c r="J12" s="269" t="s">
        <v>58</v>
      </c>
      <c r="K12" s="269" t="s">
        <v>101</v>
      </c>
      <c r="L12" s="269" t="s">
        <v>59</v>
      </c>
      <c r="M12" s="269" t="s">
        <v>60</v>
      </c>
      <c r="N12" s="269" t="s">
        <v>55</v>
      </c>
      <c r="O12" s="269" t="s">
        <v>61</v>
      </c>
      <c r="P12" s="269" t="s">
        <v>63</v>
      </c>
      <c r="Q12" s="270" t="s">
        <v>64</v>
      </c>
      <c r="R12" s="270" t="s">
        <v>346</v>
      </c>
      <c r="S12" s="490" t="s">
        <v>193</v>
      </c>
      <c r="T12" s="702" t="s">
        <v>77</v>
      </c>
    </row>
    <row r="13" spans="1:21" ht="13.5" thickBot="1" x14ac:dyDescent="0.25">
      <c r="A13" s="273"/>
      <c r="B13" s="274"/>
      <c r="C13" s="275" t="s">
        <v>141</v>
      </c>
      <c r="D13" s="276" t="s">
        <v>20</v>
      </c>
      <c r="E13" s="276" t="s">
        <v>355</v>
      </c>
      <c r="F13" s="276" t="s">
        <v>231</v>
      </c>
      <c r="G13" s="276" t="s">
        <v>199</v>
      </c>
      <c r="H13" s="276" t="s">
        <v>103</v>
      </c>
      <c r="I13" s="277" t="s">
        <v>212</v>
      </c>
      <c r="J13" s="276" t="s">
        <v>211</v>
      </c>
      <c r="K13" s="276" t="s">
        <v>104</v>
      </c>
      <c r="L13" s="276" t="s">
        <v>33</v>
      </c>
      <c r="M13" s="276" t="s">
        <v>213</v>
      </c>
      <c r="N13" s="276" t="s">
        <v>105</v>
      </c>
      <c r="O13" s="276" t="s">
        <v>106</v>
      </c>
      <c r="P13" s="276" t="s">
        <v>157</v>
      </c>
      <c r="Q13" s="278" t="s">
        <v>158</v>
      </c>
      <c r="R13" s="278" t="s">
        <v>356</v>
      </c>
      <c r="S13" s="491" t="s">
        <v>242</v>
      </c>
      <c r="T13" s="703"/>
    </row>
    <row r="14" spans="1:21" x14ac:dyDescent="0.2">
      <c r="A14" s="386" t="s">
        <v>139</v>
      </c>
      <c r="B14" s="387"/>
      <c r="C14" s="380"/>
      <c r="D14" s="346"/>
      <c r="E14" s="346"/>
      <c r="F14" s="346">
        <v>2935080</v>
      </c>
      <c r="G14" s="389">
        <v>8003851</v>
      </c>
      <c r="H14" s="346"/>
      <c r="I14" s="346"/>
      <c r="J14" s="346"/>
      <c r="K14" s="346"/>
      <c r="L14" s="346">
        <v>2645000</v>
      </c>
      <c r="M14" s="346"/>
      <c r="N14" s="346"/>
      <c r="O14" s="346"/>
      <c r="P14" s="346"/>
      <c r="Q14" s="381">
        <v>3174516</v>
      </c>
      <c r="R14" s="381"/>
      <c r="S14" s="342"/>
      <c r="T14" s="382">
        <f>SUM(C14:S14)</f>
        <v>16758447</v>
      </c>
      <c r="U14" s="302"/>
    </row>
    <row r="15" spans="1:21" x14ac:dyDescent="0.2">
      <c r="A15" s="386"/>
      <c r="B15" s="387"/>
      <c r="C15" s="380"/>
      <c r="D15" s="346"/>
      <c r="E15" s="346"/>
      <c r="F15" s="346"/>
      <c r="G15" s="389"/>
      <c r="H15" s="346"/>
      <c r="I15" s="346"/>
      <c r="J15" s="346"/>
      <c r="K15" s="346"/>
      <c r="L15" s="346"/>
      <c r="M15" s="346"/>
      <c r="N15" s="346"/>
      <c r="O15" s="346"/>
      <c r="P15" s="346"/>
      <c r="Q15" s="381"/>
      <c r="R15" s="381"/>
      <c r="S15" s="347"/>
      <c r="T15" s="382"/>
    </row>
    <row r="16" spans="1:21" x14ac:dyDescent="0.2">
      <c r="A16" s="386" t="s">
        <v>197</v>
      </c>
      <c r="B16" s="387"/>
      <c r="C16" s="380">
        <v>17000</v>
      </c>
      <c r="D16" s="346">
        <v>100000</v>
      </c>
      <c r="E16" s="346"/>
      <c r="F16" s="346"/>
      <c r="G16" s="389">
        <v>110000</v>
      </c>
      <c r="H16" s="346"/>
      <c r="I16" s="346"/>
      <c r="J16" s="346"/>
      <c r="K16" s="346"/>
      <c r="L16" s="346">
        <v>100000</v>
      </c>
      <c r="M16" s="346">
        <v>1129068</v>
      </c>
      <c r="N16" s="346"/>
      <c r="O16" s="346"/>
      <c r="P16" s="346"/>
      <c r="Q16" s="381">
        <v>150000</v>
      </c>
      <c r="R16" s="381"/>
      <c r="S16" s="347"/>
      <c r="T16" s="382">
        <f>SUM(C16:S16)</f>
        <v>1606068</v>
      </c>
    </row>
    <row r="17" spans="1:20" x14ac:dyDescent="0.2">
      <c r="A17" s="386"/>
      <c r="B17" s="387"/>
      <c r="C17" s="380"/>
      <c r="D17" s="346"/>
      <c r="E17" s="346"/>
      <c r="F17" s="346"/>
      <c r="G17" s="389"/>
      <c r="H17" s="346"/>
      <c r="I17" s="346"/>
      <c r="J17" s="346"/>
      <c r="K17" s="346"/>
      <c r="L17" s="346"/>
      <c r="M17" s="346"/>
      <c r="N17" s="346"/>
      <c r="O17" s="346"/>
      <c r="P17" s="346"/>
      <c r="Q17" s="381"/>
      <c r="R17" s="381"/>
      <c r="S17" s="347"/>
      <c r="T17" s="382"/>
    </row>
    <row r="18" spans="1:20" x14ac:dyDescent="0.2">
      <c r="A18" s="216" t="s">
        <v>350</v>
      </c>
      <c r="B18" s="11"/>
      <c r="C18" s="181">
        <v>5072857</v>
      </c>
      <c r="D18" s="351"/>
      <c r="E18" s="351"/>
      <c r="F18" s="351"/>
      <c r="G18" s="351"/>
      <c r="H18" s="351"/>
      <c r="I18" s="351"/>
      <c r="J18" s="351"/>
      <c r="K18" s="351"/>
      <c r="L18" s="351"/>
      <c r="M18" s="351"/>
      <c r="N18" s="351"/>
      <c r="O18" s="351"/>
      <c r="P18" s="351"/>
      <c r="Q18" s="376"/>
      <c r="R18" s="376"/>
      <c r="S18" s="220"/>
      <c r="T18" s="382">
        <f>SUM(C18:S18)</f>
        <v>5072857</v>
      </c>
    </row>
    <row r="19" spans="1:20" x14ac:dyDescent="0.2">
      <c r="A19" s="216"/>
      <c r="B19" s="11"/>
      <c r="C19" s="203"/>
      <c r="D19" s="351"/>
      <c r="E19" s="351"/>
      <c r="F19" s="351"/>
      <c r="G19" s="351"/>
      <c r="H19" s="351"/>
      <c r="I19" s="351"/>
      <c r="J19" s="351"/>
      <c r="K19" s="351"/>
      <c r="L19" s="351"/>
      <c r="M19" s="351"/>
      <c r="N19" s="351"/>
      <c r="O19" s="351"/>
      <c r="P19" s="351"/>
      <c r="Q19" s="376"/>
      <c r="R19" s="376"/>
      <c r="S19" s="220"/>
      <c r="T19" s="382"/>
    </row>
    <row r="20" spans="1:20" x14ac:dyDescent="0.2">
      <c r="A20" s="216" t="s">
        <v>188</v>
      </c>
      <c r="B20" s="11"/>
      <c r="C20" s="18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76"/>
      <c r="R20" s="376"/>
      <c r="S20" s="220"/>
      <c r="T20" s="382"/>
    </row>
    <row r="21" spans="1:20" x14ac:dyDescent="0.2">
      <c r="A21" s="216" t="s">
        <v>321</v>
      </c>
      <c r="B21" s="11"/>
      <c r="C21" s="181"/>
      <c r="D21" s="351"/>
      <c r="E21" s="351"/>
      <c r="F21" s="351"/>
      <c r="G21" s="351">
        <v>33309</v>
      </c>
      <c r="H21" s="351"/>
      <c r="I21" s="351"/>
      <c r="J21" s="351"/>
      <c r="K21" s="351"/>
      <c r="L21" s="351">
        <v>157567</v>
      </c>
      <c r="M21" s="351"/>
      <c r="N21" s="351"/>
      <c r="O21" s="351"/>
      <c r="P21" s="351"/>
      <c r="Q21" s="376">
        <v>50000</v>
      </c>
      <c r="R21" s="376"/>
      <c r="S21" s="220"/>
      <c r="T21" s="382">
        <f>SUM(C21:S21)</f>
        <v>240876</v>
      </c>
    </row>
    <row r="22" spans="1:20" x14ac:dyDescent="0.2">
      <c r="A22" s="216" t="s">
        <v>210</v>
      </c>
      <c r="B22" s="11"/>
      <c r="C22" s="181"/>
      <c r="D22" s="351"/>
      <c r="E22" s="351"/>
      <c r="F22" s="351"/>
      <c r="G22" s="351">
        <v>150943</v>
      </c>
      <c r="H22" s="351"/>
      <c r="I22" s="351"/>
      <c r="J22" s="351"/>
      <c r="K22" s="351"/>
      <c r="L22" s="351">
        <v>150943</v>
      </c>
      <c r="M22" s="351"/>
      <c r="N22" s="351"/>
      <c r="O22" s="351"/>
      <c r="P22" s="351"/>
      <c r="Q22" s="376">
        <v>150943</v>
      </c>
      <c r="R22" s="376"/>
      <c r="S22" s="220"/>
      <c r="T22" s="382">
        <f>SUM(C22:S22)</f>
        <v>452829</v>
      </c>
    </row>
    <row r="23" spans="1:20" x14ac:dyDescent="0.2">
      <c r="A23" s="216" t="s">
        <v>140</v>
      </c>
      <c r="B23" s="11"/>
      <c r="C23" s="181"/>
      <c r="D23" s="351"/>
      <c r="E23" s="351"/>
      <c r="F23" s="351"/>
      <c r="G23" s="351">
        <v>16100</v>
      </c>
      <c r="H23" s="351"/>
      <c r="I23" s="351"/>
      <c r="J23" s="351"/>
      <c r="K23" s="351"/>
      <c r="L23" s="351">
        <v>16100</v>
      </c>
      <c r="M23" s="351"/>
      <c r="N23" s="351"/>
      <c r="O23" s="351"/>
      <c r="P23" s="351"/>
      <c r="Q23" s="376">
        <v>16100</v>
      </c>
      <c r="R23" s="376"/>
      <c r="S23" s="220"/>
      <c r="T23" s="382">
        <f>SUM(C23:S23)</f>
        <v>48300</v>
      </c>
    </row>
    <row r="24" spans="1:20" x14ac:dyDescent="0.2">
      <c r="A24" s="216"/>
      <c r="B24" s="11"/>
      <c r="C24" s="181"/>
      <c r="D24" s="351"/>
      <c r="E24" s="351"/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376"/>
      <c r="R24" s="376"/>
      <c r="S24" s="220"/>
      <c r="T24" s="382"/>
    </row>
    <row r="25" spans="1:20" x14ac:dyDescent="0.2">
      <c r="A25" s="239" t="s">
        <v>349</v>
      </c>
      <c r="B25" s="388"/>
      <c r="C25" s="228"/>
      <c r="D25" s="344"/>
      <c r="E25" s="344"/>
      <c r="F25" s="344">
        <v>85000</v>
      </c>
      <c r="G25" s="344">
        <v>250000</v>
      </c>
      <c r="H25" s="344"/>
      <c r="I25" s="344"/>
      <c r="J25" s="344"/>
      <c r="K25" s="344"/>
      <c r="L25" s="344"/>
      <c r="M25" s="344"/>
      <c r="N25" s="344"/>
      <c r="O25" s="344"/>
      <c r="P25" s="344"/>
      <c r="Q25" s="383"/>
      <c r="R25" s="383"/>
      <c r="S25" s="229"/>
      <c r="T25" s="382">
        <f t="shared" ref="T25:T33" si="0">SUM(C25:S25)</f>
        <v>335000</v>
      </c>
    </row>
    <row r="26" spans="1:20" ht="13.5" thickBot="1" x14ac:dyDescent="0.25">
      <c r="A26" s="239"/>
      <c r="B26" s="241"/>
      <c r="C26" s="228"/>
      <c r="D26" s="344"/>
      <c r="E26" s="344"/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83"/>
      <c r="R26" s="383"/>
      <c r="S26" s="229"/>
      <c r="T26" s="382"/>
    </row>
    <row r="27" spans="1:20" ht="13.5" thickBot="1" x14ac:dyDescent="0.25">
      <c r="A27" s="132" t="s">
        <v>351</v>
      </c>
      <c r="B27" s="89"/>
      <c r="C27" s="205">
        <f>SUM(C14:C26)</f>
        <v>5089857</v>
      </c>
      <c r="D27" s="205">
        <f t="shared" ref="D27:S27" si="1">SUM(D14:D26)</f>
        <v>100000</v>
      </c>
      <c r="E27" s="205"/>
      <c r="F27" s="205">
        <v>3020080</v>
      </c>
      <c r="G27" s="205">
        <f>SUM(G14:G26)</f>
        <v>8564203</v>
      </c>
      <c r="H27" s="205">
        <f t="shared" si="1"/>
        <v>0</v>
      </c>
      <c r="I27" s="205">
        <f t="shared" si="1"/>
        <v>0</v>
      </c>
      <c r="J27" s="205">
        <f t="shared" si="1"/>
        <v>0</v>
      </c>
      <c r="K27" s="205">
        <f t="shared" si="1"/>
        <v>0</v>
      </c>
      <c r="L27" s="205">
        <f>SUM(L14:L26)</f>
        <v>3069610</v>
      </c>
      <c r="M27" s="205">
        <v>1129068</v>
      </c>
      <c r="N27" s="205">
        <f t="shared" si="1"/>
        <v>0</v>
      </c>
      <c r="O27" s="205">
        <f t="shared" si="1"/>
        <v>0</v>
      </c>
      <c r="P27" s="205">
        <f t="shared" si="1"/>
        <v>0</v>
      </c>
      <c r="Q27" s="253">
        <f>SUM(Q14:Q26)</f>
        <v>3541559</v>
      </c>
      <c r="R27" s="478"/>
      <c r="S27" s="232">
        <f t="shared" si="1"/>
        <v>0</v>
      </c>
      <c r="T27" s="205">
        <f>SUM(T14:T26)</f>
        <v>24514377</v>
      </c>
    </row>
    <row r="28" spans="1:20" x14ac:dyDescent="0.2">
      <c r="A28" s="271"/>
      <c r="B28" s="267"/>
      <c r="C28" s="384"/>
      <c r="D28" s="384"/>
      <c r="E28" s="384"/>
      <c r="F28" s="384"/>
      <c r="G28" s="384"/>
      <c r="H28" s="384"/>
      <c r="I28" s="384"/>
      <c r="J28" s="384"/>
      <c r="K28" s="384"/>
      <c r="L28" s="384"/>
      <c r="M28" s="384"/>
      <c r="N28" s="384"/>
      <c r="O28" s="384"/>
      <c r="P28" s="384"/>
      <c r="Q28" s="384"/>
      <c r="R28" s="384"/>
      <c r="S28" s="489"/>
      <c r="T28" s="382">
        <f t="shared" si="0"/>
        <v>0</v>
      </c>
    </row>
    <row r="29" spans="1:20" x14ac:dyDescent="0.2">
      <c r="A29" s="272" t="s">
        <v>218</v>
      </c>
      <c r="B29" s="129"/>
      <c r="C29" s="181">
        <v>736378</v>
      </c>
      <c r="D29" s="351">
        <v>10000</v>
      </c>
      <c r="E29" s="351"/>
      <c r="F29" s="351">
        <v>331820</v>
      </c>
      <c r="G29" s="351">
        <v>921168</v>
      </c>
      <c r="H29" s="351"/>
      <c r="I29" s="351"/>
      <c r="J29" s="351"/>
      <c r="K29" s="351"/>
      <c r="L29" s="351">
        <v>437245</v>
      </c>
      <c r="M29" s="351">
        <v>197587</v>
      </c>
      <c r="N29" s="351"/>
      <c r="O29" s="351"/>
      <c r="P29" s="351"/>
      <c r="Q29" s="376">
        <v>610936</v>
      </c>
      <c r="R29" s="376"/>
      <c r="S29" s="220"/>
      <c r="T29" s="382">
        <f>SUM(C29:S29)</f>
        <v>3245134</v>
      </c>
    </row>
    <row r="30" spans="1:20" x14ac:dyDescent="0.2">
      <c r="A30" s="272" t="s">
        <v>142</v>
      </c>
      <c r="B30" s="129"/>
      <c r="C30" s="18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76"/>
      <c r="R30" s="376"/>
      <c r="S30" s="220"/>
      <c r="T30" s="382">
        <f t="shared" si="0"/>
        <v>0</v>
      </c>
    </row>
    <row r="31" spans="1:20" x14ac:dyDescent="0.2">
      <c r="A31" s="272" t="s">
        <v>143</v>
      </c>
      <c r="B31" s="129"/>
      <c r="C31" s="181">
        <v>52174</v>
      </c>
      <c r="D31" s="351"/>
      <c r="E31" s="351"/>
      <c r="F31" s="351"/>
      <c r="G31" s="351">
        <v>32052</v>
      </c>
      <c r="H31" s="351"/>
      <c r="I31" s="351"/>
      <c r="J31" s="351"/>
      <c r="K31" s="351"/>
      <c r="L31" s="351">
        <v>26087</v>
      </c>
      <c r="M31" s="351"/>
      <c r="N31" s="351"/>
      <c r="O31" s="351"/>
      <c r="P31" s="351"/>
      <c r="Q31" s="376">
        <v>26088</v>
      </c>
      <c r="R31" s="376"/>
      <c r="S31" s="220"/>
      <c r="T31" s="382">
        <f>SUM(C31:S31)</f>
        <v>136401</v>
      </c>
    </row>
    <row r="32" spans="1:20" x14ac:dyDescent="0.2">
      <c r="A32" s="272"/>
      <c r="B32" s="129"/>
      <c r="C32" s="18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76"/>
      <c r="R32" s="376"/>
      <c r="S32" s="220"/>
      <c r="T32" s="382">
        <f t="shared" si="0"/>
        <v>0</v>
      </c>
    </row>
    <row r="33" spans="1:21" ht="13.5" thickBot="1" x14ac:dyDescent="0.25">
      <c r="A33" s="374"/>
      <c r="B33" s="375"/>
      <c r="C33" s="224"/>
      <c r="D33" s="353"/>
      <c r="E33" s="353"/>
      <c r="F33" s="353"/>
      <c r="G33" s="353"/>
      <c r="H33" s="353"/>
      <c r="I33" s="353"/>
      <c r="J33" s="353"/>
      <c r="K33" s="353"/>
      <c r="L33" s="353"/>
      <c r="M33" s="353"/>
      <c r="N33" s="353"/>
      <c r="O33" s="353"/>
      <c r="P33" s="353"/>
      <c r="Q33" s="385"/>
      <c r="R33" s="385"/>
      <c r="S33" s="225"/>
      <c r="T33" s="382">
        <f t="shared" si="0"/>
        <v>0</v>
      </c>
    </row>
    <row r="34" spans="1:21" ht="13.5" thickBot="1" x14ac:dyDescent="0.25">
      <c r="A34" s="132" t="s">
        <v>352</v>
      </c>
      <c r="B34" s="89"/>
      <c r="C34" s="205">
        <f>SUM(C29:C33)</f>
        <v>788552</v>
      </c>
      <c r="D34" s="205">
        <f t="shared" ref="D34:S34" si="2">SUM(D29:D33)</f>
        <v>10000</v>
      </c>
      <c r="E34" s="205"/>
      <c r="F34" s="205">
        <f>SUM(F29:F33)</f>
        <v>331820</v>
      </c>
      <c r="G34" s="205">
        <f>SUM(G29:G33)</f>
        <v>953220</v>
      </c>
      <c r="H34" s="205">
        <f t="shared" si="2"/>
        <v>0</v>
      </c>
      <c r="I34" s="205">
        <f t="shared" si="2"/>
        <v>0</v>
      </c>
      <c r="J34" s="205">
        <f t="shared" si="2"/>
        <v>0</v>
      </c>
      <c r="K34" s="205">
        <f t="shared" si="2"/>
        <v>0</v>
      </c>
      <c r="L34" s="205">
        <f>SUM(L29:L33)</f>
        <v>463332</v>
      </c>
      <c r="M34" s="205">
        <v>197587</v>
      </c>
      <c r="N34" s="205">
        <f t="shared" si="2"/>
        <v>0</v>
      </c>
      <c r="O34" s="205">
        <f t="shared" si="2"/>
        <v>0</v>
      </c>
      <c r="P34" s="205">
        <f t="shared" si="2"/>
        <v>0</v>
      </c>
      <c r="Q34" s="253">
        <v>637024</v>
      </c>
      <c r="R34" s="478"/>
      <c r="S34" s="232">
        <f t="shared" si="2"/>
        <v>0</v>
      </c>
      <c r="T34" s="205">
        <f>SUM(C34:S34)</f>
        <v>3381535</v>
      </c>
    </row>
    <row r="35" spans="1:21" x14ac:dyDescent="0.2">
      <c r="A35" s="391"/>
      <c r="B35" s="391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</row>
    <row r="36" spans="1:21" ht="63" customHeight="1" x14ac:dyDescent="0.2">
      <c r="A36" s="391"/>
      <c r="B36" s="391"/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  <c r="T36" s="302"/>
      <c r="U36" s="302"/>
    </row>
    <row r="37" spans="1:21" ht="44.25" customHeight="1" x14ac:dyDescent="0.2">
      <c r="A37" s="391"/>
      <c r="B37" s="391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</row>
    <row r="38" spans="1:21" x14ac:dyDescent="0.2">
      <c r="A38" s="391"/>
      <c r="B38" s="391"/>
      <c r="C38" s="302"/>
      <c r="D38" s="302"/>
      <c r="E38" s="302"/>
      <c r="F38" s="302"/>
      <c r="G38" s="302"/>
      <c r="H38" s="302"/>
      <c r="I38" s="302"/>
      <c r="J38" s="302"/>
      <c r="K38" s="302"/>
      <c r="L38" s="302"/>
      <c r="M38" s="302"/>
      <c r="N38" s="302"/>
      <c r="O38" s="302"/>
      <c r="P38" s="302"/>
      <c r="Q38" s="302"/>
      <c r="R38" s="302"/>
      <c r="S38" s="302"/>
      <c r="T38" s="302"/>
      <c r="U38" s="302"/>
    </row>
    <row r="39" spans="1:21" x14ac:dyDescent="0.2">
      <c r="A39" s="131"/>
      <c r="B39" s="131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392"/>
      <c r="U39" s="4"/>
    </row>
    <row r="40" spans="1:21" x14ac:dyDescent="0.2">
      <c r="A40" s="131"/>
      <c r="B40" s="13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38"/>
      <c r="U40" s="4"/>
    </row>
    <row r="42" spans="1:21" ht="13.5" thickBot="1" x14ac:dyDescent="0.25">
      <c r="D42" s="406"/>
      <c r="E42" s="406"/>
      <c r="F42" s="406"/>
      <c r="T42" s="155" t="s">
        <v>179</v>
      </c>
      <c r="U42" s="406"/>
    </row>
    <row r="43" spans="1:21" x14ac:dyDescent="0.2">
      <c r="A43" s="701" t="s">
        <v>65</v>
      </c>
      <c r="B43" s="694"/>
      <c r="C43" s="268" t="s">
        <v>57</v>
      </c>
      <c r="D43" s="269" t="s">
        <v>54</v>
      </c>
      <c r="E43" s="269" t="s">
        <v>334</v>
      </c>
      <c r="F43" s="269" t="s">
        <v>222</v>
      </c>
      <c r="G43" s="269" t="s">
        <v>198</v>
      </c>
      <c r="H43" s="269" t="s">
        <v>102</v>
      </c>
      <c r="I43" s="269" t="s">
        <v>319</v>
      </c>
      <c r="J43" s="269" t="s">
        <v>58</v>
      </c>
      <c r="K43" s="269" t="s">
        <v>101</v>
      </c>
      <c r="L43" s="269" t="s">
        <v>59</v>
      </c>
      <c r="M43" s="269" t="s">
        <v>60</v>
      </c>
      <c r="N43" s="269" t="s">
        <v>55</v>
      </c>
      <c r="O43" s="269" t="s">
        <v>61</v>
      </c>
      <c r="P43" s="269" t="s">
        <v>63</v>
      </c>
      <c r="Q43" s="269" t="s">
        <v>64</v>
      </c>
      <c r="R43" s="270" t="s">
        <v>346</v>
      </c>
      <c r="S43" s="270" t="s">
        <v>193</v>
      </c>
      <c r="T43" s="702" t="s">
        <v>77</v>
      </c>
    </row>
    <row r="44" spans="1:21" ht="13.5" thickBot="1" x14ac:dyDescent="0.25">
      <c r="A44" s="279"/>
      <c r="B44" s="280"/>
      <c r="C44" s="275" t="s">
        <v>141</v>
      </c>
      <c r="D44" s="276" t="s">
        <v>20</v>
      </c>
      <c r="E44" s="276" t="s">
        <v>355</v>
      </c>
      <c r="F44" s="276" t="s">
        <v>232</v>
      </c>
      <c r="G44" s="276" t="s">
        <v>199</v>
      </c>
      <c r="H44" s="276" t="s">
        <v>103</v>
      </c>
      <c r="I44" s="277" t="s">
        <v>322</v>
      </c>
      <c r="J44" s="276" t="s">
        <v>211</v>
      </c>
      <c r="K44" s="276" t="s">
        <v>104</v>
      </c>
      <c r="L44" s="276" t="s">
        <v>33</v>
      </c>
      <c r="M44" s="276" t="s">
        <v>213</v>
      </c>
      <c r="N44" s="276" t="s">
        <v>105</v>
      </c>
      <c r="O44" s="276" t="s">
        <v>106</v>
      </c>
      <c r="P44" s="276" t="s">
        <v>157</v>
      </c>
      <c r="Q44" s="276" t="s">
        <v>158</v>
      </c>
      <c r="R44" s="278" t="s">
        <v>356</v>
      </c>
      <c r="S44" s="278" t="s">
        <v>243</v>
      </c>
      <c r="T44" s="703"/>
    </row>
    <row r="45" spans="1:21" x14ac:dyDescent="0.2">
      <c r="A45" s="216" t="s">
        <v>144</v>
      </c>
      <c r="B45" s="26"/>
      <c r="C45" s="418"/>
      <c r="D45" s="341"/>
      <c r="E45" s="341"/>
      <c r="F45" s="341"/>
      <c r="G45" s="341">
        <v>181480</v>
      </c>
      <c r="H45" s="341"/>
      <c r="I45" s="341"/>
      <c r="J45" s="341"/>
      <c r="K45" s="341"/>
      <c r="L45" s="341">
        <v>24000</v>
      </c>
      <c r="M45" s="341"/>
      <c r="N45" s="341"/>
      <c r="O45" s="341"/>
      <c r="P45" s="341"/>
      <c r="Q45" s="341">
        <v>24000</v>
      </c>
      <c r="R45" s="584"/>
      <c r="S45" s="342"/>
      <c r="T45" s="377">
        <f>SUM(C45:S45)</f>
        <v>229480</v>
      </c>
    </row>
    <row r="46" spans="1:21" x14ac:dyDescent="0.2">
      <c r="A46" s="216" t="s">
        <v>145</v>
      </c>
      <c r="B46" s="26"/>
      <c r="C46" s="181">
        <v>90000</v>
      </c>
      <c r="D46" s="351"/>
      <c r="E46" s="351"/>
      <c r="F46" s="351"/>
      <c r="G46" s="351"/>
      <c r="H46" s="351"/>
      <c r="I46" s="351"/>
      <c r="J46" s="351"/>
      <c r="K46" s="351"/>
      <c r="L46" s="351"/>
      <c r="M46" s="351"/>
      <c r="N46" s="351"/>
      <c r="O46" s="351"/>
      <c r="P46" s="351"/>
      <c r="Q46" s="351">
        <v>5000</v>
      </c>
      <c r="R46" s="376"/>
      <c r="S46" s="220"/>
      <c r="T46" s="377">
        <f>SUM(C46:S46)</f>
        <v>95000</v>
      </c>
    </row>
    <row r="47" spans="1:21" x14ac:dyDescent="0.2">
      <c r="A47" s="216" t="s">
        <v>146</v>
      </c>
      <c r="B47" s="26"/>
      <c r="C47" s="181">
        <v>33000</v>
      </c>
      <c r="D47" s="351"/>
      <c r="E47" s="351"/>
      <c r="F47" s="351"/>
      <c r="G47" s="351"/>
      <c r="H47" s="351"/>
      <c r="I47" s="351"/>
      <c r="J47" s="351"/>
      <c r="K47" s="351"/>
      <c r="L47" s="351"/>
      <c r="M47" s="351"/>
      <c r="N47" s="351"/>
      <c r="O47" s="351"/>
      <c r="P47" s="351"/>
      <c r="Q47" s="351"/>
      <c r="R47" s="376"/>
      <c r="S47" s="220"/>
      <c r="T47" s="377">
        <f t="shared" ref="T47:T75" si="3">SUM(C47:S47)</f>
        <v>33000</v>
      </c>
    </row>
    <row r="48" spans="1:21" ht="12.75" hidden="1" customHeight="1" x14ac:dyDescent="0.2">
      <c r="A48" s="216" t="s">
        <v>34</v>
      </c>
      <c r="B48" s="26"/>
      <c r="C48" s="181"/>
      <c r="D48" s="351"/>
      <c r="E48" s="351"/>
      <c r="F48" s="351"/>
      <c r="G48" s="351"/>
      <c r="H48" s="351"/>
      <c r="I48" s="351"/>
      <c r="J48" s="351"/>
      <c r="K48" s="351"/>
      <c r="L48" s="351"/>
      <c r="M48" s="351"/>
      <c r="N48" s="351"/>
      <c r="O48" s="351"/>
      <c r="P48" s="351"/>
      <c r="Q48" s="351"/>
      <c r="R48" s="376"/>
      <c r="S48" s="220"/>
      <c r="T48" s="377">
        <f t="shared" si="3"/>
        <v>0</v>
      </c>
    </row>
    <row r="49" spans="1:20" x14ac:dyDescent="0.2">
      <c r="A49" s="216" t="s">
        <v>353</v>
      </c>
      <c r="B49" s="26"/>
      <c r="C49" s="181"/>
      <c r="D49" s="351">
        <v>50000</v>
      </c>
      <c r="E49" s="351"/>
      <c r="F49" s="351"/>
      <c r="G49" s="351">
        <v>288360</v>
      </c>
      <c r="H49" s="351">
        <v>100000</v>
      </c>
      <c r="I49" s="351"/>
      <c r="J49" s="351"/>
      <c r="K49" s="351">
        <v>240000</v>
      </c>
      <c r="L49" s="351"/>
      <c r="M49" s="351"/>
      <c r="N49" s="351"/>
      <c r="O49" s="351"/>
      <c r="P49" s="351"/>
      <c r="Q49" s="351">
        <v>400000</v>
      </c>
      <c r="R49" s="376"/>
      <c r="S49" s="220"/>
      <c r="T49" s="377">
        <f t="shared" si="3"/>
        <v>1078360</v>
      </c>
    </row>
    <row r="50" spans="1:20" x14ac:dyDescent="0.2">
      <c r="A50" s="216" t="s">
        <v>147</v>
      </c>
      <c r="B50" s="26"/>
      <c r="C50" s="181"/>
      <c r="D50" s="351"/>
      <c r="E50" s="351"/>
      <c r="F50" s="351"/>
      <c r="G50" s="351"/>
      <c r="H50" s="351"/>
      <c r="I50" s="351"/>
      <c r="J50" s="351"/>
      <c r="K50" s="351"/>
      <c r="L50" s="351"/>
      <c r="M50" s="351">
        <v>213000</v>
      </c>
      <c r="N50" s="351"/>
      <c r="O50" s="351"/>
      <c r="P50" s="351"/>
      <c r="Q50" s="351">
        <v>125000</v>
      </c>
      <c r="R50" s="376"/>
      <c r="S50" s="220"/>
      <c r="T50" s="377">
        <f>SUM(C50:S50)</f>
        <v>338000</v>
      </c>
    </row>
    <row r="51" spans="1:20" x14ac:dyDescent="0.2">
      <c r="A51" s="216" t="s">
        <v>148</v>
      </c>
      <c r="B51" s="26"/>
      <c r="C51" s="181">
        <v>268000</v>
      </c>
      <c r="D51" s="351">
        <v>270000</v>
      </c>
      <c r="E51" s="353"/>
      <c r="F51" s="80"/>
      <c r="G51" s="351">
        <v>3777890</v>
      </c>
      <c r="H51" s="351">
        <v>818000</v>
      </c>
      <c r="I51" s="80"/>
      <c r="J51" s="351">
        <v>613000</v>
      </c>
      <c r="K51" s="351">
        <v>346000</v>
      </c>
      <c r="L51" s="351">
        <v>196000</v>
      </c>
      <c r="M51" s="80"/>
      <c r="N51" s="351"/>
      <c r="O51" s="351">
        <v>763481</v>
      </c>
      <c r="P51" s="351"/>
      <c r="Q51" s="351">
        <v>422000</v>
      </c>
      <c r="R51" s="376"/>
      <c r="S51" s="220">
        <v>1885000</v>
      </c>
      <c r="T51" s="377">
        <f t="shared" si="3"/>
        <v>9359371</v>
      </c>
    </row>
    <row r="52" spans="1:20" x14ac:dyDescent="0.2">
      <c r="A52" s="216" t="s">
        <v>149</v>
      </c>
      <c r="B52" s="26"/>
      <c r="C52" s="181"/>
      <c r="D52" s="351"/>
      <c r="E52" s="351"/>
      <c r="F52" s="351"/>
      <c r="G52" s="351"/>
      <c r="H52" s="351"/>
      <c r="I52" s="351"/>
      <c r="J52" s="351"/>
      <c r="K52" s="351"/>
      <c r="L52" s="351"/>
      <c r="M52" s="351"/>
      <c r="N52" s="351"/>
      <c r="O52" s="351"/>
      <c r="P52" s="351"/>
      <c r="Q52" s="351"/>
      <c r="R52" s="376"/>
      <c r="S52" s="220"/>
      <c r="T52" s="377">
        <f t="shared" si="3"/>
        <v>0</v>
      </c>
    </row>
    <row r="53" spans="1:20" x14ac:dyDescent="0.2">
      <c r="A53" s="212" t="s">
        <v>35</v>
      </c>
      <c r="B53" s="35"/>
      <c r="C53" s="203">
        <f>SUM(C45:C52)</f>
        <v>391000</v>
      </c>
      <c r="D53" s="378">
        <f t="shared" ref="D53:S53" si="4">SUM(D45:D52)</f>
        <v>320000</v>
      </c>
      <c r="E53" s="378"/>
      <c r="F53" s="378">
        <f t="shared" si="4"/>
        <v>0</v>
      </c>
      <c r="G53" s="378">
        <f t="shared" si="4"/>
        <v>4247730</v>
      </c>
      <c r="H53" s="378">
        <f t="shared" si="4"/>
        <v>918000</v>
      </c>
      <c r="I53" s="378">
        <f t="shared" si="4"/>
        <v>0</v>
      </c>
      <c r="J53" s="378">
        <f t="shared" si="4"/>
        <v>613000</v>
      </c>
      <c r="K53" s="378">
        <f t="shared" si="4"/>
        <v>586000</v>
      </c>
      <c r="L53" s="378">
        <f t="shared" si="4"/>
        <v>220000</v>
      </c>
      <c r="M53" s="378">
        <f t="shared" si="4"/>
        <v>213000</v>
      </c>
      <c r="N53" s="378">
        <f t="shared" si="4"/>
        <v>0</v>
      </c>
      <c r="O53" s="378">
        <f t="shared" si="4"/>
        <v>763481</v>
      </c>
      <c r="P53" s="378">
        <f t="shared" si="4"/>
        <v>0</v>
      </c>
      <c r="Q53" s="378">
        <f t="shared" si="4"/>
        <v>976000</v>
      </c>
      <c r="R53" s="585"/>
      <c r="S53" s="260">
        <f t="shared" si="4"/>
        <v>1885000</v>
      </c>
      <c r="T53" s="203">
        <f>SUM(C53:S53)</f>
        <v>11133211</v>
      </c>
    </row>
    <row r="54" spans="1:20" x14ac:dyDescent="0.2">
      <c r="A54" s="212" t="s">
        <v>357</v>
      </c>
      <c r="B54" s="26"/>
      <c r="C54" s="181"/>
      <c r="D54" s="351"/>
      <c r="E54" s="351"/>
      <c r="F54" s="351"/>
      <c r="G54" s="351"/>
      <c r="H54" s="378">
        <v>1240000</v>
      </c>
      <c r="I54" s="351"/>
      <c r="J54" s="351"/>
      <c r="K54" s="351"/>
      <c r="L54" s="351"/>
      <c r="M54" s="351"/>
      <c r="N54" s="351"/>
      <c r="O54" s="351"/>
      <c r="P54" s="351"/>
      <c r="Q54" s="351"/>
      <c r="R54" s="376"/>
      <c r="S54" s="220"/>
      <c r="T54" s="377">
        <f t="shared" si="3"/>
        <v>1240000</v>
      </c>
    </row>
    <row r="55" spans="1:20" x14ac:dyDescent="0.2">
      <c r="A55" s="216" t="s">
        <v>150</v>
      </c>
      <c r="B55" s="26"/>
      <c r="C55" s="181">
        <v>275953</v>
      </c>
      <c r="D55" s="351"/>
      <c r="E55" s="353"/>
      <c r="F55" s="80"/>
      <c r="G55" s="351">
        <v>30000</v>
      </c>
      <c r="H55" s="351"/>
      <c r="I55" s="351"/>
      <c r="J55" s="351"/>
      <c r="K55" s="351"/>
      <c r="L55" s="351"/>
      <c r="M55" s="351"/>
      <c r="N55" s="351"/>
      <c r="O55" s="351"/>
      <c r="P55" s="351"/>
      <c r="Q55" s="351">
        <v>30000</v>
      </c>
      <c r="R55" s="376"/>
      <c r="S55" s="220"/>
      <c r="T55" s="377">
        <f>SUM(C55:S55)</f>
        <v>335953</v>
      </c>
    </row>
    <row r="56" spans="1:20" x14ac:dyDescent="0.2">
      <c r="A56" s="216" t="s">
        <v>151</v>
      </c>
      <c r="B56" s="26"/>
      <c r="C56" s="181">
        <v>97325</v>
      </c>
      <c r="D56" s="351"/>
      <c r="E56" s="353"/>
      <c r="F56" s="80"/>
      <c r="G56" s="351">
        <v>15000</v>
      </c>
      <c r="H56" s="351"/>
      <c r="I56" s="351"/>
      <c r="J56" s="351"/>
      <c r="K56" s="351"/>
      <c r="L56" s="351"/>
      <c r="M56" s="351"/>
      <c r="N56" s="351"/>
      <c r="O56" s="351"/>
      <c r="P56" s="351"/>
      <c r="Q56" s="351">
        <v>15000</v>
      </c>
      <c r="R56" s="376"/>
      <c r="S56" s="220"/>
      <c r="T56" s="377">
        <f t="shared" si="3"/>
        <v>127325</v>
      </c>
    </row>
    <row r="57" spans="1:20" x14ac:dyDescent="0.2">
      <c r="A57" s="212" t="s">
        <v>36</v>
      </c>
      <c r="B57" s="35"/>
      <c r="C57" s="203">
        <f>SUM(C55:C56)</f>
        <v>373278</v>
      </c>
      <c r="D57" s="378">
        <f t="shared" ref="D57:S57" si="5">SUM(D55:D56)</f>
        <v>0</v>
      </c>
      <c r="E57" s="378"/>
      <c r="F57" s="378">
        <f t="shared" si="5"/>
        <v>0</v>
      </c>
      <c r="G57" s="378">
        <f t="shared" si="5"/>
        <v>45000</v>
      </c>
      <c r="H57" s="378">
        <f t="shared" si="5"/>
        <v>0</v>
      </c>
      <c r="I57" s="378">
        <f t="shared" si="5"/>
        <v>0</v>
      </c>
      <c r="J57" s="378">
        <f t="shared" si="5"/>
        <v>0</v>
      </c>
      <c r="K57" s="378">
        <f t="shared" si="5"/>
        <v>0</v>
      </c>
      <c r="L57" s="378">
        <f t="shared" si="5"/>
        <v>0</v>
      </c>
      <c r="M57" s="378">
        <f t="shared" si="5"/>
        <v>0</v>
      </c>
      <c r="N57" s="378">
        <f t="shared" si="5"/>
        <v>0</v>
      </c>
      <c r="O57" s="378">
        <f t="shared" si="5"/>
        <v>0</v>
      </c>
      <c r="P57" s="378">
        <f t="shared" si="5"/>
        <v>0</v>
      </c>
      <c r="Q57" s="378">
        <f t="shared" si="5"/>
        <v>45000</v>
      </c>
      <c r="R57" s="585"/>
      <c r="S57" s="260">
        <f t="shared" si="5"/>
        <v>0</v>
      </c>
      <c r="T57" s="203">
        <f>SUM(C57:S57)</f>
        <v>463278</v>
      </c>
    </row>
    <row r="58" spans="1:20" x14ac:dyDescent="0.2">
      <c r="A58" s="212"/>
      <c r="B58" s="35"/>
      <c r="C58" s="203"/>
      <c r="D58" s="378"/>
      <c r="E58" s="378"/>
      <c r="F58" s="378"/>
      <c r="G58" s="378"/>
      <c r="H58" s="378"/>
      <c r="I58" s="378"/>
      <c r="J58" s="378"/>
      <c r="K58" s="378"/>
      <c r="L58" s="378"/>
      <c r="M58" s="378"/>
      <c r="N58" s="378"/>
      <c r="O58" s="378"/>
      <c r="P58" s="378"/>
      <c r="Q58" s="378"/>
      <c r="R58" s="585"/>
      <c r="S58" s="260"/>
      <c r="T58" s="377">
        <f t="shared" si="3"/>
        <v>0</v>
      </c>
    </row>
    <row r="59" spans="1:20" x14ac:dyDescent="0.2">
      <c r="A59" s="216" t="s">
        <v>152</v>
      </c>
      <c r="B59" s="26"/>
      <c r="C59" s="181"/>
      <c r="D59" s="351"/>
      <c r="E59" s="351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351">
        <v>1670769</v>
      </c>
      <c r="Q59" s="351"/>
      <c r="R59" s="376">
        <v>50000</v>
      </c>
      <c r="S59" s="220"/>
      <c r="T59" s="377">
        <f t="shared" si="3"/>
        <v>1720769</v>
      </c>
    </row>
    <row r="60" spans="1:20" x14ac:dyDescent="0.2">
      <c r="A60" s="216" t="s">
        <v>354</v>
      </c>
      <c r="B60" s="26"/>
      <c r="C60" s="181"/>
      <c r="D60" s="351"/>
      <c r="E60" s="351"/>
      <c r="F60" s="351"/>
      <c r="G60" s="351"/>
      <c r="H60" s="351"/>
      <c r="I60" s="351"/>
      <c r="J60" s="351"/>
      <c r="K60" s="351"/>
      <c r="L60" s="351"/>
      <c r="M60" s="351"/>
      <c r="N60" s="351"/>
      <c r="O60" s="351"/>
      <c r="P60" s="351"/>
      <c r="Q60" s="351"/>
      <c r="R60" s="376"/>
      <c r="S60" s="220"/>
      <c r="T60" s="377">
        <f t="shared" si="3"/>
        <v>0</v>
      </c>
    </row>
    <row r="61" spans="1:20" x14ac:dyDescent="0.2">
      <c r="A61" s="216" t="s">
        <v>270</v>
      </c>
      <c r="B61" s="26"/>
      <c r="C61" s="219">
        <v>811276</v>
      </c>
      <c r="D61" s="349">
        <v>30000</v>
      </c>
      <c r="E61" s="349"/>
      <c r="F61" s="349"/>
      <c r="G61" s="349"/>
      <c r="H61" s="351"/>
      <c r="I61" s="351"/>
      <c r="J61" s="351">
        <v>482000</v>
      </c>
      <c r="K61" s="351"/>
      <c r="L61" s="351">
        <v>1314001</v>
      </c>
      <c r="M61" s="351">
        <v>30000</v>
      </c>
      <c r="N61" s="351">
        <v>20000</v>
      </c>
      <c r="O61" s="351">
        <v>488000</v>
      </c>
      <c r="P61" s="351"/>
      <c r="Q61" s="351"/>
      <c r="R61" s="376"/>
      <c r="S61" s="220"/>
      <c r="T61" s="377">
        <f t="shared" si="3"/>
        <v>3175277</v>
      </c>
    </row>
    <row r="62" spans="1:20" x14ac:dyDescent="0.2">
      <c r="A62" s="216"/>
      <c r="B62" s="26"/>
      <c r="C62" s="181"/>
      <c r="D62" s="351"/>
      <c r="E62" s="351"/>
      <c r="F62" s="351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76"/>
      <c r="S62" s="220"/>
      <c r="T62" s="377">
        <f t="shared" si="3"/>
        <v>0</v>
      </c>
    </row>
    <row r="63" spans="1:20" x14ac:dyDescent="0.2">
      <c r="A63" s="216"/>
      <c r="B63" s="26"/>
      <c r="C63" s="181"/>
      <c r="D63" s="351"/>
      <c r="E63" s="351"/>
      <c r="F63" s="351"/>
      <c r="G63" s="351"/>
      <c r="H63" s="351"/>
      <c r="I63" s="351"/>
      <c r="J63" s="351"/>
      <c r="K63" s="351"/>
      <c r="L63" s="351"/>
      <c r="M63" s="351"/>
      <c r="N63" s="351"/>
      <c r="O63" s="351"/>
      <c r="P63" s="351"/>
      <c r="Q63" s="351"/>
      <c r="R63" s="376"/>
      <c r="S63" s="220"/>
      <c r="T63" s="377">
        <f t="shared" si="3"/>
        <v>0</v>
      </c>
    </row>
    <row r="64" spans="1:20" x14ac:dyDescent="0.2">
      <c r="A64" s="216" t="s">
        <v>153</v>
      </c>
      <c r="B64" s="26"/>
      <c r="C64" s="181">
        <v>81000</v>
      </c>
      <c r="D64" s="351">
        <v>100000</v>
      </c>
      <c r="E64" s="353"/>
      <c r="F64" s="80"/>
      <c r="G64" s="351">
        <v>354331</v>
      </c>
      <c r="H64" s="351">
        <v>75000</v>
      </c>
      <c r="I64" s="351"/>
      <c r="J64" s="351">
        <v>172000</v>
      </c>
      <c r="K64" s="351">
        <v>917834</v>
      </c>
      <c r="L64" s="351">
        <v>354069</v>
      </c>
      <c r="M64" s="351">
        <v>430000</v>
      </c>
      <c r="N64" s="351"/>
      <c r="O64" s="351">
        <v>60000</v>
      </c>
      <c r="P64" s="351"/>
      <c r="Q64" s="351">
        <v>240000</v>
      </c>
      <c r="R64" s="376"/>
      <c r="S64" s="220"/>
      <c r="T64" s="377">
        <f t="shared" si="3"/>
        <v>2784234</v>
      </c>
    </row>
    <row r="65" spans="1:21" x14ac:dyDescent="0.2">
      <c r="A65" s="216" t="s">
        <v>156</v>
      </c>
      <c r="B65" s="26"/>
      <c r="C65" s="181">
        <v>466780</v>
      </c>
      <c r="D65" s="351"/>
      <c r="E65" s="351">
        <v>56000</v>
      </c>
      <c r="F65" s="351"/>
      <c r="G65" s="351"/>
      <c r="H65" s="351">
        <v>70000</v>
      </c>
      <c r="I65" s="351"/>
      <c r="J65" s="351"/>
      <c r="K65" s="351"/>
      <c r="L65" s="351"/>
      <c r="M65" s="351"/>
      <c r="N65" s="351"/>
      <c r="O65" s="351"/>
      <c r="P65" s="351"/>
      <c r="Q65" s="351">
        <v>28400</v>
      </c>
      <c r="R65" s="376"/>
      <c r="S65" s="220"/>
      <c r="T65" s="377">
        <f t="shared" si="3"/>
        <v>621180</v>
      </c>
    </row>
    <row r="66" spans="1:21" x14ac:dyDescent="0.2">
      <c r="A66" s="216" t="s">
        <v>154</v>
      </c>
      <c r="B66" s="26"/>
      <c r="C66" s="181">
        <v>983000</v>
      </c>
      <c r="D66" s="351">
        <v>110000</v>
      </c>
      <c r="E66" s="353"/>
      <c r="F66" s="80"/>
      <c r="G66" s="351">
        <v>496330</v>
      </c>
      <c r="H66" s="351">
        <v>352000</v>
      </c>
      <c r="I66" s="351">
        <v>410000</v>
      </c>
      <c r="J66" s="351">
        <v>1140000</v>
      </c>
      <c r="K66" s="351">
        <v>348864</v>
      </c>
      <c r="L66" s="351">
        <v>120000</v>
      </c>
      <c r="M66" s="351"/>
      <c r="N66" s="351">
        <v>50000</v>
      </c>
      <c r="O66" s="351">
        <v>990000</v>
      </c>
      <c r="P66" s="351"/>
      <c r="Q66" s="351">
        <v>150000</v>
      </c>
      <c r="R66" s="376"/>
      <c r="S66" s="220">
        <v>380000</v>
      </c>
      <c r="T66" s="377">
        <f t="shared" si="3"/>
        <v>5530194</v>
      </c>
    </row>
    <row r="67" spans="1:21" x14ac:dyDescent="0.2">
      <c r="A67" s="216"/>
      <c r="B67" s="26"/>
      <c r="C67" s="181"/>
      <c r="D67" s="351"/>
      <c r="E67" s="351"/>
      <c r="F67" s="351"/>
      <c r="G67" s="351"/>
      <c r="H67" s="351"/>
      <c r="I67" s="351"/>
      <c r="J67" s="351"/>
      <c r="K67" s="351"/>
      <c r="L67" s="351"/>
      <c r="M67" s="351"/>
      <c r="N67" s="351"/>
      <c r="O67" s="351"/>
      <c r="P67" s="351"/>
      <c r="Q67" s="351"/>
      <c r="R67" s="376"/>
      <c r="S67" s="220"/>
      <c r="T67" s="377">
        <f t="shared" si="3"/>
        <v>0</v>
      </c>
    </row>
    <row r="68" spans="1:21" x14ac:dyDescent="0.2">
      <c r="A68" s="216"/>
      <c r="B68" s="26"/>
      <c r="C68" s="181"/>
      <c r="D68" s="351"/>
      <c r="E68" s="351"/>
      <c r="F68" s="351"/>
      <c r="G68" s="351"/>
      <c r="H68" s="351"/>
      <c r="I68" s="351"/>
      <c r="J68" s="351"/>
      <c r="K68" s="351"/>
      <c r="L68" s="351"/>
      <c r="M68" s="351"/>
      <c r="N68" s="351"/>
      <c r="O68" s="351"/>
      <c r="P68" s="351"/>
      <c r="Q68" s="351"/>
      <c r="R68" s="376"/>
      <c r="S68" s="220"/>
      <c r="T68" s="377">
        <f t="shared" si="3"/>
        <v>0</v>
      </c>
    </row>
    <row r="69" spans="1:21" x14ac:dyDescent="0.2">
      <c r="A69" s="216" t="s">
        <v>348</v>
      </c>
      <c r="B69" s="26"/>
      <c r="C69" s="181">
        <v>100000</v>
      </c>
      <c r="D69" s="351"/>
      <c r="E69" s="351"/>
      <c r="F69" s="351"/>
      <c r="G69" s="351"/>
      <c r="H69" s="351"/>
      <c r="I69" s="351"/>
      <c r="J69" s="351"/>
      <c r="K69" s="351"/>
      <c r="L69" s="351">
        <v>1396999</v>
      </c>
      <c r="M69" s="351"/>
      <c r="N69" s="351"/>
      <c r="O69" s="351">
        <v>40000</v>
      </c>
      <c r="P69" s="351"/>
      <c r="Q69" s="351"/>
      <c r="R69" s="376"/>
      <c r="S69" s="220"/>
      <c r="T69" s="377">
        <f t="shared" si="3"/>
        <v>1536999</v>
      </c>
    </row>
    <row r="70" spans="1:21" x14ac:dyDescent="0.2">
      <c r="A70" s="212" t="s">
        <v>128</v>
      </c>
      <c r="B70" s="35"/>
      <c r="C70" s="203">
        <f>SUM(C59:C69)</f>
        <v>2442056</v>
      </c>
      <c r="D70" s="378">
        <f>SUM(D59:D69)</f>
        <v>240000</v>
      </c>
      <c r="E70" s="378">
        <f>SUM(E59:E69)</f>
        <v>56000</v>
      </c>
      <c r="F70" s="378">
        <f t="shared" ref="F70:S70" si="6">SUM(F59:F69)</f>
        <v>0</v>
      </c>
      <c r="G70" s="378">
        <f t="shared" si="6"/>
        <v>850661</v>
      </c>
      <c r="H70" s="378">
        <f t="shared" si="6"/>
        <v>497000</v>
      </c>
      <c r="I70" s="378">
        <f t="shared" si="6"/>
        <v>410000</v>
      </c>
      <c r="J70" s="378">
        <f>SUM(J59:J69)</f>
        <v>1794000</v>
      </c>
      <c r="K70" s="378">
        <f t="shared" si="6"/>
        <v>1266698</v>
      </c>
      <c r="L70" s="378">
        <f t="shared" si="6"/>
        <v>3185069</v>
      </c>
      <c r="M70" s="378">
        <f t="shared" si="6"/>
        <v>460000</v>
      </c>
      <c r="N70" s="378">
        <f t="shared" si="6"/>
        <v>70000</v>
      </c>
      <c r="O70" s="378">
        <f t="shared" si="6"/>
        <v>1578000</v>
      </c>
      <c r="P70" s="378">
        <f t="shared" si="6"/>
        <v>1670769</v>
      </c>
      <c r="Q70" s="378">
        <f t="shared" si="6"/>
        <v>418400</v>
      </c>
      <c r="R70" s="585">
        <f>SUM(R59:R69)</f>
        <v>50000</v>
      </c>
      <c r="S70" s="260">
        <f t="shared" si="6"/>
        <v>380000</v>
      </c>
      <c r="T70" s="203">
        <f>SUM(C70:S70)</f>
        <v>15368653</v>
      </c>
    </row>
    <row r="71" spans="1:21" x14ac:dyDescent="0.2">
      <c r="A71" s="216"/>
      <c r="B71" s="26"/>
      <c r="C71" s="181"/>
      <c r="D71" s="351"/>
      <c r="E71" s="351"/>
      <c r="F71" s="351"/>
      <c r="G71" s="351"/>
      <c r="H71" s="351"/>
      <c r="I71" s="351"/>
      <c r="J71" s="351"/>
      <c r="K71" s="351"/>
      <c r="L71" s="351"/>
      <c r="M71" s="351"/>
      <c r="N71" s="351"/>
      <c r="O71" s="351"/>
      <c r="P71" s="351"/>
      <c r="Q71" s="351"/>
      <c r="R71" s="376"/>
      <c r="S71" s="220"/>
      <c r="T71" s="377">
        <f t="shared" si="3"/>
        <v>0</v>
      </c>
    </row>
    <row r="72" spans="1:21" x14ac:dyDescent="0.2">
      <c r="A72" s="216" t="s">
        <v>155</v>
      </c>
      <c r="B72" s="26"/>
      <c r="C72" s="181">
        <v>50000</v>
      </c>
      <c r="D72" s="378"/>
      <c r="E72" s="378"/>
      <c r="F72" s="378"/>
      <c r="G72" s="378"/>
      <c r="H72" s="351"/>
      <c r="I72" s="351"/>
      <c r="J72" s="351"/>
      <c r="K72" s="351"/>
      <c r="L72" s="351"/>
      <c r="M72" s="351"/>
      <c r="N72" s="351"/>
      <c r="O72" s="351"/>
      <c r="P72" s="351"/>
      <c r="Q72" s="351"/>
      <c r="R72" s="376"/>
      <c r="S72" s="220"/>
      <c r="T72" s="377">
        <f t="shared" si="3"/>
        <v>50000</v>
      </c>
    </row>
    <row r="73" spans="1:21" x14ac:dyDescent="0.2">
      <c r="A73" s="216"/>
      <c r="B73" s="26"/>
      <c r="C73" s="181"/>
      <c r="D73" s="351"/>
      <c r="E73" s="351"/>
      <c r="F73" s="351"/>
      <c r="G73" s="351"/>
      <c r="H73" s="351"/>
      <c r="I73" s="351"/>
      <c r="J73" s="351"/>
      <c r="K73" s="351"/>
      <c r="L73" s="351"/>
      <c r="M73" s="351"/>
      <c r="N73" s="351"/>
      <c r="O73" s="351"/>
      <c r="P73" s="351"/>
      <c r="Q73" s="351"/>
      <c r="R73" s="376"/>
      <c r="S73" s="220"/>
      <c r="T73" s="377">
        <f t="shared" si="3"/>
        <v>0</v>
      </c>
    </row>
    <row r="74" spans="1:21" x14ac:dyDescent="0.2">
      <c r="A74" s="212" t="s">
        <v>37</v>
      </c>
      <c r="B74" s="35"/>
      <c r="C74" s="203">
        <v>661000</v>
      </c>
      <c r="D74" s="378">
        <v>93000</v>
      </c>
      <c r="E74" s="586"/>
      <c r="F74" s="80">
        <v>0</v>
      </c>
      <c r="G74" s="378">
        <v>1119476</v>
      </c>
      <c r="H74" s="378">
        <v>593000</v>
      </c>
      <c r="I74" s="378">
        <v>111000</v>
      </c>
      <c r="J74" s="378">
        <v>632000</v>
      </c>
      <c r="K74" s="378">
        <v>294960</v>
      </c>
      <c r="L74" s="378">
        <v>1088000</v>
      </c>
      <c r="M74" s="378">
        <v>92000</v>
      </c>
      <c r="N74" s="378">
        <v>22000</v>
      </c>
      <c r="O74" s="378">
        <v>436000</v>
      </c>
      <c r="P74" s="378">
        <v>434791</v>
      </c>
      <c r="Q74" s="378">
        <v>396000</v>
      </c>
      <c r="R74" s="585">
        <v>10000</v>
      </c>
      <c r="S74" s="260">
        <v>510100</v>
      </c>
      <c r="T74" s="377">
        <f t="shared" si="3"/>
        <v>6493327</v>
      </c>
    </row>
    <row r="75" spans="1:21" ht="13.5" thickBot="1" x14ac:dyDescent="0.25">
      <c r="A75" s="216"/>
      <c r="B75" s="26"/>
      <c r="C75" s="204"/>
      <c r="D75" s="419"/>
      <c r="E75" s="419"/>
      <c r="F75" s="419"/>
      <c r="G75" s="419"/>
      <c r="H75" s="419"/>
      <c r="I75" s="419"/>
      <c r="J75" s="419"/>
      <c r="K75" s="419"/>
      <c r="L75" s="419"/>
      <c r="M75" s="419"/>
      <c r="N75" s="419"/>
      <c r="O75" s="419"/>
      <c r="P75" s="419"/>
      <c r="Q75" s="419"/>
      <c r="R75" s="477"/>
      <c r="S75" s="231"/>
      <c r="T75" s="377">
        <f t="shared" si="3"/>
        <v>0</v>
      </c>
    </row>
    <row r="76" spans="1:21" ht="13.5" thickBot="1" x14ac:dyDescent="0.25">
      <c r="A76" s="242" t="s">
        <v>53</v>
      </c>
      <c r="B76" s="379"/>
      <c r="C76" s="205">
        <f>C53+C57+C70+C72+C74</f>
        <v>3917334</v>
      </c>
      <c r="D76" s="205">
        <f t="shared" ref="D76:S76" si="7">D53+D57+D70+D72+D74</f>
        <v>653000</v>
      </c>
      <c r="E76" s="205">
        <v>56000</v>
      </c>
      <c r="F76" s="205">
        <f t="shared" si="7"/>
        <v>0</v>
      </c>
      <c r="G76" s="205">
        <f t="shared" si="7"/>
        <v>6262867</v>
      </c>
      <c r="H76" s="205">
        <f>H53+H57+H70+H72+H74+H54</f>
        <v>3248000</v>
      </c>
      <c r="I76" s="205">
        <f t="shared" si="7"/>
        <v>521000</v>
      </c>
      <c r="J76" s="205">
        <f t="shared" si="7"/>
        <v>3039000</v>
      </c>
      <c r="K76" s="205">
        <f t="shared" si="7"/>
        <v>2147658</v>
      </c>
      <c r="L76" s="205">
        <f t="shared" si="7"/>
        <v>4493069</v>
      </c>
      <c r="M76" s="205">
        <f t="shared" si="7"/>
        <v>765000</v>
      </c>
      <c r="N76" s="205">
        <f t="shared" si="7"/>
        <v>92000</v>
      </c>
      <c r="O76" s="205">
        <f t="shared" si="7"/>
        <v>2777481</v>
      </c>
      <c r="P76" s="205">
        <f t="shared" si="7"/>
        <v>2105560</v>
      </c>
      <c r="Q76" s="205">
        <f t="shared" si="7"/>
        <v>1835400</v>
      </c>
      <c r="R76" s="205">
        <v>60000</v>
      </c>
      <c r="S76" s="205">
        <f t="shared" si="7"/>
        <v>2775100</v>
      </c>
      <c r="T76" s="205">
        <f>T53+T54+T57+T70+T72+T74</f>
        <v>34748469</v>
      </c>
      <c r="U76" s="420"/>
    </row>
    <row r="77" spans="1:21" x14ac:dyDescent="0.2">
      <c r="Q77" s="421"/>
      <c r="R77" s="421"/>
      <c r="S77" s="421"/>
      <c r="T77" s="392"/>
    </row>
  </sheetData>
  <mergeCells count="8">
    <mergeCell ref="B1:N1"/>
    <mergeCell ref="C9:O9"/>
    <mergeCell ref="H7:L7"/>
    <mergeCell ref="B3:N3"/>
    <mergeCell ref="A12:B12"/>
    <mergeCell ref="A43:B43"/>
    <mergeCell ref="T12:T13"/>
    <mergeCell ref="T43:T44"/>
  </mergeCells>
  <phoneticPr fontId="6" type="noConversion"/>
  <pageMargins left="0.25" right="0.25" top="0.75" bottom="0.75" header="0.3" footer="0.3"/>
  <pageSetup paperSize="9" scale="83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7"/>
  <sheetViews>
    <sheetView workbookViewId="0">
      <selection activeCell="B3" sqref="B3:L3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4" width="10.7109375" customWidth="1"/>
    <col min="15" max="15" width="12" customWidth="1"/>
  </cols>
  <sheetData>
    <row r="1" spans="1:15" x14ac:dyDescent="0.2">
      <c r="B1" s="676" t="s">
        <v>375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</row>
    <row r="3" spans="1:15" x14ac:dyDescent="0.2">
      <c r="B3" s="668" t="s">
        <v>413</v>
      </c>
      <c r="C3" s="668"/>
      <c r="D3" s="668"/>
      <c r="E3" s="668"/>
      <c r="F3" s="668"/>
      <c r="G3" s="668"/>
      <c r="H3" s="668"/>
      <c r="I3" s="668"/>
      <c r="J3" s="668"/>
      <c r="K3" s="668"/>
      <c r="L3" s="668"/>
    </row>
    <row r="5" spans="1:15" x14ac:dyDescent="0.2">
      <c r="B5" s="163"/>
      <c r="F5" s="163"/>
    </row>
    <row r="6" spans="1:15" x14ac:dyDescent="0.2">
      <c r="A6" s="4"/>
      <c r="B6" s="4"/>
      <c r="C6" s="4"/>
      <c r="F6" s="677" t="s">
        <v>183</v>
      </c>
      <c r="G6" s="677"/>
      <c r="H6" s="677"/>
    </row>
    <row r="7" spans="1:15" x14ac:dyDescent="0.2">
      <c r="A7" s="4"/>
      <c r="B7" s="4"/>
      <c r="C7" s="4"/>
    </row>
    <row r="8" spans="1:15" x14ac:dyDescent="0.2">
      <c r="A8" s="4"/>
      <c r="B8" s="675" t="s">
        <v>129</v>
      </c>
      <c r="C8" s="675"/>
      <c r="D8" s="675"/>
      <c r="E8" s="675"/>
      <c r="F8" s="675"/>
      <c r="G8" s="675"/>
      <c r="H8" s="675"/>
      <c r="I8" s="675"/>
      <c r="J8" s="675"/>
      <c r="K8" s="675"/>
      <c r="L8" s="675"/>
      <c r="M8" s="4"/>
    </row>
    <row r="9" spans="1:15" x14ac:dyDescent="0.2">
      <c r="A9" s="4"/>
      <c r="B9" s="4"/>
      <c r="C9" s="4"/>
      <c r="D9" s="4"/>
      <c r="E9" s="4"/>
      <c r="F9" s="4"/>
      <c r="G9" s="176">
        <v>2020</v>
      </c>
      <c r="H9" s="4"/>
      <c r="I9" s="4"/>
      <c r="J9" s="4"/>
      <c r="K9" s="4"/>
      <c r="L9" s="4"/>
      <c r="M9" s="155"/>
    </row>
    <row r="10" spans="1:15" ht="13.5" thickBo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55" t="s">
        <v>179</v>
      </c>
    </row>
    <row r="11" spans="1:15" ht="13.5" thickBot="1" x14ac:dyDescent="0.25">
      <c r="A11" s="29"/>
      <c r="B11" s="197" t="s">
        <v>12</v>
      </c>
      <c r="C11" s="89"/>
      <c r="D11" s="89"/>
      <c r="E11" s="90"/>
      <c r="F11" s="707" t="s">
        <v>13</v>
      </c>
      <c r="G11" s="708"/>
      <c r="H11" s="707" t="s">
        <v>14</v>
      </c>
      <c r="I11" s="708"/>
      <c r="J11" s="707" t="s">
        <v>15</v>
      </c>
      <c r="K11" s="708"/>
      <c r="L11" s="707" t="s">
        <v>11</v>
      </c>
      <c r="M11" s="709"/>
      <c r="N11" s="480"/>
      <c r="O11" s="133"/>
    </row>
    <row r="12" spans="1:15" ht="13.5" thickBot="1" x14ac:dyDescent="0.25">
      <c r="A12" s="107" t="s">
        <v>21</v>
      </c>
      <c r="B12" s="107" t="s">
        <v>23</v>
      </c>
      <c r="C12" s="93"/>
      <c r="D12" s="93"/>
      <c r="E12" s="94"/>
      <c r="F12" s="710" t="s">
        <v>4</v>
      </c>
      <c r="G12" s="711"/>
      <c r="H12" s="710" t="s">
        <v>219</v>
      </c>
      <c r="I12" s="711"/>
      <c r="J12" s="710" t="s">
        <v>5</v>
      </c>
      <c r="K12" s="711"/>
      <c r="L12" s="710" t="s">
        <v>161</v>
      </c>
      <c r="M12" s="712"/>
      <c r="N12" s="704" t="s">
        <v>118</v>
      </c>
      <c r="O12" s="705"/>
    </row>
    <row r="13" spans="1:15" ht="23.25" thickBot="1" x14ac:dyDescent="0.25">
      <c r="A13" s="235" t="s">
        <v>22</v>
      </c>
      <c r="B13" s="233"/>
      <c r="C13" s="95"/>
      <c r="D13" s="95"/>
      <c r="E13" s="96"/>
      <c r="F13" s="481" t="s">
        <v>18</v>
      </c>
      <c r="G13" s="482" t="s">
        <v>307</v>
      </c>
      <c r="H13" s="481" t="s">
        <v>18</v>
      </c>
      <c r="I13" s="482" t="s">
        <v>307</v>
      </c>
      <c r="J13" s="481" t="s">
        <v>18</v>
      </c>
      <c r="K13" s="482" t="s">
        <v>307</v>
      </c>
      <c r="L13" s="483" t="s">
        <v>18</v>
      </c>
      <c r="M13" s="484" t="s">
        <v>307</v>
      </c>
      <c r="N13" s="582" t="s">
        <v>306</v>
      </c>
      <c r="O13" s="583" t="s">
        <v>307</v>
      </c>
    </row>
    <row r="14" spans="1:15" x14ac:dyDescent="0.2">
      <c r="A14" s="8" t="s">
        <v>19</v>
      </c>
      <c r="B14" s="8"/>
      <c r="C14" s="58"/>
      <c r="D14" s="58"/>
      <c r="E14" s="34"/>
      <c r="F14" s="97"/>
      <c r="G14" s="98"/>
      <c r="H14" s="97"/>
      <c r="I14" s="98"/>
      <c r="J14" s="97"/>
      <c r="K14" s="98"/>
      <c r="L14" s="97"/>
      <c r="M14" s="121"/>
      <c r="N14" s="359"/>
      <c r="O14" s="60"/>
    </row>
    <row r="15" spans="1:15" x14ac:dyDescent="0.2">
      <c r="A15" s="166"/>
      <c r="B15" s="66"/>
      <c r="C15" s="26"/>
      <c r="D15" s="2"/>
      <c r="E15" s="50"/>
      <c r="F15" s="219"/>
      <c r="G15" s="220"/>
      <c r="H15" s="181"/>
      <c r="I15" s="220"/>
      <c r="J15" s="181"/>
      <c r="K15" s="220"/>
      <c r="L15" s="181"/>
      <c r="M15" s="376"/>
      <c r="N15" s="51"/>
      <c r="O15" s="53"/>
    </row>
    <row r="16" spans="1:15" x14ac:dyDescent="0.2">
      <c r="A16" s="236" t="s">
        <v>57</v>
      </c>
      <c r="B16" s="680" t="s">
        <v>130</v>
      </c>
      <c r="C16" s="706"/>
      <c r="D16" s="706"/>
      <c r="E16" s="50"/>
      <c r="F16" s="219">
        <v>4896243</v>
      </c>
      <c r="G16" s="221">
        <v>5089857</v>
      </c>
      <c r="H16" s="181">
        <v>788552</v>
      </c>
      <c r="I16" s="220">
        <v>788552</v>
      </c>
      <c r="J16" s="181">
        <v>3256000</v>
      </c>
      <c r="K16" s="220">
        <v>3917334</v>
      </c>
      <c r="L16" s="475">
        <v>1130000</v>
      </c>
      <c r="M16" s="376">
        <v>1254973</v>
      </c>
      <c r="N16" s="186">
        <f t="shared" ref="N16:N33" si="0">F16+H16+J16+L16</f>
        <v>10070795</v>
      </c>
      <c r="O16" s="299">
        <f t="shared" ref="O16:O33" si="1">G16+I16+K16+M16</f>
        <v>11050716</v>
      </c>
    </row>
    <row r="17" spans="1:15" x14ac:dyDescent="0.2">
      <c r="A17" s="236" t="s">
        <v>54</v>
      </c>
      <c r="B17" s="216" t="s">
        <v>108</v>
      </c>
      <c r="C17" s="11"/>
      <c r="D17" s="11"/>
      <c r="E17" s="50"/>
      <c r="F17" s="226"/>
      <c r="G17" s="221">
        <v>100000</v>
      </c>
      <c r="H17" s="181"/>
      <c r="I17" s="220">
        <v>10000</v>
      </c>
      <c r="J17" s="181">
        <v>603000</v>
      </c>
      <c r="K17" s="220">
        <v>653000</v>
      </c>
      <c r="L17" s="181"/>
      <c r="M17" s="376"/>
      <c r="N17" s="186">
        <f t="shared" si="0"/>
        <v>603000</v>
      </c>
      <c r="O17" s="299">
        <f t="shared" si="1"/>
        <v>763000</v>
      </c>
    </row>
    <row r="18" spans="1:15" x14ac:dyDescent="0.2">
      <c r="A18" s="236" t="s">
        <v>334</v>
      </c>
      <c r="B18" s="216" t="s">
        <v>345</v>
      </c>
      <c r="C18" s="11"/>
      <c r="D18" s="11"/>
      <c r="E18" s="50"/>
      <c r="F18" s="226"/>
      <c r="G18" s="404"/>
      <c r="H18" s="181"/>
      <c r="I18" s="220"/>
      <c r="J18" s="181"/>
      <c r="K18" s="220">
        <v>56000</v>
      </c>
      <c r="L18" s="181"/>
      <c r="M18" s="376"/>
      <c r="N18" s="186"/>
      <c r="O18" s="299">
        <f>G18+I18+K18+M18</f>
        <v>56000</v>
      </c>
    </row>
    <row r="19" spans="1:15" x14ac:dyDescent="0.2">
      <c r="A19" s="236" t="s">
        <v>198</v>
      </c>
      <c r="B19" s="216" t="s">
        <v>201</v>
      </c>
      <c r="C19" s="11"/>
      <c r="D19" s="11"/>
      <c r="E19" s="50"/>
      <c r="F19" s="181">
        <v>7969203</v>
      </c>
      <c r="G19" s="404">
        <v>8564203</v>
      </c>
      <c r="H19" s="181">
        <v>903220</v>
      </c>
      <c r="I19" s="220">
        <v>953220</v>
      </c>
      <c r="J19" s="181">
        <v>4499867</v>
      </c>
      <c r="K19" s="220">
        <v>6262867</v>
      </c>
      <c r="L19" s="181"/>
      <c r="M19" s="376"/>
      <c r="N19" s="186">
        <f t="shared" si="0"/>
        <v>13372290</v>
      </c>
      <c r="O19" s="299">
        <f t="shared" si="1"/>
        <v>15780290</v>
      </c>
    </row>
    <row r="20" spans="1:15" x14ac:dyDescent="0.2">
      <c r="A20" s="236" t="s">
        <v>102</v>
      </c>
      <c r="B20" s="216" t="s">
        <v>131</v>
      </c>
      <c r="C20" s="11"/>
      <c r="D20" s="11"/>
      <c r="E20" s="50"/>
      <c r="F20" s="405"/>
      <c r="G20" s="221"/>
      <c r="H20" s="181"/>
      <c r="I20" s="220"/>
      <c r="J20" s="181">
        <v>1792000</v>
      </c>
      <c r="K20" s="220">
        <v>3248000</v>
      </c>
      <c r="L20" s="181"/>
      <c r="M20" s="376"/>
      <c r="N20" s="186">
        <f t="shared" si="0"/>
        <v>1792000</v>
      </c>
      <c r="O20" s="299">
        <f t="shared" si="1"/>
        <v>3248000</v>
      </c>
    </row>
    <row r="21" spans="1:15" x14ac:dyDescent="0.2">
      <c r="A21" s="236" t="s">
        <v>56</v>
      </c>
      <c r="B21" s="216" t="s">
        <v>132</v>
      </c>
      <c r="C21" s="11"/>
      <c r="D21" s="11"/>
      <c r="E21" s="50"/>
      <c r="F21" s="219"/>
      <c r="G21" s="221"/>
      <c r="H21" s="181"/>
      <c r="I21" s="220"/>
      <c r="J21" s="181">
        <v>521000</v>
      </c>
      <c r="K21" s="220"/>
      <c r="L21" s="181"/>
      <c r="M21" s="376"/>
      <c r="N21" s="186">
        <f t="shared" si="0"/>
        <v>521000</v>
      </c>
      <c r="O21" s="299">
        <f t="shared" si="1"/>
        <v>0</v>
      </c>
    </row>
    <row r="22" spans="1:15" x14ac:dyDescent="0.2">
      <c r="A22" s="236" t="s">
        <v>58</v>
      </c>
      <c r="B22" s="216" t="s">
        <v>133</v>
      </c>
      <c r="C22" s="11"/>
      <c r="D22" s="11"/>
      <c r="E22" s="50"/>
      <c r="F22" s="219"/>
      <c r="G22" s="221"/>
      <c r="H22" s="181"/>
      <c r="I22" s="220"/>
      <c r="J22" s="181">
        <v>2944000</v>
      </c>
      <c r="K22" s="220">
        <v>3039000</v>
      </c>
      <c r="L22" s="181"/>
      <c r="M22" s="376"/>
      <c r="N22" s="186">
        <f t="shared" si="0"/>
        <v>2944000</v>
      </c>
      <c r="O22" s="299">
        <f t="shared" si="1"/>
        <v>3039000</v>
      </c>
    </row>
    <row r="23" spans="1:15" x14ac:dyDescent="0.2">
      <c r="A23" s="236" t="s">
        <v>101</v>
      </c>
      <c r="B23" s="216" t="s">
        <v>134</v>
      </c>
      <c r="C23" s="11"/>
      <c r="D23" s="11"/>
      <c r="E23" s="50"/>
      <c r="F23" s="219"/>
      <c r="G23" s="221"/>
      <c r="H23" s="181"/>
      <c r="I23" s="220"/>
      <c r="J23" s="181">
        <v>1380960</v>
      </c>
      <c r="K23" s="220">
        <v>2147658</v>
      </c>
      <c r="L23" s="181"/>
      <c r="M23" s="376"/>
      <c r="N23" s="186">
        <f t="shared" si="0"/>
        <v>1380960</v>
      </c>
      <c r="O23" s="299">
        <f t="shared" si="1"/>
        <v>2147658</v>
      </c>
    </row>
    <row r="24" spans="1:15" x14ac:dyDescent="0.2">
      <c r="A24" s="236" t="s">
        <v>59</v>
      </c>
      <c r="B24" s="680" t="s">
        <v>135</v>
      </c>
      <c r="C24" s="706"/>
      <c r="D24" s="706"/>
      <c r="E24" s="50"/>
      <c r="F24" s="219">
        <v>2099043</v>
      </c>
      <c r="G24" s="221">
        <v>3069610</v>
      </c>
      <c r="H24" s="181">
        <v>393332</v>
      </c>
      <c r="I24" s="220">
        <v>463332</v>
      </c>
      <c r="J24" s="181">
        <v>5119000</v>
      </c>
      <c r="K24" s="220">
        <v>4493069</v>
      </c>
      <c r="L24" s="181"/>
      <c r="M24" s="376"/>
      <c r="N24" s="186">
        <f t="shared" si="0"/>
        <v>7611375</v>
      </c>
      <c r="O24" s="299">
        <f t="shared" si="1"/>
        <v>8026011</v>
      </c>
    </row>
    <row r="25" spans="1:15" x14ac:dyDescent="0.2">
      <c r="A25" s="236" t="s">
        <v>60</v>
      </c>
      <c r="B25" s="216" t="s">
        <v>136</v>
      </c>
      <c r="C25" s="11"/>
      <c r="D25" s="11"/>
      <c r="E25" s="50"/>
      <c r="F25" s="219">
        <v>1129068</v>
      </c>
      <c r="G25" s="221">
        <v>1129068</v>
      </c>
      <c r="H25" s="181">
        <v>197587</v>
      </c>
      <c r="I25" s="220">
        <v>197587</v>
      </c>
      <c r="J25" s="181">
        <v>435000</v>
      </c>
      <c r="K25" s="220">
        <v>765000</v>
      </c>
      <c r="L25" s="181"/>
      <c r="M25" s="376"/>
      <c r="N25" s="186">
        <f t="shared" si="0"/>
        <v>1761655</v>
      </c>
      <c r="O25" s="299">
        <f t="shared" si="1"/>
        <v>2091655</v>
      </c>
    </row>
    <row r="26" spans="1:15" x14ac:dyDescent="0.2">
      <c r="A26" s="236" t="s">
        <v>55</v>
      </c>
      <c r="B26" s="216" t="s">
        <v>116</v>
      </c>
      <c r="C26" s="11"/>
      <c r="D26" s="237"/>
      <c r="E26" s="71"/>
      <c r="F26" s="222"/>
      <c r="G26" s="223"/>
      <c r="H26" s="224"/>
      <c r="I26" s="225"/>
      <c r="J26" s="224">
        <v>77000</v>
      </c>
      <c r="K26" s="225">
        <v>92000</v>
      </c>
      <c r="L26" s="224"/>
      <c r="M26" s="385"/>
      <c r="N26" s="186">
        <f t="shared" si="0"/>
        <v>77000</v>
      </c>
      <c r="O26" s="299">
        <f t="shared" si="1"/>
        <v>92000</v>
      </c>
    </row>
    <row r="27" spans="1:15" x14ac:dyDescent="0.2">
      <c r="A27" s="238" t="s">
        <v>61</v>
      </c>
      <c r="B27" s="239" t="s">
        <v>137</v>
      </c>
      <c r="C27" s="240"/>
      <c r="D27" s="241"/>
      <c r="E27" s="54"/>
      <c r="F27" s="226"/>
      <c r="G27" s="227"/>
      <c r="H27" s="228"/>
      <c r="I27" s="229"/>
      <c r="J27" s="228">
        <v>3040000</v>
      </c>
      <c r="K27" s="229">
        <v>2777481</v>
      </c>
      <c r="L27" s="228"/>
      <c r="M27" s="383"/>
      <c r="N27" s="186">
        <f t="shared" si="0"/>
        <v>3040000</v>
      </c>
      <c r="O27" s="299">
        <f t="shared" si="1"/>
        <v>2777481</v>
      </c>
    </row>
    <row r="28" spans="1:15" x14ac:dyDescent="0.2">
      <c r="A28" s="238" t="s">
        <v>346</v>
      </c>
      <c r="B28" s="239" t="s">
        <v>347</v>
      </c>
      <c r="C28" s="240"/>
      <c r="D28" s="241"/>
      <c r="E28" s="54"/>
      <c r="F28" s="226"/>
      <c r="G28" s="227"/>
      <c r="H28" s="228"/>
      <c r="I28" s="229"/>
      <c r="J28" s="228"/>
      <c r="K28" s="229">
        <v>60000</v>
      </c>
      <c r="L28" s="228"/>
      <c r="M28" s="383"/>
      <c r="N28" s="186"/>
      <c r="O28" s="299">
        <f t="shared" si="1"/>
        <v>60000</v>
      </c>
    </row>
    <row r="29" spans="1:15" x14ac:dyDescent="0.2">
      <c r="A29" s="238" t="s">
        <v>63</v>
      </c>
      <c r="B29" s="239" t="s">
        <v>38</v>
      </c>
      <c r="C29" s="241"/>
      <c r="D29" s="241"/>
      <c r="E29" s="101"/>
      <c r="F29" s="228"/>
      <c r="G29" s="229"/>
      <c r="H29" s="228"/>
      <c r="I29" s="229"/>
      <c r="J29" s="228">
        <v>1911000</v>
      </c>
      <c r="K29" s="229">
        <v>2105560</v>
      </c>
      <c r="L29" s="228"/>
      <c r="M29" s="383"/>
      <c r="N29" s="186">
        <f t="shared" si="0"/>
        <v>1911000</v>
      </c>
      <c r="O29" s="299">
        <f t="shared" si="1"/>
        <v>2105560</v>
      </c>
    </row>
    <row r="30" spans="1:15" x14ac:dyDescent="0.2">
      <c r="A30" s="238" t="s">
        <v>64</v>
      </c>
      <c r="B30" s="239" t="s">
        <v>107</v>
      </c>
      <c r="C30" s="240"/>
      <c r="D30" s="241"/>
      <c r="E30" s="54"/>
      <c r="F30" s="228">
        <v>3491559</v>
      </c>
      <c r="G30" s="229">
        <v>3541559</v>
      </c>
      <c r="H30" s="228">
        <v>637024</v>
      </c>
      <c r="I30" s="229">
        <v>637024</v>
      </c>
      <c r="J30" s="228">
        <v>1570000</v>
      </c>
      <c r="K30" s="229">
        <v>1835400</v>
      </c>
      <c r="L30" s="228"/>
      <c r="M30" s="383"/>
      <c r="N30" s="186">
        <f t="shared" si="0"/>
        <v>5698583</v>
      </c>
      <c r="O30" s="299">
        <f t="shared" si="1"/>
        <v>6013983</v>
      </c>
    </row>
    <row r="31" spans="1:15" x14ac:dyDescent="0.2">
      <c r="A31" s="238" t="s">
        <v>222</v>
      </c>
      <c r="B31" s="239" t="s">
        <v>244</v>
      </c>
      <c r="C31" s="240"/>
      <c r="D31" s="241"/>
      <c r="E31" s="54"/>
      <c r="F31" s="228">
        <v>2935080</v>
      </c>
      <c r="G31" s="229">
        <v>3020080</v>
      </c>
      <c r="H31" s="228">
        <v>256820</v>
      </c>
      <c r="I31" s="229">
        <v>331820</v>
      </c>
      <c r="J31" s="228"/>
      <c r="K31" s="229"/>
      <c r="L31" s="228"/>
      <c r="M31" s="383"/>
      <c r="N31" s="186">
        <f t="shared" si="0"/>
        <v>3191900</v>
      </c>
      <c r="O31" s="299">
        <f t="shared" si="1"/>
        <v>3351900</v>
      </c>
    </row>
    <row r="32" spans="1:15" x14ac:dyDescent="0.2">
      <c r="A32" s="238" t="s">
        <v>193</v>
      </c>
      <c r="B32" s="239" t="s">
        <v>245</v>
      </c>
      <c r="C32" s="240"/>
      <c r="D32" s="241"/>
      <c r="E32" s="54"/>
      <c r="F32" s="228"/>
      <c r="G32" s="229"/>
      <c r="H32" s="228"/>
      <c r="I32" s="229"/>
      <c r="J32" s="228">
        <v>380000</v>
      </c>
      <c r="K32" s="229">
        <v>2775100</v>
      </c>
      <c r="L32" s="228"/>
      <c r="M32" s="383"/>
      <c r="N32" s="186">
        <f t="shared" si="0"/>
        <v>380000</v>
      </c>
      <c r="O32" s="299">
        <f t="shared" si="1"/>
        <v>2775100</v>
      </c>
    </row>
    <row r="33" spans="1:15" ht="13.5" thickBot="1" x14ac:dyDescent="0.25">
      <c r="A33" s="238" t="s">
        <v>319</v>
      </c>
      <c r="B33" s="239" t="s">
        <v>320</v>
      </c>
      <c r="C33" s="240"/>
      <c r="D33" s="241"/>
      <c r="E33" s="54"/>
      <c r="F33" s="230"/>
      <c r="G33" s="231"/>
      <c r="H33" s="204"/>
      <c r="I33" s="231"/>
      <c r="J33" s="204"/>
      <c r="K33" s="231">
        <v>521000</v>
      </c>
      <c r="L33" s="204"/>
      <c r="M33" s="477"/>
      <c r="N33" s="486">
        <f t="shared" si="0"/>
        <v>0</v>
      </c>
      <c r="O33" s="487">
        <f t="shared" si="1"/>
        <v>521000</v>
      </c>
    </row>
    <row r="34" spans="1:15" ht="13.5" thickBot="1" x14ac:dyDescent="0.25">
      <c r="A34" s="234"/>
      <c r="B34" s="242" t="s">
        <v>118</v>
      </c>
      <c r="C34" s="33"/>
      <c r="D34" s="33"/>
      <c r="E34" s="30"/>
      <c r="F34" s="205">
        <v>22520196</v>
      </c>
      <c r="G34" s="232">
        <f>SUM(G16:G33)</f>
        <v>24514377</v>
      </c>
      <c r="H34" s="205">
        <v>3176535</v>
      </c>
      <c r="I34" s="232">
        <f>SUM(I16:I33)</f>
        <v>3381535</v>
      </c>
      <c r="J34" s="205">
        <v>27528827</v>
      </c>
      <c r="K34" s="232">
        <f>SUM(K16:K33)</f>
        <v>34748469</v>
      </c>
      <c r="L34" s="476">
        <v>1130000</v>
      </c>
      <c r="M34" s="478">
        <f>SUM(M16:M33)</f>
        <v>1254973</v>
      </c>
      <c r="N34" s="471">
        <f>SUM(N16:N33)</f>
        <v>54355558</v>
      </c>
      <c r="O34" s="488">
        <f>SUM(O16:O33)</f>
        <v>63899354</v>
      </c>
    </row>
    <row r="37" spans="1:15" x14ac:dyDescent="0.2">
      <c r="A37" s="163"/>
    </row>
  </sheetData>
  <mergeCells count="15">
    <mergeCell ref="B24:D24"/>
    <mergeCell ref="F11:G11"/>
    <mergeCell ref="H11:I11"/>
    <mergeCell ref="J11:K11"/>
    <mergeCell ref="L11:M11"/>
    <mergeCell ref="F12:G12"/>
    <mergeCell ref="H12:I12"/>
    <mergeCell ref="J12:K12"/>
    <mergeCell ref="L12:M12"/>
    <mergeCell ref="B3:L3"/>
    <mergeCell ref="N12:O12"/>
    <mergeCell ref="B1:L1"/>
    <mergeCell ref="B8:L8"/>
    <mergeCell ref="B16:D16"/>
    <mergeCell ref="F6:H6"/>
  </mergeCells>
  <phoneticPr fontId="0" type="noConversion"/>
  <pageMargins left="0.25" right="0.25" top="0.75" bottom="0.75" header="0.3" footer="0.3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0"/>
  <sheetViews>
    <sheetView workbookViewId="0">
      <selection activeCell="B3" sqref="B3:J3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3" customWidth="1"/>
    <col min="7" max="7" width="11.85546875" customWidth="1"/>
    <col min="8" max="8" width="12.85546875" customWidth="1"/>
    <col min="9" max="9" width="11.85546875" customWidth="1"/>
  </cols>
  <sheetData>
    <row r="1" spans="1:10" x14ac:dyDescent="0.2">
      <c r="A1" s="676" t="s">
        <v>377</v>
      </c>
      <c r="B1" s="676"/>
      <c r="C1" s="676"/>
      <c r="D1" s="676"/>
      <c r="E1" s="676"/>
      <c r="F1" s="676"/>
      <c r="G1" s="676"/>
      <c r="H1" s="676"/>
      <c r="I1" s="676"/>
    </row>
    <row r="2" spans="1:10" x14ac:dyDescent="0.2">
      <c r="A2" s="595"/>
      <c r="B2" s="595"/>
      <c r="C2" s="595"/>
      <c r="D2" s="595"/>
      <c r="E2" s="595"/>
      <c r="F2" s="595"/>
      <c r="G2" s="595"/>
      <c r="H2" s="595"/>
      <c r="I2" s="595"/>
    </row>
    <row r="3" spans="1:10" x14ac:dyDescent="0.2">
      <c r="B3" s="676" t="s">
        <v>414</v>
      </c>
      <c r="C3" s="676"/>
      <c r="D3" s="676"/>
      <c r="E3" s="676"/>
      <c r="F3" s="676"/>
      <c r="G3" s="676"/>
      <c r="H3" s="676"/>
      <c r="I3" s="676"/>
      <c r="J3" s="676"/>
    </row>
    <row r="5" spans="1:10" x14ac:dyDescent="0.2">
      <c r="A5" s="355"/>
      <c r="B5" s="355"/>
      <c r="C5" s="355"/>
      <c r="D5" s="355"/>
      <c r="E5" s="355"/>
      <c r="F5" s="355"/>
      <c r="G5" s="355"/>
      <c r="H5" s="355"/>
      <c r="I5" s="595"/>
    </row>
    <row r="6" spans="1:10" x14ac:dyDescent="0.2">
      <c r="A6" s="4"/>
      <c r="B6" s="4"/>
      <c r="C6" s="675" t="s">
        <v>16</v>
      </c>
      <c r="D6" s="675"/>
      <c r="E6" s="675"/>
      <c r="F6" s="675"/>
    </row>
    <row r="7" spans="1:10" x14ac:dyDescent="0.2">
      <c r="A7" s="164"/>
      <c r="B7" s="4"/>
      <c r="C7" s="4"/>
      <c r="D7" s="4"/>
      <c r="E7" s="4"/>
      <c r="F7" s="4"/>
      <c r="G7" s="4"/>
      <c r="H7" s="4"/>
      <c r="I7" s="4"/>
    </row>
    <row r="8" spans="1:10" ht="15" x14ac:dyDescent="0.25">
      <c r="A8" s="4"/>
      <c r="B8" s="162"/>
      <c r="C8" s="677" t="s">
        <v>185</v>
      </c>
      <c r="D8" s="677"/>
      <c r="E8" s="677"/>
      <c r="F8" s="677"/>
      <c r="G8" s="4"/>
      <c r="H8" s="4"/>
      <c r="I8" s="4"/>
    </row>
    <row r="9" spans="1:10" x14ac:dyDescent="0.2">
      <c r="C9" s="104"/>
      <c r="D9" s="677">
        <v>2020</v>
      </c>
      <c r="E9" s="677"/>
    </row>
    <row r="10" spans="1:10" ht="13.5" thickBot="1" x14ac:dyDescent="0.25">
      <c r="I10" s="155" t="s">
        <v>179</v>
      </c>
    </row>
    <row r="11" spans="1:10" ht="13.5" thickBot="1" x14ac:dyDescent="0.25">
      <c r="A11" s="105"/>
      <c r="B11" s="72"/>
      <c r="C11" s="73"/>
      <c r="D11" s="74"/>
      <c r="E11" s="75"/>
      <c r="F11" s="19"/>
      <c r="G11" s="16"/>
      <c r="H11" s="19"/>
      <c r="I11" s="19"/>
    </row>
    <row r="12" spans="1:10" x14ac:dyDescent="0.2">
      <c r="A12" s="106" t="s">
        <v>21</v>
      </c>
      <c r="B12" s="107" t="s">
        <v>29</v>
      </c>
      <c r="C12" s="92" t="s">
        <v>65</v>
      </c>
      <c r="D12" s="92"/>
      <c r="E12" s="108"/>
      <c r="F12" s="616" t="s">
        <v>318</v>
      </c>
      <c r="G12" s="716" t="s">
        <v>376</v>
      </c>
      <c r="H12" s="698" t="s">
        <v>366</v>
      </c>
      <c r="I12" s="613" t="s">
        <v>314</v>
      </c>
    </row>
    <row r="13" spans="1:10" ht="13.5" thickBot="1" x14ac:dyDescent="0.25">
      <c r="A13" s="109" t="s">
        <v>22</v>
      </c>
      <c r="B13" s="110"/>
      <c r="C13" s="42"/>
      <c r="D13" s="42"/>
      <c r="E13" s="111"/>
      <c r="F13" s="614" t="s">
        <v>18</v>
      </c>
      <c r="G13" s="717"/>
      <c r="H13" s="699"/>
      <c r="I13" s="615" t="s">
        <v>18</v>
      </c>
    </row>
    <row r="14" spans="1:10" x14ac:dyDescent="0.2">
      <c r="A14" s="296" t="s">
        <v>159</v>
      </c>
      <c r="B14" s="199"/>
      <c r="C14" s="9"/>
      <c r="D14" s="9"/>
      <c r="E14" s="9"/>
      <c r="F14" s="297"/>
      <c r="G14" s="498"/>
      <c r="H14" s="617"/>
      <c r="I14" s="609"/>
    </row>
    <row r="15" spans="1:10" x14ac:dyDescent="0.2">
      <c r="A15" s="492">
        <v>107060</v>
      </c>
      <c r="B15" s="713" t="s">
        <v>192</v>
      </c>
      <c r="C15" s="714"/>
      <c r="D15" s="714"/>
      <c r="E15" s="715"/>
      <c r="F15" s="286"/>
      <c r="G15" s="499"/>
      <c r="H15" s="618"/>
      <c r="I15" s="610"/>
    </row>
    <row r="16" spans="1:10" x14ac:dyDescent="0.2">
      <c r="A16" s="285"/>
      <c r="B16" s="62"/>
      <c r="C16" s="423" t="s">
        <v>160</v>
      </c>
      <c r="D16" s="62"/>
      <c r="E16" s="112"/>
      <c r="F16" s="287">
        <v>3759820</v>
      </c>
      <c r="G16" s="495">
        <v>0</v>
      </c>
      <c r="H16" s="526">
        <f>I16-F16-G16</f>
        <v>-2280000</v>
      </c>
      <c r="I16" s="526">
        <v>1479820</v>
      </c>
    </row>
    <row r="17" spans="1:9" x14ac:dyDescent="0.2">
      <c r="A17" s="281"/>
      <c r="B17" s="62"/>
      <c r="C17" s="413"/>
      <c r="D17" s="62"/>
      <c r="E17" s="112"/>
      <c r="F17" s="287"/>
      <c r="G17" s="495"/>
      <c r="H17" s="464"/>
      <c r="I17" s="526"/>
    </row>
    <row r="18" spans="1:9" x14ac:dyDescent="0.2">
      <c r="A18" s="81"/>
      <c r="B18" s="117"/>
      <c r="C18" s="2"/>
      <c r="D18" s="117"/>
      <c r="E18" s="113"/>
      <c r="F18" s="287"/>
      <c r="G18" s="495"/>
      <c r="H18" s="464"/>
      <c r="I18" s="526"/>
    </row>
    <row r="19" spans="1:9" x14ac:dyDescent="0.2">
      <c r="A19" s="282"/>
      <c r="B19" s="114"/>
      <c r="C19" s="115"/>
      <c r="D19" s="114"/>
      <c r="E19" s="113"/>
      <c r="F19" s="287"/>
      <c r="G19" s="495"/>
      <c r="H19" s="464"/>
      <c r="I19" s="526"/>
    </row>
    <row r="20" spans="1:9" x14ac:dyDescent="0.2">
      <c r="A20" s="81"/>
      <c r="B20" s="117"/>
      <c r="C20" s="117"/>
      <c r="D20" s="117"/>
      <c r="E20" s="167"/>
      <c r="F20" s="287"/>
      <c r="G20" s="495"/>
      <c r="H20" s="464"/>
      <c r="I20" s="526"/>
    </row>
    <row r="21" spans="1:9" hidden="1" x14ac:dyDescent="0.2">
      <c r="A21" s="282"/>
      <c r="B21" s="114"/>
      <c r="C21" s="115"/>
      <c r="D21" s="117"/>
      <c r="E21" s="113"/>
      <c r="F21" s="288"/>
      <c r="G21" s="496"/>
      <c r="H21" s="464"/>
      <c r="I21" s="526"/>
    </row>
    <row r="22" spans="1:9" hidden="1" x14ac:dyDescent="0.2">
      <c r="A22" s="283"/>
      <c r="B22" s="68"/>
      <c r="C22" s="68"/>
      <c r="D22" s="68"/>
      <c r="E22" s="113"/>
      <c r="F22" s="288"/>
      <c r="G22" s="496"/>
      <c r="H22" s="464"/>
      <c r="I22" s="526"/>
    </row>
    <row r="23" spans="1:9" hidden="1" x14ac:dyDescent="0.2">
      <c r="A23" s="283"/>
      <c r="B23" s="68"/>
      <c r="C23" s="68"/>
      <c r="D23" s="2"/>
      <c r="E23" s="113"/>
      <c r="F23" s="289"/>
      <c r="G23" s="496"/>
      <c r="H23" s="464"/>
      <c r="I23" s="526"/>
    </row>
    <row r="24" spans="1:9" x14ac:dyDescent="0.2">
      <c r="A24" s="282"/>
      <c r="B24" s="114"/>
      <c r="C24" s="115"/>
      <c r="D24" s="117"/>
      <c r="E24" s="113"/>
      <c r="F24" s="288"/>
      <c r="G24" s="496"/>
      <c r="H24" s="464"/>
      <c r="I24" s="526"/>
    </row>
    <row r="25" spans="1:9" x14ac:dyDescent="0.2">
      <c r="A25" s="81"/>
      <c r="B25" s="117"/>
      <c r="C25" s="117"/>
      <c r="D25" s="117"/>
      <c r="E25" s="113"/>
      <c r="F25" s="288"/>
      <c r="G25" s="496"/>
      <c r="H25" s="464"/>
      <c r="I25" s="526"/>
    </row>
    <row r="26" spans="1:9" x14ac:dyDescent="0.2">
      <c r="A26" s="281"/>
      <c r="B26" s="83"/>
      <c r="C26" s="2"/>
      <c r="D26" s="2"/>
      <c r="E26" s="2"/>
      <c r="F26" s="288"/>
      <c r="G26" s="495"/>
      <c r="H26" s="464"/>
      <c r="I26" s="526"/>
    </row>
    <row r="27" spans="1:9" x14ac:dyDescent="0.2">
      <c r="A27" s="281"/>
      <c r="B27" s="2"/>
      <c r="C27" s="2"/>
      <c r="D27" s="2"/>
      <c r="E27" s="113"/>
      <c r="F27" s="288"/>
      <c r="G27" s="496"/>
      <c r="H27" s="464"/>
      <c r="I27" s="526"/>
    </row>
    <row r="28" spans="1:9" ht="15.75" thickBot="1" x14ac:dyDescent="0.3">
      <c r="A28" s="284"/>
      <c r="B28" s="42"/>
      <c r="C28" s="42"/>
      <c r="D28" s="42"/>
      <c r="E28" s="120"/>
      <c r="F28" s="292"/>
      <c r="G28" s="500"/>
      <c r="H28" s="515"/>
      <c r="I28" s="611"/>
    </row>
    <row r="29" spans="1:9" ht="13.5" thickBot="1" x14ac:dyDescent="0.25">
      <c r="A29" s="97"/>
      <c r="B29" s="121"/>
      <c r="E29" s="122"/>
      <c r="F29" s="293"/>
      <c r="G29" s="497"/>
      <c r="H29" s="619"/>
      <c r="I29" s="534"/>
    </row>
    <row r="30" spans="1:9" ht="14.25" thickTop="1" thickBot="1" x14ac:dyDescent="0.25">
      <c r="A30" s="123"/>
      <c r="B30" s="124" t="s">
        <v>118</v>
      </c>
      <c r="C30" s="124"/>
      <c r="D30" s="124"/>
      <c r="E30" s="125"/>
      <c r="F30" s="294">
        <f>SUM(F16:F29)</f>
        <v>3759820</v>
      </c>
      <c r="G30" s="501">
        <f>SUM(G14:G29)</f>
        <v>0</v>
      </c>
      <c r="H30" s="612">
        <f>H16</f>
        <v>-2280000</v>
      </c>
      <c r="I30" s="612">
        <f>SUM(I14:I29)</f>
        <v>1479820</v>
      </c>
    </row>
  </sheetData>
  <mergeCells count="8">
    <mergeCell ref="B3:J3"/>
    <mergeCell ref="B15:E15"/>
    <mergeCell ref="A1:I1"/>
    <mergeCell ref="C6:F6"/>
    <mergeCell ref="C8:F8"/>
    <mergeCell ref="D9:E9"/>
    <mergeCell ref="G12:G13"/>
    <mergeCell ref="H12:H13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3"/>
  <sheetViews>
    <sheetView workbookViewId="0">
      <selection activeCell="B3" sqref="B3:J3"/>
    </sheetView>
  </sheetViews>
  <sheetFormatPr defaultRowHeight="12.75" x14ac:dyDescent="0.2"/>
  <cols>
    <col min="1" max="2" width="8.140625" customWidth="1"/>
    <col min="5" max="5" width="17.5703125" customWidth="1"/>
    <col min="6" max="6" width="13" customWidth="1"/>
    <col min="7" max="7" width="12.140625" customWidth="1"/>
    <col min="8" max="8" width="11.85546875" customWidth="1"/>
    <col min="9" max="9" width="11.28515625" customWidth="1"/>
  </cols>
  <sheetData>
    <row r="1" spans="1:10" x14ac:dyDescent="0.2">
      <c r="A1" s="676" t="s">
        <v>378</v>
      </c>
      <c r="B1" s="676"/>
      <c r="C1" s="676"/>
      <c r="D1" s="676"/>
      <c r="E1" s="676"/>
      <c r="F1" s="676"/>
      <c r="G1" s="676"/>
      <c r="H1" s="676"/>
      <c r="I1" s="676"/>
    </row>
    <row r="3" spans="1:10" x14ac:dyDescent="0.2">
      <c r="B3" s="676" t="s">
        <v>415</v>
      </c>
      <c r="C3" s="676"/>
      <c r="D3" s="676"/>
      <c r="E3" s="676"/>
      <c r="F3" s="676"/>
      <c r="G3" s="676"/>
      <c r="H3" s="676"/>
      <c r="I3" s="676"/>
      <c r="J3" s="676"/>
    </row>
    <row r="5" spans="1:10" x14ac:dyDescent="0.2">
      <c r="A5" s="164"/>
      <c r="B5" s="164"/>
      <c r="C5" s="164"/>
      <c r="D5" s="164"/>
      <c r="E5" s="164"/>
      <c r="F5" s="164"/>
      <c r="G5" s="164"/>
      <c r="H5" s="164"/>
      <c r="I5" s="164"/>
    </row>
    <row r="6" spans="1:10" x14ac:dyDescent="0.2">
      <c r="A6" s="38"/>
      <c r="C6" s="677" t="s">
        <v>16</v>
      </c>
      <c r="D6" s="677"/>
      <c r="E6" s="677"/>
      <c r="F6" s="677"/>
    </row>
    <row r="7" spans="1:10" x14ac:dyDescent="0.2">
      <c r="A7" s="38"/>
      <c r="B7" s="38"/>
      <c r="C7" s="38" t="s">
        <v>186</v>
      </c>
      <c r="D7" s="38"/>
      <c r="E7" s="38"/>
      <c r="F7" s="38"/>
      <c r="I7" s="4"/>
    </row>
    <row r="8" spans="1:10" x14ac:dyDescent="0.2">
      <c r="A8" s="38" t="s">
        <v>32</v>
      </c>
      <c r="B8" s="38"/>
      <c r="C8" s="104"/>
      <c r="D8" s="677">
        <v>2020</v>
      </c>
      <c r="E8" s="677"/>
      <c r="F8" s="38"/>
    </row>
    <row r="9" spans="1:10" ht="13.5" thickBot="1" x14ac:dyDescent="0.25">
      <c r="G9" s="31"/>
      <c r="H9" s="505"/>
      <c r="I9" s="155" t="s">
        <v>179</v>
      </c>
    </row>
    <row r="10" spans="1:10" ht="13.5" thickBot="1" x14ac:dyDescent="0.25">
      <c r="A10" s="105"/>
      <c r="B10" s="72"/>
      <c r="C10" s="73"/>
      <c r="D10" s="74"/>
      <c r="E10" s="75"/>
      <c r="F10" s="19"/>
      <c r="G10" s="16"/>
      <c r="H10" s="19"/>
      <c r="I10" s="19"/>
    </row>
    <row r="11" spans="1:10" x14ac:dyDescent="0.2">
      <c r="A11" s="507" t="s">
        <v>21</v>
      </c>
      <c r="B11" s="508" t="s">
        <v>29</v>
      </c>
      <c r="C11" s="509" t="s">
        <v>65</v>
      </c>
      <c r="D11" s="509"/>
      <c r="E11" s="510"/>
      <c r="F11" s="504"/>
      <c r="G11" s="724" t="s">
        <v>365</v>
      </c>
      <c r="H11" s="726" t="s">
        <v>379</v>
      </c>
      <c r="I11" s="105" t="s">
        <v>314</v>
      </c>
    </row>
    <row r="12" spans="1:10" ht="13.5" thickBot="1" x14ac:dyDescent="0.25">
      <c r="A12" s="511" t="s">
        <v>22</v>
      </c>
      <c r="B12" s="512"/>
      <c r="C12" s="513"/>
      <c r="D12" s="513"/>
      <c r="E12" s="514"/>
      <c r="F12" s="494" t="s">
        <v>18</v>
      </c>
      <c r="G12" s="725"/>
      <c r="H12" s="727"/>
      <c r="I12" s="620" t="s">
        <v>18</v>
      </c>
    </row>
    <row r="13" spans="1:10" x14ac:dyDescent="0.2">
      <c r="A13" s="516" t="s">
        <v>24</v>
      </c>
      <c r="B13" s="517" t="s">
        <v>25</v>
      </c>
      <c r="C13" s="517"/>
      <c r="D13" s="517"/>
      <c r="E13" s="518"/>
      <c r="F13" s="519"/>
      <c r="G13" s="499"/>
      <c r="H13" s="520"/>
      <c r="I13" s="610"/>
    </row>
    <row r="14" spans="1:10" x14ac:dyDescent="0.2">
      <c r="A14" s="506" t="s">
        <v>57</v>
      </c>
      <c r="B14" s="85" t="s">
        <v>209</v>
      </c>
      <c r="C14" s="68"/>
      <c r="D14" s="68"/>
      <c r="E14" s="521"/>
      <c r="F14" s="424">
        <f>F16+F23+F26+F29+F42+F44+F45</f>
        <v>4146480</v>
      </c>
      <c r="G14" s="502">
        <v>-3876480</v>
      </c>
      <c r="H14" s="503">
        <f>I14-F14-G14</f>
        <v>0</v>
      </c>
      <c r="I14" s="621">
        <v>270000</v>
      </c>
    </row>
    <row r="15" spans="1:10" x14ac:dyDescent="0.2">
      <c r="A15" s="522"/>
      <c r="B15" s="68"/>
      <c r="C15" s="68"/>
      <c r="D15" s="68"/>
      <c r="E15" s="521"/>
      <c r="F15" s="291"/>
      <c r="G15" s="495"/>
      <c r="H15" s="503"/>
      <c r="I15" s="526"/>
    </row>
    <row r="16" spans="1:10" x14ac:dyDescent="0.2">
      <c r="A16" s="523"/>
      <c r="B16" s="85" t="s">
        <v>43</v>
      </c>
      <c r="C16" s="68"/>
      <c r="D16" s="68" t="s">
        <v>261</v>
      </c>
      <c r="E16" s="521"/>
      <c r="F16" s="291">
        <v>1632260</v>
      </c>
      <c r="G16" s="301">
        <v>-1632260</v>
      </c>
      <c r="H16" s="503">
        <f t="shared" ref="H16:H73" si="0">I16-F16-G16</f>
        <v>0</v>
      </c>
      <c r="I16" s="503"/>
    </row>
    <row r="17" spans="1:9" x14ac:dyDescent="0.2">
      <c r="A17" s="523"/>
      <c r="B17" s="469"/>
      <c r="C17" s="469" t="s">
        <v>162</v>
      </c>
      <c r="D17" s="469"/>
      <c r="E17" s="524" t="s">
        <v>264</v>
      </c>
      <c r="F17" s="525">
        <v>60075</v>
      </c>
      <c r="G17" s="495">
        <v>-60075</v>
      </c>
      <c r="H17" s="503">
        <f t="shared" si="0"/>
        <v>0</v>
      </c>
      <c r="I17" s="526"/>
    </row>
    <row r="18" spans="1:9" x14ac:dyDescent="0.2">
      <c r="A18" s="523"/>
      <c r="B18" s="469"/>
      <c r="C18" s="469" t="s">
        <v>163</v>
      </c>
      <c r="D18" s="469"/>
      <c r="E18" s="527" t="s">
        <v>262</v>
      </c>
      <c r="F18" s="525">
        <v>43165</v>
      </c>
      <c r="G18" s="495">
        <v>-43165</v>
      </c>
      <c r="H18" s="503">
        <f t="shared" si="0"/>
        <v>0</v>
      </c>
      <c r="I18" s="526"/>
    </row>
    <row r="19" spans="1:9" x14ac:dyDescent="0.2">
      <c r="A19" s="523"/>
      <c r="B19" s="469"/>
      <c r="C19" s="469" t="s">
        <v>164</v>
      </c>
      <c r="D19" s="68"/>
      <c r="E19" s="527" t="s">
        <v>235</v>
      </c>
      <c r="F19" s="525">
        <v>781420</v>
      </c>
      <c r="G19" s="495">
        <v>-781420</v>
      </c>
      <c r="H19" s="503">
        <f t="shared" si="0"/>
        <v>0</v>
      </c>
      <c r="I19" s="526"/>
    </row>
    <row r="20" spans="1:9" x14ac:dyDescent="0.2">
      <c r="A20" s="523"/>
      <c r="B20" s="68"/>
      <c r="C20" s="469" t="s">
        <v>164</v>
      </c>
      <c r="D20" s="68"/>
      <c r="E20" s="527" t="s">
        <v>263</v>
      </c>
      <c r="F20" s="525">
        <v>194465</v>
      </c>
      <c r="G20" s="495">
        <v>-194465</v>
      </c>
      <c r="H20" s="503">
        <f t="shared" si="0"/>
        <v>0</v>
      </c>
      <c r="I20" s="526"/>
    </row>
    <row r="21" spans="1:9" x14ac:dyDescent="0.2">
      <c r="A21" s="523"/>
      <c r="B21" s="68"/>
      <c r="C21" s="469" t="s">
        <v>45</v>
      </c>
      <c r="D21" s="68"/>
      <c r="E21" s="527" t="s">
        <v>265</v>
      </c>
      <c r="F21" s="525">
        <v>553135</v>
      </c>
      <c r="G21" s="495">
        <v>-553135</v>
      </c>
      <c r="H21" s="503">
        <f t="shared" si="0"/>
        <v>0</v>
      </c>
      <c r="I21" s="526"/>
    </row>
    <row r="22" spans="1:9" x14ac:dyDescent="0.2">
      <c r="A22" s="523"/>
      <c r="B22" s="68"/>
      <c r="C22" s="469"/>
      <c r="D22" s="68"/>
      <c r="E22" s="527"/>
      <c r="F22" s="525"/>
      <c r="G22" s="495"/>
      <c r="H22" s="503"/>
      <c r="I22" s="526"/>
    </row>
    <row r="23" spans="1:9" x14ac:dyDescent="0.2">
      <c r="A23" s="523"/>
      <c r="B23" s="85" t="s">
        <v>224</v>
      </c>
      <c r="C23" s="469"/>
      <c r="D23" s="469"/>
      <c r="E23" s="528"/>
      <c r="F23" s="291">
        <f xml:space="preserve"> (F24)</f>
        <v>168000</v>
      </c>
      <c r="G23" s="301">
        <v>-168000</v>
      </c>
      <c r="H23" s="503">
        <f t="shared" si="0"/>
        <v>0</v>
      </c>
      <c r="I23" s="526"/>
    </row>
    <row r="24" spans="1:9" x14ac:dyDescent="0.2">
      <c r="A24" s="523"/>
      <c r="B24" s="469"/>
      <c r="C24" s="469" t="s">
        <v>223</v>
      </c>
      <c r="D24" s="469"/>
      <c r="E24" s="528"/>
      <c r="F24" s="525">
        <v>168000</v>
      </c>
      <c r="G24" s="495">
        <v>-168000</v>
      </c>
      <c r="H24" s="503">
        <f t="shared" si="0"/>
        <v>0</v>
      </c>
      <c r="I24" s="526"/>
    </row>
    <row r="25" spans="1:9" x14ac:dyDescent="0.2">
      <c r="A25" s="523"/>
      <c r="B25" s="469"/>
      <c r="C25" s="469"/>
      <c r="D25" s="469"/>
      <c r="E25" s="528"/>
      <c r="F25" s="525"/>
      <c r="G25" s="495"/>
      <c r="H25" s="503"/>
      <c r="I25" s="526"/>
    </row>
    <row r="26" spans="1:9" x14ac:dyDescent="0.2">
      <c r="A26" s="523"/>
      <c r="B26" s="85" t="s">
        <v>50</v>
      </c>
      <c r="C26" s="85"/>
      <c r="D26" s="85"/>
      <c r="E26" s="127"/>
      <c r="F26" s="291">
        <f>F27</f>
        <v>356000</v>
      </c>
      <c r="G26" s="301">
        <v>-356000</v>
      </c>
      <c r="H26" s="503">
        <f t="shared" si="0"/>
        <v>0</v>
      </c>
      <c r="I26" s="526"/>
    </row>
    <row r="27" spans="1:9" x14ac:dyDescent="0.2">
      <c r="A27" s="523"/>
      <c r="B27" s="85"/>
      <c r="C27" s="469" t="s">
        <v>165</v>
      </c>
      <c r="D27" s="469"/>
      <c r="E27" s="527" t="s">
        <v>266</v>
      </c>
      <c r="F27" s="525">
        <v>356000</v>
      </c>
      <c r="G27" s="495">
        <v>-356000</v>
      </c>
      <c r="H27" s="503">
        <f t="shared" si="0"/>
        <v>0</v>
      </c>
      <c r="I27" s="526"/>
    </row>
    <row r="28" spans="1:9" x14ac:dyDescent="0.2">
      <c r="A28" s="523"/>
      <c r="B28" s="469"/>
      <c r="C28" s="469"/>
      <c r="D28" s="469"/>
      <c r="E28" s="528"/>
      <c r="F28" s="525"/>
      <c r="G28" s="495"/>
      <c r="H28" s="503"/>
      <c r="I28" s="526"/>
    </row>
    <row r="29" spans="1:9" x14ac:dyDescent="0.2">
      <c r="A29" s="523"/>
      <c r="B29" s="85" t="s">
        <v>31</v>
      </c>
      <c r="C29" s="68"/>
      <c r="D29" s="68"/>
      <c r="E29" s="521"/>
      <c r="F29" s="291">
        <f>SUM(F30:F40)</f>
        <v>270000</v>
      </c>
      <c r="G29" s="301">
        <v>0</v>
      </c>
      <c r="H29" s="503">
        <f t="shared" si="0"/>
        <v>0</v>
      </c>
      <c r="I29" s="503">
        <v>270000</v>
      </c>
    </row>
    <row r="30" spans="1:9" x14ac:dyDescent="0.2">
      <c r="A30" s="523"/>
      <c r="B30" s="469"/>
      <c r="C30" s="469" t="s">
        <v>196</v>
      </c>
      <c r="D30" s="469"/>
      <c r="E30" s="528"/>
      <c r="F30" s="525">
        <v>220000</v>
      </c>
      <c r="G30" s="495">
        <v>0</v>
      </c>
      <c r="H30" s="503">
        <f t="shared" si="0"/>
        <v>0</v>
      </c>
      <c r="I30" s="526">
        <v>220000</v>
      </c>
    </row>
    <row r="31" spans="1:9" hidden="1" x14ac:dyDescent="0.2">
      <c r="A31" s="523"/>
      <c r="B31" s="469"/>
      <c r="C31" s="469"/>
      <c r="D31" s="469"/>
      <c r="E31" s="528"/>
      <c r="F31" s="525"/>
      <c r="G31" s="495"/>
      <c r="H31" s="503">
        <f t="shared" si="0"/>
        <v>0</v>
      </c>
      <c r="I31" s="526"/>
    </row>
    <row r="32" spans="1:9" hidden="1" x14ac:dyDescent="0.2">
      <c r="A32" s="523"/>
      <c r="B32" s="529"/>
      <c r="C32" s="530"/>
      <c r="D32" s="530"/>
      <c r="E32" s="531"/>
      <c r="F32" s="532"/>
      <c r="G32" s="533"/>
      <c r="H32" s="503">
        <f t="shared" si="0"/>
        <v>0</v>
      </c>
      <c r="I32" s="534"/>
    </row>
    <row r="33" spans="1:9" hidden="1" x14ac:dyDescent="0.2">
      <c r="A33" s="523"/>
      <c r="B33" s="535"/>
      <c r="C33" s="469"/>
      <c r="D33" s="469"/>
      <c r="E33" s="528"/>
      <c r="F33" s="417"/>
      <c r="G33" s="496"/>
      <c r="H33" s="503">
        <f t="shared" si="0"/>
        <v>0</v>
      </c>
      <c r="I33" s="526"/>
    </row>
    <row r="34" spans="1:9" hidden="1" x14ac:dyDescent="0.2">
      <c r="A34" s="523"/>
      <c r="B34" s="84"/>
      <c r="C34" s="469"/>
      <c r="D34" s="469"/>
      <c r="E34" s="528"/>
      <c r="F34" s="525"/>
      <c r="G34" s="496"/>
      <c r="H34" s="503">
        <f t="shared" si="0"/>
        <v>0</v>
      </c>
      <c r="I34" s="526"/>
    </row>
    <row r="35" spans="1:9" hidden="1" x14ac:dyDescent="0.2">
      <c r="A35" s="523"/>
      <c r="B35" s="88"/>
      <c r="C35" s="85"/>
      <c r="D35" s="85"/>
      <c r="E35" s="528"/>
      <c r="F35" s="298"/>
      <c r="G35" s="496"/>
      <c r="H35" s="503">
        <f t="shared" si="0"/>
        <v>0</v>
      </c>
      <c r="I35" s="526"/>
    </row>
    <row r="36" spans="1:9" hidden="1" x14ac:dyDescent="0.2">
      <c r="A36" s="523"/>
      <c r="B36" s="84"/>
      <c r="C36" s="469"/>
      <c r="D36" s="68"/>
      <c r="E36" s="521"/>
      <c r="F36" s="417"/>
      <c r="G36" s="496"/>
      <c r="H36" s="503">
        <f t="shared" si="0"/>
        <v>0</v>
      </c>
      <c r="I36" s="526"/>
    </row>
    <row r="37" spans="1:9" hidden="1" x14ac:dyDescent="0.2">
      <c r="A37" s="536"/>
      <c r="B37" s="535"/>
      <c r="C37" s="469"/>
      <c r="D37" s="469"/>
      <c r="E37" s="528"/>
      <c r="F37" s="417"/>
      <c r="G37" s="496"/>
      <c r="H37" s="503">
        <f t="shared" si="0"/>
        <v>0</v>
      </c>
      <c r="I37" s="526"/>
    </row>
    <row r="38" spans="1:9" hidden="1" x14ac:dyDescent="0.2">
      <c r="A38" s="461"/>
      <c r="B38" s="85"/>
      <c r="C38" s="85"/>
      <c r="D38" s="85"/>
      <c r="E38" s="127"/>
      <c r="F38" s="291"/>
      <c r="G38" s="495"/>
      <c r="H38" s="503">
        <f t="shared" si="0"/>
        <v>0</v>
      </c>
      <c r="I38" s="526"/>
    </row>
    <row r="39" spans="1:9" hidden="1" x14ac:dyDescent="0.2">
      <c r="A39" s="523"/>
      <c r="B39" s="469"/>
      <c r="C39" s="469"/>
      <c r="D39" s="469"/>
      <c r="E39" s="528"/>
      <c r="F39" s="417"/>
      <c r="G39" s="496"/>
      <c r="H39" s="503">
        <f t="shared" si="0"/>
        <v>0</v>
      </c>
      <c r="I39" s="526"/>
    </row>
    <row r="40" spans="1:9" x14ac:dyDescent="0.2">
      <c r="A40" s="537"/>
      <c r="B40" s="535"/>
      <c r="C40" s="469" t="s">
        <v>267</v>
      </c>
      <c r="D40" s="469"/>
      <c r="E40" s="528"/>
      <c r="F40" s="417">
        <v>50000</v>
      </c>
      <c r="G40" s="496">
        <v>0</v>
      </c>
      <c r="H40" s="503">
        <f t="shared" si="0"/>
        <v>0</v>
      </c>
      <c r="I40" s="526">
        <v>50000</v>
      </c>
    </row>
    <row r="41" spans="1:9" x14ac:dyDescent="0.2">
      <c r="A41" s="537"/>
      <c r="B41" s="535"/>
      <c r="C41" s="469"/>
      <c r="D41" s="469"/>
      <c r="E41" s="469"/>
      <c r="F41" s="417"/>
      <c r="G41" s="496"/>
      <c r="H41" s="503"/>
      <c r="I41" s="526"/>
    </row>
    <row r="42" spans="1:9" x14ac:dyDescent="0.2">
      <c r="A42" s="537"/>
      <c r="B42" s="88" t="s">
        <v>30</v>
      </c>
      <c r="C42" s="469"/>
      <c r="D42" s="469"/>
      <c r="E42" s="538" t="s">
        <v>214</v>
      </c>
      <c r="F42" s="290">
        <v>150000</v>
      </c>
      <c r="G42" s="603">
        <v>-150000</v>
      </c>
      <c r="H42" s="503">
        <f t="shared" si="0"/>
        <v>0</v>
      </c>
      <c r="I42" s="526"/>
    </row>
    <row r="43" spans="1:9" x14ac:dyDescent="0.2">
      <c r="A43" s="537"/>
      <c r="B43" s="535"/>
      <c r="C43" s="469"/>
      <c r="D43" s="469"/>
      <c r="E43" s="469"/>
      <c r="F43" s="417"/>
      <c r="G43" s="496"/>
      <c r="H43" s="503"/>
      <c r="I43" s="526"/>
    </row>
    <row r="44" spans="1:9" x14ac:dyDescent="0.2">
      <c r="A44" s="537"/>
      <c r="B44" s="88" t="s">
        <v>229</v>
      </c>
      <c r="C44" s="469"/>
      <c r="D44" s="413" t="s">
        <v>333</v>
      </c>
      <c r="E44" s="469"/>
      <c r="F44" s="290">
        <v>110855</v>
      </c>
      <c r="G44" s="603">
        <v>-110855</v>
      </c>
      <c r="H44" s="503">
        <f t="shared" si="0"/>
        <v>0</v>
      </c>
      <c r="I44" s="526"/>
    </row>
    <row r="45" spans="1:9" x14ac:dyDescent="0.2">
      <c r="A45" s="539"/>
      <c r="B45" s="84"/>
      <c r="C45" s="469"/>
      <c r="D45" s="469" t="s">
        <v>230</v>
      </c>
      <c r="E45" s="540"/>
      <c r="F45" s="424">
        <v>1459365</v>
      </c>
      <c r="G45" s="502">
        <v>-1459365</v>
      </c>
      <c r="H45" s="503">
        <f t="shared" si="0"/>
        <v>0</v>
      </c>
      <c r="I45" s="622"/>
    </row>
    <row r="46" spans="1:9" x14ac:dyDescent="0.2">
      <c r="A46" s="283"/>
      <c r="B46" s="84"/>
      <c r="C46" s="530"/>
      <c r="D46" s="530"/>
      <c r="E46" s="528"/>
      <c r="F46" s="541"/>
      <c r="G46" s="496"/>
      <c r="H46" s="503"/>
      <c r="I46" s="526"/>
    </row>
    <row r="47" spans="1:9" x14ac:dyDescent="0.2">
      <c r="A47" s="542" t="s">
        <v>193</v>
      </c>
      <c r="B47" s="543" t="s">
        <v>166</v>
      </c>
      <c r="C47" s="530"/>
      <c r="D47" s="530"/>
      <c r="E47" s="544" t="s">
        <v>273</v>
      </c>
      <c r="F47" s="424">
        <v>188680</v>
      </c>
      <c r="G47" s="502">
        <v>-188680</v>
      </c>
      <c r="H47" s="503">
        <f t="shared" si="0"/>
        <v>0</v>
      </c>
      <c r="I47" s="622"/>
    </row>
    <row r="48" spans="1:9" x14ac:dyDescent="0.2">
      <c r="A48" s="546" t="s">
        <v>220</v>
      </c>
      <c r="B48" s="412" t="s">
        <v>221</v>
      </c>
      <c r="C48" s="412"/>
      <c r="D48" s="412"/>
      <c r="E48" s="412"/>
      <c r="F48" s="291"/>
      <c r="G48" s="417"/>
      <c r="H48" s="503"/>
      <c r="I48" s="526"/>
    </row>
    <row r="49" spans="1:9" x14ac:dyDescent="0.2">
      <c r="A49" s="545"/>
      <c r="B49" s="718"/>
      <c r="C49" s="719"/>
      <c r="D49" s="719"/>
      <c r="E49" s="720"/>
      <c r="F49" s="291"/>
      <c r="G49" s="417"/>
      <c r="H49" s="503"/>
      <c r="I49" s="526"/>
    </row>
    <row r="50" spans="1:9" x14ac:dyDescent="0.2">
      <c r="A50" s="545"/>
      <c r="B50" s="88" t="s">
        <v>43</v>
      </c>
      <c r="C50" s="68"/>
      <c r="D50" s="68" t="s">
        <v>261</v>
      </c>
      <c r="E50" s="521"/>
      <c r="F50" s="291"/>
      <c r="G50" s="290">
        <f>G51+G52+G53+G54+G55</f>
        <v>1632260</v>
      </c>
      <c r="H50" s="503">
        <f t="shared" si="0"/>
        <v>0</v>
      </c>
      <c r="I50" s="503">
        <f>I51+I52+I53+I54+I55</f>
        <v>1632260</v>
      </c>
    </row>
    <row r="51" spans="1:9" x14ac:dyDescent="0.2">
      <c r="A51" s="545"/>
      <c r="B51" s="535"/>
      <c r="C51" s="469" t="s">
        <v>162</v>
      </c>
      <c r="D51" s="469"/>
      <c r="E51" s="524" t="s">
        <v>264</v>
      </c>
      <c r="F51" s="291"/>
      <c r="G51" s="417">
        <v>60075</v>
      </c>
      <c r="H51" s="503">
        <f t="shared" si="0"/>
        <v>0</v>
      </c>
      <c r="I51" s="526">
        <v>60075</v>
      </c>
    </row>
    <row r="52" spans="1:9" x14ac:dyDescent="0.2">
      <c r="A52" s="545"/>
      <c r="B52" s="535"/>
      <c r="C52" s="469" t="s">
        <v>163</v>
      </c>
      <c r="D52" s="469"/>
      <c r="E52" s="527" t="s">
        <v>262</v>
      </c>
      <c r="F52" s="291"/>
      <c r="G52" s="417">
        <v>43165</v>
      </c>
      <c r="H52" s="503">
        <f t="shared" si="0"/>
        <v>0</v>
      </c>
      <c r="I52" s="526">
        <v>43165</v>
      </c>
    </row>
    <row r="53" spans="1:9" x14ac:dyDescent="0.2">
      <c r="A53" s="545"/>
      <c r="B53" s="535"/>
      <c r="C53" s="469" t="s">
        <v>164</v>
      </c>
      <c r="D53" s="68"/>
      <c r="E53" s="527" t="s">
        <v>235</v>
      </c>
      <c r="F53" s="291"/>
      <c r="G53" s="417">
        <v>781420</v>
      </c>
      <c r="H53" s="503">
        <f t="shared" si="0"/>
        <v>0</v>
      </c>
      <c r="I53" s="526">
        <v>781420</v>
      </c>
    </row>
    <row r="54" spans="1:9" x14ac:dyDescent="0.2">
      <c r="A54" s="545"/>
      <c r="B54" s="84"/>
      <c r="C54" s="469" t="s">
        <v>164</v>
      </c>
      <c r="D54" s="68"/>
      <c r="E54" s="527" t="s">
        <v>263</v>
      </c>
      <c r="F54" s="291"/>
      <c r="G54" s="417">
        <v>194465</v>
      </c>
      <c r="H54" s="503">
        <f t="shared" si="0"/>
        <v>0</v>
      </c>
      <c r="I54" s="526">
        <v>194465</v>
      </c>
    </row>
    <row r="55" spans="1:9" x14ac:dyDescent="0.2">
      <c r="A55" s="545"/>
      <c r="B55" s="84"/>
      <c r="C55" s="469" t="s">
        <v>45</v>
      </c>
      <c r="D55" s="68"/>
      <c r="E55" s="527" t="s">
        <v>265</v>
      </c>
      <c r="F55" s="291"/>
      <c r="G55" s="417">
        <v>553135</v>
      </c>
      <c r="H55" s="503">
        <f t="shared" si="0"/>
        <v>0</v>
      </c>
      <c r="I55" s="526">
        <v>553135</v>
      </c>
    </row>
    <row r="56" spans="1:9" x14ac:dyDescent="0.2">
      <c r="A56" s="545"/>
      <c r="B56" s="718"/>
      <c r="C56" s="719"/>
      <c r="D56" s="719"/>
      <c r="E56" s="720"/>
      <c r="F56" s="291"/>
      <c r="G56" s="417"/>
      <c r="H56" s="503"/>
      <c r="I56" s="526"/>
    </row>
    <row r="57" spans="1:9" x14ac:dyDescent="0.2">
      <c r="A57" s="545"/>
      <c r="B57" s="88" t="s">
        <v>224</v>
      </c>
      <c r="C57" s="469"/>
      <c r="D57" s="469"/>
      <c r="E57" s="528"/>
      <c r="F57" s="291"/>
      <c r="G57" s="290">
        <v>168000</v>
      </c>
      <c r="H57" s="503">
        <f t="shared" si="0"/>
        <v>0</v>
      </c>
      <c r="I57" s="503">
        <v>168000</v>
      </c>
    </row>
    <row r="58" spans="1:9" x14ac:dyDescent="0.2">
      <c r="A58" s="545"/>
      <c r="B58" s="535"/>
      <c r="C58" s="469" t="s">
        <v>223</v>
      </c>
      <c r="D58" s="469"/>
      <c r="E58" s="528"/>
      <c r="F58" s="291"/>
      <c r="G58" s="417">
        <v>168000</v>
      </c>
      <c r="H58" s="503">
        <f t="shared" si="0"/>
        <v>0</v>
      </c>
      <c r="I58" s="526">
        <v>168000</v>
      </c>
    </row>
    <row r="59" spans="1:9" x14ac:dyDescent="0.2">
      <c r="A59" s="545"/>
      <c r="B59" s="718"/>
      <c r="C59" s="719"/>
      <c r="D59" s="719"/>
      <c r="E59" s="720"/>
      <c r="F59" s="291"/>
      <c r="G59" s="417"/>
      <c r="H59" s="503"/>
      <c r="I59" s="526"/>
    </row>
    <row r="60" spans="1:9" x14ac:dyDescent="0.2">
      <c r="A60" s="547"/>
      <c r="B60" s="88" t="s">
        <v>50</v>
      </c>
      <c r="C60" s="85"/>
      <c r="D60" s="85"/>
      <c r="E60" s="127"/>
      <c r="F60" s="548"/>
      <c r="G60" s="549">
        <v>356000</v>
      </c>
      <c r="H60" s="503">
        <f t="shared" si="0"/>
        <v>0</v>
      </c>
      <c r="I60" s="623">
        <v>356000</v>
      </c>
    </row>
    <row r="61" spans="1:9" x14ac:dyDescent="0.2">
      <c r="A61" s="547"/>
      <c r="B61" s="88"/>
      <c r="C61" s="469" t="s">
        <v>165</v>
      </c>
      <c r="D61" s="469"/>
      <c r="E61" s="527" t="s">
        <v>266</v>
      </c>
      <c r="F61" s="548"/>
      <c r="G61" s="541">
        <v>356000</v>
      </c>
      <c r="H61" s="503">
        <f t="shared" si="0"/>
        <v>0</v>
      </c>
      <c r="I61" s="624">
        <v>356000</v>
      </c>
    </row>
    <row r="62" spans="1:9" x14ac:dyDescent="0.2">
      <c r="A62" s="547"/>
      <c r="B62" s="718"/>
      <c r="C62" s="719"/>
      <c r="D62" s="719"/>
      <c r="E62" s="720"/>
      <c r="F62" s="548"/>
      <c r="G62" s="541"/>
      <c r="H62" s="503"/>
      <c r="I62" s="624"/>
    </row>
    <row r="63" spans="1:9" x14ac:dyDescent="0.2">
      <c r="A63" s="547"/>
      <c r="B63" s="88" t="s">
        <v>30</v>
      </c>
      <c r="C63" s="469"/>
      <c r="D63" s="469"/>
      <c r="E63" s="538" t="s">
        <v>214</v>
      </c>
      <c r="F63" s="549"/>
      <c r="G63" s="549">
        <v>150000</v>
      </c>
      <c r="H63" s="503">
        <f t="shared" si="0"/>
        <v>0</v>
      </c>
      <c r="I63" s="623">
        <v>150000</v>
      </c>
    </row>
    <row r="64" spans="1:9" x14ac:dyDescent="0.2">
      <c r="A64" s="547"/>
      <c r="B64" s="543"/>
      <c r="C64" s="530"/>
      <c r="D64" s="530"/>
      <c r="E64" s="550"/>
      <c r="F64" s="549"/>
      <c r="G64" s="549"/>
      <c r="H64" s="503"/>
      <c r="I64" s="623"/>
    </row>
    <row r="65" spans="1:9" x14ac:dyDescent="0.2">
      <c r="A65" s="547"/>
      <c r="B65" s="88" t="s">
        <v>229</v>
      </c>
      <c r="C65" s="469"/>
      <c r="D65" s="565" t="s">
        <v>333</v>
      </c>
      <c r="E65" s="469"/>
      <c r="F65" s="549"/>
      <c r="G65" s="549">
        <v>110855</v>
      </c>
      <c r="H65" s="503">
        <f t="shared" si="0"/>
        <v>0</v>
      </c>
      <c r="I65" s="623">
        <v>110855</v>
      </c>
    </row>
    <row r="66" spans="1:9" x14ac:dyDescent="0.2">
      <c r="A66" s="547"/>
      <c r="B66" s="84"/>
      <c r="C66" s="469"/>
      <c r="D66" s="469" t="s">
        <v>230</v>
      </c>
      <c r="E66" s="540"/>
      <c r="F66" s="549"/>
      <c r="G66" s="549">
        <v>1570220</v>
      </c>
      <c r="H66" s="503">
        <f t="shared" si="0"/>
        <v>287668</v>
      </c>
      <c r="I66" s="623">
        <v>1857888</v>
      </c>
    </row>
    <row r="67" spans="1:9" x14ac:dyDescent="0.2">
      <c r="A67" s="547"/>
      <c r="B67" s="543"/>
      <c r="C67" s="530"/>
      <c r="D67" s="530"/>
      <c r="E67" s="550"/>
      <c r="F67" s="549"/>
      <c r="G67" s="549"/>
      <c r="H67" s="503"/>
      <c r="I67" s="623"/>
    </row>
    <row r="68" spans="1:9" x14ac:dyDescent="0.2">
      <c r="A68" s="547"/>
      <c r="B68" s="543" t="s">
        <v>166</v>
      </c>
      <c r="C68" s="530"/>
      <c r="D68" s="530"/>
      <c r="E68" s="544" t="s">
        <v>273</v>
      </c>
      <c r="F68" s="549"/>
      <c r="G68" s="549">
        <v>188680</v>
      </c>
      <c r="H68" s="503">
        <f t="shared" si="0"/>
        <v>890000</v>
      </c>
      <c r="I68" s="623">
        <v>1078680</v>
      </c>
    </row>
    <row r="69" spans="1:9" x14ac:dyDescent="0.2">
      <c r="A69" s="547"/>
      <c r="B69" s="543"/>
      <c r="C69" s="530"/>
      <c r="D69" s="530"/>
      <c r="E69" s="550"/>
      <c r="F69" s="549"/>
      <c r="G69" s="549"/>
      <c r="H69" s="503"/>
      <c r="I69" s="623"/>
    </row>
    <row r="70" spans="1:9" x14ac:dyDescent="0.2">
      <c r="A70" s="547"/>
      <c r="B70" s="543" t="s">
        <v>323</v>
      </c>
      <c r="C70" s="530"/>
      <c r="D70" s="530"/>
      <c r="E70" s="550"/>
      <c r="F70" s="549"/>
      <c r="G70" s="549">
        <v>550969</v>
      </c>
      <c r="H70" s="503">
        <f t="shared" si="0"/>
        <v>0</v>
      </c>
      <c r="I70" s="623">
        <v>550969</v>
      </c>
    </row>
    <row r="71" spans="1:9" x14ac:dyDescent="0.2">
      <c r="A71" s="587" t="s">
        <v>59</v>
      </c>
      <c r="B71" s="543" t="s">
        <v>358</v>
      </c>
      <c r="C71" s="530"/>
      <c r="D71" s="530"/>
      <c r="E71" s="550"/>
      <c r="F71" s="549"/>
      <c r="G71" s="549">
        <v>0</v>
      </c>
      <c r="H71" s="503">
        <f t="shared" si="0"/>
        <v>607300</v>
      </c>
      <c r="I71" s="623">
        <v>607300</v>
      </c>
    </row>
    <row r="72" spans="1:9" ht="13.5" thickBot="1" x14ac:dyDescent="0.25">
      <c r="A72" s="625"/>
      <c r="B72" s="721" t="s">
        <v>359</v>
      </c>
      <c r="C72" s="722"/>
      <c r="D72" s="722"/>
      <c r="E72" s="723"/>
      <c r="F72" s="541"/>
      <c r="G72" s="541">
        <v>0</v>
      </c>
      <c r="H72" s="623">
        <f t="shared" si="0"/>
        <v>607300</v>
      </c>
      <c r="I72" s="624">
        <v>607300</v>
      </c>
    </row>
    <row r="73" spans="1:9" ht="13.5" thickBot="1" x14ac:dyDescent="0.25">
      <c r="A73" s="626"/>
      <c r="B73" s="72" t="s">
        <v>118</v>
      </c>
      <c r="C73" s="74"/>
      <c r="D73" s="74"/>
      <c r="E73" s="75"/>
      <c r="F73" s="627">
        <v>4335160</v>
      </c>
      <c r="G73" s="628">
        <f>G14+G50+G57+G60+G65+G66+G63+G68+G70+G72</f>
        <v>850504</v>
      </c>
      <c r="H73" s="629">
        <f t="shared" si="0"/>
        <v>1596288</v>
      </c>
      <c r="I73" s="630">
        <f>I14+I50+I57+I60+I65+I66+I63+I68+I70+I72</f>
        <v>6781952</v>
      </c>
    </row>
  </sheetData>
  <mergeCells count="11">
    <mergeCell ref="A1:I1"/>
    <mergeCell ref="C6:F6"/>
    <mergeCell ref="D8:E8"/>
    <mergeCell ref="G11:G12"/>
    <mergeCell ref="H11:H12"/>
    <mergeCell ref="B3:J3"/>
    <mergeCell ref="B59:E59"/>
    <mergeCell ref="B62:E62"/>
    <mergeCell ref="B72:E72"/>
    <mergeCell ref="B56:E56"/>
    <mergeCell ref="B49:E49"/>
  </mergeCells>
  <phoneticPr fontId="0" type="noConversion"/>
  <pageMargins left="0.25" right="0.25" top="0.75" bottom="0.75" header="0.3" footer="0.3"/>
  <pageSetup paperSize="9" scale="92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5"/>
  <sheetViews>
    <sheetView workbookViewId="0">
      <selection activeCell="C3" sqref="C3:K3"/>
    </sheetView>
  </sheetViews>
  <sheetFormatPr defaultRowHeight="12.75" x14ac:dyDescent="0.2"/>
  <cols>
    <col min="2" max="2" width="17.85546875" customWidth="1"/>
    <col min="3" max="6" width="9" customWidth="1"/>
    <col min="7" max="7" width="9.42578125" bestFit="1" customWidth="1"/>
    <col min="8" max="8" width="9.85546875" bestFit="1" customWidth="1"/>
    <col min="9" max="10" width="9" customWidth="1"/>
    <col min="11" max="11" width="11.28515625" customWidth="1"/>
    <col min="12" max="12" width="9.85546875" bestFit="1" customWidth="1"/>
    <col min="13" max="13" width="10.42578125" bestFit="1" customWidth="1"/>
    <col min="14" max="14" width="11.140625" customWidth="1"/>
  </cols>
  <sheetData>
    <row r="1" spans="1:14" x14ac:dyDescent="0.2">
      <c r="B1" s="728" t="s">
        <v>380</v>
      </c>
      <c r="C1" s="728"/>
      <c r="D1" s="728"/>
      <c r="E1" s="728"/>
      <c r="F1" s="728"/>
      <c r="G1" s="728"/>
      <c r="H1" s="728"/>
      <c r="I1" s="728"/>
      <c r="J1" s="728"/>
    </row>
    <row r="3" spans="1:14" x14ac:dyDescent="0.2">
      <c r="C3" s="728" t="s">
        <v>416</v>
      </c>
      <c r="D3" s="728"/>
      <c r="E3" s="728"/>
      <c r="F3" s="728"/>
      <c r="G3" s="728"/>
      <c r="H3" s="728"/>
      <c r="I3" s="728"/>
      <c r="J3" s="728"/>
      <c r="K3" s="728"/>
    </row>
    <row r="5" spans="1:14" x14ac:dyDescent="0.2">
      <c r="C5" s="164"/>
      <c r="G5" s="164"/>
      <c r="M5" s="38"/>
    </row>
    <row r="6" spans="1:14" x14ac:dyDescent="0.2">
      <c r="A6" s="4"/>
      <c r="B6" s="4"/>
      <c r="C6" s="4"/>
      <c r="D6" s="4"/>
      <c r="E6" s="677" t="s">
        <v>16</v>
      </c>
      <c r="F6" s="677"/>
      <c r="G6" s="677"/>
      <c r="H6" s="677"/>
    </row>
    <row r="7" spans="1:14" x14ac:dyDescent="0.2">
      <c r="A7" s="4"/>
      <c r="B7" s="4"/>
      <c r="C7" s="4"/>
      <c r="D7" s="4"/>
      <c r="G7" s="164"/>
    </row>
    <row r="8" spans="1:14" x14ac:dyDescent="0.2">
      <c r="C8" s="4"/>
      <c r="D8" s="4"/>
      <c r="E8" s="675" t="s">
        <v>40</v>
      </c>
      <c r="F8" s="675"/>
      <c r="G8" s="675"/>
      <c r="H8" s="675"/>
      <c r="I8" s="4"/>
    </row>
    <row r="9" spans="1:14" x14ac:dyDescent="0.2">
      <c r="F9" s="675">
        <v>2020</v>
      </c>
      <c r="G9" s="675"/>
    </row>
    <row r="10" spans="1:14" ht="13.5" thickBot="1" x14ac:dyDescent="0.25">
      <c r="C10" t="s">
        <v>41</v>
      </c>
      <c r="N10" s="155" t="s">
        <v>179</v>
      </c>
    </row>
    <row r="11" spans="1:14" x14ac:dyDescent="0.2">
      <c r="A11" s="107" t="s">
        <v>42</v>
      </c>
      <c r="B11" s="137"/>
      <c r="C11" s="729" t="s">
        <v>167</v>
      </c>
      <c r="D11" s="730"/>
      <c r="E11" s="729" t="s">
        <v>168</v>
      </c>
      <c r="F11" s="730"/>
      <c r="G11" s="729" t="s">
        <v>173</v>
      </c>
      <c r="H11" s="730"/>
      <c r="I11" s="729" t="s">
        <v>169</v>
      </c>
      <c r="J11" s="730"/>
      <c r="K11" s="729" t="s">
        <v>170</v>
      </c>
      <c r="L11" s="730"/>
      <c r="M11" s="729" t="s">
        <v>171</v>
      </c>
      <c r="N11" s="733"/>
    </row>
    <row r="12" spans="1:14" ht="13.5" thickBot="1" x14ac:dyDescent="0.25">
      <c r="A12" s="138"/>
      <c r="B12" s="139"/>
      <c r="C12" s="305" t="s">
        <v>172</v>
      </c>
      <c r="D12" s="307" t="s">
        <v>324</v>
      </c>
      <c r="E12" s="305" t="s">
        <v>172</v>
      </c>
      <c r="F12" s="307" t="s">
        <v>324</v>
      </c>
      <c r="G12" s="305" t="s">
        <v>172</v>
      </c>
      <c r="H12" s="307" t="s">
        <v>324</v>
      </c>
      <c r="I12" s="305" t="s">
        <v>172</v>
      </c>
      <c r="J12" s="307" t="s">
        <v>324</v>
      </c>
      <c r="K12" s="305" t="s">
        <v>172</v>
      </c>
      <c r="L12" s="307" t="s">
        <v>325</v>
      </c>
      <c r="M12" s="305" t="s">
        <v>172</v>
      </c>
      <c r="N12" s="308" t="s">
        <v>325</v>
      </c>
    </row>
    <row r="13" spans="1:14" ht="13.5" thickBot="1" x14ac:dyDescent="0.25">
      <c r="A13" s="107" t="s">
        <v>19</v>
      </c>
      <c r="B13" s="137"/>
      <c r="C13" s="140"/>
      <c r="D13" s="141"/>
      <c r="E13" s="140"/>
      <c r="F13" s="141"/>
      <c r="G13" s="140"/>
      <c r="H13" s="140"/>
      <c r="I13" s="140"/>
      <c r="J13" s="141"/>
      <c r="K13" s="140"/>
      <c r="L13" s="141"/>
      <c r="M13" s="140"/>
      <c r="N13" s="142"/>
    </row>
    <row r="14" spans="1:14" ht="13.5" thickBot="1" x14ac:dyDescent="0.25">
      <c r="A14" s="731" t="s">
        <v>226</v>
      </c>
      <c r="B14" s="732"/>
      <c r="C14" s="309"/>
      <c r="D14" s="310"/>
      <c r="E14" s="309"/>
      <c r="F14" s="310"/>
      <c r="G14" s="309"/>
      <c r="H14" s="309"/>
      <c r="I14" s="309"/>
      <c r="J14" s="310"/>
      <c r="K14" s="333">
        <v>20358334</v>
      </c>
      <c r="L14" s="333">
        <v>20358334</v>
      </c>
      <c r="M14" s="312">
        <v>20358334</v>
      </c>
      <c r="N14" s="312">
        <v>20358334</v>
      </c>
    </row>
    <row r="15" spans="1:14" x14ac:dyDescent="0.2">
      <c r="A15" s="555" t="s">
        <v>361</v>
      </c>
      <c r="B15" s="141"/>
      <c r="C15" s="313"/>
      <c r="D15" s="314"/>
      <c r="E15" s="313"/>
      <c r="F15" s="314"/>
      <c r="G15" s="313"/>
      <c r="H15" s="313"/>
      <c r="I15" s="313"/>
      <c r="J15" s="314"/>
      <c r="K15" s="313">
        <v>8798000</v>
      </c>
      <c r="L15" s="313">
        <v>8798000</v>
      </c>
      <c r="M15" s="315">
        <v>8798000</v>
      </c>
      <c r="N15" s="315">
        <v>8798000</v>
      </c>
    </row>
    <row r="16" spans="1:14" x14ac:dyDescent="0.2">
      <c r="A16" s="54" t="s">
        <v>240</v>
      </c>
      <c r="B16" s="485"/>
      <c r="C16" s="553"/>
      <c r="D16" s="317"/>
      <c r="E16" s="316"/>
      <c r="F16" s="317"/>
      <c r="G16" s="316"/>
      <c r="H16" s="316"/>
      <c r="I16" s="316"/>
      <c r="J16" s="317"/>
      <c r="K16" s="316">
        <v>345000</v>
      </c>
      <c r="L16" s="316">
        <v>345000</v>
      </c>
      <c r="M16" s="318">
        <v>345000</v>
      </c>
      <c r="N16" s="318">
        <v>345000</v>
      </c>
    </row>
    <row r="17" spans="1:28" ht="13.5" thickBot="1" x14ac:dyDescent="0.25">
      <c r="A17" s="556" t="s">
        <v>282</v>
      </c>
      <c r="B17" s="479"/>
      <c r="C17" s="554"/>
      <c r="D17" s="330"/>
      <c r="E17" s="329"/>
      <c r="F17" s="330"/>
      <c r="G17" s="329"/>
      <c r="H17" s="329"/>
      <c r="I17" s="329"/>
      <c r="J17" s="330"/>
      <c r="K17" s="329">
        <v>11215334</v>
      </c>
      <c r="L17" s="329">
        <v>11215334</v>
      </c>
      <c r="M17" s="331">
        <v>11215334</v>
      </c>
      <c r="N17" s="331">
        <v>11215334</v>
      </c>
    </row>
    <row r="18" spans="1:28" s="36" customFormat="1" ht="13.5" thickBot="1" x14ac:dyDescent="0.25">
      <c r="A18" s="551" t="s">
        <v>236</v>
      </c>
      <c r="B18" s="552"/>
      <c r="C18" s="333"/>
      <c r="D18" s="350"/>
      <c r="E18" s="333"/>
      <c r="F18" s="350"/>
      <c r="G18" s="333">
        <v>5696000</v>
      </c>
      <c r="H18" s="333">
        <f>H19+H20+H21+H22</f>
        <v>20696000</v>
      </c>
      <c r="I18" s="333"/>
      <c r="J18" s="350"/>
      <c r="K18" s="339"/>
      <c r="L18" s="339"/>
      <c r="M18" s="333">
        <v>5696000</v>
      </c>
      <c r="N18" s="333">
        <f>N19+N20+N21+N22</f>
        <v>20696000</v>
      </c>
      <c r="O18" s="414"/>
      <c r="P18" s="415"/>
      <c r="Q18" s="415"/>
      <c r="R18" s="415"/>
      <c r="S18" s="415"/>
      <c r="T18" s="415"/>
      <c r="U18" s="415"/>
      <c r="V18" s="415"/>
      <c r="W18" s="415"/>
      <c r="X18" s="415"/>
      <c r="Y18" s="415"/>
      <c r="Z18" s="415"/>
      <c r="AA18" s="415"/>
      <c r="AB18" s="415"/>
    </row>
    <row r="19" spans="1:28" x14ac:dyDescent="0.2">
      <c r="A19" s="147" t="s">
        <v>241</v>
      </c>
      <c r="B19" s="103"/>
      <c r="C19" s="319"/>
      <c r="D19" s="320"/>
      <c r="E19" s="319"/>
      <c r="F19" s="320"/>
      <c r="G19" s="319">
        <v>2794000</v>
      </c>
      <c r="H19" s="319">
        <v>2794000</v>
      </c>
      <c r="I19" s="319"/>
      <c r="J19" s="320"/>
      <c r="K19" s="319"/>
      <c r="L19" s="319"/>
      <c r="M19" s="321">
        <v>2794000</v>
      </c>
      <c r="N19" s="321">
        <v>2794000</v>
      </c>
    </row>
    <row r="20" spans="1:28" x14ac:dyDescent="0.2">
      <c r="A20" s="147" t="s">
        <v>238</v>
      </c>
      <c r="B20" s="103"/>
      <c r="C20" s="319"/>
      <c r="D20" s="320"/>
      <c r="E20" s="319"/>
      <c r="F20" s="320"/>
      <c r="G20" s="319">
        <v>2902000</v>
      </c>
      <c r="H20" s="319">
        <v>2902000</v>
      </c>
      <c r="I20" s="319"/>
      <c r="J20" s="320"/>
      <c r="K20" s="319"/>
      <c r="L20" s="319"/>
      <c r="M20" s="321">
        <v>2902000</v>
      </c>
      <c r="N20" s="321">
        <v>2902000</v>
      </c>
    </row>
    <row r="21" spans="1:28" x14ac:dyDescent="0.2">
      <c r="A21" s="427" t="s">
        <v>332</v>
      </c>
      <c r="B21" s="149"/>
      <c r="C21" s="322"/>
      <c r="D21" s="323"/>
      <c r="E21" s="322"/>
      <c r="F21" s="323"/>
      <c r="G21" s="324"/>
      <c r="H21" s="324">
        <v>3000000</v>
      </c>
      <c r="I21" s="322"/>
      <c r="J21" s="323"/>
      <c r="K21" s="407"/>
      <c r="L21" s="407"/>
      <c r="M21" s="422"/>
      <c r="N21" s="422">
        <f>D21+F21+H21+J21+L21</f>
        <v>3000000</v>
      </c>
    </row>
    <row r="22" spans="1:28" ht="13.5" thickBot="1" x14ac:dyDescent="0.25">
      <c r="A22" s="150" t="s">
        <v>360</v>
      </c>
      <c r="B22" s="126"/>
      <c r="C22" s="316"/>
      <c r="D22" s="317"/>
      <c r="E22" s="316"/>
      <c r="F22" s="317"/>
      <c r="G22" s="316"/>
      <c r="H22" s="316">
        <v>12000000</v>
      </c>
      <c r="I22" s="316"/>
      <c r="J22" s="317"/>
      <c r="K22" s="316"/>
      <c r="L22" s="316"/>
      <c r="M22" s="318"/>
      <c r="N22" s="318">
        <v>12000000</v>
      </c>
    </row>
    <row r="23" spans="1:28" ht="13.5" thickBot="1" x14ac:dyDescent="0.25">
      <c r="A23" s="306"/>
      <c r="B23" s="151"/>
      <c r="C23" s="311"/>
      <c r="D23" s="326"/>
      <c r="E23" s="311"/>
      <c r="F23" s="326"/>
      <c r="G23" s="311"/>
      <c r="H23" s="311"/>
      <c r="I23" s="311"/>
      <c r="J23" s="326"/>
      <c r="K23" s="311"/>
      <c r="L23" s="311"/>
      <c r="M23" s="327"/>
      <c r="N23" s="327"/>
    </row>
    <row r="24" spans="1:28" x14ac:dyDescent="0.2">
      <c r="A24" s="147"/>
      <c r="B24" s="103"/>
      <c r="C24" s="319"/>
      <c r="D24" s="320"/>
      <c r="E24" s="319"/>
      <c r="F24" s="320"/>
      <c r="G24" s="319"/>
      <c r="H24" s="319"/>
      <c r="I24" s="319"/>
      <c r="J24" s="320"/>
      <c r="K24" s="319"/>
      <c r="L24" s="319"/>
      <c r="M24" s="321"/>
      <c r="N24" s="321"/>
    </row>
    <row r="25" spans="1:28" x14ac:dyDescent="0.2">
      <c r="A25" s="152"/>
      <c r="B25" s="103"/>
      <c r="C25" s="319"/>
      <c r="D25" s="320"/>
      <c r="E25" s="319"/>
      <c r="F25" s="320"/>
      <c r="G25" s="319"/>
      <c r="H25" s="319"/>
      <c r="I25" s="324"/>
      <c r="J25" s="328"/>
      <c r="K25" s="324"/>
      <c r="L25" s="324"/>
      <c r="M25" s="325"/>
      <c r="N25" s="325"/>
    </row>
    <row r="26" spans="1:28" x14ac:dyDescent="0.2">
      <c r="A26" s="152"/>
      <c r="B26" s="103"/>
      <c r="C26" s="324"/>
      <c r="D26" s="328"/>
      <c r="E26" s="324"/>
      <c r="F26" s="328"/>
      <c r="G26" s="324"/>
      <c r="H26" s="324"/>
      <c r="I26" s="324"/>
      <c r="J26" s="328"/>
      <c r="K26" s="324"/>
      <c r="L26" s="324"/>
      <c r="M26" s="325"/>
      <c r="N26" s="325"/>
    </row>
    <row r="27" spans="1:28" ht="13.5" thickBot="1" x14ac:dyDescent="0.25">
      <c r="A27" s="154"/>
      <c r="B27" s="122"/>
      <c r="C27" s="329"/>
      <c r="D27" s="330"/>
      <c r="E27" s="329"/>
      <c r="F27" s="330"/>
      <c r="G27" s="329"/>
      <c r="H27" s="329"/>
      <c r="I27" s="329"/>
      <c r="J27" s="330"/>
      <c r="K27" s="329"/>
      <c r="L27" s="329"/>
      <c r="M27" s="331"/>
      <c r="N27" s="331"/>
    </row>
    <row r="28" spans="1:28" ht="13.5" thickBot="1" x14ac:dyDescent="0.25">
      <c r="A28" s="304"/>
      <c r="B28" s="143"/>
      <c r="C28" s="311"/>
      <c r="D28" s="326"/>
      <c r="E28" s="311"/>
      <c r="F28" s="326"/>
      <c r="G28" s="311"/>
      <c r="H28" s="311"/>
      <c r="I28" s="311"/>
      <c r="J28" s="326"/>
      <c r="K28" s="311"/>
      <c r="L28" s="311"/>
      <c r="M28" s="312"/>
      <c r="N28" s="312"/>
    </row>
    <row r="29" spans="1:28" x14ac:dyDescent="0.2">
      <c r="A29" s="152"/>
      <c r="B29" s="153"/>
      <c r="C29" s="319"/>
      <c r="D29" s="320"/>
      <c r="E29" s="319"/>
      <c r="F29" s="320"/>
      <c r="G29" s="319"/>
      <c r="H29" s="319"/>
      <c r="I29" s="319"/>
      <c r="J29" s="320"/>
      <c r="K29" s="319"/>
      <c r="L29" s="319"/>
      <c r="M29" s="321"/>
      <c r="N29" s="321"/>
    </row>
    <row r="30" spans="1:28" x14ac:dyDescent="0.2">
      <c r="A30" s="148"/>
      <c r="B30" s="149"/>
      <c r="C30" s="324"/>
      <c r="D30" s="328"/>
      <c r="E30" s="324"/>
      <c r="F30" s="328"/>
      <c r="G30" s="324"/>
      <c r="H30" s="324"/>
      <c r="I30" s="324"/>
      <c r="J30" s="328"/>
      <c r="K30" s="324"/>
      <c r="L30" s="324"/>
      <c r="M30" s="325"/>
      <c r="N30" s="325"/>
    </row>
    <row r="31" spans="1:28" x14ac:dyDescent="0.2">
      <c r="A31" s="148"/>
      <c r="B31" s="149"/>
      <c r="C31" s="324"/>
      <c r="D31" s="328"/>
      <c r="E31" s="324"/>
      <c r="F31" s="328"/>
      <c r="G31" s="324"/>
      <c r="H31" s="324"/>
      <c r="I31" s="324"/>
      <c r="J31" s="328"/>
      <c r="K31" s="324"/>
      <c r="L31" s="324"/>
      <c r="M31" s="325"/>
      <c r="N31" s="325"/>
    </row>
    <row r="32" spans="1:28" x14ac:dyDescent="0.2">
      <c r="A32" s="148"/>
      <c r="B32" s="149"/>
      <c r="C32" s="324"/>
      <c r="D32" s="328"/>
      <c r="E32" s="324"/>
      <c r="F32" s="328"/>
      <c r="G32" s="324"/>
      <c r="H32" s="324"/>
      <c r="I32" s="324"/>
      <c r="J32" s="328"/>
      <c r="K32" s="324"/>
      <c r="L32" s="324"/>
      <c r="M32" s="325"/>
      <c r="N32" s="325"/>
    </row>
    <row r="33" spans="1:14" ht="13.5" thickBot="1" x14ac:dyDescent="0.25">
      <c r="A33" s="150"/>
      <c r="B33" s="126"/>
      <c r="C33" s="316"/>
      <c r="D33" s="317"/>
      <c r="E33" s="316"/>
      <c r="F33" s="317"/>
      <c r="G33" s="316"/>
      <c r="H33" s="316"/>
      <c r="I33" s="316"/>
      <c r="J33" s="317"/>
      <c r="K33" s="316"/>
      <c r="L33" s="316"/>
      <c r="M33" s="318"/>
      <c r="N33" s="318"/>
    </row>
    <row r="34" spans="1:14" ht="14.25" thickTop="1" thickBot="1" x14ac:dyDescent="0.25">
      <c r="A34" s="156" t="s">
        <v>118</v>
      </c>
      <c r="B34" s="157"/>
      <c r="C34" s="332"/>
      <c r="D34" s="332"/>
      <c r="E34" s="332"/>
      <c r="F34" s="332"/>
      <c r="G34" s="332">
        <v>5696000</v>
      </c>
      <c r="H34" s="332">
        <f>H14+H18+H23+H28</f>
        <v>20696000</v>
      </c>
      <c r="I34" s="332"/>
      <c r="J34" s="332"/>
      <c r="K34" s="332">
        <v>20358334</v>
      </c>
      <c r="L34" s="332">
        <v>20358334</v>
      </c>
      <c r="M34" s="588">
        <v>26054334</v>
      </c>
      <c r="N34" s="588">
        <f>N14+N18+N23+N28</f>
        <v>41054334</v>
      </c>
    </row>
    <row r="35" spans="1:14" ht="13.5" thickTop="1" x14ac:dyDescent="0.2"/>
  </sheetData>
  <mergeCells count="12">
    <mergeCell ref="C11:D11"/>
    <mergeCell ref="A14:B14"/>
    <mergeCell ref="M11:N11"/>
    <mergeCell ref="K11:L11"/>
    <mergeCell ref="I11:J11"/>
    <mergeCell ref="G11:H11"/>
    <mergeCell ref="E11:F11"/>
    <mergeCell ref="C3:K3"/>
    <mergeCell ref="B1:J1"/>
    <mergeCell ref="E6:H6"/>
    <mergeCell ref="E8:H8"/>
    <mergeCell ref="F9:G9"/>
  </mergeCells>
  <phoneticPr fontId="6" type="noConversion"/>
  <pageMargins left="0.25" right="0.25" top="0.75" bottom="0.75" header="0.3" footer="0.3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workbookViewId="0">
      <selection activeCell="B3" sqref="B3:H3"/>
    </sheetView>
  </sheetViews>
  <sheetFormatPr defaultRowHeight="12.75" x14ac:dyDescent="0.2"/>
  <cols>
    <col min="2" max="2" width="21.42578125" customWidth="1"/>
    <col min="3" max="3" width="10.85546875" customWidth="1"/>
    <col min="4" max="4" width="11.28515625" customWidth="1"/>
    <col min="5" max="5" width="12" customWidth="1"/>
    <col min="6" max="6" width="11" customWidth="1"/>
    <col min="7" max="7" width="12.140625" customWidth="1"/>
    <col min="8" max="8" width="11.7109375" customWidth="1"/>
    <col min="9" max="9" width="12" customWidth="1"/>
    <col min="10" max="10" width="13.140625" customWidth="1"/>
  </cols>
  <sheetData>
    <row r="1" spans="1:13" x14ac:dyDescent="0.2">
      <c r="B1" s="676" t="s">
        <v>381</v>
      </c>
      <c r="C1" s="676"/>
      <c r="D1" s="676"/>
      <c r="E1" s="676"/>
      <c r="F1" s="676"/>
      <c r="G1" s="676"/>
      <c r="H1" s="676"/>
    </row>
    <row r="3" spans="1:13" x14ac:dyDescent="0.2">
      <c r="B3" s="676" t="s">
        <v>417</v>
      </c>
      <c r="C3" s="676"/>
      <c r="D3" s="676"/>
      <c r="E3" s="676"/>
      <c r="F3" s="676"/>
      <c r="G3" s="676"/>
      <c r="H3" s="676"/>
    </row>
    <row r="4" spans="1:13" x14ac:dyDescent="0.2">
      <c r="C4" s="164"/>
      <c r="F4" s="164"/>
    </row>
    <row r="5" spans="1:13" x14ac:dyDescent="0.2">
      <c r="A5" s="4"/>
      <c r="B5" s="4"/>
      <c r="C5" s="4"/>
      <c r="D5" s="677" t="s">
        <v>16</v>
      </c>
      <c r="E5" s="677"/>
      <c r="F5" s="677"/>
      <c r="G5" s="677"/>
      <c r="H5" s="4"/>
    </row>
    <row r="6" spans="1:13" x14ac:dyDescent="0.2">
      <c r="A6" s="4"/>
      <c r="B6" s="4"/>
      <c r="C6" s="4"/>
      <c r="D6" s="158"/>
      <c r="E6" s="158"/>
      <c r="F6" s="158"/>
      <c r="G6" s="158"/>
      <c r="H6" s="4"/>
    </row>
    <row r="7" spans="1:13" x14ac:dyDescent="0.2">
      <c r="A7" s="4"/>
      <c r="B7" s="4"/>
      <c r="C7" s="4"/>
      <c r="D7" s="675" t="s">
        <v>177</v>
      </c>
      <c r="E7" s="675"/>
      <c r="F7" s="675"/>
      <c r="G7" s="675"/>
      <c r="H7" s="4"/>
    </row>
    <row r="8" spans="1:13" x14ac:dyDescent="0.2">
      <c r="A8" s="4"/>
      <c r="B8" s="4"/>
      <c r="C8" s="4"/>
      <c r="D8" s="4"/>
      <c r="E8" s="675">
        <v>2020</v>
      </c>
      <c r="F8" s="675"/>
      <c r="G8" s="4"/>
      <c r="H8" s="4"/>
    </row>
    <row r="9" spans="1:13" ht="13.5" thickBot="1" x14ac:dyDescent="0.25">
      <c r="J9" s="155" t="s">
        <v>179</v>
      </c>
    </row>
    <row r="10" spans="1:13" ht="13.5" thickBot="1" x14ac:dyDescent="0.25">
      <c r="A10" s="107" t="s">
        <v>42</v>
      </c>
      <c r="B10" s="137"/>
      <c r="C10" s="729" t="s">
        <v>174</v>
      </c>
      <c r="D10" s="730"/>
      <c r="E10" s="729" t="s">
        <v>175</v>
      </c>
      <c r="F10" s="730"/>
      <c r="G10" s="729" t="s">
        <v>176</v>
      </c>
      <c r="H10" s="730"/>
      <c r="I10" s="729" t="s">
        <v>171</v>
      </c>
      <c r="J10" s="733"/>
    </row>
    <row r="11" spans="1:13" ht="13.5" thickBot="1" x14ac:dyDescent="0.25">
      <c r="A11" s="138"/>
      <c r="B11" s="493"/>
      <c r="C11" s="443" t="s">
        <v>172</v>
      </c>
      <c r="D11" s="557" t="s">
        <v>324</v>
      </c>
      <c r="E11" s="558" t="s">
        <v>172</v>
      </c>
      <c r="F11" s="557" t="s">
        <v>325</v>
      </c>
      <c r="G11" s="558" t="s">
        <v>172</v>
      </c>
      <c r="H11" s="557" t="s">
        <v>325</v>
      </c>
      <c r="I11" s="558" t="s">
        <v>172</v>
      </c>
      <c r="J11" s="559" t="s">
        <v>324</v>
      </c>
    </row>
    <row r="12" spans="1:13" ht="13.5" thickBot="1" x14ac:dyDescent="0.25">
      <c r="A12" s="107" t="s">
        <v>19</v>
      </c>
      <c r="B12" s="137"/>
      <c r="C12" s="334"/>
      <c r="D12" s="335"/>
      <c r="E12" s="334"/>
      <c r="F12" s="335"/>
      <c r="G12" s="334"/>
      <c r="H12" s="335"/>
      <c r="I12" s="334"/>
      <c r="J12" s="336"/>
    </row>
    <row r="13" spans="1:13" ht="13.5" thickBot="1" x14ac:dyDescent="0.25">
      <c r="A13" s="734" t="s">
        <v>277</v>
      </c>
      <c r="B13" s="735"/>
      <c r="C13" s="337">
        <v>500000</v>
      </c>
      <c r="D13" s="337">
        <v>542000</v>
      </c>
      <c r="E13" s="337"/>
      <c r="F13" s="338"/>
      <c r="G13" s="337"/>
      <c r="H13" s="337"/>
      <c r="I13" s="333">
        <f>C13+E13+G13</f>
        <v>500000</v>
      </c>
      <c r="J13" s="339">
        <f>D13+F13+H13</f>
        <v>542000</v>
      </c>
    </row>
    <row r="14" spans="1:13" x14ac:dyDescent="0.2">
      <c r="A14" s="303" t="s">
        <v>278</v>
      </c>
      <c r="B14" s="144"/>
      <c r="C14" s="340">
        <v>500000</v>
      </c>
      <c r="D14" s="340">
        <v>542000</v>
      </c>
      <c r="E14" s="340"/>
      <c r="F14" s="341"/>
      <c r="G14" s="340"/>
      <c r="H14" s="340"/>
      <c r="I14" s="340"/>
      <c r="J14" s="342"/>
    </row>
    <row r="15" spans="1:13" ht="13.5" thickBot="1" x14ac:dyDescent="0.25">
      <c r="A15" s="145"/>
      <c r="B15" s="146"/>
      <c r="C15" s="343"/>
      <c r="D15" s="343"/>
      <c r="E15" s="343"/>
      <c r="F15" s="344"/>
      <c r="G15" s="343"/>
      <c r="H15" s="343"/>
      <c r="I15" s="343"/>
      <c r="J15" s="229"/>
    </row>
    <row r="16" spans="1:13" ht="13.5" thickBot="1" x14ac:dyDescent="0.25">
      <c r="A16" s="402" t="s">
        <v>236</v>
      </c>
      <c r="B16" s="143"/>
      <c r="C16" s="333">
        <v>7011000</v>
      </c>
      <c r="D16" s="333">
        <f>D17+D18+D19+D20+D21+D23</f>
        <v>10011000</v>
      </c>
      <c r="E16" s="333"/>
      <c r="F16" s="350">
        <v>12600964</v>
      </c>
      <c r="G16" s="333"/>
      <c r="H16" s="333">
        <v>39841</v>
      </c>
      <c r="I16" s="562">
        <v>7011000</v>
      </c>
      <c r="J16" s="562">
        <f>D16+F16+H16</f>
        <v>22651805</v>
      </c>
      <c r="M16" s="414"/>
    </row>
    <row r="17" spans="1:10" x14ac:dyDescent="0.2">
      <c r="A17" s="147" t="s">
        <v>362</v>
      </c>
      <c r="B17" s="103"/>
      <c r="C17" s="345"/>
      <c r="D17" s="345"/>
      <c r="E17" s="345"/>
      <c r="F17" s="346"/>
      <c r="G17" s="345"/>
      <c r="H17" s="345">
        <v>39841</v>
      </c>
      <c r="I17" s="347"/>
      <c r="J17" s="347"/>
    </row>
    <row r="18" spans="1:10" x14ac:dyDescent="0.2">
      <c r="A18" s="147" t="s">
        <v>237</v>
      </c>
      <c r="B18" s="103"/>
      <c r="C18" s="345">
        <v>3287000</v>
      </c>
      <c r="D18" s="345">
        <v>3287000</v>
      </c>
      <c r="E18" s="345"/>
      <c r="F18" s="346"/>
      <c r="G18" s="345"/>
      <c r="H18" s="345"/>
      <c r="I18" s="347">
        <f t="shared" ref="I18:J21" si="0">C18+E18+G18</f>
        <v>3287000</v>
      </c>
      <c r="J18" s="347">
        <f t="shared" si="0"/>
        <v>3287000</v>
      </c>
    </row>
    <row r="19" spans="1:10" x14ac:dyDescent="0.2">
      <c r="A19" s="147" t="s">
        <v>238</v>
      </c>
      <c r="B19" s="103"/>
      <c r="C19" s="345">
        <v>3224000</v>
      </c>
      <c r="D19" s="345">
        <v>3224000</v>
      </c>
      <c r="E19" s="345"/>
      <c r="F19" s="346"/>
      <c r="G19" s="345"/>
      <c r="H19" s="345"/>
      <c r="I19" s="347">
        <f t="shared" si="0"/>
        <v>3224000</v>
      </c>
      <c r="J19" s="347">
        <f t="shared" si="0"/>
        <v>3224000</v>
      </c>
    </row>
    <row r="20" spans="1:10" x14ac:dyDescent="0.2">
      <c r="A20" s="147" t="s">
        <v>276</v>
      </c>
      <c r="B20" s="103"/>
      <c r="C20" s="345">
        <v>500000</v>
      </c>
      <c r="D20" s="345">
        <v>500000</v>
      </c>
      <c r="E20" s="345"/>
      <c r="F20" s="346"/>
      <c r="G20" s="345"/>
      <c r="H20" s="345"/>
      <c r="I20" s="347">
        <f t="shared" si="0"/>
        <v>500000</v>
      </c>
      <c r="J20" s="347">
        <f t="shared" si="0"/>
        <v>500000</v>
      </c>
    </row>
    <row r="21" spans="1:10" x14ac:dyDescent="0.2">
      <c r="A21" s="560" t="s">
        <v>326</v>
      </c>
      <c r="B21" s="561"/>
      <c r="C21" s="348"/>
      <c r="D21" s="348"/>
      <c r="E21" s="407"/>
      <c r="F21" s="351">
        <v>600964</v>
      </c>
      <c r="G21" s="349"/>
      <c r="H21" s="349"/>
      <c r="I21" s="563">
        <f t="shared" si="0"/>
        <v>0</v>
      </c>
      <c r="J21" s="563">
        <f t="shared" si="0"/>
        <v>600964</v>
      </c>
    </row>
    <row r="22" spans="1:10" x14ac:dyDescent="0.2">
      <c r="A22" s="431" t="s">
        <v>360</v>
      </c>
      <c r="B22" s="589"/>
      <c r="C22" s="590"/>
      <c r="D22" s="590"/>
      <c r="E22" s="591"/>
      <c r="F22" s="344">
        <v>12000000</v>
      </c>
      <c r="G22" s="343"/>
      <c r="H22" s="343"/>
      <c r="I22" s="592"/>
      <c r="J22" s="593"/>
    </row>
    <row r="23" spans="1:10" ht="13.5" thickBot="1" x14ac:dyDescent="0.25">
      <c r="A23" s="431" t="s">
        <v>332</v>
      </c>
      <c r="B23" s="126"/>
      <c r="C23" s="343"/>
      <c r="D23" s="343">
        <v>3000000</v>
      </c>
      <c r="E23" s="343"/>
      <c r="F23" s="344"/>
      <c r="G23" s="343"/>
      <c r="H23" s="343"/>
      <c r="I23" s="343"/>
      <c r="J23" s="229">
        <v>3000000</v>
      </c>
    </row>
    <row r="24" spans="1:10" ht="13.5" thickBot="1" x14ac:dyDescent="0.25">
      <c r="A24" s="306" t="s">
        <v>268</v>
      </c>
      <c r="B24" s="151"/>
      <c r="C24" s="333"/>
      <c r="D24" s="333"/>
      <c r="E24" s="333">
        <v>13798000</v>
      </c>
      <c r="F24" s="333">
        <v>13798000</v>
      </c>
      <c r="G24" s="333"/>
      <c r="H24" s="333">
        <v>151765</v>
      </c>
      <c r="I24" s="232">
        <v>13798000</v>
      </c>
      <c r="J24" s="232">
        <f>D24+F24+H24</f>
        <v>13949765</v>
      </c>
    </row>
    <row r="25" spans="1:10" x14ac:dyDescent="0.2">
      <c r="A25" s="147" t="s">
        <v>269</v>
      </c>
      <c r="B25" s="103"/>
      <c r="C25" s="345"/>
      <c r="D25" s="345"/>
      <c r="E25" s="345">
        <v>8798000</v>
      </c>
      <c r="F25" s="345">
        <v>8798000</v>
      </c>
      <c r="G25" s="345"/>
      <c r="H25" s="345"/>
      <c r="I25" s="347"/>
      <c r="J25" s="347"/>
    </row>
    <row r="26" spans="1:10" x14ac:dyDescent="0.2">
      <c r="A26" s="152" t="s">
        <v>274</v>
      </c>
      <c r="B26" s="103" t="s">
        <v>275</v>
      </c>
      <c r="C26" s="345"/>
      <c r="D26" s="345"/>
      <c r="E26" s="345">
        <v>5000000</v>
      </c>
      <c r="F26" s="345">
        <v>5000000</v>
      </c>
      <c r="G26" s="345"/>
      <c r="H26" s="345"/>
      <c r="I26" s="349"/>
      <c r="J26" s="220"/>
    </row>
    <row r="27" spans="1:10" x14ac:dyDescent="0.2">
      <c r="A27" s="152" t="s">
        <v>363</v>
      </c>
      <c r="B27" s="103"/>
      <c r="C27" s="349"/>
      <c r="D27" s="349"/>
      <c r="E27" s="349"/>
      <c r="F27" s="349"/>
      <c r="G27" s="349"/>
      <c r="H27" s="349">
        <v>151765</v>
      </c>
      <c r="I27" s="349"/>
      <c r="J27" s="220"/>
    </row>
    <row r="28" spans="1:10" ht="13.5" thickBot="1" x14ac:dyDescent="0.25">
      <c r="A28" s="154"/>
      <c r="B28" s="122"/>
      <c r="C28" s="352"/>
      <c r="D28" s="352"/>
      <c r="E28" s="352"/>
      <c r="F28" s="352"/>
      <c r="G28" s="352"/>
      <c r="H28" s="352"/>
      <c r="I28" s="352"/>
      <c r="J28" s="225"/>
    </row>
    <row r="29" spans="1:10" ht="13.5" thickBot="1" x14ac:dyDescent="0.25">
      <c r="A29" s="564" t="s">
        <v>62</v>
      </c>
      <c r="B29" s="151"/>
      <c r="C29" s="333"/>
      <c r="D29" s="333"/>
      <c r="E29" s="333">
        <v>345000</v>
      </c>
      <c r="F29" s="333">
        <v>345000</v>
      </c>
      <c r="G29" s="333">
        <v>300000</v>
      </c>
      <c r="H29" s="333">
        <v>300000</v>
      </c>
      <c r="I29" s="232">
        <v>645000</v>
      </c>
      <c r="J29" s="232">
        <f>J30+J31</f>
        <v>645000</v>
      </c>
    </row>
    <row r="30" spans="1:10" x14ac:dyDescent="0.2">
      <c r="A30" s="147" t="s">
        <v>239</v>
      </c>
      <c r="B30" s="103"/>
      <c r="C30" s="345"/>
      <c r="D30" s="345"/>
      <c r="E30" s="345">
        <v>345000</v>
      </c>
      <c r="F30" s="345">
        <v>345000</v>
      </c>
      <c r="G30" s="345"/>
      <c r="H30" s="345"/>
      <c r="I30" s="347">
        <f>C30+E30+G30</f>
        <v>345000</v>
      </c>
      <c r="J30" s="347">
        <f>D30+F30+H30</f>
        <v>345000</v>
      </c>
    </row>
    <row r="31" spans="1:10" ht="13.5" thickBot="1" x14ac:dyDescent="0.25">
      <c r="A31" s="431" t="s">
        <v>281</v>
      </c>
      <c r="B31" s="126"/>
      <c r="C31" s="343"/>
      <c r="D31" s="343"/>
      <c r="E31" s="343"/>
      <c r="F31" s="343"/>
      <c r="G31" s="343">
        <v>300000</v>
      </c>
      <c r="H31" s="343">
        <v>300000</v>
      </c>
      <c r="I31" s="343">
        <f>C31+E31+G31</f>
        <v>300000</v>
      </c>
      <c r="J31" s="229">
        <f>D31+F31+H31</f>
        <v>300000</v>
      </c>
    </row>
    <row r="32" spans="1:10" ht="13.5" thickBot="1" x14ac:dyDescent="0.25">
      <c r="A32" s="432" t="s">
        <v>280</v>
      </c>
      <c r="B32" s="433"/>
      <c r="C32" s="435">
        <v>4100334</v>
      </c>
      <c r="D32" s="435">
        <v>4100334</v>
      </c>
      <c r="E32" s="434"/>
      <c r="F32" s="434"/>
      <c r="G32" s="434"/>
      <c r="H32" s="434"/>
      <c r="I32" s="333">
        <v>4100334</v>
      </c>
      <c r="J32" s="232">
        <f>D32+F32+H32</f>
        <v>4100334</v>
      </c>
    </row>
    <row r="33" spans="1:10" x14ac:dyDescent="0.2">
      <c r="A33" s="152" t="s">
        <v>279</v>
      </c>
      <c r="B33" s="153"/>
      <c r="C33" s="345">
        <v>4100334</v>
      </c>
      <c r="D33" s="345">
        <v>4100334</v>
      </c>
      <c r="E33" s="345"/>
      <c r="F33" s="345"/>
      <c r="G33" s="345"/>
      <c r="H33" s="345"/>
      <c r="I33" s="345">
        <f>C33+E33+G33</f>
        <v>4100334</v>
      </c>
      <c r="J33" s="347">
        <f>D33+F33+H33</f>
        <v>4100334</v>
      </c>
    </row>
    <row r="34" spans="1:10" ht="13.5" thickBot="1" x14ac:dyDescent="0.25">
      <c r="A34" s="150"/>
      <c r="B34" s="126"/>
      <c r="C34" s="343"/>
      <c r="D34" s="343"/>
      <c r="E34" s="343"/>
      <c r="F34" s="343"/>
      <c r="G34" s="343"/>
      <c r="H34" s="343"/>
      <c r="I34" s="343"/>
      <c r="J34" s="229"/>
    </row>
    <row r="35" spans="1:10" ht="14.25" thickTop="1" thickBot="1" x14ac:dyDescent="0.25">
      <c r="A35" s="156" t="s">
        <v>118</v>
      </c>
      <c r="B35" s="157"/>
      <c r="C35" s="354">
        <v>11611334</v>
      </c>
      <c r="D35" s="354">
        <f>D13+D16+D32+D29</f>
        <v>14653334</v>
      </c>
      <c r="E35" s="354">
        <v>14143000</v>
      </c>
      <c r="F35" s="354">
        <f>F16+F24+F29+F32</f>
        <v>26743964</v>
      </c>
      <c r="G35" s="354">
        <v>300000</v>
      </c>
      <c r="H35" s="354">
        <f>H16+H13+H24+H29+H32</f>
        <v>491606</v>
      </c>
      <c r="I35" s="588">
        <v>26054334</v>
      </c>
      <c r="J35" s="588">
        <f>J13+J16+J24+J29+J32</f>
        <v>41888904</v>
      </c>
    </row>
    <row r="36" spans="1:10" ht="13.5" thickTop="1" x14ac:dyDescent="0.2"/>
  </sheetData>
  <mergeCells count="10">
    <mergeCell ref="B3:H3"/>
    <mergeCell ref="A13:B13"/>
    <mergeCell ref="I10:J10"/>
    <mergeCell ref="B1:H1"/>
    <mergeCell ref="D5:G5"/>
    <mergeCell ref="D7:G7"/>
    <mergeCell ref="C10:D10"/>
    <mergeCell ref="E10:F10"/>
    <mergeCell ref="G10:H10"/>
    <mergeCell ref="E8:F8"/>
  </mergeCells>
  <phoneticPr fontId="6" type="noConversion"/>
  <pageMargins left="0.25" right="0.25" top="0.75" bottom="0.75" header="0.3" footer="0.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9"/>
  <sheetViews>
    <sheetView zoomScale="136" zoomScaleNormal="136" workbookViewId="0">
      <selection activeCell="B3" sqref="B3:K3"/>
    </sheetView>
  </sheetViews>
  <sheetFormatPr defaultRowHeight="12.75" x14ac:dyDescent="0.2"/>
  <cols>
    <col min="1" max="1" width="25.140625" bestFit="1" customWidth="1"/>
    <col min="2" max="2" width="9.28515625" bestFit="1" customWidth="1"/>
    <col min="3" max="3" width="8.42578125" bestFit="1" customWidth="1"/>
    <col min="4" max="4" width="10.140625" bestFit="1" customWidth="1"/>
    <col min="5" max="9" width="9.28515625" bestFit="1" customWidth="1"/>
    <col min="10" max="10" width="10.140625" bestFit="1" customWidth="1"/>
    <col min="11" max="11" width="9.140625" customWidth="1"/>
    <col min="12" max="12" width="9.5703125" customWidth="1"/>
  </cols>
  <sheetData>
    <row r="1" spans="1:14" x14ac:dyDescent="0.2">
      <c r="B1" s="736" t="s">
        <v>382</v>
      </c>
      <c r="C1" s="736"/>
      <c r="D1" s="736"/>
      <c r="E1" s="736"/>
      <c r="F1" s="736"/>
      <c r="G1" s="736"/>
      <c r="H1" s="736"/>
      <c r="I1" s="736"/>
      <c r="J1" s="736"/>
      <c r="K1" s="736"/>
    </row>
    <row r="3" spans="1:14" ht="15" x14ac:dyDescent="0.25">
      <c r="A3" s="169"/>
      <c r="B3" s="736" t="s">
        <v>418</v>
      </c>
      <c r="C3" s="736"/>
      <c r="D3" s="736"/>
      <c r="E3" s="736"/>
      <c r="F3" s="736"/>
      <c r="G3" s="736"/>
      <c r="H3" s="736"/>
      <c r="I3" s="736"/>
      <c r="J3" s="736"/>
      <c r="K3" s="736"/>
      <c r="M3" s="169"/>
    </row>
    <row r="5" spans="1:14" x14ac:dyDescent="0.2">
      <c r="E5" s="677" t="s">
        <v>16</v>
      </c>
      <c r="F5" s="677"/>
      <c r="G5" s="677"/>
      <c r="H5" s="677"/>
    </row>
    <row r="7" spans="1:14" x14ac:dyDescent="0.2">
      <c r="E7" s="38" t="s">
        <v>187</v>
      </c>
    </row>
    <row r="8" spans="1:14" x14ac:dyDescent="0.2">
      <c r="F8" s="677">
        <v>2020</v>
      </c>
      <c r="G8" s="677"/>
    </row>
    <row r="9" spans="1:14" x14ac:dyDescent="0.2">
      <c r="A9" s="5"/>
      <c r="B9" s="198"/>
      <c r="C9" s="198"/>
      <c r="D9" s="198"/>
      <c r="E9" s="198"/>
      <c r="F9" s="198"/>
      <c r="G9" s="198"/>
      <c r="H9" s="198"/>
      <c r="I9" s="198"/>
      <c r="J9" s="198"/>
      <c r="K9" s="198"/>
      <c r="N9" s="155" t="s">
        <v>179</v>
      </c>
    </row>
    <row r="10" spans="1:14" x14ac:dyDescent="0.2">
      <c r="A10" s="364" t="s">
        <v>65</v>
      </c>
      <c r="B10" s="363" t="s">
        <v>24</v>
      </c>
      <c r="C10" s="363" t="s">
        <v>66</v>
      </c>
      <c r="D10" s="363" t="s">
        <v>67</v>
      </c>
      <c r="E10" s="363" t="s">
        <v>68</v>
      </c>
      <c r="F10" s="363" t="s">
        <v>69</v>
      </c>
      <c r="G10" s="363" t="s">
        <v>70</v>
      </c>
      <c r="H10" s="363" t="s">
        <v>71</v>
      </c>
      <c r="I10" s="363" t="s">
        <v>72</v>
      </c>
      <c r="J10" s="363" t="s">
        <v>73</v>
      </c>
      <c r="K10" s="363" t="s">
        <v>74</v>
      </c>
      <c r="L10" s="363" t="s">
        <v>75</v>
      </c>
      <c r="M10" s="363" t="s">
        <v>76</v>
      </c>
      <c r="N10" s="363" t="s">
        <v>77</v>
      </c>
    </row>
    <row r="11" spans="1:14" x14ac:dyDescent="0.2">
      <c r="A11" s="364" t="s">
        <v>216</v>
      </c>
      <c r="B11" s="362"/>
      <c r="C11" s="362"/>
      <c r="D11" s="362"/>
      <c r="E11" s="362"/>
      <c r="F11" s="362"/>
      <c r="G11" s="362"/>
      <c r="H11" s="362"/>
      <c r="I11" s="362"/>
      <c r="J11" s="362"/>
      <c r="K11" s="362"/>
      <c r="L11" s="362"/>
      <c r="M11" s="362"/>
      <c r="N11" s="364"/>
    </row>
    <row r="12" spans="1:14" x14ac:dyDescent="0.2">
      <c r="A12" s="362" t="s">
        <v>78</v>
      </c>
      <c r="B12" s="365">
        <v>923578</v>
      </c>
      <c r="C12" s="365">
        <v>923578</v>
      </c>
      <c r="D12" s="365">
        <v>923578</v>
      </c>
      <c r="E12" s="365">
        <v>923578</v>
      </c>
      <c r="F12" s="365">
        <v>923578</v>
      </c>
      <c r="G12" s="365">
        <v>923578</v>
      </c>
      <c r="H12" s="365">
        <v>923578</v>
      </c>
      <c r="I12" s="365">
        <v>923578</v>
      </c>
      <c r="J12" s="365">
        <v>923578</v>
      </c>
      <c r="K12" s="365">
        <v>923578</v>
      </c>
      <c r="L12" s="365">
        <v>923578</v>
      </c>
      <c r="M12" s="365">
        <v>923582</v>
      </c>
      <c r="N12" s="366">
        <f>SUM(B12:M12)</f>
        <v>11082940</v>
      </c>
    </row>
    <row r="13" spans="1:14" x14ac:dyDescent="0.2">
      <c r="A13" s="362" t="s">
        <v>79</v>
      </c>
      <c r="B13" s="365"/>
      <c r="C13" s="365"/>
      <c r="D13" s="365">
        <v>3500000</v>
      </c>
      <c r="E13" s="365"/>
      <c r="F13" s="365">
        <v>1750000</v>
      </c>
      <c r="G13" s="365"/>
      <c r="H13" s="365"/>
      <c r="I13" s="365"/>
      <c r="J13" s="365">
        <v>2900000</v>
      </c>
      <c r="K13" s="365">
        <v>743672</v>
      </c>
      <c r="L13" s="365">
        <v>743672</v>
      </c>
      <c r="M13" s="365">
        <v>743672</v>
      </c>
      <c r="N13" s="366">
        <f t="shared" ref="N13:N22" si="0">SUM(B13:M13)</f>
        <v>10381016</v>
      </c>
    </row>
    <row r="14" spans="1:14" x14ac:dyDescent="0.2">
      <c r="A14" s="362" t="s">
        <v>80</v>
      </c>
      <c r="B14" s="365">
        <v>2511000</v>
      </c>
      <c r="C14" s="365">
        <v>2511000</v>
      </c>
      <c r="D14" s="365">
        <v>2511000</v>
      </c>
      <c r="E14" s="365">
        <v>2511000</v>
      </c>
      <c r="F14" s="365">
        <v>2511000</v>
      </c>
      <c r="G14" s="365">
        <v>2511000</v>
      </c>
      <c r="H14" s="365">
        <v>2729500</v>
      </c>
      <c r="I14" s="365">
        <v>2554700</v>
      </c>
      <c r="J14" s="365">
        <v>3602987</v>
      </c>
      <c r="K14" s="365">
        <v>3602987</v>
      </c>
      <c r="L14" s="365">
        <v>2554700</v>
      </c>
      <c r="M14" s="365">
        <v>2555988</v>
      </c>
      <c r="N14" s="366">
        <f t="shared" si="0"/>
        <v>32666862</v>
      </c>
    </row>
    <row r="15" spans="1:14" x14ac:dyDescent="0.2">
      <c r="A15" s="362" t="s">
        <v>81</v>
      </c>
      <c r="B15" s="365">
        <v>930000</v>
      </c>
      <c r="C15" s="365">
        <v>930000</v>
      </c>
      <c r="D15" s="365">
        <v>2530000</v>
      </c>
      <c r="E15" s="365">
        <v>930000</v>
      </c>
      <c r="F15" s="365">
        <v>930000</v>
      </c>
      <c r="G15" s="365">
        <v>930000</v>
      </c>
      <c r="H15" s="365">
        <v>930000</v>
      </c>
      <c r="I15" s="365">
        <v>1873479</v>
      </c>
      <c r="J15" s="365">
        <v>2125917</v>
      </c>
      <c r="K15" s="365">
        <v>2125917</v>
      </c>
      <c r="L15" s="365">
        <v>830000</v>
      </c>
      <c r="M15" s="365">
        <v>830000</v>
      </c>
      <c r="N15" s="366">
        <f t="shared" si="0"/>
        <v>15895313</v>
      </c>
    </row>
    <row r="16" spans="1:14" x14ac:dyDescent="0.2">
      <c r="A16" s="362" t="s">
        <v>93</v>
      </c>
      <c r="B16" s="428">
        <v>2883565</v>
      </c>
      <c r="C16" s="365"/>
      <c r="D16" s="365"/>
      <c r="E16" s="365"/>
      <c r="F16" s="365"/>
      <c r="G16" s="365"/>
      <c r="H16" s="365"/>
      <c r="I16" s="365"/>
      <c r="J16" s="365"/>
      <c r="K16" s="365"/>
      <c r="L16" s="365"/>
      <c r="M16" s="365"/>
      <c r="N16" s="429">
        <f t="shared" si="0"/>
        <v>2883565</v>
      </c>
    </row>
    <row r="17" spans="1:14" x14ac:dyDescent="0.2">
      <c r="A17" s="362" t="s">
        <v>82</v>
      </c>
      <c r="B17" s="365"/>
      <c r="C17" s="365"/>
      <c r="D17" s="365"/>
      <c r="E17" s="365"/>
      <c r="F17" s="365"/>
      <c r="G17" s="365"/>
      <c r="H17" s="365">
        <v>5696000</v>
      </c>
      <c r="I17" s="365">
        <v>3000000</v>
      </c>
      <c r="J17" s="365"/>
      <c r="K17" s="365"/>
      <c r="L17" s="365">
        <v>12000000</v>
      </c>
      <c r="M17" s="365"/>
      <c r="N17" s="366">
        <f t="shared" si="0"/>
        <v>20696000</v>
      </c>
    </row>
    <row r="18" spans="1:14" x14ac:dyDescent="0.2">
      <c r="A18" s="362" t="s">
        <v>189</v>
      </c>
      <c r="B18" s="365">
        <v>11215334</v>
      </c>
      <c r="C18" s="365"/>
      <c r="D18" s="365">
        <v>8798000</v>
      </c>
      <c r="E18" s="365"/>
      <c r="F18" s="365"/>
      <c r="G18" s="365"/>
      <c r="H18" s="365">
        <v>345000</v>
      </c>
      <c r="I18" s="365"/>
      <c r="J18" s="365"/>
      <c r="K18" s="365"/>
      <c r="L18" s="365"/>
      <c r="M18" s="365"/>
      <c r="N18" s="429">
        <f t="shared" si="0"/>
        <v>20358334</v>
      </c>
    </row>
    <row r="19" spans="1:14" x14ac:dyDescent="0.2">
      <c r="A19" s="362" t="s">
        <v>83</v>
      </c>
      <c r="B19" s="365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6">
        <f t="shared" si="0"/>
        <v>0</v>
      </c>
    </row>
    <row r="20" spans="1:14" x14ac:dyDescent="0.2">
      <c r="A20" s="362" t="s">
        <v>327</v>
      </c>
      <c r="B20" s="365">
        <v>248242</v>
      </c>
      <c r="C20" s="365">
        <v>248242</v>
      </c>
      <c r="D20" s="365">
        <v>248242</v>
      </c>
      <c r="E20" s="365">
        <v>248242</v>
      </c>
      <c r="F20" s="365">
        <v>248242</v>
      </c>
      <c r="G20" s="365">
        <v>248242</v>
      </c>
      <c r="H20" s="365">
        <v>248243</v>
      </c>
      <c r="I20" s="365">
        <v>279789</v>
      </c>
      <c r="J20" s="365">
        <v>279789</v>
      </c>
      <c r="K20" s="365">
        <v>279789</v>
      </c>
      <c r="L20" s="365">
        <v>279789</v>
      </c>
      <c r="M20" s="365">
        <v>1390442</v>
      </c>
      <c r="N20" s="366">
        <f t="shared" si="0"/>
        <v>4247293</v>
      </c>
    </row>
    <row r="21" spans="1:14" x14ac:dyDescent="0.2">
      <c r="A21" s="362" t="s">
        <v>328</v>
      </c>
      <c r="B21" s="365"/>
      <c r="C21" s="365"/>
      <c r="D21" s="365"/>
      <c r="E21" s="365"/>
      <c r="F21" s="365"/>
      <c r="G21" s="365"/>
      <c r="H21" s="365"/>
      <c r="I21" s="365">
        <v>166080</v>
      </c>
      <c r="J21" s="365"/>
      <c r="K21" s="365"/>
      <c r="L21" s="365"/>
      <c r="M21" s="365"/>
      <c r="N21" s="366">
        <f t="shared" si="0"/>
        <v>166080</v>
      </c>
    </row>
    <row r="22" spans="1:14" x14ac:dyDescent="0.2">
      <c r="A22" s="364" t="s">
        <v>77</v>
      </c>
      <c r="B22" s="366">
        <f>SUM(B11:B21)</f>
        <v>18711719</v>
      </c>
      <c r="C22" s="366">
        <f t="shared" ref="C22:M22" si="1">SUM(C11:C21)</f>
        <v>4612820</v>
      </c>
      <c r="D22" s="366">
        <f t="shared" si="1"/>
        <v>18510820</v>
      </c>
      <c r="E22" s="366">
        <f t="shared" si="1"/>
        <v>4612820</v>
      </c>
      <c r="F22" s="366">
        <f t="shared" si="1"/>
        <v>6362820</v>
      </c>
      <c r="G22" s="366">
        <f t="shared" si="1"/>
        <v>4612820</v>
      </c>
      <c r="H22" s="366">
        <f t="shared" si="1"/>
        <v>10872321</v>
      </c>
      <c r="I22" s="366">
        <f t="shared" si="1"/>
        <v>8797626</v>
      </c>
      <c r="J22" s="366">
        <f t="shared" si="1"/>
        <v>9832271</v>
      </c>
      <c r="K22" s="366">
        <f t="shared" si="1"/>
        <v>7675943</v>
      </c>
      <c r="L22" s="366">
        <f t="shared" si="1"/>
        <v>17331739</v>
      </c>
      <c r="M22" s="366">
        <f t="shared" si="1"/>
        <v>6443684</v>
      </c>
      <c r="N22" s="429">
        <f t="shared" si="0"/>
        <v>118377403</v>
      </c>
    </row>
    <row r="23" spans="1:14" x14ac:dyDescent="0.2">
      <c r="A23" s="395"/>
      <c r="B23" s="396"/>
      <c r="C23" s="396"/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</row>
    <row r="24" spans="1:14" x14ac:dyDescent="0.2">
      <c r="A24" s="397"/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</row>
    <row r="25" spans="1:14" x14ac:dyDescent="0.2">
      <c r="A25" s="364" t="s">
        <v>65</v>
      </c>
      <c r="B25" s="363" t="s">
        <v>24</v>
      </c>
      <c r="C25" s="363" t="s">
        <v>66</v>
      </c>
      <c r="D25" s="363" t="s">
        <v>67</v>
      </c>
      <c r="E25" s="363" t="s">
        <v>68</v>
      </c>
      <c r="F25" s="363" t="s">
        <v>69</v>
      </c>
      <c r="G25" s="363" t="s">
        <v>70</v>
      </c>
      <c r="H25" s="363" t="s">
        <v>71</v>
      </c>
      <c r="I25" s="363" t="s">
        <v>72</v>
      </c>
      <c r="J25" s="363" t="s">
        <v>73</v>
      </c>
      <c r="K25" s="363" t="s">
        <v>74</v>
      </c>
      <c r="L25" s="363" t="s">
        <v>75</v>
      </c>
      <c r="M25" s="363" t="s">
        <v>76</v>
      </c>
      <c r="N25" s="363" t="s">
        <v>77</v>
      </c>
    </row>
    <row r="26" spans="1:14" x14ac:dyDescent="0.2">
      <c r="A26" s="364" t="s">
        <v>217</v>
      </c>
      <c r="B26" s="365"/>
      <c r="C26" s="365"/>
      <c r="D26" s="365"/>
      <c r="E26" s="365"/>
      <c r="F26" s="365"/>
      <c r="G26" s="365"/>
      <c r="H26" s="288"/>
      <c r="I26" s="365"/>
      <c r="J26" s="365"/>
      <c r="K26" s="365"/>
      <c r="L26" s="365"/>
      <c r="M26" s="365"/>
      <c r="N26" s="365"/>
    </row>
    <row r="27" spans="1:14" x14ac:dyDescent="0.2">
      <c r="A27" s="362" t="s">
        <v>84</v>
      </c>
      <c r="B27" s="365">
        <v>1870000</v>
      </c>
      <c r="C27" s="365">
        <v>1870000</v>
      </c>
      <c r="D27" s="365">
        <v>1870000</v>
      </c>
      <c r="E27" s="365">
        <v>1870000</v>
      </c>
      <c r="F27" s="365">
        <v>1870000</v>
      </c>
      <c r="G27" s="365">
        <v>1870000</v>
      </c>
      <c r="H27" s="365">
        <v>2870000</v>
      </c>
      <c r="I27" s="365">
        <v>2227567</v>
      </c>
      <c r="J27" s="365">
        <v>2506614</v>
      </c>
      <c r="K27" s="365">
        <v>1870000</v>
      </c>
      <c r="L27" s="365">
        <v>1870000</v>
      </c>
      <c r="M27" s="365">
        <v>1950196</v>
      </c>
      <c r="N27" s="366">
        <f>SUM(B27:M27)</f>
        <v>24514377</v>
      </c>
    </row>
    <row r="28" spans="1:14" x14ac:dyDescent="0.2">
      <c r="A28" s="362" t="s">
        <v>85</v>
      </c>
      <c r="B28" s="365">
        <v>260000</v>
      </c>
      <c r="C28" s="365">
        <v>260000</v>
      </c>
      <c r="D28" s="365">
        <v>260000</v>
      </c>
      <c r="E28" s="365">
        <v>260000</v>
      </c>
      <c r="F28" s="365">
        <v>260000</v>
      </c>
      <c r="G28" s="365">
        <v>260000</v>
      </c>
      <c r="H28" s="365">
        <v>290000</v>
      </c>
      <c r="I28" s="365">
        <v>410000</v>
      </c>
      <c r="J28" s="365">
        <v>285000</v>
      </c>
      <c r="K28" s="365">
        <v>260000</v>
      </c>
      <c r="L28" s="365">
        <v>260000</v>
      </c>
      <c r="M28" s="365">
        <v>316535</v>
      </c>
      <c r="N28" s="366">
        <f t="shared" ref="N28:N37" si="2">SUM(B28:M28)</f>
        <v>3381535</v>
      </c>
    </row>
    <row r="29" spans="1:14" x14ac:dyDescent="0.2">
      <c r="A29" s="362" t="s">
        <v>95</v>
      </c>
      <c r="B29" s="365">
        <v>2200000</v>
      </c>
      <c r="C29" s="365">
        <v>2200000</v>
      </c>
      <c r="D29" s="365">
        <v>2200000</v>
      </c>
      <c r="E29" s="365">
        <v>2200000</v>
      </c>
      <c r="F29" s="365">
        <v>2200000</v>
      </c>
      <c r="G29" s="365">
        <v>2200000</v>
      </c>
      <c r="H29" s="365">
        <v>3700000</v>
      </c>
      <c r="I29" s="365">
        <v>3638056</v>
      </c>
      <c r="J29" s="365">
        <v>3800000</v>
      </c>
      <c r="K29" s="365">
        <v>2300000</v>
      </c>
      <c r="L29" s="365">
        <v>4800000</v>
      </c>
      <c r="M29" s="365">
        <v>3310413</v>
      </c>
      <c r="N29" s="366">
        <f>SUM(B29:M29)</f>
        <v>34748469</v>
      </c>
    </row>
    <row r="30" spans="1:14" x14ac:dyDescent="0.2">
      <c r="A30" s="362" t="s">
        <v>48</v>
      </c>
      <c r="B30" s="365">
        <v>110000</v>
      </c>
      <c r="C30" s="365">
        <v>110000</v>
      </c>
      <c r="D30" s="365">
        <v>110000</v>
      </c>
      <c r="E30" s="365">
        <v>110000</v>
      </c>
      <c r="F30" s="365">
        <v>110000</v>
      </c>
      <c r="G30" s="365">
        <v>110000</v>
      </c>
      <c r="H30" s="365">
        <v>110000</v>
      </c>
      <c r="I30" s="365">
        <v>110000</v>
      </c>
      <c r="J30" s="365">
        <v>269820</v>
      </c>
      <c r="K30" s="365">
        <v>110000</v>
      </c>
      <c r="L30" s="365">
        <v>110000</v>
      </c>
      <c r="M30" s="365">
        <v>110000</v>
      </c>
      <c r="N30" s="430">
        <f>SUM(B30:M30)</f>
        <v>1479820</v>
      </c>
    </row>
    <row r="31" spans="1:14" x14ac:dyDescent="0.2">
      <c r="A31" s="362" t="s">
        <v>86</v>
      </c>
      <c r="B31" s="365"/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6">
        <f t="shared" si="2"/>
        <v>0</v>
      </c>
    </row>
    <row r="32" spans="1:14" x14ac:dyDescent="0.2">
      <c r="A32" s="362" t="s">
        <v>87</v>
      </c>
      <c r="B32" s="365">
        <v>348000</v>
      </c>
      <c r="C32" s="365">
        <v>348000</v>
      </c>
      <c r="D32" s="365">
        <v>348000</v>
      </c>
      <c r="E32" s="365">
        <v>348000</v>
      </c>
      <c r="F32" s="365">
        <v>348000</v>
      </c>
      <c r="G32" s="365">
        <v>348000</v>
      </c>
      <c r="H32" s="365">
        <v>348000</v>
      </c>
      <c r="I32" s="365">
        <v>979941</v>
      </c>
      <c r="J32" s="365">
        <v>1068969</v>
      </c>
      <c r="K32" s="365">
        <v>979941</v>
      </c>
      <c r="L32" s="365">
        <v>979941</v>
      </c>
      <c r="M32" s="365">
        <v>337160</v>
      </c>
      <c r="N32" s="430">
        <f>SUM(B32:M32)</f>
        <v>6781952</v>
      </c>
    </row>
    <row r="33" spans="1:14" x14ac:dyDescent="0.2">
      <c r="A33" s="362" t="s">
        <v>190</v>
      </c>
      <c r="B33" s="365">
        <v>1205331</v>
      </c>
      <c r="C33" s="365">
        <v>289615</v>
      </c>
      <c r="D33" s="365">
        <v>289165</v>
      </c>
      <c r="E33" s="365">
        <v>289615</v>
      </c>
      <c r="F33" s="365">
        <v>289615</v>
      </c>
      <c r="G33" s="365">
        <v>289615</v>
      </c>
      <c r="H33" s="365">
        <v>290070</v>
      </c>
      <c r="I33" s="365">
        <v>279789</v>
      </c>
      <c r="J33" s="365">
        <v>248702</v>
      </c>
      <c r="K33" s="365">
        <v>248702</v>
      </c>
      <c r="L33" s="365">
        <v>248702</v>
      </c>
      <c r="M33" s="365">
        <v>248705</v>
      </c>
      <c r="N33" s="366">
        <f t="shared" si="2"/>
        <v>4217626</v>
      </c>
    </row>
    <row r="34" spans="1:14" x14ac:dyDescent="0.2">
      <c r="A34" s="362" t="s">
        <v>215</v>
      </c>
      <c r="B34" s="365"/>
      <c r="C34" s="365"/>
      <c r="D34" s="365"/>
      <c r="E34" s="365"/>
      <c r="F34" s="365"/>
      <c r="G34" s="365"/>
      <c r="H34" s="365">
        <v>100000</v>
      </c>
      <c r="I34" s="365"/>
      <c r="J34" s="365"/>
      <c r="K34" s="365">
        <v>191606</v>
      </c>
      <c r="L34" s="365"/>
      <c r="M34" s="365">
        <v>200000</v>
      </c>
      <c r="N34" s="366">
        <v>491606</v>
      </c>
    </row>
    <row r="35" spans="1:14" x14ac:dyDescent="0.2">
      <c r="A35" s="362" t="s">
        <v>88</v>
      </c>
      <c r="B35" s="365"/>
      <c r="C35" s="365"/>
      <c r="D35" s="365">
        <v>8798000</v>
      </c>
      <c r="E35" s="365"/>
      <c r="F35" s="365"/>
      <c r="G35" s="365">
        <v>600964</v>
      </c>
      <c r="H35" s="365">
        <v>6856000</v>
      </c>
      <c r="I35" s="365">
        <v>900000</v>
      </c>
      <c r="J35" s="365">
        <v>12042000</v>
      </c>
      <c r="K35" s="365"/>
      <c r="L35" s="365">
        <v>12200334</v>
      </c>
      <c r="M35" s="365"/>
      <c r="N35" s="366">
        <f>SUM(B35:M35)</f>
        <v>41397298</v>
      </c>
    </row>
    <row r="36" spans="1:14" x14ac:dyDescent="0.2">
      <c r="A36" s="362" t="s">
        <v>329</v>
      </c>
      <c r="B36" s="365"/>
      <c r="C36" s="365"/>
      <c r="D36" s="365"/>
      <c r="E36" s="365">
        <v>109747</v>
      </c>
      <c r="F36" s="365"/>
      <c r="G36" s="365"/>
      <c r="H36" s="365"/>
      <c r="I36" s="365"/>
      <c r="J36" s="365"/>
      <c r="K36" s="365"/>
      <c r="L36" s="365"/>
      <c r="M36" s="365"/>
      <c r="N36" s="366">
        <f t="shared" si="2"/>
        <v>109747</v>
      </c>
    </row>
    <row r="37" spans="1:14" x14ac:dyDescent="0.2">
      <c r="A37" s="362" t="s">
        <v>89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6">
        <f t="shared" si="2"/>
        <v>0</v>
      </c>
    </row>
    <row r="38" spans="1:14" x14ac:dyDescent="0.2">
      <c r="A38" s="362" t="s">
        <v>90</v>
      </c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>
        <v>1254973</v>
      </c>
      <c r="N38" s="430">
        <v>1254973</v>
      </c>
    </row>
    <row r="39" spans="1:14" x14ac:dyDescent="0.2">
      <c r="A39" s="364" t="s">
        <v>77</v>
      </c>
      <c r="B39" s="366">
        <f>SUM(B27:B38)</f>
        <v>5993331</v>
      </c>
      <c r="C39" s="366">
        <f t="shared" ref="C39:M39" si="3">SUM(C27:C38)</f>
        <v>5077615</v>
      </c>
      <c r="D39" s="366">
        <f t="shared" si="3"/>
        <v>13875165</v>
      </c>
      <c r="E39" s="366">
        <f t="shared" si="3"/>
        <v>5187362</v>
      </c>
      <c r="F39" s="366">
        <f t="shared" si="3"/>
        <v>5077615</v>
      </c>
      <c r="G39" s="366">
        <f t="shared" si="3"/>
        <v>5678579</v>
      </c>
      <c r="H39" s="366">
        <f t="shared" si="3"/>
        <v>14564070</v>
      </c>
      <c r="I39" s="366">
        <f t="shared" si="3"/>
        <v>8545353</v>
      </c>
      <c r="J39" s="366">
        <f t="shared" si="3"/>
        <v>20221105</v>
      </c>
      <c r="K39" s="366">
        <f t="shared" si="3"/>
        <v>5960249</v>
      </c>
      <c r="L39" s="366">
        <f>SUM(L27:L38)</f>
        <v>20468977</v>
      </c>
      <c r="M39" s="366">
        <f t="shared" si="3"/>
        <v>7727982</v>
      </c>
      <c r="N39" s="366">
        <f>SUM(B39:M39)</f>
        <v>118377403</v>
      </c>
    </row>
  </sheetData>
  <mergeCells count="4">
    <mergeCell ref="E5:H5"/>
    <mergeCell ref="F8:G8"/>
    <mergeCell ref="B1:K1"/>
    <mergeCell ref="B3:K3"/>
  </mergeCells>
  <phoneticPr fontId="6" type="noConversion"/>
  <pageMargins left="0.25" right="0.25" top="0.75" bottom="0.75" header="0.3" footer="0.3"/>
  <pageSetup paperSize="9" scale="9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F56"/>
  <sheetViews>
    <sheetView workbookViewId="0">
      <selection activeCell="B2" sqref="B2"/>
    </sheetView>
  </sheetViews>
  <sheetFormatPr defaultRowHeight="12.75" x14ac:dyDescent="0.2"/>
  <cols>
    <col min="1" max="1" width="4.42578125" customWidth="1"/>
    <col min="2" max="2" width="36.85546875" customWidth="1"/>
    <col min="3" max="3" width="11.140625" bestFit="1" customWidth="1"/>
    <col min="4" max="5" width="13.28515625" customWidth="1"/>
    <col min="6" max="6" width="15.85546875" customWidth="1"/>
    <col min="257" max="257" width="4.42578125" customWidth="1"/>
    <col min="258" max="258" width="36.85546875" customWidth="1"/>
    <col min="259" max="259" width="11.140625" bestFit="1" customWidth="1"/>
    <col min="260" max="261" width="13.28515625" customWidth="1"/>
    <col min="262" max="262" width="15.85546875" customWidth="1"/>
    <col min="513" max="513" width="4.42578125" customWidth="1"/>
    <col min="514" max="514" width="36.85546875" customWidth="1"/>
    <col min="515" max="515" width="11.140625" bestFit="1" customWidth="1"/>
    <col min="516" max="517" width="13.28515625" customWidth="1"/>
    <col min="518" max="518" width="15.85546875" customWidth="1"/>
    <col min="769" max="769" width="4.42578125" customWidth="1"/>
    <col min="770" max="770" width="36.85546875" customWidth="1"/>
    <col min="771" max="771" width="11.140625" bestFit="1" customWidth="1"/>
    <col min="772" max="773" width="13.28515625" customWidth="1"/>
    <col min="774" max="774" width="15.85546875" customWidth="1"/>
    <col min="1025" max="1025" width="4.42578125" customWidth="1"/>
    <col min="1026" max="1026" width="36.85546875" customWidth="1"/>
    <col min="1027" max="1027" width="11.140625" bestFit="1" customWidth="1"/>
    <col min="1028" max="1029" width="13.28515625" customWidth="1"/>
    <col min="1030" max="1030" width="15.85546875" customWidth="1"/>
    <col min="1281" max="1281" width="4.42578125" customWidth="1"/>
    <col min="1282" max="1282" width="36.85546875" customWidth="1"/>
    <col min="1283" max="1283" width="11.140625" bestFit="1" customWidth="1"/>
    <col min="1284" max="1285" width="13.28515625" customWidth="1"/>
    <col min="1286" max="1286" width="15.85546875" customWidth="1"/>
    <col min="1537" max="1537" width="4.42578125" customWidth="1"/>
    <col min="1538" max="1538" width="36.85546875" customWidth="1"/>
    <col min="1539" max="1539" width="11.140625" bestFit="1" customWidth="1"/>
    <col min="1540" max="1541" width="13.28515625" customWidth="1"/>
    <col min="1542" max="1542" width="15.85546875" customWidth="1"/>
    <col min="1793" max="1793" width="4.42578125" customWidth="1"/>
    <col min="1794" max="1794" width="36.85546875" customWidth="1"/>
    <col min="1795" max="1795" width="11.140625" bestFit="1" customWidth="1"/>
    <col min="1796" max="1797" width="13.28515625" customWidth="1"/>
    <col min="1798" max="1798" width="15.85546875" customWidth="1"/>
    <col min="2049" max="2049" width="4.42578125" customWidth="1"/>
    <col min="2050" max="2050" width="36.85546875" customWidth="1"/>
    <col min="2051" max="2051" width="11.140625" bestFit="1" customWidth="1"/>
    <col min="2052" max="2053" width="13.28515625" customWidth="1"/>
    <col min="2054" max="2054" width="15.85546875" customWidth="1"/>
    <col min="2305" max="2305" width="4.42578125" customWidth="1"/>
    <col min="2306" max="2306" width="36.85546875" customWidth="1"/>
    <col min="2307" max="2307" width="11.140625" bestFit="1" customWidth="1"/>
    <col min="2308" max="2309" width="13.28515625" customWidth="1"/>
    <col min="2310" max="2310" width="15.85546875" customWidth="1"/>
    <col min="2561" max="2561" width="4.42578125" customWidth="1"/>
    <col min="2562" max="2562" width="36.85546875" customWidth="1"/>
    <col min="2563" max="2563" width="11.140625" bestFit="1" customWidth="1"/>
    <col min="2564" max="2565" width="13.28515625" customWidth="1"/>
    <col min="2566" max="2566" width="15.85546875" customWidth="1"/>
    <col min="2817" max="2817" width="4.42578125" customWidth="1"/>
    <col min="2818" max="2818" width="36.85546875" customWidth="1"/>
    <col min="2819" max="2819" width="11.140625" bestFit="1" customWidth="1"/>
    <col min="2820" max="2821" width="13.28515625" customWidth="1"/>
    <col min="2822" max="2822" width="15.85546875" customWidth="1"/>
    <col min="3073" max="3073" width="4.42578125" customWidth="1"/>
    <col min="3074" max="3074" width="36.85546875" customWidth="1"/>
    <col min="3075" max="3075" width="11.140625" bestFit="1" customWidth="1"/>
    <col min="3076" max="3077" width="13.28515625" customWidth="1"/>
    <col min="3078" max="3078" width="15.85546875" customWidth="1"/>
    <col min="3329" max="3329" width="4.42578125" customWidth="1"/>
    <col min="3330" max="3330" width="36.85546875" customWidth="1"/>
    <col min="3331" max="3331" width="11.140625" bestFit="1" customWidth="1"/>
    <col min="3332" max="3333" width="13.28515625" customWidth="1"/>
    <col min="3334" max="3334" width="15.85546875" customWidth="1"/>
    <col min="3585" max="3585" width="4.42578125" customWidth="1"/>
    <col min="3586" max="3586" width="36.85546875" customWidth="1"/>
    <col min="3587" max="3587" width="11.140625" bestFit="1" customWidth="1"/>
    <col min="3588" max="3589" width="13.28515625" customWidth="1"/>
    <col min="3590" max="3590" width="15.85546875" customWidth="1"/>
    <col min="3841" max="3841" width="4.42578125" customWidth="1"/>
    <col min="3842" max="3842" width="36.85546875" customWidth="1"/>
    <col min="3843" max="3843" width="11.140625" bestFit="1" customWidth="1"/>
    <col min="3844" max="3845" width="13.28515625" customWidth="1"/>
    <col min="3846" max="3846" width="15.85546875" customWidth="1"/>
    <col min="4097" max="4097" width="4.42578125" customWidth="1"/>
    <col min="4098" max="4098" width="36.85546875" customWidth="1"/>
    <col min="4099" max="4099" width="11.140625" bestFit="1" customWidth="1"/>
    <col min="4100" max="4101" width="13.28515625" customWidth="1"/>
    <col min="4102" max="4102" width="15.85546875" customWidth="1"/>
    <col min="4353" max="4353" width="4.42578125" customWidth="1"/>
    <col min="4354" max="4354" width="36.85546875" customWidth="1"/>
    <col min="4355" max="4355" width="11.140625" bestFit="1" customWidth="1"/>
    <col min="4356" max="4357" width="13.28515625" customWidth="1"/>
    <col min="4358" max="4358" width="15.85546875" customWidth="1"/>
    <col min="4609" max="4609" width="4.42578125" customWidth="1"/>
    <col min="4610" max="4610" width="36.85546875" customWidth="1"/>
    <col min="4611" max="4611" width="11.140625" bestFit="1" customWidth="1"/>
    <col min="4612" max="4613" width="13.28515625" customWidth="1"/>
    <col min="4614" max="4614" width="15.85546875" customWidth="1"/>
    <col min="4865" max="4865" width="4.42578125" customWidth="1"/>
    <col min="4866" max="4866" width="36.85546875" customWidth="1"/>
    <col min="4867" max="4867" width="11.140625" bestFit="1" customWidth="1"/>
    <col min="4868" max="4869" width="13.28515625" customWidth="1"/>
    <col min="4870" max="4870" width="15.85546875" customWidth="1"/>
    <col min="5121" max="5121" width="4.42578125" customWidth="1"/>
    <col min="5122" max="5122" width="36.85546875" customWidth="1"/>
    <col min="5123" max="5123" width="11.140625" bestFit="1" customWidth="1"/>
    <col min="5124" max="5125" width="13.28515625" customWidth="1"/>
    <col min="5126" max="5126" width="15.85546875" customWidth="1"/>
    <col min="5377" max="5377" width="4.42578125" customWidth="1"/>
    <col min="5378" max="5378" width="36.85546875" customWidth="1"/>
    <col min="5379" max="5379" width="11.140625" bestFit="1" customWidth="1"/>
    <col min="5380" max="5381" width="13.28515625" customWidth="1"/>
    <col min="5382" max="5382" width="15.85546875" customWidth="1"/>
    <col min="5633" max="5633" width="4.42578125" customWidth="1"/>
    <col min="5634" max="5634" width="36.85546875" customWidth="1"/>
    <col min="5635" max="5635" width="11.140625" bestFit="1" customWidth="1"/>
    <col min="5636" max="5637" width="13.28515625" customWidth="1"/>
    <col min="5638" max="5638" width="15.85546875" customWidth="1"/>
    <col min="5889" max="5889" width="4.42578125" customWidth="1"/>
    <col min="5890" max="5890" width="36.85546875" customWidth="1"/>
    <col min="5891" max="5891" width="11.140625" bestFit="1" customWidth="1"/>
    <col min="5892" max="5893" width="13.28515625" customWidth="1"/>
    <col min="5894" max="5894" width="15.85546875" customWidth="1"/>
    <col min="6145" max="6145" width="4.42578125" customWidth="1"/>
    <col min="6146" max="6146" width="36.85546875" customWidth="1"/>
    <col min="6147" max="6147" width="11.140625" bestFit="1" customWidth="1"/>
    <col min="6148" max="6149" width="13.28515625" customWidth="1"/>
    <col min="6150" max="6150" width="15.85546875" customWidth="1"/>
    <col min="6401" max="6401" width="4.42578125" customWidth="1"/>
    <col min="6402" max="6402" width="36.85546875" customWidth="1"/>
    <col min="6403" max="6403" width="11.140625" bestFit="1" customWidth="1"/>
    <col min="6404" max="6405" width="13.28515625" customWidth="1"/>
    <col min="6406" max="6406" width="15.85546875" customWidth="1"/>
    <col min="6657" max="6657" width="4.42578125" customWidth="1"/>
    <col min="6658" max="6658" width="36.85546875" customWidth="1"/>
    <col min="6659" max="6659" width="11.140625" bestFit="1" customWidth="1"/>
    <col min="6660" max="6661" width="13.28515625" customWidth="1"/>
    <col min="6662" max="6662" width="15.85546875" customWidth="1"/>
    <col min="6913" max="6913" width="4.42578125" customWidth="1"/>
    <col min="6914" max="6914" width="36.85546875" customWidth="1"/>
    <col min="6915" max="6915" width="11.140625" bestFit="1" customWidth="1"/>
    <col min="6916" max="6917" width="13.28515625" customWidth="1"/>
    <col min="6918" max="6918" width="15.85546875" customWidth="1"/>
    <col min="7169" max="7169" width="4.42578125" customWidth="1"/>
    <col min="7170" max="7170" width="36.85546875" customWidth="1"/>
    <col min="7171" max="7171" width="11.140625" bestFit="1" customWidth="1"/>
    <col min="7172" max="7173" width="13.28515625" customWidth="1"/>
    <col min="7174" max="7174" width="15.85546875" customWidth="1"/>
    <col min="7425" max="7425" width="4.42578125" customWidth="1"/>
    <col min="7426" max="7426" width="36.85546875" customWidth="1"/>
    <col min="7427" max="7427" width="11.140625" bestFit="1" customWidth="1"/>
    <col min="7428" max="7429" width="13.28515625" customWidth="1"/>
    <col min="7430" max="7430" width="15.85546875" customWidth="1"/>
    <col min="7681" max="7681" width="4.42578125" customWidth="1"/>
    <col min="7682" max="7682" width="36.85546875" customWidth="1"/>
    <col min="7683" max="7683" width="11.140625" bestFit="1" customWidth="1"/>
    <col min="7684" max="7685" width="13.28515625" customWidth="1"/>
    <col min="7686" max="7686" width="15.85546875" customWidth="1"/>
    <col min="7937" max="7937" width="4.42578125" customWidth="1"/>
    <col min="7938" max="7938" width="36.85546875" customWidth="1"/>
    <col min="7939" max="7939" width="11.140625" bestFit="1" customWidth="1"/>
    <col min="7940" max="7941" width="13.28515625" customWidth="1"/>
    <col min="7942" max="7942" width="15.85546875" customWidth="1"/>
    <col min="8193" max="8193" width="4.42578125" customWidth="1"/>
    <col min="8194" max="8194" width="36.85546875" customWidth="1"/>
    <col min="8195" max="8195" width="11.140625" bestFit="1" customWidth="1"/>
    <col min="8196" max="8197" width="13.28515625" customWidth="1"/>
    <col min="8198" max="8198" width="15.85546875" customWidth="1"/>
    <col min="8449" max="8449" width="4.42578125" customWidth="1"/>
    <col min="8450" max="8450" width="36.85546875" customWidth="1"/>
    <col min="8451" max="8451" width="11.140625" bestFit="1" customWidth="1"/>
    <col min="8452" max="8453" width="13.28515625" customWidth="1"/>
    <col min="8454" max="8454" width="15.85546875" customWidth="1"/>
    <col min="8705" max="8705" width="4.42578125" customWidth="1"/>
    <col min="8706" max="8706" width="36.85546875" customWidth="1"/>
    <col min="8707" max="8707" width="11.140625" bestFit="1" customWidth="1"/>
    <col min="8708" max="8709" width="13.28515625" customWidth="1"/>
    <col min="8710" max="8710" width="15.85546875" customWidth="1"/>
    <col min="8961" max="8961" width="4.42578125" customWidth="1"/>
    <col min="8962" max="8962" width="36.85546875" customWidth="1"/>
    <col min="8963" max="8963" width="11.140625" bestFit="1" customWidth="1"/>
    <col min="8964" max="8965" width="13.28515625" customWidth="1"/>
    <col min="8966" max="8966" width="15.85546875" customWidth="1"/>
    <col min="9217" max="9217" width="4.42578125" customWidth="1"/>
    <col min="9218" max="9218" width="36.85546875" customWidth="1"/>
    <col min="9219" max="9219" width="11.140625" bestFit="1" customWidth="1"/>
    <col min="9220" max="9221" width="13.28515625" customWidth="1"/>
    <col min="9222" max="9222" width="15.85546875" customWidth="1"/>
    <col min="9473" max="9473" width="4.42578125" customWidth="1"/>
    <col min="9474" max="9474" width="36.85546875" customWidth="1"/>
    <col min="9475" max="9475" width="11.140625" bestFit="1" customWidth="1"/>
    <col min="9476" max="9477" width="13.28515625" customWidth="1"/>
    <col min="9478" max="9478" width="15.85546875" customWidth="1"/>
    <col min="9729" max="9729" width="4.42578125" customWidth="1"/>
    <col min="9730" max="9730" width="36.85546875" customWidth="1"/>
    <col min="9731" max="9731" width="11.140625" bestFit="1" customWidth="1"/>
    <col min="9732" max="9733" width="13.28515625" customWidth="1"/>
    <col min="9734" max="9734" width="15.85546875" customWidth="1"/>
    <col min="9985" max="9985" width="4.42578125" customWidth="1"/>
    <col min="9986" max="9986" width="36.85546875" customWidth="1"/>
    <col min="9987" max="9987" width="11.140625" bestFit="1" customWidth="1"/>
    <col min="9988" max="9989" width="13.28515625" customWidth="1"/>
    <col min="9990" max="9990" width="15.85546875" customWidth="1"/>
    <col min="10241" max="10241" width="4.42578125" customWidth="1"/>
    <col min="10242" max="10242" width="36.85546875" customWidth="1"/>
    <col min="10243" max="10243" width="11.140625" bestFit="1" customWidth="1"/>
    <col min="10244" max="10245" width="13.28515625" customWidth="1"/>
    <col min="10246" max="10246" width="15.85546875" customWidth="1"/>
    <col min="10497" max="10497" width="4.42578125" customWidth="1"/>
    <col min="10498" max="10498" width="36.85546875" customWidth="1"/>
    <col min="10499" max="10499" width="11.140625" bestFit="1" customWidth="1"/>
    <col min="10500" max="10501" width="13.28515625" customWidth="1"/>
    <col min="10502" max="10502" width="15.85546875" customWidth="1"/>
    <col min="10753" max="10753" width="4.42578125" customWidth="1"/>
    <col min="10754" max="10754" width="36.85546875" customWidth="1"/>
    <col min="10755" max="10755" width="11.140625" bestFit="1" customWidth="1"/>
    <col min="10756" max="10757" width="13.28515625" customWidth="1"/>
    <col min="10758" max="10758" width="15.85546875" customWidth="1"/>
    <col min="11009" max="11009" width="4.42578125" customWidth="1"/>
    <col min="11010" max="11010" width="36.85546875" customWidth="1"/>
    <col min="11011" max="11011" width="11.140625" bestFit="1" customWidth="1"/>
    <col min="11012" max="11013" width="13.28515625" customWidth="1"/>
    <col min="11014" max="11014" width="15.85546875" customWidth="1"/>
    <col min="11265" max="11265" width="4.42578125" customWidth="1"/>
    <col min="11266" max="11266" width="36.85546875" customWidth="1"/>
    <col min="11267" max="11267" width="11.140625" bestFit="1" customWidth="1"/>
    <col min="11268" max="11269" width="13.28515625" customWidth="1"/>
    <col min="11270" max="11270" width="15.85546875" customWidth="1"/>
    <col min="11521" max="11521" width="4.42578125" customWidth="1"/>
    <col min="11522" max="11522" width="36.85546875" customWidth="1"/>
    <col min="11523" max="11523" width="11.140625" bestFit="1" customWidth="1"/>
    <col min="11524" max="11525" width="13.28515625" customWidth="1"/>
    <col min="11526" max="11526" width="15.85546875" customWidth="1"/>
    <col min="11777" max="11777" width="4.42578125" customWidth="1"/>
    <col min="11778" max="11778" width="36.85546875" customWidth="1"/>
    <col min="11779" max="11779" width="11.140625" bestFit="1" customWidth="1"/>
    <col min="11780" max="11781" width="13.28515625" customWidth="1"/>
    <col min="11782" max="11782" width="15.85546875" customWidth="1"/>
    <col min="12033" max="12033" width="4.42578125" customWidth="1"/>
    <col min="12034" max="12034" width="36.85546875" customWidth="1"/>
    <col min="12035" max="12035" width="11.140625" bestFit="1" customWidth="1"/>
    <col min="12036" max="12037" width="13.28515625" customWidth="1"/>
    <col min="12038" max="12038" width="15.85546875" customWidth="1"/>
    <col min="12289" max="12289" width="4.42578125" customWidth="1"/>
    <col min="12290" max="12290" width="36.85546875" customWidth="1"/>
    <col min="12291" max="12291" width="11.140625" bestFit="1" customWidth="1"/>
    <col min="12292" max="12293" width="13.28515625" customWidth="1"/>
    <col min="12294" max="12294" width="15.85546875" customWidth="1"/>
    <col min="12545" max="12545" width="4.42578125" customWidth="1"/>
    <col min="12546" max="12546" width="36.85546875" customWidth="1"/>
    <col min="12547" max="12547" width="11.140625" bestFit="1" customWidth="1"/>
    <col min="12548" max="12549" width="13.28515625" customWidth="1"/>
    <col min="12550" max="12550" width="15.85546875" customWidth="1"/>
    <col min="12801" max="12801" width="4.42578125" customWidth="1"/>
    <col min="12802" max="12802" width="36.85546875" customWidth="1"/>
    <col min="12803" max="12803" width="11.140625" bestFit="1" customWidth="1"/>
    <col min="12804" max="12805" width="13.28515625" customWidth="1"/>
    <col min="12806" max="12806" width="15.85546875" customWidth="1"/>
    <col min="13057" max="13057" width="4.42578125" customWidth="1"/>
    <col min="13058" max="13058" width="36.85546875" customWidth="1"/>
    <col min="13059" max="13059" width="11.140625" bestFit="1" customWidth="1"/>
    <col min="13060" max="13061" width="13.28515625" customWidth="1"/>
    <col min="13062" max="13062" width="15.85546875" customWidth="1"/>
    <col min="13313" max="13313" width="4.42578125" customWidth="1"/>
    <col min="13314" max="13314" width="36.85546875" customWidth="1"/>
    <col min="13315" max="13315" width="11.140625" bestFit="1" customWidth="1"/>
    <col min="13316" max="13317" width="13.28515625" customWidth="1"/>
    <col min="13318" max="13318" width="15.85546875" customWidth="1"/>
    <col min="13569" max="13569" width="4.42578125" customWidth="1"/>
    <col min="13570" max="13570" width="36.85546875" customWidth="1"/>
    <col min="13571" max="13571" width="11.140625" bestFit="1" customWidth="1"/>
    <col min="13572" max="13573" width="13.28515625" customWidth="1"/>
    <col min="13574" max="13574" width="15.85546875" customWidth="1"/>
    <col min="13825" max="13825" width="4.42578125" customWidth="1"/>
    <col min="13826" max="13826" width="36.85546875" customWidth="1"/>
    <col min="13827" max="13827" width="11.140625" bestFit="1" customWidth="1"/>
    <col min="13828" max="13829" width="13.28515625" customWidth="1"/>
    <col min="13830" max="13830" width="15.85546875" customWidth="1"/>
    <col min="14081" max="14081" width="4.42578125" customWidth="1"/>
    <col min="14082" max="14082" width="36.85546875" customWidth="1"/>
    <col min="14083" max="14083" width="11.140625" bestFit="1" customWidth="1"/>
    <col min="14084" max="14085" width="13.28515625" customWidth="1"/>
    <col min="14086" max="14086" width="15.85546875" customWidth="1"/>
    <col min="14337" max="14337" width="4.42578125" customWidth="1"/>
    <col min="14338" max="14338" width="36.85546875" customWidth="1"/>
    <col min="14339" max="14339" width="11.140625" bestFit="1" customWidth="1"/>
    <col min="14340" max="14341" width="13.28515625" customWidth="1"/>
    <col min="14342" max="14342" width="15.85546875" customWidth="1"/>
    <col min="14593" max="14593" width="4.42578125" customWidth="1"/>
    <col min="14594" max="14594" width="36.85546875" customWidth="1"/>
    <col min="14595" max="14595" width="11.140625" bestFit="1" customWidth="1"/>
    <col min="14596" max="14597" width="13.28515625" customWidth="1"/>
    <col min="14598" max="14598" width="15.85546875" customWidth="1"/>
    <col min="14849" max="14849" width="4.42578125" customWidth="1"/>
    <col min="14850" max="14850" width="36.85546875" customWidth="1"/>
    <col min="14851" max="14851" width="11.140625" bestFit="1" customWidth="1"/>
    <col min="14852" max="14853" width="13.28515625" customWidth="1"/>
    <col min="14854" max="14854" width="15.85546875" customWidth="1"/>
    <col min="15105" max="15105" width="4.42578125" customWidth="1"/>
    <col min="15106" max="15106" width="36.85546875" customWidth="1"/>
    <col min="15107" max="15107" width="11.140625" bestFit="1" customWidth="1"/>
    <col min="15108" max="15109" width="13.28515625" customWidth="1"/>
    <col min="15110" max="15110" width="15.85546875" customWidth="1"/>
    <col min="15361" max="15361" width="4.42578125" customWidth="1"/>
    <col min="15362" max="15362" width="36.85546875" customWidth="1"/>
    <col min="15363" max="15363" width="11.140625" bestFit="1" customWidth="1"/>
    <col min="15364" max="15365" width="13.28515625" customWidth="1"/>
    <col min="15366" max="15366" width="15.85546875" customWidth="1"/>
    <col min="15617" max="15617" width="4.42578125" customWidth="1"/>
    <col min="15618" max="15618" width="36.85546875" customWidth="1"/>
    <col min="15619" max="15619" width="11.140625" bestFit="1" customWidth="1"/>
    <col min="15620" max="15621" width="13.28515625" customWidth="1"/>
    <col min="15622" max="15622" width="15.85546875" customWidth="1"/>
    <col min="15873" max="15873" width="4.42578125" customWidth="1"/>
    <col min="15874" max="15874" width="36.85546875" customWidth="1"/>
    <col min="15875" max="15875" width="11.140625" bestFit="1" customWidth="1"/>
    <col min="15876" max="15877" width="13.28515625" customWidth="1"/>
    <col min="15878" max="15878" width="15.85546875" customWidth="1"/>
    <col min="16129" max="16129" width="4.42578125" customWidth="1"/>
    <col min="16130" max="16130" width="36.85546875" customWidth="1"/>
    <col min="16131" max="16131" width="11.140625" bestFit="1" customWidth="1"/>
    <col min="16132" max="16133" width="13.28515625" customWidth="1"/>
    <col min="16134" max="16134" width="15.85546875" customWidth="1"/>
  </cols>
  <sheetData>
    <row r="2" spans="1:6" x14ac:dyDescent="0.2">
      <c r="B2" s="164" t="s">
        <v>406</v>
      </c>
    </row>
    <row r="3" spans="1:6" x14ac:dyDescent="0.2">
      <c r="B3" s="164"/>
    </row>
    <row r="4" spans="1:6" x14ac:dyDescent="0.2">
      <c r="B4" s="164" t="s">
        <v>330</v>
      </c>
    </row>
    <row r="7" spans="1:6" x14ac:dyDescent="0.2">
      <c r="C7" s="439" t="s">
        <v>16</v>
      </c>
    </row>
    <row r="8" spans="1:6" x14ac:dyDescent="0.2">
      <c r="B8" s="38" t="s">
        <v>331</v>
      </c>
      <c r="C8" s="439"/>
    </row>
    <row r="9" spans="1:6" x14ac:dyDescent="0.2">
      <c r="B9" s="38" t="s">
        <v>246</v>
      </c>
      <c r="C9" s="440"/>
    </row>
    <row r="10" spans="1:6" x14ac:dyDescent="0.2">
      <c r="B10" s="38"/>
    </row>
    <row r="11" spans="1:6" x14ac:dyDescent="0.2">
      <c r="F11" s="155" t="s">
        <v>247</v>
      </c>
    </row>
    <row r="12" spans="1:6" ht="25.5" x14ac:dyDescent="0.2">
      <c r="B12" s="409" t="s">
        <v>216</v>
      </c>
      <c r="C12" s="410" t="s">
        <v>248</v>
      </c>
      <c r="D12" s="410" t="s">
        <v>249</v>
      </c>
      <c r="E12" s="410" t="s">
        <v>250</v>
      </c>
      <c r="F12" s="410" t="s">
        <v>304</v>
      </c>
    </row>
    <row r="13" spans="1:6" x14ac:dyDescent="0.2">
      <c r="B13" s="55"/>
      <c r="C13" s="55"/>
      <c r="D13" s="55"/>
      <c r="E13" s="55"/>
      <c r="F13" s="55"/>
    </row>
    <row r="14" spans="1:6" x14ac:dyDescent="0.2">
      <c r="A14" s="122"/>
      <c r="B14" s="80" t="s">
        <v>283</v>
      </c>
      <c r="C14" s="293"/>
      <c r="D14" s="293"/>
      <c r="E14" s="293"/>
      <c r="F14" s="293"/>
    </row>
    <row r="15" spans="1:6" x14ac:dyDescent="0.2">
      <c r="B15" s="59" t="s">
        <v>284</v>
      </c>
      <c r="C15" s="411">
        <v>32666862</v>
      </c>
      <c r="D15" s="411">
        <v>28300000</v>
      </c>
      <c r="E15" s="411">
        <v>28300000</v>
      </c>
      <c r="F15" s="411">
        <v>28300000</v>
      </c>
    </row>
    <row r="16" spans="1:6" x14ac:dyDescent="0.2">
      <c r="B16" s="52" t="s">
        <v>285</v>
      </c>
      <c r="C16" s="288">
        <v>15895313</v>
      </c>
      <c r="D16" s="288">
        <v>13900000</v>
      </c>
      <c r="E16" s="288">
        <v>13900000</v>
      </c>
      <c r="F16" s="288">
        <v>13900000</v>
      </c>
    </row>
    <row r="17" spans="2:6" x14ac:dyDescent="0.2">
      <c r="B17" s="52" t="s">
        <v>286</v>
      </c>
      <c r="C17" s="288">
        <v>10381016</v>
      </c>
      <c r="D17" s="288">
        <v>10900000</v>
      </c>
      <c r="E17" s="288">
        <v>10900000</v>
      </c>
      <c r="F17" s="288">
        <v>10900000</v>
      </c>
    </row>
    <row r="18" spans="2:6" x14ac:dyDescent="0.2">
      <c r="B18" s="52" t="s">
        <v>287</v>
      </c>
      <c r="C18" s="288">
        <v>11082940</v>
      </c>
      <c r="D18" s="288">
        <v>7600000</v>
      </c>
      <c r="E18" s="288">
        <v>7600000</v>
      </c>
      <c r="F18" s="288">
        <v>7600000</v>
      </c>
    </row>
    <row r="19" spans="2:6" x14ac:dyDescent="0.2">
      <c r="B19" s="52" t="s">
        <v>288</v>
      </c>
      <c r="C19" s="288">
        <v>166080</v>
      </c>
      <c r="D19" s="288"/>
      <c r="E19" s="288"/>
      <c r="F19" s="288"/>
    </row>
    <row r="20" spans="2:6" x14ac:dyDescent="0.2">
      <c r="B20" s="412" t="s">
        <v>251</v>
      </c>
      <c r="C20" s="290">
        <f>C15+C16+C17+C18+C19</f>
        <v>70192211</v>
      </c>
      <c r="D20" s="290">
        <f>SUM(D14:D18)</f>
        <v>60700000</v>
      </c>
      <c r="E20" s="290">
        <f>SUM(E14:E18)</f>
        <v>60700000</v>
      </c>
      <c r="F20" s="290">
        <f>SUM(F14:F18)</f>
        <v>60700000</v>
      </c>
    </row>
    <row r="21" spans="2:6" x14ac:dyDescent="0.2">
      <c r="B21" s="52"/>
      <c r="C21" s="288"/>
      <c r="D21" s="288"/>
      <c r="E21" s="288"/>
      <c r="F21" s="288"/>
    </row>
    <row r="22" spans="2:6" x14ac:dyDescent="0.2">
      <c r="B22" s="52" t="s">
        <v>289</v>
      </c>
      <c r="C22" s="288">
        <v>20696000</v>
      </c>
      <c r="D22" s="288">
        <v>8200000</v>
      </c>
      <c r="E22" s="288">
        <v>8200000</v>
      </c>
      <c r="F22" s="288">
        <v>8200000</v>
      </c>
    </row>
    <row r="23" spans="2:6" x14ac:dyDescent="0.2">
      <c r="B23" s="52" t="s">
        <v>290</v>
      </c>
      <c r="C23" s="288"/>
      <c r="D23" s="288"/>
      <c r="E23" s="288"/>
      <c r="F23" s="288"/>
    </row>
    <row r="24" spans="2:6" x14ac:dyDescent="0.2">
      <c r="B24" s="412" t="s">
        <v>252</v>
      </c>
      <c r="C24" s="290">
        <f>SUM(C22:C23)</f>
        <v>20696000</v>
      </c>
      <c r="D24" s="290">
        <f>D22</f>
        <v>8200000</v>
      </c>
      <c r="E24" s="290">
        <f>E22</f>
        <v>8200000</v>
      </c>
      <c r="F24" s="290">
        <f>F22</f>
        <v>8200000</v>
      </c>
    </row>
    <row r="25" spans="2:6" x14ac:dyDescent="0.2">
      <c r="B25" s="412"/>
      <c r="C25" s="290"/>
      <c r="D25" s="290"/>
      <c r="E25" s="290"/>
      <c r="F25" s="290"/>
    </row>
    <row r="26" spans="2:6" x14ac:dyDescent="0.2">
      <c r="B26" s="412" t="s">
        <v>291</v>
      </c>
      <c r="C26" s="290">
        <f>C20+C24</f>
        <v>90888211</v>
      </c>
      <c r="D26" s="290">
        <f>D20+D24</f>
        <v>68900000</v>
      </c>
      <c r="E26" s="290">
        <f>E20+E24</f>
        <v>68900000</v>
      </c>
      <c r="F26" s="290">
        <f>F20+F24</f>
        <v>68900000</v>
      </c>
    </row>
    <row r="27" spans="2:6" x14ac:dyDescent="0.2">
      <c r="B27" s="52"/>
      <c r="C27" s="288"/>
      <c r="D27" s="288"/>
      <c r="E27" s="288"/>
      <c r="F27" s="288"/>
    </row>
    <row r="28" spans="2:6" x14ac:dyDescent="0.2">
      <c r="B28" s="52" t="s">
        <v>292</v>
      </c>
      <c r="C28" s="288">
        <v>23241899</v>
      </c>
      <c r="D28" s="288">
        <v>23800000</v>
      </c>
      <c r="E28" s="288">
        <v>23800000</v>
      </c>
      <c r="F28" s="288">
        <v>23800000</v>
      </c>
    </row>
    <row r="29" spans="2:6" x14ac:dyDescent="0.2">
      <c r="B29" s="52" t="s">
        <v>293</v>
      </c>
      <c r="C29" s="288">
        <v>4247293</v>
      </c>
      <c r="D29" s="288"/>
      <c r="E29" s="288"/>
      <c r="F29" s="288"/>
    </row>
    <row r="30" spans="2:6" x14ac:dyDescent="0.2">
      <c r="B30" s="412" t="s">
        <v>294</v>
      </c>
      <c r="C30" s="290">
        <f>C28+C29</f>
        <v>27489192</v>
      </c>
      <c r="D30" s="290">
        <f>SUM(D28)</f>
        <v>23800000</v>
      </c>
      <c r="E30" s="290">
        <f>SUM(E28)</f>
        <v>23800000</v>
      </c>
      <c r="F30" s="290">
        <f>SUM(F28)</f>
        <v>23800000</v>
      </c>
    </row>
    <row r="31" spans="2:6" x14ac:dyDescent="0.2">
      <c r="B31" s="52"/>
      <c r="C31" s="288"/>
      <c r="D31" s="288"/>
      <c r="E31" s="288"/>
      <c r="F31" s="288"/>
    </row>
    <row r="32" spans="2:6" x14ac:dyDescent="0.2">
      <c r="B32" s="412" t="s">
        <v>295</v>
      </c>
      <c r="C32" s="290">
        <f>C26+C30</f>
        <v>118377403</v>
      </c>
      <c r="D32" s="290">
        <f>D26+D30</f>
        <v>92700000</v>
      </c>
      <c r="E32" s="290">
        <f>E26+E30</f>
        <v>92700000</v>
      </c>
      <c r="F32" s="290">
        <f>F26+F30</f>
        <v>92700000</v>
      </c>
    </row>
    <row r="33" spans="2:6" x14ac:dyDescent="0.2">
      <c r="B33" s="52"/>
      <c r="C33" s="288"/>
      <c r="D33" s="288"/>
      <c r="E33" s="288"/>
      <c r="F33" s="288"/>
    </row>
    <row r="34" spans="2:6" x14ac:dyDescent="0.2">
      <c r="B34" s="52"/>
      <c r="C34" s="288"/>
      <c r="D34" s="288"/>
      <c r="E34" s="288"/>
      <c r="F34" s="288"/>
    </row>
    <row r="35" spans="2:6" x14ac:dyDescent="0.2">
      <c r="B35" s="52" t="s">
        <v>253</v>
      </c>
      <c r="C35" s="288">
        <v>24514377</v>
      </c>
      <c r="D35" s="288">
        <v>23000000</v>
      </c>
      <c r="E35" s="288">
        <v>23000000</v>
      </c>
      <c r="F35" s="288">
        <v>23000000</v>
      </c>
    </row>
    <row r="36" spans="2:6" x14ac:dyDescent="0.2">
      <c r="B36" s="52" t="s">
        <v>296</v>
      </c>
      <c r="C36" s="288">
        <v>3381535</v>
      </c>
      <c r="D36" s="288">
        <v>3600000</v>
      </c>
      <c r="E36" s="288">
        <v>3600000</v>
      </c>
      <c r="F36" s="288">
        <v>3600000</v>
      </c>
    </row>
    <row r="37" spans="2:6" x14ac:dyDescent="0.2">
      <c r="B37" s="52" t="s">
        <v>254</v>
      </c>
      <c r="C37" s="288">
        <v>34748469</v>
      </c>
      <c r="D37" s="288">
        <v>27400000</v>
      </c>
      <c r="E37" s="288">
        <v>27400000</v>
      </c>
      <c r="F37" s="288">
        <v>27400000</v>
      </c>
    </row>
    <row r="38" spans="2:6" x14ac:dyDescent="0.2">
      <c r="B38" s="52" t="s">
        <v>255</v>
      </c>
      <c r="C38" s="288">
        <v>1479820</v>
      </c>
      <c r="D38" s="288">
        <v>2900000</v>
      </c>
      <c r="E38" s="288">
        <v>2900000</v>
      </c>
      <c r="F38" s="288">
        <v>2900000</v>
      </c>
    </row>
    <row r="39" spans="2:6" x14ac:dyDescent="0.2">
      <c r="B39" s="52" t="s">
        <v>297</v>
      </c>
      <c r="C39" s="288">
        <v>109747</v>
      </c>
      <c r="D39" s="288"/>
      <c r="E39" s="288"/>
      <c r="F39" s="288"/>
    </row>
    <row r="40" spans="2:6" x14ac:dyDescent="0.2">
      <c r="B40" s="52" t="s">
        <v>298</v>
      </c>
      <c r="C40" s="288">
        <v>6781952</v>
      </c>
      <c r="D40" s="288">
        <v>4800000</v>
      </c>
      <c r="E40" s="288">
        <v>4800000</v>
      </c>
      <c r="F40" s="288">
        <v>4800000</v>
      </c>
    </row>
    <row r="41" spans="2:6" x14ac:dyDescent="0.2">
      <c r="B41" s="52" t="s">
        <v>299</v>
      </c>
      <c r="C41" s="288"/>
      <c r="D41" s="288"/>
      <c r="E41" s="288"/>
      <c r="F41" s="288"/>
    </row>
    <row r="42" spans="2:6" x14ac:dyDescent="0.2">
      <c r="B42" s="52" t="s">
        <v>300</v>
      </c>
      <c r="C42" s="288">
        <v>1254973</v>
      </c>
      <c r="D42" s="408">
        <v>1400000</v>
      </c>
      <c r="E42" s="408">
        <v>1400000</v>
      </c>
      <c r="F42" s="408">
        <v>1400000</v>
      </c>
    </row>
    <row r="43" spans="2:6" x14ac:dyDescent="0.2">
      <c r="B43" s="412" t="s">
        <v>256</v>
      </c>
      <c r="C43" s="290">
        <f>SUM(C35:C42)</f>
        <v>72270873</v>
      </c>
      <c r="D43" s="290">
        <f>SUM(D35:D42)</f>
        <v>63100000</v>
      </c>
      <c r="E43" s="290">
        <f>SUM(E35:E42)</f>
        <v>63100000</v>
      </c>
      <c r="F43" s="290">
        <f>SUM(F35:F42)</f>
        <v>63100000</v>
      </c>
    </row>
    <row r="44" spans="2:6" x14ac:dyDescent="0.2">
      <c r="B44" s="52"/>
      <c r="C44" s="288"/>
      <c r="D44" s="288"/>
      <c r="E44" s="288"/>
      <c r="F44" s="288"/>
    </row>
    <row r="45" spans="2:6" x14ac:dyDescent="0.2">
      <c r="B45" s="52" t="s">
        <v>257</v>
      </c>
      <c r="C45" s="288">
        <v>14653334</v>
      </c>
      <c r="D45" s="288">
        <v>16300000</v>
      </c>
      <c r="E45" s="288">
        <v>16300000</v>
      </c>
      <c r="F45" s="288">
        <v>16300000</v>
      </c>
    </row>
    <row r="46" spans="2:6" x14ac:dyDescent="0.2">
      <c r="B46" s="52" t="s">
        <v>258</v>
      </c>
      <c r="C46" s="288">
        <v>26743964</v>
      </c>
      <c r="D46" s="288">
        <v>12100000</v>
      </c>
      <c r="E46" s="288">
        <v>12100000</v>
      </c>
      <c r="F46" s="288">
        <v>12100000</v>
      </c>
    </row>
    <row r="47" spans="2:6" x14ac:dyDescent="0.2">
      <c r="B47" s="52" t="s">
        <v>305</v>
      </c>
      <c r="C47" s="288">
        <v>491606</v>
      </c>
      <c r="D47" s="288"/>
      <c r="E47" s="288"/>
      <c r="F47" s="288"/>
    </row>
    <row r="48" spans="2:6" x14ac:dyDescent="0.2">
      <c r="B48" s="412" t="s">
        <v>259</v>
      </c>
      <c r="C48" s="290">
        <f>SUM(C45:C47)</f>
        <v>41888904</v>
      </c>
      <c r="D48" s="290">
        <f>SUM(D45:D46)</f>
        <v>28400000</v>
      </c>
      <c r="E48" s="290">
        <f>SUM(E45:E46)</f>
        <v>28400000</v>
      </c>
      <c r="F48" s="290">
        <f>SUM(F45:F46)</f>
        <v>28400000</v>
      </c>
    </row>
    <row r="49" spans="2:6" x14ac:dyDescent="0.2">
      <c r="B49" s="52"/>
      <c r="C49" s="288"/>
      <c r="D49" s="288"/>
      <c r="E49" s="288"/>
      <c r="F49" s="288"/>
    </row>
    <row r="50" spans="2:6" x14ac:dyDescent="0.2">
      <c r="B50" s="412" t="s">
        <v>301</v>
      </c>
      <c r="C50" s="290">
        <f>C43+C48</f>
        <v>114159777</v>
      </c>
      <c r="D50" s="290">
        <f>D43+D48</f>
        <v>91500000</v>
      </c>
      <c r="E50" s="290">
        <f>E43+E48</f>
        <v>91500000</v>
      </c>
      <c r="F50" s="290">
        <f>F43+F48</f>
        <v>91500000</v>
      </c>
    </row>
    <row r="51" spans="2:6" x14ac:dyDescent="0.2">
      <c r="B51" s="52"/>
      <c r="C51" s="288"/>
      <c r="D51" s="288"/>
      <c r="E51" s="288"/>
      <c r="F51" s="288"/>
    </row>
    <row r="52" spans="2:6" x14ac:dyDescent="0.2">
      <c r="B52" s="52" t="s">
        <v>302</v>
      </c>
      <c r="C52" s="288">
        <v>4217626</v>
      </c>
      <c r="D52" s="288">
        <v>1200000</v>
      </c>
      <c r="E52" s="288">
        <v>1200000</v>
      </c>
      <c r="F52" s="288">
        <v>1200000</v>
      </c>
    </row>
    <row r="53" spans="2:6" x14ac:dyDescent="0.2">
      <c r="B53" s="412" t="s">
        <v>303</v>
      </c>
      <c r="C53" s="290">
        <f>SUM(C52)</f>
        <v>4217626</v>
      </c>
      <c r="D53" s="290">
        <f>SUM(D52)</f>
        <v>1200000</v>
      </c>
      <c r="E53" s="290">
        <f>SUM(E52)</f>
        <v>1200000</v>
      </c>
      <c r="F53" s="290">
        <f>SUM(F52)</f>
        <v>1200000</v>
      </c>
    </row>
    <row r="54" spans="2:6" x14ac:dyDescent="0.2">
      <c r="B54" s="52"/>
      <c r="C54" s="288"/>
      <c r="D54" s="288"/>
      <c r="E54" s="288"/>
      <c r="F54" s="288"/>
    </row>
    <row r="55" spans="2:6" x14ac:dyDescent="0.2">
      <c r="B55" s="412" t="s">
        <v>260</v>
      </c>
      <c r="C55" s="290">
        <f>C50+C53</f>
        <v>118377403</v>
      </c>
      <c r="D55" s="290">
        <f>D50+D53</f>
        <v>92700000</v>
      </c>
      <c r="E55" s="290">
        <f>E50+E53</f>
        <v>92700000</v>
      </c>
      <c r="F55" s="290">
        <f>F50+F53</f>
        <v>92700000</v>
      </c>
    </row>
    <row r="56" spans="2:6" x14ac:dyDescent="0.2">
      <c r="B56" s="52"/>
      <c r="C56" s="288"/>
      <c r="D56" s="288"/>
      <c r="E56" s="288"/>
      <c r="F56" s="288"/>
    </row>
  </sheetData>
  <pageMargins left="0.25" right="0.25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F9C4-F9C3-470D-A37F-AE9FEF834AA8}">
  <dimension ref="A1:G31"/>
  <sheetViews>
    <sheetView tabSelected="1" workbookViewId="0">
      <selection activeCell="E27" sqref="E27"/>
    </sheetView>
  </sheetViews>
  <sheetFormatPr defaultRowHeight="12.75" x14ac:dyDescent="0.2"/>
  <cols>
    <col min="4" max="4" width="17" customWidth="1"/>
    <col min="5" max="5" width="15.42578125" customWidth="1"/>
    <col min="6" max="6" width="15.28515625" customWidth="1"/>
    <col min="7" max="7" width="13.5703125" customWidth="1"/>
  </cols>
  <sheetData>
    <row r="1" spans="1:7" x14ac:dyDescent="0.2">
      <c r="A1" s="676" t="s">
        <v>383</v>
      </c>
      <c r="B1" s="676"/>
      <c r="C1" s="676"/>
      <c r="D1" s="676"/>
      <c r="E1" s="676"/>
      <c r="F1" s="676"/>
      <c r="G1" s="676"/>
    </row>
    <row r="2" spans="1:7" x14ac:dyDescent="0.2">
      <c r="C2" s="164"/>
      <c r="D2" s="164"/>
    </row>
    <row r="3" spans="1:7" x14ac:dyDescent="0.2">
      <c r="A3" s="38"/>
      <c r="B3" s="38"/>
      <c r="C3" s="677" t="s">
        <v>16</v>
      </c>
      <c r="D3" s="677"/>
      <c r="E3" s="677"/>
    </row>
    <row r="4" spans="1:7" x14ac:dyDescent="0.2">
      <c r="B4" s="38"/>
      <c r="C4" s="38"/>
      <c r="D4" s="38"/>
      <c r="E4" s="38"/>
    </row>
    <row r="5" spans="1:7" x14ac:dyDescent="0.2">
      <c r="B5" s="38"/>
      <c r="C5" s="677" t="s">
        <v>384</v>
      </c>
      <c r="D5" s="677"/>
      <c r="E5" s="677"/>
    </row>
    <row r="6" spans="1:7" x14ac:dyDescent="0.2">
      <c r="B6" s="4"/>
      <c r="C6" s="675">
        <v>2020</v>
      </c>
      <c r="D6" s="675"/>
      <c r="E6" s="675"/>
      <c r="F6" s="4"/>
    </row>
    <row r="7" spans="1:7" ht="13.5" thickBot="1" x14ac:dyDescent="0.25">
      <c r="B7" s="4"/>
      <c r="C7" s="4"/>
      <c r="D7" s="594"/>
      <c r="E7" s="4"/>
      <c r="F7" s="4"/>
      <c r="G7" s="155" t="s">
        <v>385</v>
      </c>
    </row>
    <row r="8" spans="1:7" ht="13.5" thickBot="1" x14ac:dyDescent="0.25">
      <c r="A8" s="631" t="s">
        <v>12</v>
      </c>
      <c r="B8" s="737" t="s">
        <v>13</v>
      </c>
      <c r="C8" s="705"/>
      <c r="D8" s="632" t="s">
        <v>14</v>
      </c>
      <c r="E8" s="632" t="s">
        <v>15</v>
      </c>
      <c r="F8" s="632" t="s">
        <v>11</v>
      </c>
      <c r="G8" s="633" t="s">
        <v>386</v>
      </c>
    </row>
    <row r="9" spans="1:7" x14ac:dyDescent="0.2">
      <c r="A9" s="634" t="s">
        <v>387</v>
      </c>
      <c r="B9" s="78" t="s">
        <v>65</v>
      </c>
      <c r="C9" s="635"/>
      <c r="D9" s="636" t="s">
        <v>388</v>
      </c>
      <c r="E9" s="637" t="s">
        <v>389</v>
      </c>
      <c r="F9" s="638" t="s">
        <v>390</v>
      </c>
      <c r="G9" s="639" t="s">
        <v>77</v>
      </c>
    </row>
    <row r="10" spans="1:7" x14ac:dyDescent="0.2">
      <c r="A10" s="640" t="s">
        <v>24</v>
      </c>
      <c r="B10" s="87"/>
      <c r="C10" s="146"/>
      <c r="D10" s="87"/>
      <c r="E10" s="87"/>
      <c r="F10" s="641"/>
      <c r="G10" s="642"/>
    </row>
    <row r="11" spans="1:7" x14ac:dyDescent="0.2">
      <c r="A11" s="643" t="s">
        <v>57</v>
      </c>
      <c r="B11" s="738" t="s">
        <v>391</v>
      </c>
      <c r="C11" s="739"/>
      <c r="D11" s="644">
        <v>1</v>
      </c>
      <c r="E11" s="121"/>
      <c r="F11" s="644">
        <v>4</v>
      </c>
      <c r="G11" s="645">
        <v>5</v>
      </c>
    </row>
    <row r="12" spans="1:7" x14ac:dyDescent="0.2">
      <c r="A12" s="646"/>
      <c r="B12" s="647" t="s">
        <v>392</v>
      </c>
      <c r="C12" s="648"/>
      <c r="D12" s="649">
        <v>1</v>
      </c>
      <c r="E12" s="121"/>
      <c r="F12" s="649"/>
      <c r="G12" s="650"/>
    </row>
    <row r="13" spans="1:7" x14ac:dyDescent="0.2">
      <c r="A13" s="646"/>
      <c r="B13" s="647" t="s">
        <v>393</v>
      </c>
      <c r="C13" s="648"/>
      <c r="D13" s="649"/>
      <c r="E13" s="121"/>
      <c r="F13" s="649">
        <v>1</v>
      </c>
      <c r="G13" s="650">
        <v>1</v>
      </c>
    </row>
    <row r="14" spans="1:7" x14ac:dyDescent="0.2">
      <c r="A14" s="646"/>
      <c r="B14" s="647" t="s">
        <v>394</v>
      </c>
      <c r="C14" s="648"/>
      <c r="D14" s="649"/>
      <c r="E14" s="121"/>
      <c r="F14" s="649">
        <v>3</v>
      </c>
      <c r="G14" s="650">
        <v>3</v>
      </c>
    </row>
    <row r="15" spans="1:7" x14ac:dyDescent="0.2">
      <c r="A15" s="646"/>
      <c r="B15" s="647"/>
      <c r="C15" s="648"/>
      <c r="D15" s="649"/>
      <c r="E15" s="121"/>
      <c r="F15" s="649"/>
      <c r="G15" s="650"/>
    </row>
    <row r="16" spans="1:7" x14ac:dyDescent="0.2">
      <c r="A16" s="643" t="s">
        <v>198</v>
      </c>
      <c r="B16" s="651" t="s">
        <v>395</v>
      </c>
      <c r="C16" s="648"/>
      <c r="D16" s="644">
        <v>7</v>
      </c>
      <c r="E16" s="121"/>
      <c r="F16" s="649"/>
      <c r="G16" s="645">
        <v>7</v>
      </c>
    </row>
    <row r="17" spans="1:7" x14ac:dyDescent="0.2">
      <c r="A17" s="643"/>
      <c r="B17" s="647" t="s">
        <v>396</v>
      </c>
      <c r="C17" s="652"/>
      <c r="D17" s="649">
        <v>6</v>
      </c>
      <c r="E17" s="121"/>
      <c r="F17" s="649"/>
      <c r="G17" s="650">
        <v>6</v>
      </c>
    </row>
    <row r="18" spans="1:7" x14ac:dyDescent="0.2">
      <c r="A18" s="643"/>
      <c r="B18" s="647" t="s">
        <v>397</v>
      </c>
      <c r="C18" s="653"/>
      <c r="D18" s="649">
        <v>1</v>
      </c>
      <c r="E18" s="121"/>
      <c r="F18" s="649"/>
      <c r="G18" s="650">
        <v>1</v>
      </c>
    </row>
    <row r="19" spans="1:7" x14ac:dyDescent="0.2">
      <c r="A19" s="643" t="s">
        <v>59</v>
      </c>
      <c r="B19" s="654" t="s">
        <v>398</v>
      </c>
      <c r="C19" s="655"/>
      <c r="D19" s="644">
        <v>1</v>
      </c>
      <c r="E19" s="121"/>
      <c r="F19" s="644"/>
      <c r="G19" s="645">
        <v>1</v>
      </c>
    </row>
    <row r="20" spans="1:7" x14ac:dyDescent="0.2">
      <c r="A20" s="643"/>
      <c r="B20" s="121" t="s">
        <v>399</v>
      </c>
      <c r="C20" s="122"/>
      <c r="D20" s="649">
        <v>1</v>
      </c>
      <c r="E20" s="121"/>
      <c r="F20" s="649"/>
      <c r="G20" s="650">
        <v>1</v>
      </c>
    </row>
    <row r="21" spans="1:7" x14ac:dyDescent="0.2">
      <c r="A21" s="643"/>
      <c r="B21" s="121"/>
      <c r="C21" s="122"/>
      <c r="D21" s="649"/>
      <c r="E21" s="121"/>
      <c r="F21" s="649"/>
      <c r="G21" s="650"/>
    </row>
    <row r="22" spans="1:7" x14ac:dyDescent="0.2">
      <c r="A22" s="643"/>
      <c r="B22" s="121"/>
      <c r="C22" s="122"/>
      <c r="D22" s="649"/>
      <c r="E22" s="121"/>
      <c r="F22" s="649"/>
      <c r="G22" s="650"/>
    </row>
    <row r="23" spans="1:7" x14ac:dyDescent="0.2">
      <c r="A23" s="643" t="s">
        <v>60</v>
      </c>
      <c r="B23" s="651" t="s">
        <v>400</v>
      </c>
      <c r="C23" s="656"/>
      <c r="D23" s="649"/>
      <c r="E23" s="121"/>
      <c r="F23" s="644">
        <v>1</v>
      </c>
      <c r="G23" s="645">
        <v>1</v>
      </c>
    </row>
    <row r="24" spans="1:7" x14ac:dyDescent="0.2">
      <c r="A24" s="646"/>
      <c r="B24" s="647" t="s">
        <v>401</v>
      </c>
      <c r="C24" s="648"/>
      <c r="D24" s="649"/>
      <c r="E24" s="121"/>
      <c r="F24" s="649"/>
      <c r="G24" s="650"/>
    </row>
    <row r="25" spans="1:7" x14ac:dyDescent="0.2">
      <c r="A25" s="646"/>
      <c r="B25" s="647"/>
      <c r="C25" s="648"/>
      <c r="D25" s="649"/>
      <c r="E25" s="121"/>
      <c r="F25" s="649"/>
      <c r="G25" s="650"/>
    </row>
    <row r="26" spans="1:7" x14ac:dyDescent="0.2">
      <c r="A26" s="643" t="s">
        <v>64</v>
      </c>
      <c r="B26" s="651" t="s">
        <v>402</v>
      </c>
      <c r="C26" s="657"/>
      <c r="D26" s="644">
        <v>1</v>
      </c>
      <c r="E26" s="121"/>
      <c r="F26" s="649"/>
      <c r="G26" s="645">
        <v>1</v>
      </c>
    </row>
    <row r="27" spans="1:7" x14ac:dyDescent="0.2">
      <c r="A27" s="658"/>
      <c r="B27" s="647" t="s">
        <v>403</v>
      </c>
      <c r="C27" s="648"/>
      <c r="D27" s="659"/>
      <c r="E27" s="660"/>
      <c r="F27" s="659"/>
      <c r="G27" s="661"/>
    </row>
    <row r="28" spans="1:7" x14ac:dyDescent="0.2">
      <c r="A28" s="646"/>
      <c r="B28" s="647"/>
      <c r="C28" s="648"/>
      <c r="D28" s="649"/>
      <c r="E28" s="121"/>
      <c r="F28" s="649"/>
      <c r="G28" s="650"/>
    </row>
    <row r="29" spans="1:7" x14ac:dyDescent="0.2">
      <c r="A29" s="643" t="s">
        <v>222</v>
      </c>
      <c r="B29" s="654" t="s">
        <v>404</v>
      </c>
      <c r="C29" s="662"/>
      <c r="D29" s="644">
        <v>3</v>
      </c>
      <c r="E29" s="121"/>
      <c r="F29" s="649"/>
      <c r="G29" s="645">
        <v>3</v>
      </c>
    </row>
    <row r="30" spans="1:7" ht="13.5" thickBot="1" x14ac:dyDescent="0.25">
      <c r="A30" s="646"/>
      <c r="B30" s="647" t="s">
        <v>405</v>
      </c>
      <c r="C30" s="648"/>
      <c r="D30" s="649">
        <v>3</v>
      </c>
      <c r="E30" s="121"/>
      <c r="F30" s="649"/>
      <c r="G30" s="650">
        <v>3</v>
      </c>
    </row>
    <row r="31" spans="1:7" ht="13.5" thickBot="1" x14ac:dyDescent="0.25">
      <c r="A31" s="663"/>
      <c r="B31" s="664" t="s">
        <v>118</v>
      </c>
      <c r="C31" s="665"/>
      <c r="D31" s="666">
        <v>13</v>
      </c>
      <c r="E31" s="666">
        <v>0</v>
      </c>
      <c r="F31" s="666">
        <v>5</v>
      </c>
      <c r="G31" s="667">
        <v>18</v>
      </c>
    </row>
  </sheetData>
  <mergeCells count="6">
    <mergeCell ref="B11:C11"/>
    <mergeCell ref="A1:G1"/>
    <mergeCell ref="C3:E3"/>
    <mergeCell ref="C5:E5"/>
    <mergeCell ref="C6:E6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2.melléklet </vt:lpstr>
      <vt:lpstr>3.melléklet</vt:lpstr>
      <vt:lpstr>4.melléklet</vt:lpstr>
      <vt:lpstr>5.melléklet</vt:lpstr>
      <vt:lpstr>6.melléklet</vt:lpstr>
      <vt:lpstr>8.melléklet</vt:lpstr>
      <vt:lpstr>7.melléklet</vt:lpstr>
      <vt:lpstr>9.melléklet</vt:lpstr>
      <vt:lpstr>10.melléklet</vt:lpstr>
      <vt:lpstr>11.melléklet</vt:lpstr>
      <vt:lpstr>12. melléklet</vt:lpstr>
      <vt:lpstr>14.melléklet</vt:lpstr>
      <vt:lpstr>gördülő</vt:lpstr>
      <vt:lpstr>13. 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Felhasználó</cp:lastModifiedBy>
  <cp:lastPrinted>2021-02-23T09:20:10Z</cp:lastPrinted>
  <dcterms:created xsi:type="dcterms:W3CDTF">2007-06-18T06:49:20Z</dcterms:created>
  <dcterms:modified xsi:type="dcterms:W3CDTF">2021-03-09T07:26:34Z</dcterms:modified>
</cp:coreProperties>
</file>