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áka rend. mód 2016.dec\"/>
    </mc:Choice>
  </mc:AlternateContent>
  <bookViews>
    <workbookView xWindow="16230" yWindow="-225" windowWidth="12660" windowHeight="12900" tabRatio="727" firstSheet="2" activeTab="7"/>
  </bookViews>
  <sheets>
    <sheet name="ÖSSZEFÜGGÉSEK" sheetId="75" r:id="rId1"/>
    <sheet name="1.sz.mell." sheetId="1" r:id="rId2"/>
    <sheet name="2.sz.mell." sheetId="116" r:id="rId3"/>
    <sheet name="3.sz.mell  " sheetId="73" r:id="rId4"/>
    <sheet name="4.sz.mell  " sheetId="61" r:id="rId5"/>
    <sheet name="ELLENŐRZÉS-1.sz.2.a.sz.2.b.sz." sheetId="76" r:id="rId6"/>
    <sheet name="5. sz. mell" sheetId="3" r:id="rId7"/>
    <sheet name="6. sz. mell " sheetId="119" r:id="rId8"/>
    <sheet name="Munka1" sheetId="94" r:id="rId9"/>
  </sheets>
  <definedNames>
    <definedName name="_xlnm.Print_Titles" localSheetId="6">'5. sz. mell'!$1:$6</definedName>
    <definedName name="_xlnm.Print_Titles" localSheetId="7">'6. sz. mell '!$1:$6</definedName>
    <definedName name="_xlnm.Print_Area" localSheetId="1">'1.sz.mell.'!$A$1:$C$159</definedName>
    <definedName name="_xlnm.Print_Area" localSheetId="2">'2.sz.mell.'!$A$1:$C$159</definedName>
  </definedNames>
  <calcPr calcId="162913"/>
</workbook>
</file>

<file path=xl/calcChain.xml><?xml version="1.0" encoding="utf-8"?>
<calcChain xmlns="http://schemas.openxmlformats.org/spreadsheetml/2006/main">
  <c r="C29" i="119" l="1"/>
  <c r="C26" i="116"/>
  <c r="C26" i="1"/>
  <c r="C3" i="1"/>
  <c r="C18" i="73"/>
  <c r="C146" i="119"/>
  <c r="C140" i="119"/>
  <c r="C140" i="3"/>
  <c r="C133" i="119"/>
  <c r="C129" i="119"/>
  <c r="C114" i="119"/>
  <c r="C93" i="119"/>
  <c r="C82" i="119"/>
  <c r="C78" i="119"/>
  <c r="C75" i="119"/>
  <c r="C70" i="119"/>
  <c r="C66" i="119"/>
  <c r="C60" i="119"/>
  <c r="C55" i="119"/>
  <c r="C49" i="119"/>
  <c r="C37" i="119"/>
  <c r="C22" i="119"/>
  <c r="C15" i="119"/>
  <c r="C8" i="119"/>
  <c r="C4" i="73"/>
  <c r="E4" i="61" s="1"/>
  <c r="C3" i="116"/>
  <c r="C91" i="116" s="1"/>
  <c r="C145" i="116"/>
  <c r="C140" i="116"/>
  <c r="C133" i="116"/>
  <c r="C129" i="116"/>
  <c r="C114" i="116"/>
  <c r="C93" i="116"/>
  <c r="C79" i="116"/>
  <c r="C75" i="116"/>
  <c r="C72" i="116"/>
  <c r="C67" i="116"/>
  <c r="C63" i="116"/>
  <c r="C57" i="116"/>
  <c r="C52" i="116"/>
  <c r="C46" i="116"/>
  <c r="C34" i="116"/>
  <c r="C19" i="116"/>
  <c r="C12" i="116"/>
  <c r="C5" i="116"/>
  <c r="C146" i="3"/>
  <c r="C133" i="3"/>
  <c r="E29" i="73"/>
  <c r="C145" i="1"/>
  <c r="C133" i="1"/>
  <c r="C93" i="1"/>
  <c r="A12" i="75"/>
  <c r="A11" i="76" s="1"/>
  <c r="A4" i="76"/>
  <c r="C129" i="3"/>
  <c r="C154" i="3" s="1"/>
  <c r="C114" i="3"/>
  <c r="C128" i="3" s="1"/>
  <c r="C82" i="3"/>
  <c r="C78" i="3"/>
  <c r="C75" i="3"/>
  <c r="C70" i="3"/>
  <c r="C66" i="3"/>
  <c r="C89" i="3" s="1"/>
  <c r="C60" i="3"/>
  <c r="C55" i="3"/>
  <c r="C49" i="3"/>
  <c r="C37" i="3"/>
  <c r="C22" i="3"/>
  <c r="C15" i="3"/>
  <c r="C8" i="3"/>
  <c r="E17" i="61"/>
  <c r="C17" i="61"/>
  <c r="D6" i="76" s="1"/>
  <c r="C140" i="1"/>
  <c r="C129" i="1"/>
  <c r="C114" i="1"/>
  <c r="C79" i="1"/>
  <c r="C75" i="1"/>
  <c r="C72" i="1"/>
  <c r="C86" i="1" s="1"/>
  <c r="B7" i="76" s="1"/>
  <c r="C67" i="1"/>
  <c r="C63" i="1"/>
  <c r="C57" i="1"/>
  <c r="C52" i="1"/>
  <c r="C46" i="1"/>
  <c r="C34" i="1"/>
  <c r="C19" i="1"/>
  <c r="C12" i="1"/>
  <c r="C5" i="1"/>
  <c r="E30" i="61"/>
  <c r="C18" i="61"/>
  <c r="E18" i="73"/>
  <c r="C19" i="73"/>
  <c r="C24" i="61"/>
  <c r="C24" i="73"/>
  <c r="C91" i="1"/>
  <c r="D14" i="76"/>
  <c r="E4" i="73"/>
  <c r="C4" i="61"/>
  <c r="C89" i="119" l="1"/>
  <c r="C90" i="3"/>
  <c r="C30" i="61"/>
  <c r="C31" i="61" s="1"/>
  <c r="D13" i="76"/>
  <c r="E32" i="61"/>
  <c r="C32" i="61"/>
  <c r="E30" i="73"/>
  <c r="E31" i="73"/>
  <c r="C128" i="1"/>
  <c r="B13" i="76" s="1"/>
  <c r="E13" i="76" s="1"/>
  <c r="C86" i="116"/>
  <c r="C31" i="73"/>
  <c r="E33" i="61"/>
  <c r="C153" i="116"/>
  <c r="C128" i="119"/>
  <c r="C33" i="61"/>
  <c r="C153" i="1"/>
  <c r="C154" i="1" s="1"/>
  <c r="B15" i="76" s="1"/>
  <c r="C62" i="1"/>
  <c r="B6" i="76" s="1"/>
  <c r="E6" i="76" s="1"/>
  <c r="C29" i="73"/>
  <c r="C30" i="73" s="1"/>
  <c r="E31" i="61"/>
  <c r="C62" i="116"/>
  <c r="C128" i="116"/>
  <c r="C154" i="119"/>
  <c r="C155" i="3"/>
  <c r="D8" i="76" l="1"/>
  <c r="C32" i="73"/>
  <c r="D7" i="76"/>
  <c r="E7" i="76" s="1"/>
  <c r="D15" i="76"/>
  <c r="E15" i="76" s="1"/>
  <c r="E32" i="73"/>
  <c r="C154" i="116"/>
  <c r="C159" i="116"/>
  <c r="C87" i="116"/>
  <c r="C158" i="1"/>
  <c r="C87" i="1"/>
  <c r="B8" i="76" s="1"/>
  <c r="E8" i="76" s="1"/>
  <c r="C159" i="1"/>
  <c r="B14" i="76"/>
  <c r="E14" i="76" s="1"/>
  <c r="C155" i="119"/>
  <c r="C158" i="116"/>
</calcChain>
</file>

<file path=xl/sharedStrings.xml><?xml version="1.0" encoding="utf-8"?>
<sst xmlns="http://schemas.openxmlformats.org/spreadsheetml/2006/main" count="1430" uniqueCount="405">
  <si>
    <t>Felhalmozási bevételek</t>
  </si>
  <si>
    <t>B E V É T E L E K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</si>
  <si>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</si>
  <si>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</si>
  <si>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</si>
  <si>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</si>
  <si>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</si>
  <si>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</si>
  <si>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</si>
  <si>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</si>
  <si>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</si>
  <si>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</si>
  <si>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</si>
  <si>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</si>
  <si>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</si>
  <si>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</si>
  <si>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</si>
  <si>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</si>
  <si>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</si>
  <si>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</si>
  <si>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</si>
  <si>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</si>
  <si>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</si>
  <si>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</si>
  <si>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</si>
  <si>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</si>
  <si>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</si>
  <si>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</si>
  <si>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</si>
  <si>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</si>
  <si>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</si>
  <si>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</si>
  <si>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Kiadási jogcímek</t>
  </si>
  <si>
    <t>Személyi  juttatások</t>
  </si>
  <si>
    <t>Tartalékok</t>
  </si>
  <si>
    <t>01</t>
  </si>
  <si>
    <t>Előirányzat</t>
  </si>
  <si>
    <t>Bevételek</t>
  </si>
  <si>
    <t>Kiadások</t>
  </si>
  <si>
    <t>02</t>
  </si>
  <si>
    <t>Megnevezés</t>
  </si>
  <si>
    <t>Személyi juttatások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</si>
  <si>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</si>
  <si>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</si>
  <si>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</si>
  <si>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</si>
  <si>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</si>
  <si>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</si>
  <si>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</si>
  <si>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</si>
  <si>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</si>
  <si>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</si>
  <si>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</si>
  <si>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</si>
  <si>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</si>
  <si>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</si>
  <si>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</si>
  <si>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</si>
  <si>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</si>
  <si>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</si>
  <si>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</si>
  <si>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</si>
  <si>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</si>
  <si>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</si>
  <si>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</si>
  <si>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</si>
  <si>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</si>
  <si>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</si>
  <si>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</si>
  <si>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</si>
  <si>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</si>
  <si>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</si>
  <si>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</si>
  <si>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</si>
  <si>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</si>
  <si>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</si>
  <si>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</si>
  <si>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</si>
  <si>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</si>
  <si>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</si>
  <si>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</si>
  <si>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</si>
  <si>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</si>
  <si>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</si>
  <si>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</si>
  <si>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</si>
  <si>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</si>
  <si>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</si>
  <si>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</si>
  <si>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</si>
  <si>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</si>
  <si>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</si>
  <si>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</si>
  <si>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</si>
  <si>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</si>
  <si>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</si>
  <si>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</si>
  <si>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</si>
  <si>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</si>
  <si>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</si>
  <si>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</si>
  <si>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</si>
  <si>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</si>
  <si>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</si>
  <si>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</si>
  <si>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</si>
  <si>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</si>
  <si>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</si>
  <si>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</si>
  <si>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</si>
  <si>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</si>
  <si>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</si>
  <si>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</si>
  <si>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</si>
  <si>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Száma</t>
  </si>
  <si>
    <t>Közfoglalkoztatottak létszáma (fő)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</si>
  <si>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</si>
  <si>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</si>
  <si>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</si>
  <si>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</si>
  <si>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</si>
  <si>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</si>
  <si>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</si>
  <si>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</si>
  <si>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</si>
  <si>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</si>
  <si>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Tárgyévi  hiány:</t>
  </si>
  <si>
    <t>Tárgyévi  többlet: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</si>
  <si>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</si>
  <si>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</si>
  <si>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</si>
  <si>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</si>
  <si>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</si>
  <si>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</si>
  <si>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</si>
  <si>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</si>
  <si>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</si>
  <si>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</si>
  <si>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</si>
  <si>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</si>
  <si>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</si>
  <si>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</si>
  <si>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</si>
  <si>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</si>
  <si>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</si>
  <si>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</si>
  <si>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</si>
  <si>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</si>
  <si>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</si>
  <si>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</si>
  <si>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</si>
  <si>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</si>
  <si>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</si>
  <si>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</si>
  <si>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</si>
  <si>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</si>
  <si>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</si>
  <si>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</si>
  <si>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</si>
  <si>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</si>
  <si>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</si>
  <si>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</si>
  <si>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</si>
  <si>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</si>
  <si>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</si>
  <si>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</si>
  <si>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</si>
  <si>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</si>
  <si>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</si>
  <si>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</si>
  <si>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</si>
  <si>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</si>
  <si>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</si>
  <si>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</si>
  <si>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</si>
  <si>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</si>
  <si>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</si>
  <si>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</si>
  <si>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</si>
  <si>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</si>
  <si>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</si>
  <si>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</si>
  <si>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</si>
  <si>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</si>
  <si>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</si>
  <si>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</si>
  <si>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</si>
  <si>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</si>
  <si>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</si>
  <si>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</si>
  <si>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</si>
  <si>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</si>
  <si>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</si>
  <si>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</si>
  <si>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</si>
  <si>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</si>
  <si>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</si>
  <si>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</si>
  <si>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</si>
  <si>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</si>
  <si>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</si>
  <si>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</si>
  <si>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</si>
  <si>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</si>
  <si>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</si>
  <si>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</si>
  <si>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</si>
  <si>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</si>
  <si>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</si>
  <si>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</si>
  <si>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</si>
  <si>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</si>
  <si>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</si>
  <si>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</si>
  <si>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</si>
  <si>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</si>
  <si>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</si>
  <si>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</si>
  <si>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</si>
  <si>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</si>
  <si>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</si>
  <si>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</si>
  <si>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</si>
  <si>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</si>
  <si>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</si>
  <si>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</si>
  <si>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</si>
  <si>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</si>
  <si>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</si>
  <si>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</si>
  <si>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</si>
  <si>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</si>
  <si>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</si>
  <si>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</si>
  <si>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</si>
  <si>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</si>
  <si>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</si>
  <si>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</si>
  <si>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</si>
  <si>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</si>
  <si>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</si>
  <si>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</si>
  <si>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</si>
  <si>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</si>
  <si>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</si>
  <si>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</si>
  <si>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</si>
  <si>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</si>
  <si>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</si>
  <si>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</si>
  <si>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</si>
  <si>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</si>
  <si>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</si>
  <si>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</si>
  <si>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</si>
  <si>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</si>
  <si>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</si>
  <si>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</si>
  <si>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</si>
  <si>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</si>
  <si>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</si>
  <si>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</si>
  <si>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</si>
  <si>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</si>
  <si>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</si>
  <si>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</si>
  <si>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</si>
  <si>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</si>
  <si>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</si>
  <si>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</si>
  <si>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</si>
  <si>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</si>
  <si>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</si>
  <si>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</si>
  <si>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</si>
  <si>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</si>
  <si>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</si>
  <si>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</si>
  <si>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</si>
  <si>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</si>
  <si>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</si>
  <si>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</si>
  <si>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</si>
  <si>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</si>
  <si>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</si>
  <si>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</si>
  <si>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</si>
  <si>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</si>
  <si>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</si>
  <si>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</si>
  <si>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</si>
  <si>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</si>
  <si>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</si>
  <si>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</si>
  <si>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</si>
  <si>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</si>
  <si>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</si>
  <si>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</si>
  <si>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</si>
  <si>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</si>
  <si>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</si>
  <si>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</si>
  <si>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</si>
  <si>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</si>
  <si>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</si>
  <si>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</si>
  <si>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</si>
  <si>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</si>
  <si>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</si>
  <si>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</si>
  <si>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</si>
  <si>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</si>
  <si>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</si>
  <si>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</si>
  <si>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</si>
  <si>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</si>
  <si>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</si>
  <si>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</si>
  <si>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</si>
  <si>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</si>
  <si>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</si>
  <si>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</si>
  <si>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</si>
  <si>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</si>
  <si>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</si>
  <si>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</si>
  <si>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</si>
  <si>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</si>
  <si>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</si>
  <si>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</si>
  <si>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</si>
  <si>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</si>
  <si>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</si>
  <si>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</si>
  <si>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</si>
  <si>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</si>
  <si>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</si>
  <si>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</si>
  <si>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</si>
  <si>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</si>
  <si>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</si>
  <si>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</si>
  <si>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</si>
  <si>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</si>
  <si>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</si>
  <si>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</si>
  <si>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</si>
  <si>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</si>
  <si>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</si>
  <si>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</si>
  <si>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</si>
  <si>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</si>
  <si>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</si>
  <si>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</si>
  <si>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</si>
  <si>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</si>
  <si>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</si>
  <si>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</si>
  <si>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</si>
  <si>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</si>
  <si>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</si>
  <si>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D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</si>
  <si>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</si>
  <si>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</si>
  <si>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</si>
  <si>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</si>
  <si>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</si>
  <si>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</si>
  <si>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</si>
  <si>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</si>
  <si>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</si>
  <si>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</si>
  <si>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</si>
  <si>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</si>
  <si>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</si>
  <si>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</si>
  <si>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Központi, irányító szervi támogatás</t>
  </si>
  <si>
    <t>Belföldi finanszírozás kiadásai (6.1. + … + 6.5.)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</si>
  <si>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</si>
  <si>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</si>
  <si>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</si>
  <si>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</si>
  <si>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</si>
  <si>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</si>
  <si>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</si>
  <si>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</si>
  <si>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</si>
  <si>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</si>
  <si>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</si>
  <si>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</si>
  <si>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</si>
  <si>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</si>
  <si>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</si>
  <si>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2016. évi előirányzat BEVÉTELEK</t>
  </si>
  <si>
    <t>Kamatbevételek és más nyereségjellegű bevételek</t>
  </si>
  <si>
    <t>Közhatalmi bevételek (4.1.+...+4.7.)</t>
  </si>
  <si>
    <t>Kiemelt előirányzat, előirányzat megnevezése</t>
  </si>
  <si>
    <t xml:space="preserve"> forintban</t>
  </si>
  <si>
    <t>Belföldi finanszírozás kiadásai</t>
  </si>
  <si>
    <t xml:space="preserve">  forintban</t>
  </si>
  <si>
    <t>forintban</t>
  </si>
  <si>
    <t>3. melléklet a 3/2017. (V.30.) önkormányzati rendelethez</t>
  </si>
  <si>
    <t>4. melléklet a 3/2017. (V.30.) önkormányzati rendelethez</t>
  </si>
  <si>
    <t>5. melléklet a 3/2017. (V.30.) önkormányzati rendelethez</t>
  </si>
  <si>
    <t>6. melléklet a 3/2017. (V.30.)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</si>
</sst>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37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sz val="9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b/>
      <sz val="14"/>
      <color rgb="FFFF0000"/>
      <name val="Times New Roman CE"/>
      <charset val="23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34">
    <xf numFmtId="0" fontId="0" fillId="0" borderId="0" xfId="0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3" applyFont="1" applyFill="1" applyBorder="1" applyAlignment="1" applyProtection="1">
      <alignment horizontal="center" vertical="center" wrapText="1"/>
    </xf>
    <xf numFmtId="0" fontId="6" fillId="0" borderId="0" xfId="3" applyFont="1" applyFill="1" applyBorder="1" applyAlignment="1" applyProtection="1">
      <alignment vertical="center" wrapText="1"/>
    </xf>
    <xf numFmtId="0" fontId="18" fillId="0" borderId="1" xfId="3" applyFont="1" applyFill="1" applyBorder="1" applyAlignment="1" applyProtection="1">
      <alignment horizontal="left" vertical="center" wrapText="1" indent="1"/>
    </xf>
    <xf numFmtId="0" fontId="18" fillId="0" borderId="2" xfId="3" applyFont="1" applyFill="1" applyBorder="1" applyAlignment="1" applyProtection="1">
      <alignment horizontal="left" vertical="center" wrapText="1" indent="1"/>
    </xf>
    <xf numFmtId="0" fontId="18" fillId="0" borderId="3" xfId="3" applyFont="1" applyFill="1" applyBorder="1" applyAlignment="1" applyProtection="1">
      <alignment horizontal="left" vertical="center" wrapText="1" indent="1"/>
    </xf>
    <xf numFmtId="0" fontId="18" fillId="0" borderId="4" xfId="3" applyFont="1" applyFill="1" applyBorder="1" applyAlignment="1" applyProtection="1">
      <alignment horizontal="left" vertical="center" wrapText="1" indent="1"/>
    </xf>
    <xf numFmtId="0" fontId="18" fillId="0" borderId="5" xfId="3" applyFont="1" applyFill="1" applyBorder="1" applyAlignment="1" applyProtection="1">
      <alignment horizontal="left" vertical="center" wrapText="1" indent="1"/>
    </xf>
    <xf numFmtId="0" fontId="18" fillId="0" borderId="6" xfId="3" applyFont="1" applyFill="1" applyBorder="1" applyAlignment="1" applyProtection="1">
      <alignment horizontal="left" vertical="center" wrapText="1" indent="1"/>
    </xf>
    <xf numFmtId="49" fontId="18" fillId="0" borderId="7" xfId="3" applyNumberFormat="1" applyFont="1" applyFill="1" applyBorder="1" applyAlignment="1" applyProtection="1">
      <alignment horizontal="left" vertical="center" wrapText="1" indent="1"/>
    </xf>
    <xf numFmtId="49" fontId="18" fillId="0" borderId="8" xfId="3" applyNumberFormat="1" applyFont="1" applyFill="1" applyBorder="1" applyAlignment="1" applyProtection="1">
      <alignment horizontal="left" vertical="center" wrapText="1" indent="1"/>
    </xf>
    <xf numFmtId="49" fontId="18" fillId="0" borderId="9" xfId="3" applyNumberFormat="1" applyFont="1" applyFill="1" applyBorder="1" applyAlignment="1" applyProtection="1">
      <alignment horizontal="left" vertical="center" wrapText="1" indent="1"/>
    </xf>
    <xf numFmtId="49" fontId="18" fillId="0" borderId="10" xfId="3" applyNumberFormat="1" applyFont="1" applyFill="1" applyBorder="1" applyAlignment="1" applyProtection="1">
      <alignment horizontal="left" vertical="center" wrapText="1" indent="1"/>
    </xf>
    <xf numFmtId="49" fontId="18" fillId="0" borderId="11" xfId="3" applyNumberFormat="1" applyFont="1" applyFill="1" applyBorder="1" applyAlignment="1" applyProtection="1">
      <alignment horizontal="left" vertical="center" wrapText="1" indent="1"/>
    </xf>
    <xf numFmtId="49" fontId="18" fillId="0" borderId="12" xfId="3" applyNumberFormat="1" applyFont="1" applyFill="1" applyBorder="1" applyAlignment="1" applyProtection="1">
      <alignment horizontal="left" vertical="center" wrapText="1" indent="1"/>
    </xf>
    <xf numFmtId="0" fontId="18" fillId="0" borderId="0" xfId="3" applyFont="1" applyFill="1" applyBorder="1" applyAlignment="1" applyProtection="1">
      <alignment horizontal="left" vertical="center" wrapText="1" indent="1"/>
    </xf>
    <xf numFmtId="0" fontId="17" fillId="0" borderId="13" xfId="3" applyFont="1" applyFill="1" applyBorder="1" applyAlignment="1" applyProtection="1">
      <alignment horizontal="left" vertical="center" wrapText="1" indent="1"/>
    </xf>
    <xf numFmtId="0" fontId="17" fillId="0" borderId="14" xfId="3" applyFont="1" applyFill="1" applyBorder="1" applyAlignment="1" applyProtection="1">
      <alignment horizontal="left" vertical="center" wrapText="1" indent="1"/>
    </xf>
    <xf numFmtId="0" fontId="17" fillId="0" borderId="15" xfId="3" applyFont="1" applyFill="1" applyBorder="1" applyAlignment="1" applyProtection="1">
      <alignment horizontal="left" vertical="center" wrapText="1" indent="1"/>
    </xf>
    <xf numFmtId="0" fontId="7" fillId="0" borderId="13" xfId="3" applyFont="1" applyFill="1" applyBorder="1" applyAlignment="1" applyProtection="1">
      <alignment horizontal="center" vertical="center" wrapText="1"/>
    </xf>
    <xf numFmtId="0" fontId="7" fillId="0" borderId="14" xfId="3" applyFont="1" applyFill="1" applyBorder="1" applyAlignment="1" applyProtection="1">
      <alignment horizontal="center" vertical="center" wrapText="1"/>
    </xf>
    <xf numFmtId="0" fontId="17" fillId="0" borderId="14" xfId="3" applyFont="1" applyFill="1" applyBorder="1" applyAlignment="1" applyProtection="1">
      <alignment vertical="center" wrapText="1"/>
    </xf>
    <xf numFmtId="0" fontId="17" fillId="0" borderId="19" xfId="3" applyFont="1" applyFill="1" applyBorder="1" applyAlignment="1" applyProtection="1">
      <alignment vertical="center" wrapText="1"/>
    </xf>
    <xf numFmtId="0" fontId="17" fillId="0" borderId="13" xfId="3" applyFont="1" applyFill="1" applyBorder="1" applyAlignment="1" applyProtection="1">
      <alignment horizontal="center" vertical="center" wrapText="1"/>
    </xf>
    <xf numFmtId="0" fontId="17" fillId="0" borderId="14" xfId="3" applyFont="1" applyFill="1" applyBorder="1" applyAlignment="1" applyProtection="1">
      <alignment horizontal="center" vertical="center" wrapText="1"/>
    </xf>
    <xf numFmtId="0" fontId="17" fillId="0" borderId="21" xfId="3" applyFont="1" applyFill="1" applyBorder="1" applyAlignment="1" applyProtection="1">
      <alignment horizontal="center" vertical="center" wrapText="1"/>
    </xf>
    <xf numFmtId="0" fontId="7" fillId="0" borderId="21" xfId="3" applyFont="1" applyFill="1" applyBorder="1" applyAlignment="1" applyProtection="1">
      <alignment horizontal="center" vertical="center" wrapText="1"/>
    </xf>
    <xf numFmtId="164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21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0" fontId="6" fillId="0" borderId="0" xfId="0" applyFont="1" applyFill="1" applyAlignment="1">
      <alignment horizontal="center" vertical="center" wrapText="1"/>
    </xf>
    <xf numFmtId="164" fontId="25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0" xfId="0" applyFont="1" applyFill="1"/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3" fontId="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14" xfId="3" applyFont="1" applyFill="1" applyBorder="1" applyAlignment="1" applyProtection="1">
      <alignment horizontal="left" vertical="center" wrapText="1" indent="1"/>
    </xf>
    <xf numFmtId="164" fontId="24" fillId="0" borderId="13" xfId="0" applyNumberFormat="1" applyFont="1" applyFill="1" applyBorder="1" applyAlignment="1" applyProtection="1">
      <alignment horizontal="left" vertical="center" wrapText="1" indent="1"/>
    </xf>
    <xf numFmtId="0" fontId="30" fillId="0" borderId="0" xfId="0" applyFont="1"/>
    <xf numFmtId="0" fontId="31" fillId="0" borderId="0" xfId="0" applyFont="1"/>
    <xf numFmtId="0" fontId="31" fillId="0" borderId="0" xfId="0" applyFont="1" applyAlignment="1">
      <alignment horizontal="right" indent="1"/>
    </xf>
    <xf numFmtId="0" fontId="20" fillId="0" borderId="0" xfId="0" applyFont="1" applyAlignment="1">
      <alignment horizontal="center"/>
    </xf>
    <xf numFmtId="0" fontId="31" fillId="0" borderId="0" xfId="0" applyFont="1" applyFill="1"/>
    <xf numFmtId="3" fontId="31" fillId="0" borderId="0" xfId="0" applyNumberFormat="1" applyFont="1" applyFill="1" applyAlignment="1">
      <alignment horizontal="right" indent="1"/>
    </xf>
    <xf numFmtId="3" fontId="26" fillId="0" borderId="0" xfId="0" applyNumberFormat="1" applyFont="1" applyFill="1" applyAlignment="1">
      <alignment horizontal="right" indent="1"/>
    </xf>
    <xf numFmtId="0" fontId="31" fillId="0" borderId="0" xfId="0" applyFont="1" applyFill="1" applyAlignment="1">
      <alignment horizontal="right" indent="1"/>
    </xf>
    <xf numFmtId="0" fontId="5" fillId="0" borderId="32" xfId="0" applyFont="1" applyFill="1" applyBorder="1" applyAlignment="1" applyProtection="1">
      <alignment horizontal="right"/>
    </xf>
    <xf numFmtId="0" fontId="18" fillId="0" borderId="2" xfId="3" applyFont="1" applyFill="1" applyBorder="1" applyAlignment="1" applyProtection="1">
      <alignment horizontal="left" indent="6"/>
    </xf>
    <xf numFmtId="0" fontId="18" fillId="0" borderId="2" xfId="3" applyFont="1" applyFill="1" applyBorder="1" applyAlignment="1" applyProtection="1">
      <alignment horizontal="left" vertical="center" wrapText="1" indent="6"/>
    </xf>
    <xf numFmtId="0" fontId="18" fillId="0" borderId="6" xfId="3" applyFont="1" applyFill="1" applyBorder="1" applyAlignment="1" applyProtection="1">
      <alignment horizontal="left" vertical="center" wrapText="1" indent="6"/>
    </xf>
    <xf numFmtId="0" fontId="18" fillId="0" borderId="29" xfId="3" applyFont="1" applyFill="1" applyBorder="1" applyAlignment="1" applyProtection="1">
      <alignment horizontal="left" vertical="center" wrapText="1" indent="6"/>
    </xf>
    <xf numFmtId="0" fontId="33" fillId="0" borderId="0" xfId="0" applyFont="1" applyFill="1"/>
    <xf numFmtId="0" fontId="34" fillId="0" borderId="0" xfId="0" applyFont="1"/>
    <xf numFmtId="164" fontId="0" fillId="0" borderId="0" xfId="0" applyNumberFormat="1" applyFill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7" fillId="0" borderId="14" xfId="0" applyNumberFormat="1" applyFont="1" applyFill="1" applyBorder="1" applyAlignment="1" applyProtection="1">
      <alignment horizontal="center" vertical="center" wrapText="1"/>
    </xf>
    <xf numFmtId="0" fontId="17" fillId="0" borderId="13" xfId="0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17" fillId="0" borderId="21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16" fillId="0" borderId="0" xfId="0" applyNumberFormat="1" applyFont="1" applyFill="1" applyAlignment="1" applyProtection="1">
      <alignment vertical="center" wrapText="1"/>
    </xf>
    <xf numFmtId="0" fontId="7" fillId="0" borderId="35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36" xfId="0" applyFont="1" applyFill="1" applyBorder="1" applyAlignment="1" applyProtection="1">
      <alignment horizontal="center" vertical="center" wrapText="1"/>
    </xf>
    <xf numFmtId="0" fontId="7" fillId="0" borderId="37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7" fillId="0" borderId="40" xfId="0" applyFont="1" applyFill="1" applyBorder="1" applyAlignment="1" applyProtection="1">
      <alignment horizontal="center" vertical="center" wrapText="1"/>
    </xf>
    <xf numFmtId="0" fontId="7" fillId="0" borderId="41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39" xfId="0" applyFont="1" applyFill="1" applyBorder="1" applyAlignment="1" applyProtection="1">
      <alignment vertical="center" wrapText="1"/>
    </xf>
    <xf numFmtId="0" fontId="32" fillId="0" borderId="0" xfId="0" applyFont="1" applyAlignment="1" applyProtection="1">
      <alignment horizontal="right" vertical="top"/>
      <protection locked="0"/>
    </xf>
    <xf numFmtId="16" fontId="0" fillId="0" borderId="0" xfId="0" applyNumberFormat="1" applyFill="1" applyAlignment="1">
      <alignment vertical="center" wrapText="1"/>
    </xf>
    <xf numFmtId="164" fontId="18" fillId="0" borderId="42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8" xfId="3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4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wrapText="1" indent="1"/>
    </xf>
    <xf numFmtId="0" fontId="22" fillId="0" borderId="6" xfId="0" applyFont="1" applyBorder="1" applyAlignment="1" applyProtection="1">
      <alignment horizontal="left" vertical="center" wrapText="1" indent="1"/>
    </xf>
    <xf numFmtId="0" fontId="23" fillId="0" borderId="22" xfId="0" applyFont="1" applyBorder="1" applyAlignment="1" applyProtection="1">
      <alignment horizontal="left" vertical="center" wrapText="1" indent="1"/>
    </xf>
    <xf numFmtId="164" fontId="17" fillId="0" borderId="31" xfId="3" applyNumberFormat="1" applyFont="1" applyFill="1" applyBorder="1" applyAlignment="1" applyProtection="1">
      <alignment horizontal="right" vertical="center" wrapText="1" indent="1"/>
    </xf>
    <xf numFmtId="164" fontId="17" fillId="0" borderId="21" xfId="3" applyNumberFormat="1" applyFont="1" applyFill="1" applyBorder="1" applyAlignment="1" applyProtection="1">
      <alignment horizontal="right" vertical="center" wrapText="1" indent="1"/>
    </xf>
    <xf numFmtId="164" fontId="18" fillId="0" borderId="20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6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8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8" xfId="3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16" xfId="3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21" xfId="3" applyNumberFormat="1" applyFont="1" applyFill="1" applyBorder="1" applyAlignment="1" applyProtection="1">
      <alignment horizontal="right" vertical="center" wrapText="1" indent="1"/>
    </xf>
    <xf numFmtId="164" fontId="6" fillId="0" borderId="0" xfId="3" applyNumberFormat="1" applyFont="1" applyFill="1" applyBorder="1" applyAlignment="1" applyProtection="1">
      <alignment horizontal="right" vertical="center" wrapText="1" indent="1"/>
    </xf>
    <xf numFmtId="164" fontId="18" fillId="0" borderId="30" xfId="3" applyNumberFormat="1" applyFont="1" applyFill="1" applyBorder="1" applyAlignment="1" applyProtection="1">
      <alignment horizontal="right" vertical="center" wrapText="1" indent="1"/>
      <protection locked="0"/>
    </xf>
    <xf numFmtId="164" fontId="23" fillId="0" borderId="21" xfId="0" applyNumberFormat="1" applyFont="1" applyBorder="1" applyAlignment="1" applyProtection="1">
      <alignment horizontal="right" vertical="center" wrapText="1" indent="1"/>
    </xf>
    <xf numFmtId="0" fontId="5" fillId="0" borderId="32" xfId="0" applyFont="1" applyFill="1" applyBorder="1" applyAlignment="1" applyProtection="1">
      <alignment horizontal="right" vertical="center"/>
    </xf>
    <xf numFmtId="164" fontId="1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14" xfId="0" applyNumberFormat="1" applyFont="1" applyFill="1" applyBorder="1" applyAlignment="1" applyProtection="1">
      <alignment horizontal="right" vertical="center" wrapText="1" indent="1"/>
    </xf>
    <xf numFmtId="164" fontId="25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21" xfId="0" applyNumberFormat="1" applyFont="1" applyFill="1" applyBorder="1" applyAlignment="1" applyProtection="1">
      <alignment horizontal="right" vertical="center" wrapText="1" indent="1"/>
    </xf>
    <xf numFmtId="164" fontId="25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5" fillId="0" borderId="0" xfId="0" applyNumberFormat="1" applyFont="1" applyFill="1" applyAlignment="1" applyProtection="1">
      <alignment horizontal="right" vertical="center"/>
    </xf>
    <xf numFmtId="164" fontId="7" fillId="0" borderId="13" xfId="0" applyNumberFormat="1" applyFont="1" applyFill="1" applyBorder="1" applyAlignment="1" applyProtection="1">
      <alignment horizontal="centerContinuous" vertical="center" wrapText="1"/>
    </xf>
    <xf numFmtId="164" fontId="7" fillId="0" borderId="14" xfId="0" applyNumberFormat="1" applyFont="1" applyFill="1" applyBorder="1" applyAlignment="1" applyProtection="1">
      <alignment horizontal="centerContinuous" vertical="center" wrapText="1"/>
    </xf>
    <xf numFmtId="164" fontId="7" fillId="0" borderId="21" xfId="0" applyNumberFormat="1" applyFont="1" applyFill="1" applyBorder="1" applyAlignment="1" applyProtection="1">
      <alignment horizontal="centerContinuous" vertical="center" wrapText="1"/>
    </xf>
    <xf numFmtId="164" fontId="4" fillId="0" borderId="0" xfId="0" applyNumberFormat="1" applyFont="1" applyFill="1" applyAlignment="1" applyProtection="1">
      <alignment horizontal="center" vertical="center" wrapText="1"/>
    </xf>
    <xf numFmtId="164" fontId="24" fillId="0" borderId="24" xfId="0" applyNumberFormat="1" applyFont="1" applyFill="1" applyBorder="1" applyAlignment="1" applyProtection="1">
      <alignment horizontal="center" vertical="center" wrapText="1"/>
    </xf>
    <xf numFmtId="164" fontId="24" fillId="0" borderId="13" xfId="0" applyNumberFormat="1" applyFont="1" applyFill="1" applyBorder="1" applyAlignment="1" applyProtection="1">
      <alignment horizontal="center" vertical="center" wrapText="1"/>
    </xf>
    <xf numFmtId="164" fontId="24" fillId="0" borderId="14" xfId="0" applyNumberFormat="1" applyFont="1" applyFill="1" applyBorder="1" applyAlignment="1" applyProtection="1">
      <alignment horizontal="center" vertical="center" wrapText="1"/>
    </xf>
    <xf numFmtId="164" fontId="24" fillId="0" borderId="21" xfId="0" applyNumberFormat="1" applyFont="1" applyFill="1" applyBorder="1" applyAlignment="1" applyProtection="1">
      <alignment horizontal="center" vertical="center" wrapText="1"/>
    </xf>
    <xf numFmtId="164" fontId="24" fillId="0" borderId="0" xfId="0" applyNumberFormat="1" applyFont="1" applyFill="1" applyAlignment="1" applyProtection="1">
      <alignment horizontal="center" vertical="center" wrapText="1"/>
    </xf>
    <xf numFmtId="164" fontId="0" fillId="0" borderId="26" xfId="0" applyNumberFormat="1" applyFill="1" applyBorder="1" applyAlignment="1" applyProtection="1">
      <alignment horizontal="left" vertical="center" wrapText="1" indent="1"/>
    </xf>
    <xf numFmtId="164" fontId="18" fillId="0" borderId="9" xfId="0" applyNumberFormat="1" applyFont="1" applyFill="1" applyBorder="1" applyAlignment="1" applyProtection="1">
      <alignment horizontal="left" vertical="center" wrapText="1" indent="1"/>
    </xf>
    <xf numFmtId="164" fontId="0" fillId="0" borderId="25" xfId="0" applyNumberFormat="1" applyFill="1" applyBorder="1" applyAlignment="1" applyProtection="1">
      <alignment horizontal="left" vertical="center" wrapText="1" indent="1"/>
    </xf>
    <xf numFmtId="164" fontId="18" fillId="0" borderId="8" xfId="0" applyNumberFormat="1" applyFont="1" applyFill="1" applyBorder="1" applyAlignment="1" applyProtection="1">
      <alignment horizontal="left" vertical="center" wrapText="1" indent="1"/>
    </xf>
    <xf numFmtId="164" fontId="18" fillId="0" borderId="44" xfId="0" applyNumberFormat="1" applyFont="1" applyFill="1" applyBorder="1" applyAlignment="1" applyProtection="1">
      <alignment horizontal="left" vertical="center" wrapText="1" indent="1"/>
    </xf>
    <xf numFmtId="164" fontId="27" fillId="0" borderId="24" xfId="0" applyNumberFormat="1" applyFont="1" applyFill="1" applyBorder="1" applyAlignment="1" applyProtection="1">
      <alignment horizontal="left" vertical="center" wrapText="1" indent="1"/>
    </xf>
    <xf numFmtId="164" fontId="1" fillId="0" borderId="27" xfId="0" applyNumberFormat="1" applyFont="1" applyFill="1" applyBorder="1" applyAlignment="1" applyProtection="1">
      <alignment horizontal="left" vertical="center" wrapText="1" indent="1"/>
    </xf>
    <xf numFmtId="164" fontId="25" fillId="0" borderId="7" xfId="0" applyNumberFormat="1" applyFont="1" applyFill="1" applyBorder="1" applyAlignment="1" applyProtection="1">
      <alignment horizontal="left" vertical="center" wrapText="1" indent="1"/>
    </xf>
    <xf numFmtId="164" fontId="25" fillId="0" borderId="8" xfId="0" applyNumberFormat="1" applyFont="1" applyFill="1" applyBorder="1" applyAlignment="1" applyProtection="1">
      <alignment horizontal="left" vertical="center" wrapText="1" indent="1"/>
    </xf>
    <xf numFmtId="164" fontId="1" fillId="0" borderId="25" xfId="0" applyNumberFormat="1" applyFont="1" applyFill="1" applyBorder="1" applyAlignment="1" applyProtection="1">
      <alignment horizontal="left" vertical="center" wrapText="1" indent="1"/>
    </xf>
    <xf numFmtId="164" fontId="28" fillId="0" borderId="2" xfId="0" applyNumberFormat="1" applyFont="1" applyFill="1" applyBorder="1" applyAlignment="1" applyProtection="1">
      <alignment horizontal="right" vertical="center" wrapText="1" indent="1"/>
    </xf>
    <xf numFmtId="164" fontId="27" fillId="0" borderId="13" xfId="0" applyNumberFormat="1" applyFont="1" applyFill="1" applyBorder="1" applyAlignment="1" applyProtection="1">
      <alignment horizontal="left" vertical="center" wrapText="1" indent="1"/>
    </xf>
    <xf numFmtId="164" fontId="27" fillId="0" borderId="33" xfId="0" applyNumberFormat="1" applyFont="1" applyFill="1" applyBorder="1" applyAlignment="1" applyProtection="1">
      <alignment horizontal="right" vertical="center" wrapText="1" indent="1"/>
    </xf>
    <xf numFmtId="164" fontId="25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8" fillId="0" borderId="7" xfId="0" applyNumberFormat="1" applyFont="1" applyFill="1" applyBorder="1" applyAlignment="1" applyProtection="1">
      <alignment horizontal="left" vertical="center" wrapText="1" indent="1"/>
    </xf>
    <xf numFmtId="164" fontId="25" fillId="0" borderId="8" xfId="0" applyNumberFormat="1" applyFont="1" applyFill="1" applyBorder="1" applyAlignment="1" applyProtection="1">
      <alignment horizontal="left" vertical="center" wrapText="1" indent="2"/>
    </xf>
    <xf numFmtId="164" fontId="25" fillId="0" borderId="2" xfId="0" applyNumberFormat="1" applyFont="1" applyFill="1" applyBorder="1" applyAlignment="1" applyProtection="1">
      <alignment horizontal="left" vertical="center" wrapText="1" indent="2"/>
    </xf>
    <xf numFmtId="164" fontId="28" fillId="0" borderId="2" xfId="0" applyNumberFormat="1" applyFont="1" applyFill="1" applyBorder="1" applyAlignment="1" applyProtection="1">
      <alignment horizontal="left" vertical="center" wrapText="1" indent="1"/>
    </xf>
    <xf numFmtId="164" fontId="25" fillId="0" borderId="9" xfId="0" applyNumberFormat="1" applyFont="1" applyFill="1" applyBorder="1" applyAlignment="1" applyProtection="1">
      <alignment horizontal="left" vertical="center" wrapText="1" indent="1"/>
    </xf>
    <xf numFmtId="164" fontId="18" fillId="0" borderId="9" xfId="0" applyNumberFormat="1" applyFont="1" applyFill="1" applyBorder="1" applyAlignment="1" applyProtection="1">
      <alignment horizontal="left" vertical="center" wrapText="1" indent="2"/>
    </xf>
    <xf numFmtId="164" fontId="18" fillId="0" borderId="10" xfId="0" applyNumberFormat="1" applyFont="1" applyFill="1" applyBorder="1" applyAlignment="1" applyProtection="1">
      <alignment horizontal="left" vertical="center" wrapText="1" indent="2"/>
    </xf>
    <xf numFmtId="164" fontId="28" fillId="0" borderId="3" xfId="0" applyNumberFormat="1" applyFont="1" applyFill="1" applyBorder="1" applyAlignment="1" applyProtection="1">
      <alignment horizontal="right" vertical="center" wrapText="1" indent="1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center" vertical="center"/>
    </xf>
    <xf numFmtId="0" fontId="7" fillId="0" borderId="20" xfId="0" quotePrefix="1" applyFont="1" applyFill="1" applyBorder="1" applyAlignment="1" applyProtection="1">
      <alignment horizontal="right" vertical="center" indent="1"/>
    </xf>
    <xf numFmtId="0" fontId="7" fillId="0" borderId="31" xfId="0" applyFont="1" applyFill="1" applyBorder="1" applyAlignment="1" applyProtection="1">
      <alignment horizontal="right" vertical="center" wrapText="1" indent="1"/>
    </xf>
    <xf numFmtId="164" fontId="7" fillId="0" borderId="38" xfId="0" applyNumberFormat="1" applyFont="1" applyFill="1" applyBorder="1" applyAlignment="1" applyProtection="1">
      <alignment horizontal="right" vertical="center" wrapText="1" indent="1"/>
    </xf>
    <xf numFmtId="164" fontId="18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0" xfId="0" applyNumberFormat="1" applyFont="1" applyFill="1" applyBorder="1" applyAlignment="1" applyProtection="1">
      <alignment horizontal="right" vertical="center" wrapText="1" indent="1"/>
    </xf>
    <xf numFmtId="164" fontId="17" fillId="0" borderId="33" xfId="0" applyNumberFormat="1" applyFont="1" applyFill="1" applyBorder="1" applyAlignment="1" applyProtection="1">
      <alignment horizontal="right" vertical="center" wrapText="1" indent="1"/>
    </xf>
    <xf numFmtId="0" fontId="21" fillId="0" borderId="23" xfId="0" applyFont="1" applyBorder="1" applyAlignment="1" applyProtection="1">
      <alignment horizontal="left" vertical="center" wrapText="1" indent="1"/>
    </xf>
    <xf numFmtId="0" fontId="10" fillId="0" borderId="0" xfId="3" applyFont="1" applyFill="1" applyProtection="1"/>
    <xf numFmtId="0" fontId="10" fillId="0" borderId="0" xfId="3" applyFont="1" applyFill="1" applyAlignment="1" applyProtection="1">
      <alignment horizontal="right" vertical="center" indent="1"/>
    </xf>
    <xf numFmtId="0" fontId="35" fillId="0" borderId="0" xfId="0" applyFont="1" applyFill="1" applyAlignment="1" applyProtection="1">
      <alignment horizontal="left" vertical="center" wrapText="1"/>
    </xf>
    <xf numFmtId="0" fontId="35" fillId="0" borderId="0" xfId="0" applyFont="1" applyFill="1" applyAlignment="1" applyProtection="1">
      <alignment vertical="center" wrapText="1"/>
    </xf>
    <xf numFmtId="0" fontId="35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4" fontId="0" fillId="0" borderId="27" xfId="0" applyNumberFormat="1" applyFill="1" applyBorder="1" applyAlignment="1" applyProtection="1">
      <alignment horizontal="left" vertical="center" wrapText="1" indent="1"/>
    </xf>
    <xf numFmtId="164" fontId="18" fillId="0" borderId="7" xfId="0" applyNumberFormat="1" applyFont="1" applyFill="1" applyBorder="1" applyAlignment="1" applyProtection="1">
      <alignment horizontal="left" vertical="center" wrapText="1" indent="1"/>
    </xf>
    <xf numFmtId="164" fontId="18" fillId="0" borderId="47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18" xfId="3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48" xfId="0" applyFont="1" applyFill="1" applyBorder="1" applyAlignment="1" applyProtection="1">
      <alignment horizontal="center" vertical="center" wrapText="1"/>
    </xf>
    <xf numFmtId="0" fontId="7" fillId="0" borderId="40" xfId="0" applyFont="1" applyFill="1" applyBorder="1" applyAlignment="1" applyProtection="1">
      <alignment horizontal="center" vertical="center" wrapText="1"/>
    </xf>
    <xf numFmtId="0" fontId="17" fillId="0" borderId="15" xfId="3" applyFont="1" applyFill="1" applyBorder="1" applyAlignment="1" applyProtection="1">
      <alignment horizontal="center" vertical="center" wrapText="1"/>
    </xf>
    <xf numFmtId="0" fontId="17" fillId="0" borderId="19" xfId="3" applyFont="1" applyFill="1" applyBorder="1" applyAlignment="1" applyProtection="1">
      <alignment horizontal="center" vertical="center" wrapText="1"/>
    </xf>
    <xf numFmtId="0" fontId="17" fillId="0" borderId="31" xfId="3" applyFont="1" applyFill="1" applyBorder="1" applyAlignment="1" applyProtection="1">
      <alignment horizontal="center" vertical="center" wrapText="1"/>
    </xf>
    <xf numFmtId="164" fontId="18" fillId="0" borderId="28" xfId="3" applyNumberFormat="1" applyFont="1" applyFill="1" applyBorder="1" applyAlignment="1" applyProtection="1">
      <alignment horizontal="right" vertical="center" wrapText="1" indent="1"/>
    </xf>
    <xf numFmtId="0" fontId="18" fillId="0" borderId="3" xfId="3" applyFont="1" applyFill="1" applyBorder="1" applyAlignment="1" applyProtection="1">
      <alignment horizontal="left" vertical="center" wrapText="1" indent="6"/>
    </xf>
    <xf numFmtId="0" fontId="10" fillId="0" borderId="0" xfId="3" applyFill="1" applyProtection="1"/>
    <xf numFmtId="0" fontId="18" fillId="0" borderId="0" xfId="3" applyFont="1" applyFill="1" applyProtection="1"/>
    <xf numFmtId="0" fontId="13" fillId="0" borderId="0" xfId="3" applyFont="1" applyFill="1" applyProtection="1"/>
    <xf numFmtId="0" fontId="22" fillId="0" borderId="3" xfId="0" applyFont="1" applyBorder="1" applyAlignment="1" applyProtection="1">
      <alignment horizontal="left" wrapText="1" indent="1"/>
    </xf>
    <xf numFmtId="0" fontId="22" fillId="0" borderId="2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wrapText="1"/>
    </xf>
    <xf numFmtId="0" fontId="22" fillId="0" borderId="9" xfId="0" applyFont="1" applyBorder="1" applyAlignment="1" applyProtection="1">
      <alignment wrapText="1"/>
    </xf>
    <xf numFmtId="0" fontId="22" fillId="0" borderId="8" xfId="0" applyFont="1" applyBorder="1" applyAlignment="1" applyProtection="1">
      <alignment wrapText="1"/>
    </xf>
    <xf numFmtId="0" fontId="22" fillId="0" borderId="10" xfId="0" applyFont="1" applyBorder="1" applyAlignment="1" applyProtection="1">
      <alignment wrapText="1"/>
    </xf>
    <xf numFmtId="0" fontId="23" fillId="0" borderId="14" xfId="0" applyFont="1" applyBorder="1" applyAlignment="1" applyProtection="1">
      <alignment wrapText="1"/>
    </xf>
    <xf numFmtId="0" fontId="23" fillId="0" borderId="23" xfId="0" applyFont="1" applyBorder="1" applyAlignment="1" applyProtection="1">
      <alignment wrapText="1"/>
    </xf>
    <xf numFmtId="0" fontId="10" fillId="0" borderId="0" xfId="3" applyFill="1" applyAlignment="1" applyProtection="1"/>
    <xf numFmtId="164" fontId="21" fillId="0" borderId="21" xfId="0" quotePrefix="1" applyNumberFormat="1" applyFont="1" applyBorder="1" applyAlignment="1" applyProtection="1">
      <alignment horizontal="right" vertical="center" wrapText="1" indent="1"/>
    </xf>
    <xf numFmtId="0" fontId="20" fillId="0" borderId="0" xfId="3" applyFont="1" applyFill="1" applyProtection="1"/>
    <xf numFmtId="0" fontId="19" fillId="0" borderId="0" xfId="3" applyFont="1" applyFill="1" applyProtection="1"/>
    <xf numFmtId="0" fontId="10" fillId="0" borderId="0" xfId="3" applyFill="1" applyBorder="1" applyProtection="1"/>
    <xf numFmtId="164" fontId="2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18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18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4" fontId="18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25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8" fillId="0" borderId="9" xfId="3" applyNumberFormat="1" applyFont="1" applyFill="1" applyBorder="1" applyAlignment="1" applyProtection="1">
      <alignment horizontal="center" vertical="center" wrapText="1"/>
    </xf>
    <xf numFmtId="49" fontId="18" fillId="0" borderId="8" xfId="3" applyNumberFormat="1" applyFont="1" applyFill="1" applyBorder="1" applyAlignment="1" applyProtection="1">
      <alignment horizontal="center" vertical="center" wrapText="1"/>
    </xf>
    <xf numFmtId="49" fontId="18" fillId="0" borderId="10" xfId="3" applyNumberFormat="1" applyFont="1" applyFill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wrapText="1"/>
    </xf>
    <xf numFmtId="0" fontId="22" fillId="0" borderId="9" xfId="0" applyFont="1" applyBorder="1" applyAlignment="1" applyProtection="1">
      <alignment horizontal="center" wrapText="1"/>
    </xf>
    <xf numFmtId="0" fontId="22" fillId="0" borderId="8" xfId="0" applyFont="1" applyBorder="1" applyAlignment="1" applyProtection="1">
      <alignment horizontal="center" wrapText="1"/>
    </xf>
    <xf numFmtId="0" fontId="22" fillId="0" borderId="10" xfId="0" applyFont="1" applyBorder="1" applyAlignment="1" applyProtection="1">
      <alignment horizontal="center" wrapText="1"/>
    </xf>
    <xf numFmtId="0" fontId="23" fillId="0" borderId="22" xfId="0" applyFont="1" applyBorder="1" applyAlignment="1" applyProtection="1">
      <alignment horizontal="center" wrapText="1"/>
    </xf>
    <xf numFmtId="49" fontId="18" fillId="0" borderId="11" xfId="3" applyNumberFormat="1" applyFont="1" applyFill="1" applyBorder="1" applyAlignment="1" applyProtection="1">
      <alignment horizontal="center" vertical="center" wrapText="1"/>
    </xf>
    <xf numFmtId="49" fontId="18" fillId="0" borderId="7" xfId="3" applyNumberFormat="1" applyFont="1" applyFill="1" applyBorder="1" applyAlignment="1" applyProtection="1">
      <alignment horizontal="center" vertical="center" wrapText="1"/>
    </xf>
    <xf numFmtId="49" fontId="18" fillId="0" borderId="12" xfId="3" applyNumberFormat="1" applyFont="1" applyFill="1" applyBorder="1" applyAlignment="1" applyProtection="1">
      <alignment horizontal="center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4" fontId="25" fillId="0" borderId="28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1" xfId="3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3" xfId="0" applyFont="1" applyBorder="1" applyAlignment="1" applyProtection="1">
      <alignment vertical="center" wrapText="1"/>
    </xf>
    <xf numFmtId="0" fontId="23" fillId="0" borderId="22" xfId="0" applyFont="1" applyBorder="1" applyAlignment="1" applyProtection="1">
      <alignment vertical="center" wrapText="1"/>
    </xf>
    <xf numFmtId="0" fontId="22" fillId="0" borderId="6" xfId="0" applyFont="1" applyBorder="1" applyAlignment="1" applyProtection="1">
      <alignment vertical="center" wrapText="1"/>
    </xf>
    <xf numFmtId="0" fontId="17" fillId="0" borderId="22" xfId="3" applyFont="1" applyFill="1" applyBorder="1" applyAlignment="1" applyProtection="1">
      <alignment horizontal="left" vertical="center" wrapText="1" indent="1"/>
    </xf>
    <xf numFmtId="0" fontId="17" fillId="0" borderId="23" xfId="3" applyFont="1" applyFill="1" applyBorder="1" applyAlignment="1" applyProtection="1">
      <alignment vertical="center" wrapText="1"/>
    </xf>
    <xf numFmtId="164" fontId="17" fillId="0" borderId="34" xfId="3" applyNumberFormat="1" applyFont="1" applyFill="1" applyBorder="1" applyAlignment="1" applyProtection="1">
      <alignment horizontal="right" vertical="center" wrapText="1" indent="1"/>
    </xf>
    <xf numFmtId="0" fontId="18" fillId="0" borderId="29" xfId="3" applyFont="1" applyFill="1" applyBorder="1" applyAlignment="1" applyProtection="1">
      <alignment horizontal="left" vertical="center" wrapText="1" indent="7"/>
    </xf>
    <xf numFmtId="164" fontId="23" fillId="0" borderId="21" xfId="0" applyNumberFormat="1" applyFont="1" applyBorder="1" applyAlignment="1" applyProtection="1">
      <alignment horizontal="right" vertical="center" wrapText="1" indent="1"/>
      <protection locked="0"/>
    </xf>
    <xf numFmtId="0" fontId="17" fillId="0" borderId="13" xfId="3" applyFont="1" applyFill="1" applyBorder="1" applyAlignment="1" applyProtection="1">
      <alignment horizontal="left" vertical="center" wrapText="1"/>
    </xf>
    <xf numFmtId="164" fontId="28" fillId="0" borderId="1" xfId="0" applyNumberFormat="1" applyFont="1" applyFill="1" applyBorder="1" applyAlignment="1" applyProtection="1">
      <alignment horizontal="right" vertical="center" wrapText="1" indent="1"/>
    </xf>
    <xf numFmtId="49" fontId="7" fillId="0" borderId="45" xfId="0" applyNumberFormat="1" applyFont="1" applyFill="1" applyBorder="1" applyAlignment="1" applyProtection="1">
      <alignment horizontal="right" vertical="center" indent="1"/>
    </xf>
    <xf numFmtId="49" fontId="24" fillId="0" borderId="13" xfId="3" applyNumberFormat="1" applyFont="1" applyFill="1" applyBorder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left" indent="1"/>
    </xf>
    <xf numFmtId="164" fontId="6" fillId="0" borderId="0" xfId="3" applyNumberFormat="1" applyFont="1" applyFill="1" applyBorder="1" applyAlignment="1" applyProtection="1">
      <alignment horizontal="center" vertical="center"/>
    </xf>
    <xf numFmtId="164" fontId="29" fillId="0" borderId="32" xfId="3" applyNumberFormat="1" applyFont="1" applyFill="1" applyBorder="1" applyAlignment="1" applyProtection="1">
      <alignment horizontal="left" vertical="center"/>
    </xf>
    <xf numFmtId="164" fontId="29" fillId="0" borderId="32" xfId="3" applyNumberFormat="1" applyFont="1" applyFill="1" applyBorder="1" applyAlignment="1" applyProtection="1">
      <alignment horizontal="left"/>
    </xf>
    <xf numFmtId="0" fontId="19" fillId="0" borderId="0" xfId="3" applyFont="1" applyFill="1" applyAlignment="1" applyProtection="1">
      <alignment horizontal="center"/>
    </xf>
    <xf numFmtId="164" fontId="26" fillId="0" borderId="49" xfId="0" applyNumberFormat="1" applyFont="1" applyFill="1" applyBorder="1" applyAlignment="1" applyProtection="1">
      <alignment horizontal="center" vertical="center" wrapText="1"/>
    </xf>
    <xf numFmtId="164" fontId="26" fillId="0" borderId="50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 applyProtection="1">
      <alignment horizontal="center" textRotation="180" wrapText="1"/>
    </xf>
    <xf numFmtId="164" fontId="36" fillId="0" borderId="46" xfId="0" applyNumberFormat="1" applyFont="1" applyFill="1" applyBorder="1" applyAlignment="1" applyProtection="1">
      <alignment horizontal="center" vertical="center" wrapText="1"/>
    </xf>
    <xf numFmtId="164" fontId="26" fillId="0" borderId="51" xfId="0" applyNumberFormat="1" applyFont="1" applyFill="1" applyBorder="1" applyAlignment="1" applyProtection="1">
      <alignment horizontal="center" vertical="center" wrapText="1"/>
    </xf>
    <xf numFmtId="164" fontId="26" fillId="0" borderId="52" xfId="0" applyNumberFormat="1" applyFont="1" applyFill="1" applyBorder="1" applyAlignment="1" applyProtection="1">
      <alignment horizontal="center" vertical="center" wrapText="1"/>
    </xf>
  </cellXfs>
  <cellStyles count="4">
    <cellStyle name="Hiperhivatkozás" xfId="1"/>
    <cellStyle name="Már látott hiperhivatkozás" xfId="2"/>
    <cellStyle name="Normál" xfId="0" builtinId="0"/>
    <cellStyle name="Normál_KVRENMUNKA" xfId="3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6"/>
  <sheetViews>
    <sheetView zoomScaleNormal="100" workbookViewId="0">
      <selection activeCell="B21" sqref="B21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2" spans="1:2" x14ac:dyDescent="0.2">
      <c r="A2" t="s">
        <v>77</v>
      </c>
    </row>
    <row r="4" spans="1:2" x14ac:dyDescent="0.2">
      <c r="A4" s="51"/>
      <c r="B4" s="51"/>
    </row>
    <row r="5" spans="1:2" s="61" customFormat="1" ht="15.75" x14ac:dyDescent="0.25">
      <c r="A5" s="37" t="s">
        <v>393</v>
      </c>
      <c r="B5" s="60"/>
    </row>
    <row r="6" spans="1:2" x14ac:dyDescent="0.2">
      <c r="A6" s="51"/>
      <c r="B6" s="51"/>
    </row>
    <row r="7" spans="1:2" x14ac:dyDescent="0.2">
      <c r="A7" s="51" t="s">
        <v>378</v>
      </c>
      <c r="B7" s="51" t="s">
        <v>352</v>
      </c>
    </row>
    <row r="8" spans="1:2" x14ac:dyDescent="0.2">
      <c r="A8" s="51" t="s">
        <v>379</v>
      </c>
      <c r="B8" s="51" t="s">
        <v>353</v>
      </c>
    </row>
    <row r="9" spans="1:2" x14ac:dyDescent="0.2">
      <c r="A9" s="51" t="s">
        <v>380</v>
      </c>
      <c r="B9" s="51" t="s">
        <v>354</v>
      </c>
    </row>
    <row r="10" spans="1:2" x14ac:dyDescent="0.2">
      <c r="A10" s="51"/>
      <c r="B10" s="51"/>
    </row>
    <row r="11" spans="1:2" x14ac:dyDescent="0.2">
      <c r="A11" s="51"/>
      <c r="B11" s="51"/>
    </row>
    <row r="12" spans="1:2" s="61" customFormat="1" ht="15.75" x14ac:dyDescent="0.25">
      <c r="A12" s="37" t="str">
        <f>+CONCATENATE(LEFT(A5,4),". évi előirányzat KIADÁSOK")</f>
        <v>2016. évi előirányzat KIADÁSOK</v>
      </c>
      <c r="B12" s="60"/>
    </row>
    <row r="13" spans="1:2" x14ac:dyDescent="0.2">
      <c r="A13" s="51"/>
      <c r="B13" s="51"/>
    </row>
    <row r="14" spans="1:2" x14ac:dyDescent="0.2">
      <c r="A14" s="51" t="s">
        <v>381</v>
      </c>
      <c r="B14" s="51" t="s">
        <v>355</v>
      </c>
    </row>
    <row r="15" spans="1:2" x14ac:dyDescent="0.2">
      <c r="A15" s="51" t="s">
        <v>382</v>
      </c>
      <c r="B15" s="51" t="s">
        <v>356</v>
      </c>
    </row>
    <row r="16" spans="1:2" x14ac:dyDescent="0.2">
      <c r="A16" s="51" t="s">
        <v>383</v>
      </c>
      <c r="B16" s="51" t="s">
        <v>357</v>
      </c>
    </row>
  </sheetData>
  <sheetProtection sheet="1"/>
  <phoneticPr fontId="25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tabColor rgb="FF92D050"/>
  </sheetPr>
  <dimension ref="A1:I159"/>
  <sheetViews>
    <sheetView view="pageLayout" zoomScaleNormal="130" zoomScaleSheetLayoutView="100" workbookViewId="0">
      <selection activeCell="D143" sqref="D143"/>
    </sheetView>
  </sheetViews>
  <sheetFormatPr defaultRowHeight="15.75" x14ac:dyDescent="0.25"/>
  <cols>
    <col min="1" max="1" width="9.5" style="156" customWidth="1"/>
    <col min="2" max="2" width="91.6640625" style="156" customWidth="1"/>
    <col min="3" max="3" width="21.6640625" style="157" customWidth="1"/>
    <col min="4" max="4" width="9" style="175" customWidth="1"/>
    <col min="5" max="16384" width="9.33203125" style="175"/>
  </cols>
  <sheetData>
    <row r="1" spans="1:3" ht="15.95" customHeight="1" x14ac:dyDescent="0.25">
      <c r="A1" s="224" t="s">
        <v>1</v>
      </c>
      <c r="B1" s="224"/>
      <c r="C1" s="224"/>
    </row>
    <row r="2" spans="1:3" ht="15.95" customHeight="1" thickBot="1" x14ac:dyDescent="0.3">
      <c r="A2" s="225" t="s">
        <v>78</v>
      </c>
      <c r="B2" s="225"/>
      <c r="C2" s="101" t="s">
        <v>397</v>
      </c>
    </row>
    <row r="3" spans="1:3" ht="38.1" customHeight="1" thickBot="1" x14ac:dyDescent="0.3">
      <c r="A3" s="21" t="s">
        <v>42</v>
      </c>
      <c r="B3" s="22" t="s">
        <v>2</v>
      </c>
      <c r="C3" s="28" t="str">
        <f>+CONCATENATE(LEFT(ÖSSZEFÜGGÉSEK!A5,4),". évi előirányzat")</f>
        <v>2016. évi előirányzat</v>
      </c>
    </row>
    <row r="4" spans="1:3" s="176" customFormat="1" ht="12" customHeight="1" thickBot="1" x14ac:dyDescent="0.25">
      <c r="A4" s="170"/>
      <c r="B4" s="171" t="s">
        <v>358</v>
      </c>
      <c r="C4" s="172" t="s">
        <v>359</v>
      </c>
    </row>
    <row r="5" spans="1:3" s="177" customFormat="1" ht="12" customHeight="1" thickBot="1" x14ac:dyDescent="0.25">
      <c r="A5" s="18" t="s">
        <v>3</v>
      </c>
      <c r="B5" s="19" t="s">
        <v>140</v>
      </c>
      <c r="C5" s="91">
        <f>+C6+C7+C8+C9+C10+C11</f>
        <v>53845921</v>
      </c>
    </row>
    <row r="6" spans="1:3" s="177" customFormat="1" ht="12" customHeight="1" x14ac:dyDescent="0.2">
      <c r="A6" s="13" t="s">
        <v>54</v>
      </c>
      <c r="B6" s="178" t="s">
        <v>141</v>
      </c>
      <c r="C6" s="94">
        <v>11378508</v>
      </c>
    </row>
    <row r="7" spans="1:3" s="177" customFormat="1" ht="12" customHeight="1" x14ac:dyDescent="0.2">
      <c r="A7" s="12" t="s">
        <v>55</v>
      </c>
      <c r="B7" s="179" t="s">
        <v>142</v>
      </c>
      <c r="C7" s="93">
        <v>29835966</v>
      </c>
    </row>
    <row r="8" spans="1:3" s="177" customFormat="1" ht="12" customHeight="1" x14ac:dyDescent="0.2">
      <c r="A8" s="12" t="s">
        <v>56</v>
      </c>
      <c r="B8" s="179" t="s">
        <v>384</v>
      </c>
      <c r="C8" s="93">
        <v>10790214</v>
      </c>
    </row>
    <row r="9" spans="1:3" s="177" customFormat="1" ht="12" customHeight="1" x14ac:dyDescent="0.2">
      <c r="A9" s="12" t="s">
        <v>57</v>
      </c>
      <c r="B9" s="179" t="s">
        <v>143</v>
      </c>
      <c r="C9" s="93">
        <v>1200000</v>
      </c>
    </row>
    <row r="10" spans="1:3" s="177" customFormat="1" ht="12" customHeight="1" x14ac:dyDescent="0.2">
      <c r="A10" s="12" t="s">
        <v>74</v>
      </c>
      <c r="B10" s="87" t="s">
        <v>297</v>
      </c>
      <c r="C10" s="93">
        <v>641233</v>
      </c>
    </row>
    <row r="11" spans="1:3" s="177" customFormat="1" ht="12" customHeight="1" thickBot="1" x14ac:dyDescent="0.25">
      <c r="A11" s="14" t="s">
        <v>58</v>
      </c>
      <c r="B11" s="88" t="s">
        <v>298</v>
      </c>
      <c r="C11" s="93"/>
    </row>
    <row r="12" spans="1:3" s="177" customFormat="1" ht="12" customHeight="1" thickBot="1" x14ac:dyDescent="0.25">
      <c r="A12" s="18" t="s">
        <v>4</v>
      </c>
      <c r="B12" s="86" t="s">
        <v>144</v>
      </c>
      <c r="C12" s="91">
        <f>+C13+C14+C15+C16+C17</f>
        <v>14228958</v>
      </c>
    </row>
    <row r="13" spans="1:3" s="177" customFormat="1" ht="12" customHeight="1" x14ac:dyDescent="0.2">
      <c r="A13" s="13" t="s">
        <v>60</v>
      </c>
      <c r="B13" s="178" t="s">
        <v>145</v>
      </c>
      <c r="C13" s="94"/>
    </row>
    <row r="14" spans="1:3" s="177" customFormat="1" ht="12" customHeight="1" x14ac:dyDescent="0.2">
      <c r="A14" s="12" t="s">
        <v>61</v>
      </c>
      <c r="B14" s="179" t="s">
        <v>146</v>
      </c>
      <c r="C14" s="93"/>
    </row>
    <row r="15" spans="1:3" s="177" customFormat="1" ht="12" customHeight="1" x14ac:dyDescent="0.2">
      <c r="A15" s="12" t="s">
        <v>62</v>
      </c>
      <c r="B15" s="179" t="s">
        <v>289</v>
      </c>
      <c r="C15" s="93"/>
    </row>
    <row r="16" spans="1:3" s="177" customFormat="1" ht="12" customHeight="1" x14ac:dyDescent="0.2">
      <c r="A16" s="12" t="s">
        <v>63</v>
      </c>
      <c r="B16" s="179" t="s">
        <v>290</v>
      </c>
      <c r="C16" s="93"/>
    </row>
    <row r="17" spans="1:3" s="177" customFormat="1" ht="12" customHeight="1" x14ac:dyDescent="0.2">
      <c r="A17" s="12" t="s">
        <v>64</v>
      </c>
      <c r="B17" s="179" t="s">
        <v>147</v>
      </c>
      <c r="C17" s="93">
        <v>14228958</v>
      </c>
    </row>
    <row r="18" spans="1:3" s="177" customFormat="1" ht="12" customHeight="1" thickBot="1" x14ac:dyDescent="0.25">
      <c r="A18" s="14" t="s">
        <v>70</v>
      </c>
      <c r="B18" s="88" t="s">
        <v>148</v>
      </c>
      <c r="C18" s="95"/>
    </row>
    <row r="19" spans="1:3" s="177" customFormat="1" ht="12" customHeight="1" thickBot="1" x14ac:dyDescent="0.25">
      <c r="A19" s="18" t="s">
        <v>5</v>
      </c>
      <c r="B19" s="19" t="s">
        <v>149</v>
      </c>
      <c r="C19" s="91">
        <f>+C20+C21+C22+C23+C24</f>
        <v>9732698</v>
      </c>
    </row>
    <row r="20" spans="1:3" s="177" customFormat="1" ht="12" customHeight="1" x14ac:dyDescent="0.2">
      <c r="A20" s="13" t="s">
        <v>43</v>
      </c>
      <c r="B20" s="178" t="s">
        <v>150</v>
      </c>
      <c r="C20" s="94">
        <v>9732698</v>
      </c>
    </row>
    <row r="21" spans="1:3" s="177" customFormat="1" ht="12" customHeight="1" x14ac:dyDescent="0.2">
      <c r="A21" s="12" t="s">
        <v>44</v>
      </c>
      <c r="B21" s="179" t="s">
        <v>151</v>
      </c>
      <c r="C21" s="93"/>
    </row>
    <row r="22" spans="1:3" s="177" customFormat="1" ht="12" customHeight="1" x14ac:dyDescent="0.2">
      <c r="A22" s="12" t="s">
        <v>45</v>
      </c>
      <c r="B22" s="179" t="s">
        <v>291</v>
      </c>
      <c r="C22" s="93"/>
    </row>
    <row r="23" spans="1:3" s="177" customFormat="1" ht="12" customHeight="1" x14ac:dyDescent="0.2">
      <c r="A23" s="12" t="s">
        <v>46</v>
      </c>
      <c r="B23" s="179" t="s">
        <v>292</v>
      </c>
      <c r="C23" s="93"/>
    </row>
    <row r="24" spans="1:3" s="177" customFormat="1" ht="12" customHeight="1" x14ac:dyDescent="0.2">
      <c r="A24" s="12" t="s">
        <v>88</v>
      </c>
      <c r="B24" s="179" t="s">
        <v>152</v>
      </c>
      <c r="C24" s="93"/>
    </row>
    <row r="25" spans="1:3" s="177" customFormat="1" ht="12" customHeight="1" thickBot="1" x14ac:dyDescent="0.25">
      <c r="A25" s="14" t="s">
        <v>89</v>
      </c>
      <c r="B25" s="180" t="s">
        <v>153</v>
      </c>
      <c r="C25" s="95"/>
    </row>
    <row r="26" spans="1:3" s="177" customFormat="1" ht="12" customHeight="1" thickBot="1" x14ac:dyDescent="0.25">
      <c r="A26" s="18" t="s">
        <v>90</v>
      </c>
      <c r="B26" s="19" t="s">
        <v>385</v>
      </c>
      <c r="C26" s="97">
        <f>SUM(C27:C33)</f>
        <v>4570894</v>
      </c>
    </row>
    <row r="27" spans="1:3" s="177" customFormat="1" ht="12" customHeight="1" x14ac:dyDescent="0.2">
      <c r="A27" s="13" t="s">
        <v>154</v>
      </c>
      <c r="B27" s="178" t="s">
        <v>389</v>
      </c>
      <c r="C27" s="94"/>
    </row>
    <row r="28" spans="1:3" s="177" customFormat="1" ht="12" customHeight="1" x14ac:dyDescent="0.2">
      <c r="A28" s="12" t="s">
        <v>155</v>
      </c>
      <c r="B28" s="179" t="s">
        <v>390</v>
      </c>
      <c r="C28" s="93"/>
    </row>
    <row r="29" spans="1:3" s="177" customFormat="1" ht="12" customHeight="1" x14ac:dyDescent="0.2">
      <c r="A29" s="12" t="s">
        <v>156</v>
      </c>
      <c r="B29" s="179" t="s">
        <v>391</v>
      </c>
      <c r="C29" s="93">
        <v>3515198</v>
      </c>
    </row>
    <row r="30" spans="1:3" s="177" customFormat="1" ht="12" customHeight="1" x14ac:dyDescent="0.2">
      <c r="A30" s="12" t="s">
        <v>157</v>
      </c>
      <c r="B30" s="179" t="s">
        <v>392</v>
      </c>
      <c r="C30" s="93">
        <v>70000</v>
      </c>
    </row>
    <row r="31" spans="1:3" s="177" customFormat="1" ht="12" customHeight="1" x14ac:dyDescent="0.2">
      <c r="A31" s="12" t="s">
        <v>386</v>
      </c>
      <c r="B31" s="179" t="s">
        <v>158</v>
      </c>
      <c r="C31" s="93">
        <v>976293</v>
      </c>
    </row>
    <row r="32" spans="1:3" s="177" customFormat="1" ht="12" customHeight="1" x14ac:dyDescent="0.2">
      <c r="A32" s="12" t="s">
        <v>387</v>
      </c>
      <c r="B32" s="179" t="s">
        <v>159</v>
      </c>
      <c r="C32" s="93">
        <v>6603</v>
      </c>
    </row>
    <row r="33" spans="1:3" s="177" customFormat="1" ht="12" customHeight="1" thickBot="1" x14ac:dyDescent="0.25">
      <c r="A33" s="14" t="s">
        <v>388</v>
      </c>
      <c r="B33" s="223" t="s">
        <v>160</v>
      </c>
      <c r="C33" s="95">
        <v>2800</v>
      </c>
    </row>
    <row r="34" spans="1:3" s="177" customFormat="1" ht="12" customHeight="1" thickBot="1" x14ac:dyDescent="0.25">
      <c r="A34" s="18" t="s">
        <v>7</v>
      </c>
      <c r="B34" s="19" t="s">
        <v>299</v>
      </c>
      <c r="C34" s="91">
        <f>SUM(C35:C45)</f>
        <v>5302650</v>
      </c>
    </row>
    <row r="35" spans="1:3" s="177" customFormat="1" ht="12" customHeight="1" x14ac:dyDescent="0.2">
      <c r="A35" s="13" t="s">
        <v>47</v>
      </c>
      <c r="B35" s="178" t="s">
        <v>163</v>
      </c>
      <c r="C35" s="94">
        <v>378000</v>
      </c>
    </row>
    <row r="36" spans="1:3" s="177" customFormat="1" ht="12" customHeight="1" x14ac:dyDescent="0.2">
      <c r="A36" s="12" t="s">
        <v>48</v>
      </c>
      <c r="B36" s="179" t="s">
        <v>164</v>
      </c>
      <c r="C36" s="93"/>
    </row>
    <row r="37" spans="1:3" s="177" customFormat="1" ht="12" customHeight="1" x14ac:dyDescent="0.2">
      <c r="A37" s="12" t="s">
        <v>49</v>
      </c>
      <c r="B37" s="179" t="s">
        <v>165</v>
      </c>
      <c r="C37" s="93"/>
    </row>
    <row r="38" spans="1:3" s="177" customFormat="1" ht="12" customHeight="1" x14ac:dyDescent="0.2">
      <c r="A38" s="12" t="s">
        <v>92</v>
      </c>
      <c r="B38" s="179" t="s">
        <v>166</v>
      </c>
      <c r="C38" s="93">
        <v>2364000</v>
      </c>
    </row>
    <row r="39" spans="1:3" s="177" customFormat="1" ht="12" customHeight="1" x14ac:dyDescent="0.2">
      <c r="A39" s="12" t="s">
        <v>93</v>
      </c>
      <c r="B39" s="179" t="s">
        <v>167</v>
      </c>
      <c r="C39" s="93">
        <v>2560000</v>
      </c>
    </row>
    <row r="40" spans="1:3" s="177" customFormat="1" ht="12" customHeight="1" x14ac:dyDescent="0.2">
      <c r="A40" s="12" t="s">
        <v>94</v>
      </c>
      <c r="B40" s="179" t="s">
        <v>168</v>
      </c>
      <c r="C40" s="93"/>
    </row>
    <row r="41" spans="1:3" s="177" customFormat="1" ht="12" customHeight="1" x14ac:dyDescent="0.2">
      <c r="A41" s="12" t="s">
        <v>95</v>
      </c>
      <c r="B41" s="179" t="s">
        <v>169</v>
      </c>
      <c r="C41" s="93"/>
    </row>
    <row r="42" spans="1:3" s="177" customFormat="1" ht="12" customHeight="1" x14ac:dyDescent="0.2">
      <c r="A42" s="12" t="s">
        <v>96</v>
      </c>
      <c r="B42" s="179" t="s">
        <v>394</v>
      </c>
      <c r="C42" s="93">
        <v>600</v>
      </c>
    </row>
    <row r="43" spans="1:3" s="177" customFormat="1" ht="12" customHeight="1" x14ac:dyDescent="0.2">
      <c r="A43" s="12" t="s">
        <v>161</v>
      </c>
      <c r="B43" s="179" t="s">
        <v>170</v>
      </c>
      <c r="C43" s="96"/>
    </row>
    <row r="44" spans="1:3" s="177" customFormat="1" ht="12" customHeight="1" x14ac:dyDescent="0.2">
      <c r="A44" s="14" t="s">
        <v>162</v>
      </c>
      <c r="B44" s="180" t="s">
        <v>301</v>
      </c>
      <c r="C44" s="167"/>
    </row>
    <row r="45" spans="1:3" s="177" customFormat="1" ht="12" customHeight="1" thickBot="1" x14ac:dyDescent="0.25">
      <c r="A45" s="14" t="s">
        <v>300</v>
      </c>
      <c r="B45" s="88" t="s">
        <v>171</v>
      </c>
      <c r="C45" s="167">
        <v>50</v>
      </c>
    </row>
    <row r="46" spans="1:3" s="177" customFormat="1" ht="12" customHeight="1" thickBot="1" x14ac:dyDescent="0.25">
      <c r="A46" s="18" t="s">
        <v>8</v>
      </c>
      <c r="B46" s="19" t="s">
        <v>172</v>
      </c>
      <c r="C46" s="91">
        <f>SUM(C47:C51)</f>
        <v>0</v>
      </c>
    </row>
    <row r="47" spans="1:3" s="177" customFormat="1" ht="12" customHeight="1" x14ac:dyDescent="0.2">
      <c r="A47" s="13" t="s">
        <v>50</v>
      </c>
      <c r="B47" s="178" t="s">
        <v>176</v>
      </c>
      <c r="C47" s="209"/>
    </row>
    <row r="48" spans="1:3" s="177" customFormat="1" ht="12" customHeight="1" x14ac:dyDescent="0.2">
      <c r="A48" s="12" t="s">
        <v>51</v>
      </c>
      <c r="B48" s="179" t="s">
        <v>177</v>
      </c>
      <c r="C48" s="96"/>
    </row>
    <row r="49" spans="1:3" s="177" customFormat="1" ht="12" customHeight="1" x14ac:dyDescent="0.2">
      <c r="A49" s="12" t="s">
        <v>173</v>
      </c>
      <c r="B49" s="179" t="s">
        <v>178</v>
      </c>
      <c r="C49" s="96"/>
    </row>
    <row r="50" spans="1:3" s="177" customFormat="1" ht="12" customHeight="1" x14ac:dyDescent="0.2">
      <c r="A50" s="12" t="s">
        <v>174</v>
      </c>
      <c r="B50" s="179" t="s">
        <v>179</v>
      </c>
      <c r="C50" s="96"/>
    </row>
    <row r="51" spans="1:3" s="177" customFormat="1" ht="12" customHeight="1" thickBot="1" x14ac:dyDescent="0.25">
      <c r="A51" s="14" t="s">
        <v>175</v>
      </c>
      <c r="B51" s="88" t="s">
        <v>180</v>
      </c>
      <c r="C51" s="167"/>
    </row>
    <row r="52" spans="1:3" s="177" customFormat="1" ht="12" customHeight="1" thickBot="1" x14ac:dyDescent="0.25">
      <c r="A52" s="18" t="s">
        <v>97</v>
      </c>
      <c r="B52" s="19" t="s">
        <v>181</v>
      </c>
      <c r="C52" s="91">
        <f>SUM(C53:C55)</f>
        <v>0</v>
      </c>
    </row>
    <row r="53" spans="1:3" s="177" customFormat="1" ht="12" customHeight="1" x14ac:dyDescent="0.2">
      <c r="A53" s="13" t="s">
        <v>52</v>
      </c>
      <c r="B53" s="178" t="s">
        <v>182</v>
      </c>
      <c r="C53" s="94"/>
    </row>
    <row r="54" spans="1:3" s="177" customFormat="1" ht="12" customHeight="1" x14ac:dyDescent="0.2">
      <c r="A54" s="12" t="s">
        <v>53</v>
      </c>
      <c r="B54" s="179" t="s">
        <v>293</v>
      </c>
      <c r="C54" s="93"/>
    </row>
    <row r="55" spans="1:3" s="177" customFormat="1" ht="12" customHeight="1" x14ac:dyDescent="0.2">
      <c r="A55" s="12" t="s">
        <v>185</v>
      </c>
      <c r="B55" s="179" t="s">
        <v>183</v>
      </c>
      <c r="C55" s="93"/>
    </row>
    <row r="56" spans="1:3" s="177" customFormat="1" ht="12" customHeight="1" thickBot="1" x14ac:dyDescent="0.25">
      <c r="A56" s="14" t="s">
        <v>186</v>
      </c>
      <c r="B56" s="88" t="s">
        <v>184</v>
      </c>
      <c r="C56" s="95"/>
    </row>
    <row r="57" spans="1:3" s="177" customFormat="1" ht="12" customHeight="1" thickBot="1" x14ac:dyDescent="0.25">
      <c r="A57" s="18" t="s">
        <v>10</v>
      </c>
      <c r="B57" s="86" t="s">
        <v>187</v>
      </c>
      <c r="C57" s="91">
        <f>SUM(C58:C60)</f>
        <v>0</v>
      </c>
    </row>
    <row r="58" spans="1:3" s="177" customFormat="1" ht="12" customHeight="1" x14ac:dyDescent="0.2">
      <c r="A58" s="13" t="s">
        <v>98</v>
      </c>
      <c r="B58" s="178" t="s">
        <v>189</v>
      </c>
      <c r="C58" s="96"/>
    </row>
    <row r="59" spans="1:3" s="177" customFormat="1" ht="12" customHeight="1" x14ac:dyDescent="0.2">
      <c r="A59" s="12" t="s">
        <v>99</v>
      </c>
      <c r="B59" s="179" t="s">
        <v>294</v>
      </c>
      <c r="C59" s="96"/>
    </row>
    <row r="60" spans="1:3" s="177" customFormat="1" ht="12" customHeight="1" x14ac:dyDescent="0.2">
      <c r="A60" s="12" t="s">
        <v>120</v>
      </c>
      <c r="B60" s="179" t="s">
        <v>190</v>
      </c>
      <c r="C60" s="96"/>
    </row>
    <row r="61" spans="1:3" s="177" customFormat="1" ht="12" customHeight="1" thickBot="1" x14ac:dyDescent="0.25">
      <c r="A61" s="14" t="s">
        <v>188</v>
      </c>
      <c r="B61" s="88" t="s">
        <v>191</v>
      </c>
      <c r="C61" s="96"/>
    </row>
    <row r="62" spans="1:3" s="177" customFormat="1" ht="12" customHeight="1" thickBot="1" x14ac:dyDescent="0.25">
      <c r="A62" s="219" t="s">
        <v>341</v>
      </c>
      <c r="B62" s="19" t="s">
        <v>192</v>
      </c>
      <c r="C62" s="97">
        <f>+C5+C12+C19+C26+C34+C46+C52+C57</f>
        <v>87681121</v>
      </c>
    </row>
    <row r="63" spans="1:3" s="177" customFormat="1" ht="12" customHeight="1" thickBot="1" x14ac:dyDescent="0.25">
      <c r="A63" s="211" t="s">
        <v>193</v>
      </c>
      <c r="B63" s="86" t="s">
        <v>194</v>
      </c>
      <c r="C63" s="91">
        <f>SUM(C64:C66)</f>
        <v>0</v>
      </c>
    </row>
    <row r="64" spans="1:3" s="177" customFormat="1" ht="12" customHeight="1" x14ac:dyDescent="0.2">
      <c r="A64" s="13" t="s">
        <v>225</v>
      </c>
      <c r="B64" s="178" t="s">
        <v>195</v>
      </c>
      <c r="C64" s="96"/>
    </row>
    <row r="65" spans="1:3" s="177" customFormat="1" ht="12" customHeight="1" x14ac:dyDescent="0.2">
      <c r="A65" s="12" t="s">
        <v>234</v>
      </c>
      <c r="B65" s="179" t="s">
        <v>196</v>
      </c>
      <c r="C65" s="96"/>
    </row>
    <row r="66" spans="1:3" s="177" customFormat="1" ht="12" customHeight="1" thickBot="1" x14ac:dyDescent="0.25">
      <c r="A66" s="14" t="s">
        <v>235</v>
      </c>
      <c r="B66" s="213" t="s">
        <v>326</v>
      </c>
      <c r="C66" s="96"/>
    </row>
    <row r="67" spans="1:3" s="177" customFormat="1" ht="12" customHeight="1" thickBot="1" x14ac:dyDescent="0.25">
      <c r="A67" s="211" t="s">
        <v>198</v>
      </c>
      <c r="B67" s="86" t="s">
        <v>199</v>
      </c>
      <c r="C67" s="91">
        <f>SUM(C68:C71)</f>
        <v>0</v>
      </c>
    </row>
    <row r="68" spans="1:3" s="177" customFormat="1" ht="12" customHeight="1" x14ac:dyDescent="0.2">
      <c r="A68" s="13" t="s">
        <v>75</v>
      </c>
      <c r="B68" s="178" t="s">
        <v>200</v>
      </c>
      <c r="C68" s="96"/>
    </row>
    <row r="69" spans="1:3" s="177" customFormat="1" ht="12" customHeight="1" x14ac:dyDescent="0.2">
      <c r="A69" s="12" t="s">
        <v>76</v>
      </c>
      <c r="B69" s="179" t="s">
        <v>201</v>
      </c>
      <c r="C69" s="96"/>
    </row>
    <row r="70" spans="1:3" s="177" customFormat="1" ht="12" customHeight="1" x14ac:dyDescent="0.2">
      <c r="A70" s="12" t="s">
        <v>226</v>
      </c>
      <c r="B70" s="179" t="s">
        <v>202</v>
      </c>
      <c r="C70" s="96"/>
    </row>
    <row r="71" spans="1:3" s="177" customFormat="1" ht="12" customHeight="1" thickBot="1" x14ac:dyDescent="0.25">
      <c r="A71" s="14" t="s">
        <v>227</v>
      </c>
      <c r="B71" s="88" t="s">
        <v>203</v>
      </c>
      <c r="C71" s="96"/>
    </row>
    <row r="72" spans="1:3" s="177" customFormat="1" ht="12" customHeight="1" thickBot="1" x14ac:dyDescent="0.25">
      <c r="A72" s="211" t="s">
        <v>204</v>
      </c>
      <c r="B72" s="86" t="s">
        <v>205</v>
      </c>
      <c r="C72" s="91">
        <f>SUM(C73:C74)</f>
        <v>9982180</v>
      </c>
    </row>
    <row r="73" spans="1:3" s="177" customFormat="1" ht="12" customHeight="1" x14ac:dyDescent="0.2">
      <c r="A73" s="13" t="s">
        <v>228</v>
      </c>
      <c r="B73" s="178" t="s">
        <v>206</v>
      </c>
      <c r="C73" s="96">
        <v>9982180</v>
      </c>
    </row>
    <row r="74" spans="1:3" s="177" customFormat="1" ht="12" customHeight="1" thickBot="1" x14ac:dyDescent="0.25">
      <c r="A74" s="14" t="s">
        <v>229</v>
      </c>
      <c r="B74" s="88" t="s">
        <v>207</v>
      </c>
      <c r="C74" s="96"/>
    </row>
    <row r="75" spans="1:3" s="177" customFormat="1" ht="12" customHeight="1" thickBot="1" x14ac:dyDescent="0.25">
      <c r="A75" s="211" t="s">
        <v>208</v>
      </c>
      <c r="B75" s="86" t="s">
        <v>209</v>
      </c>
      <c r="C75" s="91">
        <f>SUM(C76:C78)</f>
        <v>2493340</v>
      </c>
    </row>
    <row r="76" spans="1:3" s="177" customFormat="1" ht="12" customHeight="1" x14ac:dyDescent="0.2">
      <c r="A76" s="13" t="s">
        <v>230</v>
      </c>
      <c r="B76" s="178" t="s">
        <v>210</v>
      </c>
      <c r="C76" s="96">
        <v>2493340</v>
      </c>
    </row>
    <row r="77" spans="1:3" s="177" customFormat="1" ht="12" customHeight="1" x14ac:dyDescent="0.2">
      <c r="A77" s="12" t="s">
        <v>231</v>
      </c>
      <c r="B77" s="179" t="s">
        <v>211</v>
      </c>
      <c r="C77" s="96"/>
    </row>
    <row r="78" spans="1:3" s="177" customFormat="1" ht="12" customHeight="1" thickBot="1" x14ac:dyDescent="0.25">
      <c r="A78" s="14" t="s">
        <v>232</v>
      </c>
      <c r="B78" s="88" t="s">
        <v>212</v>
      </c>
      <c r="C78" s="96"/>
    </row>
    <row r="79" spans="1:3" s="177" customFormat="1" ht="12" customHeight="1" thickBot="1" x14ac:dyDescent="0.25">
      <c r="A79" s="211" t="s">
        <v>213</v>
      </c>
      <c r="B79" s="86" t="s">
        <v>233</v>
      </c>
      <c r="C79" s="91">
        <f>SUM(C80:C83)</f>
        <v>0</v>
      </c>
    </row>
    <row r="80" spans="1:3" s="177" customFormat="1" ht="12" customHeight="1" x14ac:dyDescent="0.2">
      <c r="A80" s="182" t="s">
        <v>214</v>
      </c>
      <c r="B80" s="178" t="s">
        <v>215</v>
      </c>
      <c r="C80" s="96"/>
    </row>
    <row r="81" spans="1:3" s="177" customFormat="1" ht="12" customHeight="1" x14ac:dyDescent="0.2">
      <c r="A81" s="183" t="s">
        <v>216</v>
      </c>
      <c r="B81" s="179" t="s">
        <v>217</v>
      </c>
      <c r="C81" s="96"/>
    </row>
    <row r="82" spans="1:3" s="177" customFormat="1" ht="12" customHeight="1" x14ac:dyDescent="0.2">
      <c r="A82" s="183" t="s">
        <v>218</v>
      </c>
      <c r="B82" s="179" t="s">
        <v>219</v>
      </c>
      <c r="C82" s="96"/>
    </row>
    <row r="83" spans="1:3" s="177" customFormat="1" ht="12" customHeight="1" thickBot="1" x14ac:dyDescent="0.25">
      <c r="A83" s="184" t="s">
        <v>220</v>
      </c>
      <c r="B83" s="88" t="s">
        <v>221</v>
      </c>
      <c r="C83" s="96"/>
    </row>
    <row r="84" spans="1:3" s="177" customFormat="1" ht="12" customHeight="1" thickBot="1" x14ac:dyDescent="0.25">
      <c r="A84" s="211" t="s">
        <v>222</v>
      </c>
      <c r="B84" s="86" t="s">
        <v>340</v>
      </c>
      <c r="C84" s="210"/>
    </row>
    <row r="85" spans="1:3" s="177" customFormat="1" ht="13.5" customHeight="1" thickBot="1" x14ac:dyDescent="0.25">
      <c r="A85" s="211" t="s">
        <v>224</v>
      </c>
      <c r="B85" s="86" t="s">
        <v>223</v>
      </c>
      <c r="C85" s="210"/>
    </row>
    <row r="86" spans="1:3" s="177" customFormat="1" ht="15.75" customHeight="1" thickBot="1" x14ac:dyDescent="0.25">
      <c r="A86" s="211" t="s">
        <v>236</v>
      </c>
      <c r="B86" s="185" t="s">
        <v>343</v>
      </c>
      <c r="C86" s="97">
        <f>+C63+C67+C72+C75+C79+C85+C84</f>
        <v>12475520</v>
      </c>
    </row>
    <row r="87" spans="1:3" s="177" customFormat="1" ht="16.5" customHeight="1" thickBot="1" x14ac:dyDescent="0.25">
      <c r="A87" s="212" t="s">
        <v>342</v>
      </c>
      <c r="B87" s="186" t="s">
        <v>344</v>
      </c>
      <c r="C87" s="97">
        <f>+C62+C86</f>
        <v>100156641</v>
      </c>
    </row>
    <row r="88" spans="1:3" s="177" customFormat="1" ht="83.25" customHeight="1" x14ac:dyDescent="0.2">
      <c r="A88" s="3"/>
      <c r="B88" s="4"/>
      <c r="C88" s="98"/>
    </row>
    <row r="89" spans="1:3" ht="16.5" customHeight="1" x14ac:dyDescent="0.25">
      <c r="A89" s="224" t="s">
        <v>31</v>
      </c>
      <c r="B89" s="224"/>
      <c r="C89" s="224"/>
    </row>
    <row r="90" spans="1:3" s="187" customFormat="1" ht="16.5" customHeight="1" thickBot="1" x14ac:dyDescent="0.3">
      <c r="A90" s="226" t="s">
        <v>79</v>
      </c>
      <c r="B90" s="226"/>
      <c r="C90" s="55" t="s">
        <v>397</v>
      </c>
    </row>
    <row r="91" spans="1:3" ht="38.1" customHeight="1" thickBot="1" x14ac:dyDescent="0.3">
      <c r="A91" s="21" t="s">
        <v>42</v>
      </c>
      <c r="B91" s="22" t="s">
        <v>32</v>
      </c>
      <c r="C91" s="28" t="str">
        <f>+C3</f>
        <v>2016. évi előirányzat</v>
      </c>
    </row>
    <row r="92" spans="1:3" s="176" customFormat="1" ht="12" customHeight="1" thickBot="1" x14ac:dyDescent="0.25">
      <c r="A92" s="25"/>
      <c r="B92" s="26" t="s">
        <v>358</v>
      </c>
      <c r="C92" s="27" t="s">
        <v>359</v>
      </c>
    </row>
    <row r="93" spans="1:3" ht="12" customHeight="1" thickBot="1" x14ac:dyDescent="0.3">
      <c r="A93" s="20" t="s">
        <v>3</v>
      </c>
      <c r="B93" s="24" t="s">
        <v>302</v>
      </c>
      <c r="C93" s="90">
        <f>C94+C95+C96+C97+C98+C111</f>
        <v>97573901</v>
      </c>
    </row>
    <row r="94" spans="1:3" ht="12" customHeight="1" x14ac:dyDescent="0.25">
      <c r="A94" s="15" t="s">
        <v>54</v>
      </c>
      <c r="B94" s="8" t="s">
        <v>33</v>
      </c>
      <c r="C94" s="92">
        <v>13952802</v>
      </c>
    </row>
    <row r="95" spans="1:3" ht="12" customHeight="1" x14ac:dyDescent="0.25">
      <c r="A95" s="12" t="s">
        <v>55</v>
      </c>
      <c r="B95" s="6" t="s">
        <v>100</v>
      </c>
      <c r="C95" s="93">
        <v>3422079</v>
      </c>
    </row>
    <row r="96" spans="1:3" ht="12" customHeight="1" x14ac:dyDescent="0.25">
      <c r="A96" s="12" t="s">
        <v>56</v>
      </c>
      <c r="B96" s="6" t="s">
        <v>73</v>
      </c>
      <c r="C96" s="95">
        <v>9778459</v>
      </c>
    </row>
    <row r="97" spans="1:3" ht="12" customHeight="1" x14ac:dyDescent="0.25">
      <c r="A97" s="12" t="s">
        <v>57</v>
      </c>
      <c r="B97" s="9" t="s">
        <v>101</v>
      </c>
      <c r="C97" s="95">
        <v>3861800</v>
      </c>
    </row>
    <row r="98" spans="1:3" ht="12" customHeight="1" x14ac:dyDescent="0.25">
      <c r="A98" s="12" t="s">
        <v>65</v>
      </c>
      <c r="B98" s="17" t="s">
        <v>102</v>
      </c>
      <c r="C98" s="95">
        <v>49901062</v>
      </c>
    </row>
    <row r="99" spans="1:3" ht="12" customHeight="1" x14ac:dyDescent="0.25">
      <c r="A99" s="12" t="s">
        <v>58</v>
      </c>
      <c r="B99" s="6" t="s">
        <v>307</v>
      </c>
      <c r="C99" s="95"/>
    </row>
    <row r="100" spans="1:3" ht="12" customHeight="1" x14ac:dyDescent="0.25">
      <c r="A100" s="12" t="s">
        <v>59</v>
      </c>
      <c r="B100" s="58" t="s">
        <v>306</v>
      </c>
      <c r="C100" s="95"/>
    </row>
    <row r="101" spans="1:3" ht="12" customHeight="1" x14ac:dyDescent="0.25">
      <c r="A101" s="12" t="s">
        <v>66</v>
      </c>
      <c r="B101" s="58" t="s">
        <v>305</v>
      </c>
      <c r="C101" s="95">
        <v>3992346</v>
      </c>
    </row>
    <row r="102" spans="1:3" ht="12" customHeight="1" x14ac:dyDescent="0.25">
      <c r="A102" s="12" t="s">
        <v>67</v>
      </c>
      <c r="B102" s="56" t="s">
        <v>239</v>
      </c>
      <c r="C102" s="95"/>
    </row>
    <row r="103" spans="1:3" ht="12" customHeight="1" x14ac:dyDescent="0.25">
      <c r="A103" s="12" t="s">
        <v>68</v>
      </c>
      <c r="B103" s="57" t="s">
        <v>240</v>
      </c>
      <c r="C103" s="95"/>
    </row>
    <row r="104" spans="1:3" ht="12" customHeight="1" x14ac:dyDescent="0.25">
      <c r="A104" s="12" t="s">
        <v>69</v>
      </c>
      <c r="B104" s="57" t="s">
        <v>241</v>
      </c>
      <c r="C104" s="95"/>
    </row>
    <row r="105" spans="1:3" ht="12" customHeight="1" x14ac:dyDescent="0.25">
      <c r="A105" s="12" t="s">
        <v>71</v>
      </c>
      <c r="B105" s="56" t="s">
        <v>242</v>
      </c>
      <c r="C105" s="95">
        <v>45678716</v>
      </c>
    </row>
    <row r="106" spans="1:3" ht="12" customHeight="1" x14ac:dyDescent="0.25">
      <c r="A106" s="12" t="s">
        <v>103</v>
      </c>
      <c r="B106" s="56" t="s">
        <v>243</v>
      </c>
      <c r="C106" s="95"/>
    </row>
    <row r="107" spans="1:3" ht="12" customHeight="1" x14ac:dyDescent="0.25">
      <c r="A107" s="12" t="s">
        <v>237</v>
      </c>
      <c r="B107" s="57" t="s">
        <v>244</v>
      </c>
      <c r="C107" s="95"/>
    </row>
    <row r="108" spans="1:3" ht="12" customHeight="1" x14ac:dyDescent="0.25">
      <c r="A108" s="11" t="s">
        <v>238</v>
      </c>
      <c r="B108" s="58" t="s">
        <v>245</v>
      </c>
      <c r="C108" s="95"/>
    </row>
    <row r="109" spans="1:3" ht="12" customHeight="1" x14ac:dyDescent="0.25">
      <c r="A109" s="12" t="s">
        <v>303</v>
      </c>
      <c r="B109" s="58" t="s">
        <v>246</v>
      </c>
      <c r="C109" s="95"/>
    </row>
    <row r="110" spans="1:3" ht="12" customHeight="1" x14ac:dyDescent="0.25">
      <c r="A110" s="14" t="s">
        <v>304</v>
      </c>
      <c r="B110" s="58" t="s">
        <v>247</v>
      </c>
      <c r="C110" s="95">
        <v>230000</v>
      </c>
    </row>
    <row r="111" spans="1:3" ht="12" customHeight="1" x14ac:dyDescent="0.25">
      <c r="A111" s="12" t="s">
        <v>308</v>
      </c>
      <c r="B111" s="9" t="s">
        <v>34</v>
      </c>
      <c r="C111" s="93">
        <v>16657699</v>
      </c>
    </row>
    <row r="112" spans="1:3" ht="12" customHeight="1" x14ac:dyDescent="0.25">
      <c r="A112" s="12" t="s">
        <v>309</v>
      </c>
      <c r="B112" s="6" t="s">
        <v>311</v>
      </c>
      <c r="C112" s="93">
        <v>16657699</v>
      </c>
    </row>
    <row r="113" spans="1:3" ht="12" customHeight="1" thickBot="1" x14ac:dyDescent="0.3">
      <c r="A113" s="16" t="s">
        <v>310</v>
      </c>
      <c r="B113" s="217" t="s">
        <v>312</v>
      </c>
      <c r="C113" s="99"/>
    </row>
    <row r="114" spans="1:3" ht="12" customHeight="1" thickBot="1" x14ac:dyDescent="0.3">
      <c r="A114" s="214" t="s">
        <v>4</v>
      </c>
      <c r="B114" s="215" t="s">
        <v>248</v>
      </c>
      <c r="C114" s="216">
        <f>+C115+C117+C119</f>
        <v>0</v>
      </c>
    </row>
    <row r="115" spans="1:3" ht="12" customHeight="1" x14ac:dyDescent="0.25">
      <c r="A115" s="13" t="s">
        <v>60</v>
      </c>
      <c r="B115" s="6" t="s">
        <v>119</v>
      </c>
      <c r="C115" s="94"/>
    </row>
    <row r="116" spans="1:3" ht="12" customHeight="1" x14ac:dyDescent="0.25">
      <c r="A116" s="13" t="s">
        <v>61</v>
      </c>
      <c r="B116" s="10" t="s">
        <v>252</v>
      </c>
      <c r="C116" s="94"/>
    </row>
    <row r="117" spans="1:3" ht="12" customHeight="1" x14ac:dyDescent="0.25">
      <c r="A117" s="13" t="s">
        <v>62</v>
      </c>
      <c r="B117" s="10" t="s">
        <v>104</v>
      </c>
      <c r="C117" s="93"/>
    </row>
    <row r="118" spans="1:3" ht="12" customHeight="1" x14ac:dyDescent="0.25">
      <c r="A118" s="13" t="s">
        <v>63</v>
      </c>
      <c r="B118" s="10" t="s">
        <v>253</v>
      </c>
      <c r="C118" s="84"/>
    </row>
    <row r="119" spans="1:3" ht="12" customHeight="1" x14ac:dyDescent="0.25">
      <c r="A119" s="13" t="s">
        <v>64</v>
      </c>
      <c r="B119" s="88" t="s">
        <v>121</v>
      </c>
      <c r="C119" s="84"/>
    </row>
    <row r="120" spans="1:3" ht="12" customHeight="1" x14ac:dyDescent="0.25">
      <c r="A120" s="13" t="s">
        <v>70</v>
      </c>
      <c r="B120" s="87" t="s">
        <v>295</v>
      </c>
      <c r="C120" s="84"/>
    </row>
    <row r="121" spans="1:3" ht="12" customHeight="1" x14ac:dyDescent="0.25">
      <c r="A121" s="13" t="s">
        <v>72</v>
      </c>
      <c r="B121" s="174" t="s">
        <v>258</v>
      </c>
      <c r="C121" s="84"/>
    </row>
    <row r="122" spans="1:3" x14ac:dyDescent="0.25">
      <c r="A122" s="13" t="s">
        <v>105</v>
      </c>
      <c r="B122" s="57" t="s">
        <v>241</v>
      </c>
      <c r="C122" s="84"/>
    </row>
    <row r="123" spans="1:3" ht="12" customHeight="1" x14ac:dyDescent="0.25">
      <c r="A123" s="13" t="s">
        <v>106</v>
      </c>
      <c r="B123" s="57" t="s">
        <v>257</v>
      </c>
      <c r="C123" s="84"/>
    </row>
    <row r="124" spans="1:3" ht="12" customHeight="1" x14ac:dyDescent="0.25">
      <c r="A124" s="13" t="s">
        <v>107</v>
      </c>
      <c r="B124" s="57" t="s">
        <v>256</v>
      </c>
      <c r="C124" s="84"/>
    </row>
    <row r="125" spans="1:3" ht="12" customHeight="1" x14ac:dyDescent="0.25">
      <c r="A125" s="13" t="s">
        <v>249</v>
      </c>
      <c r="B125" s="57" t="s">
        <v>244</v>
      </c>
      <c r="C125" s="84"/>
    </row>
    <row r="126" spans="1:3" ht="12" customHeight="1" x14ac:dyDescent="0.25">
      <c r="A126" s="13" t="s">
        <v>250</v>
      </c>
      <c r="B126" s="57" t="s">
        <v>255</v>
      </c>
      <c r="C126" s="84"/>
    </row>
    <row r="127" spans="1:3" ht="16.5" thickBot="1" x14ac:dyDescent="0.3">
      <c r="A127" s="11" t="s">
        <v>251</v>
      </c>
      <c r="B127" s="57" t="s">
        <v>254</v>
      </c>
      <c r="C127" s="85"/>
    </row>
    <row r="128" spans="1:3" ht="12" customHeight="1" thickBot="1" x14ac:dyDescent="0.3">
      <c r="A128" s="18" t="s">
        <v>5</v>
      </c>
      <c r="B128" s="45" t="s">
        <v>313</v>
      </c>
      <c r="C128" s="91">
        <f>+C93+C114</f>
        <v>97573901</v>
      </c>
    </row>
    <row r="129" spans="1:3" ht="12" customHeight="1" thickBot="1" x14ac:dyDescent="0.3">
      <c r="A129" s="18" t="s">
        <v>6</v>
      </c>
      <c r="B129" s="45" t="s">
        <v>314</v>
      </c>
      <c r="C129" s="91">
        <f>+C130+C131+C132</f>
        <v>0</v>
      </c>
    </row>
    <row r="130" spans="1:3" ht="12" customHeight="1" x14ac:dyDescent="0.25">
      <c r="A130" s="13" t="s">
        <v>154</v>
      </c>
      <c r="B130" s="10" t="s">
        <v>321</v>
      </c>
      <c r="C130" s="84"/>
    </row>
    <row r="131" spans="1:3" ht="12" customHeight="1" x14ac:dyDescent="0.25">
      <c r="A131" s="13" t="s">
        <v>155</v>
      </c>
      <c r="B131" s="10" t="s">
        <v>322</v>
      </c>
      <c r="C131" s="84"/>
    </row>
    <row r="132" spans="1:3" ht="12" customHeight="1" thickBot="1" x14ac:dyDescent="0.3">
      <c r="A132" s="11" t="s">
        <v>156</v>
      </c>
      <c r="B132" s="10" t="s">
        <v>323</v>
      </c>
      <c r="C132" s="84"/>
    </row>
    <row r="133" spans="1:3" ht="12" customHeight="1" thickBot="1" x14ac:dyDescent="0.3">
      <c r="A133" s="18" t="s">
        <v>7</v>
      </c>
      <c r="B133" s="45" t="s">
        <v>315</v>
      </c>
      <c r="C133" s="91">
        <f>SUM(C134:C139)</f>
        <v>0</v>
      </c>
    </row>
    <row r="134" spans="1:3" ht="12" customHeight="1" x14ac:dyDescent="0.25">
      <c r="A134" s="13" t="s">
        <v>47</v>
      </c>
      <c r="B134" s="7" t="s">
        <v>324</v>
      </c>
      <c r="C134" s="84"/>
    </row>
    <row r="135" spans="1:3" ht="12" customHeight="1" x14ac:dyDescent="0.25">
      <c r="A135" s="13" t="s">
        <v>48</v>
      </c>
      <c r="B135" s="7" t="s">
        <v>316</v>
      </c>
      <c r="C135" s="84"/>
    </row>
    <row r="136" spans="1:3" ht="12" customHeight="1" x14ac:dyDescent="0.25">
      <c r="A136" s="13" t="s">
        <v>49</v>
      </c>
      <c r="B136" s="7" t="s">
        <v>317</v>
      </c>
      <c r="C136" s="84"/>
    </row>
    <row r="137" spans="1:3" ht="12" customHeight="1" x14ac:dyDescent="0.25">
      <c r="A137" s="13" t="s">
        <v>92</v>
      </c>
      <c r="B137" s="7" t="s">
        <v>318</v>
      </c>
      <c r="C137" s="84"/>
    </row>
    <row r="138" spans="1:3" ht="12" customHeight="1" x14ac:dyDescent="0.25">
      <c r="A138" s="13" t="s">
        <v>93</v>
      </c>
      <c r="B138" s="7" t="s">
        <v>319</v>
      </c>
      <c r="C138" s="84"/>
    </row>
    <row r="139" spans="1:3" ht="12" customHeight="1" thickBot="1" x14ac:dyDescent="0.3">
      <c r="A139" s="11" t="s">
        <v>94</v>
      </c>
      <c r="B139" s="7" t="s">
        <v>320</v>
      </c>
      <c r="C139" s="84"/>
    </row>
    <row r="140" spans="1:3" ht="12" customHeight="1" thickBot="1" x14ac:dyDescent="0.3">
      <c r="A140" s="18" t="s">
        <v>8</v>
      </c>
      <c r="B140" s="45" t="s">
        <v>328</v>
      </c>
      <c r="C140" s="97">
        <f>+C141+C142+C143+C144</f>
        <v>2582740</v>
      </c>
    </row>
    <row r="141" spans="1:3" ht="12" customHeight="1" x14ac:dyDescent="0.25">
      <c r="A141" s="13" t="s">
        <v>50</v>
      </c>
      <c r="B141" s="7" t="s">
        <v>259</v>
      </c>
      <c r="C141" s="84"/>
    </row>
    <row r="142" spans="1:3" ht="12" customHeight="1" x14ac:dyDescent="0.25">
      <c r="A142" s="13" t="s">
        <v>51</v>
      </c>
      <c r="B142" s="7" t="s">
        <v>260</v>
      </c>
      <c r="C142" s="84">
        <v>2582740</v>
      </c>
    </row>
    <row r="143" spans="1:3" ht="12" customHeight="1" x14ac:dyDescent="0.25">
      <c r="A143" s="13" t="s">
        <v>173</v>
      </c>
      <c r="B143" s="7" t="s">
        <v>329</v>
      </c>
      <c r="C143" s="84"/>
    </row>
    <row r="144" spans="1:3" ht="12" customHeight="1" thickBot="1" x14ac:dyDescent="0.3">
      <c r="A144" s="11" t="s">
        <v>174</v>
      </c>
      <c r="B144" s="5" t="s">
        <v>279</v>
      </c>
      <c r="C144" s="84"/>
    </row>
    <row r="145" spans="1:9" ht="12" customHeight="1" thickBot="1" x14ac:dyDescent="0.3">
      <c r="A145" s="18" t="s">
        <v>9</v>
      </c>
      <c r="B145" s="45" t="s">
        <v>330</v>
      </c>
      <c r="C145" s="100">
        <f>SUM(C146:C150)</f>
        <v>0</v>
      </c>
    </row>
    <row r="146" spans="1:9" ht="12" customHeight="1" x14ac:dyDescent="0.25">
      <c r="A146" s="13" t="s">
        <v>52</v>
      </c>
      <c r="B146" s="7" t="s">
        <v>325</v>
      </c>
      <c r="C146" s="84"/>
    </row>
    <row r="147" spans="1:9" ht="12" customHeight="1" x14ac:dyDescent="0.25">
      <c r="A147" s="13" t="s">
        <v>53</v>
      </c>
      <c r="B147" s="7" t="s">
        <v>332</v>
      </c>
      <c r="C147" s="84"/>
    </row>
    <row r="148" spans="1:9" ht="12" customHeight="1" x14ac:dyDescent="0.25">
      <c r="A148" s="13" t="s">
        <v>185</v>
      </c>
      <c r="B148" s="7" t="s">
        <v>327</v>
      </c>
      <c r="C148" s="84"/>
    </row>
    <row r="149" spans="1:9" ht="12" customHeight="1" x14ac:dyDescent="0.25">
      <c r="A149" s="13" t="s">
        <v>186</v>
      </c>
      <c r="B149" s="7" t="s">
        <v>333</v>
      </c>
      <c r="C149" s="84"/>
    </row>
    <row r="150" spans="1:9" ht="12" customHeight="1" thickBot="1" x14ac:dyDescent="0.3">
      <c r="A150" s="13" t="s">
        <v>331</v>
      </c>
      <c r="B150" s="7" t="s">
        <v>334</v>
      </c>
      <c r="C150" s="84"/>
    </row>
    <row r="151" spans="1:9" ht="12" customHeight="1" thickBot="1" x14ac:dyDescent="0.3">
      <c r="A151" s="18" t="s">
        <v>10</v>
      </c>
      <c r="B151" s="45" t="s">
        <v>335</v>
      </c>
      <c r="C151" s="218"/>
    </row>
    <row r="152" spans="1:9" ht="12" customHeight="1" thickBot="1" x14ac:dyDescent="0.3">
      <c r="A152" s="18" t="s">
        <v>11</v>
      </c>
      <c r="B152" s="45" t="s">
        <v>336</v>
      </c>
      <c r="C152" s="218"/>
    </row>
    <row r="153" spans="1:9" ht="15" customHeight="1" thickBot="1" x14ac:dyDescent="0.3">
      <c r="A153" s="18" t="s">
        <v>12</v>
      </c>
      <c r="B153" s="45" t="s">
        <v>338</v>
      </c>
      <c r="C153" s="188">
        <f>+C129+C133+C140+C145+C151+C152</f>
        <v>2582740</v>
      </c>
      <c r="F153" s="189"/>
      <c r="G153" s="190"/>
      <c r="H153" s="190"/>
      <c r="I153" s="190"/>
    </row>
    <row r="154" spans="1:9" s="177" customFormat="1" ht="12.95" customHeight="1" thickBot="1" x14ac:dyDescent="0.25">
      <c r="A154" s="89" t="s">
        <v>13</v>
      </c>
      <c r="B154" s="155" t="s">
        <v>337</v>
      </c>
      <c r="C154" s="188">
        <f>+C128+C153</f>
        <v>100156641</v>
      </c>
    </row>
    <row r="155" spans="1:9" ht="7.5" customHeight="1" x14ac:dyDescent="0.25"/>
    <row r="156" spans="1:9" x14ac:dyDescent="0.25">
      <c r="A156" s="227" t="s">
        <v>261</v>
      </c>
      <c r="B156" s="227"/>
      <c r="C156" s="227"/>
    </row>
    <row r="157" spans="1:9" ht="15" customHeight="1" thickBot="1" x14ac:dyDescent="0.3">
      <c r="A157" s="225" t="s">
        <v>80</v>
      </c>
      <c r="B157" s="225"/>
      <c r="C157" s="101" t="s">
        <v>397</v>
      </c>
    </row>
    <row r="158" spans="1:9" ht="13.5" customHeight="1" thickBot="1" x14ac:dyDescent="0.3">
      <c r="A158" s="18">
        <v>1</v>
      </c>
      <c r="B158" s="23" t="s">
        <v>339</v>
      </c>
      <c r="C158" s="91">
        <f>+C62-C128</f>
        <v>-9892780</v>
      </c>
      <c r="D158" s="191"/>
    </row>
    <row r="159" spans="1:9" ht="27.75" customHeight="1" thickBot="1" x14ac:dyDescent="0.3">
      <c r="A159" s="18" t="s">
        <v>4</v>
      </c>
      <c r="B159" s="23" t="s">
        <v>345</v>
      </c>
      <c r="C159" s="91">
        <f>+C86-C153</f>
        <v>9892780</v>
      </c>
    </row>
  </sheetData>
  <mergeCells count="6">
    <mergeCell ref="A1:C1"/>
    <mergeCell ref="A2:B2"/>
    <mergeCell ref="A90:B90"/>
    <mergeCell ref="A156:C156"/>
    <mergeCell ref="A157:B157"/>
    <mergeCell ref="A89:C89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Dáka Önkormányzat
2016. ÉVI KÖLTSÉGVETÉSÉNEK ÖSSZEVONT MÉRLEGE&amp;10
&amp;R&amp;"Times New Roman CE,Félkövér dőlt"&amp;11 1. melléklet a 3/2017. (V.30.) önkormányzati rendelethez</oddHeader>
  </headerFooter>
  <rowBreaks count="1" manualBreakCount="1">
    <brk id="88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59"/>
  <sheetViews>
    <sheetView view="pageLayout" zoomScaleNormal="130" zoomScaleSheetLayoutView="100" workbookViewId="0">
      <selection activeCell="C143" sqref="C143"/>
    </sheetView>
  </sheetViews>
  <sheetFormatPr defaultRowHeight="15.75" x14ac:dyDescent="0.25"/>
  <cols>
    <col min="1" max="1" width="9.5" style="156" customWidth="1"/>
    <col min="2" max="2" width="91.6640625" style="156" customWidth="1"/>
    <col min="3" max="3" width="21.6640625" style="157" customWidth="1"/>
    <col min="4" max="4" width="9" style="175" customWidth="1"/>
    <col min="5" max="16384" width="9.33203125" style="175"/>
  </cols>
  <sheetData>
    <row r="1" spans="1:3" ht="15.95" customHeight="1" x14ac:dyDescent="0.25">
      <c r="A1" s="224" t="s">
        <v>1</v>
      </c>
      <c r="B1" s="224"/>
      <c r="C1" s="224"/>
    </row>
    <row r="2" spans="1:3" ht="15.95" customHeight="1" thickBot="1" x14ac:dyDescent="0.3">
      <c r="A2" s="225" t="s">
        <v>78</v>
      </c>
      <c r="B2" s="225"/>
      <c r="C2" s="101" t="s">
        <v>397</v>
      </c>
    </row>
    <row r="3" spans="1:3" ht="38.1" customHeight="1" thickBot="1" x14ac:dyDescent="0.3">
      <c r="A3" s="21" t="s">
        <v>42</v>
      </c>
      <c r="B3" s="22" t="s">
        <v>2</v>
      </c>
      <c r="C3" s="28" t="str">
        <f>+CONCATENATE(LEFT(ÖSSZEFÜGGÉSEK!A5,4),". évi előirányzat")</f>
        <v>2016. évi előirányzat</v>
      </c>
    </row>
    <row r="4" spans="1:3" s="176" customFormat="1" ht="12" customHeight="1" thickBot="1" x14ac:dyDescent="0.25">
      <c r="A4" s="170"/>
      <c r="B4" s="171" t="s">
        <v>358</v>
      </c>
      <c r="C4" s="172" t="s">
        <v>359</v>
      </c>
    </row>
    <row r="5" spans="1:3" s="177" customFormat="1" ht="12" customHeight="1" thickBot="1" x14ac:dyDescent="0.25">
      <c r="A5" s="18" t="s">
        <v>3</v>
      </c>
      <c r="B5" s="19" t="s">
        <v>140</v>
      </c>
      <c r="C5" s="91">
        <f>+C6+C7+C8+C9+C10+C11</f>
        <v>53845921</v>
      </c>
    </row>
    <row r="6" spans="1:3" s="177" customFormat="1" ht="12" customHeight="1" x14ac:dyDescent="0.2">
      <c r="A6" s="13" t="s">
        <v>54</v>
      </c>
      <c r="B6" s="178" t="s">
        <v>141</v>
      </c>
      <c r="C6" s="94">
        <v>11378508</v>
      </c>
    </row>
    <row r="7" spans="1:3" s="177" customFormat="1" ht="12" customHeight="1" x14ac:dyDescent="0.2">
      <c r="A7" s="12" t="s">
        <v>55</v>
      </c>
      <c r="B7" s="179" t="s">
        <v>142</v>
      </c>
      <c r="C7" s="93">
        <v>29835966</v>
      </c>
    </row>
    <row r="8" spans="1:3" s="177" customFormat="1" ht="12" customHeight="1" x14ac:dyDescent="0.2">
      <c r="A8" s="12" t="s">
        <v>56</v>
      </c>
      <c r="B8" s="179" t="s">
        <v>384</v>
      </c>
      <c r="C8" s="93">
        <v>10790214</v>
      </c>
    </row>
    <row r="9" spans="1:3" s="177" customFormat="1" ht="12" customHeight="1" x14ac:dyDescent="0.2">
      <c r="A9" s="12" t="s">
        <v>57</v>
      </c>
      <c r="B9" s="179" t="s">
        <v>143</v>
      </c>
      <c r="C9" s="93">
        <v>1200000</v>
      </c>
    </row>
    <row r="10" spans="1:3" s="177" customFormat="1" ht="12" customHeight="1" x14ac:dyDescent="0.2">
      <c r="A10" s="12" t="s">
        <v>74</v>
      </c>
      <c r="B10" s="87" t="s">
        <v>297</v>
      </c>
      <c r="C10" s="93">
        <v>641233</v>
      </c>
    </row>
    <row r="11" spans="1:3" s="177" customFormat="1" ht="12" customHeight="1" thickBot="1" x14ac:dyDescent="0.25">
      <c r="A11" s="14" t="s">
        <v>58</v>
      </c>
      <c r="B11" s="88" t="s">
        <v>298</v>
      </c>
      <c r="C11" s="93"/>
    </row>
    <row r="12" spans="1:3" s="177" customFormat="1" ht="12" customHeight="1" thickBot="1" x14ac:dyDescent="0.25">
      <c r="A12" s="18" t="s">
        <v>4</v>
      </c>
      <c r="B12" s="86" t="s">
        <v>144</v>
      </c>
      <c r="C12" s="91">
        <f>+C13+C14+C15+C16+C17</f>
        <v>14228958</v>
      </c>
    </row>
    <row r="13" spans="1:3" s="177" customFormat="1" ht="12" customHeight="1" x14ac:dyDescent="0.2">
      <c r="A13" s="13" t="s">
        <v>60</v>
      </c>
      <c r="B13" s="178" t="s">
        <v>145</v>
      </c>
      <c r="C13" s="94"/>
    </row>
    <row r="14" spans="1:3" s="177" customFormat="1" ht="12" customHeight="1" x14ac:dyDescent="0.2">
      <c r="A14" s="12" t="s">
        <v>61</v>
      </c>
      <c r="B14" s="179" t="s">
        <v>146</v>
      </c>
      <c r="C14" s="93"/>
    </row>
    <row r="15" spans="1:3" s="177" customFormat="1" ht="12" customHeight="1" x14ac:dyDescent="0.2">
      <c r="A15" s="12" t="s">
        <v>62</v>
      </c>
      <c r="B15" s="179" t="s">
        <v>289</v>
      </c>
      <c r="C15" s="93"/>
    </row>
    <row r="16" spans="1:3" s="177" customFormat="1" ht="12" customHeight="1" x14ac:dyDescent="0.2">
      <c r="A16" s="12" t="s">
        <v>63</v>
      </c>
      <c r="B16" s="179" t="s">
        <v>290</v>
      </c>
      <c r="C16" s="93"/>
    </row>
    <row r="17" spans="1:3" s="177" customFormat="1" ht="12" customHeight="1" x14ac:dyDescent="0.2">
      <c r="A17" s="12" t="s">
        <v>64</v>
      </c>
      <c r="B17" s="179" t="s">
        <v>147</v>
      </c>
      <c r="C17" s="93">
        <v>14228958</v>
      </c>
    </row>
    <row r="18" spans="1:3" s="177" customFormat="1" ht="12" customHeight="1" thickBot="1" x14ac:dyDescent="0.25">
      <c r="A18" s="14" t="s">
        <v>70</v>
      </c>
      <c r="B18" s="88" t="s">
        <v>148</v>
      </c>
      <c r="C18" s="95"/>
    </row>
    <row r="19" spans="1:3" s="177" customFormat="1" ht="12" customHeight="1" thickBot="1" x14ac:dyDescent="0.25">
      <c r="A19" s="18" t="s">
        <v>5</v>
      </c>
      <c r="B19" s="19" t="s">
        <v>149</v>
      </c>
      <c r="C19" s="91">
        <f>+C20+C21+C22+C23+C24</f>
        <v>9732698</v>
      </c>
    </row>
    <row r="20" spans="1:3" s="177" customFormat="1" ht="12" customHeight="1" x14ac:dyDescent="0.2">
      <c r="A20" s="13" t="s">
        <v>43</v>
      </c>
      <c r="B20" s="178" t="s">
        <v>150</v>
      </c>
      <c r="C20" s="94">
        <v>9732698</v>
      </c>
    </row>
    <row r="21" spans="1:3" s="177" customFormat="1" ht="12" customHeight="1" x14ac:dyDescent="0.2">
      <c r="A21" s="12" t="s">
        <v>44</v>
      </c>
      <c r="B21" s="179" t="s">
        <v>151</v>
      </c>
      <c r="C21" s="93"/>
    </row>
    <row r="22" spans="1:3" s="177" customFormat="1" ht="12" customHeight="1" x14ac:dyDescent="0.2">
      <c r="A22" s="12" t="s">
        <v>45</v>
      </c>
      <c r="B22" s="179" t="s">
        <v>291</v>
      </c>
      <c r="C22" s="93"/>
    </row>
    <row r="23" spans="1:3" s="177" customFormat="1" ht="12" customHeight="1" x14ac:dyDescent="0.2">
      <c r="A23" s="12" t="s">
        <v>46</v>
      </c>
      <c r="B23" s="179" t="s">
        <v>292</v>
      </c>
      <c r="C23" s="93"/>
    </row>
    <row r="24" spans="1:3" s="177" customFormat="1" ht="12" customHeight="1" x14ac:dyDescent="0.2">
      <c r="A24" s="12" t="s">
        <v>88</v>
      </c>
      <c r="B24" s="179" t="s">
        <v>152</v>
      </c>
      <c r="C24" s="93"/>
    </row>
    <row r="25" spans="1:3" s="177" customFormat="1" ht="12" customHeight="1" thickBot="1" x14ac:dyDescent="0.25">
      <c r="A25" s="14" t="s">
        <v>89</v>
      </c>
      <c r="B25" s="180" t="s">
        <v>153</v>
      </c>
      <c r="C25" s="95"/>
    </row>
    <row r="26" spans="1:3" s="177" customFormat="1" ht="12" customHeight="1" thickBot="1" x14ac:dyDescent="0.25">
      <c r="A26" s="18" t="s">
        <v>90</v>
      </c>
      <c r="B26" s="19" t="s">
        <v>395</v>
      </c>
      <c r="C26" s="97">
        <f>SUM(C27:C33)</f>
        <v>4570894</v>
      </c>
    </row>
    <row r="27" spans="1:3" s="177" customFormat="1" ht="12" customHeight="1" x14ac:dyDescent="0.2">
      <c r="A27" s="13" t="s">
        <v>154</v>
      </c>
      <c r="B27" s="178" t="s">
        <v>389</v>
      </c>
      <c r="C27" s="94"/>
    </row>
    <row r="28" spans="1:3" s="177" customFormat="1" ht="12" customHeight="1" x14ac:dyDescent="0.2">
      <c r="A28" s="12" t="s">
        <v>155</v>
      </c>
      <c r="B28" s="179" t="s">
        <v>390</v>
      </c>
      <c r="C28" s="93"/>
    </row>
    <row r="29" spans="1:3" s="177" customFormat="1" ht="12" customHeight="1" x14ac:dyDescent="0.2">
      <c r="A29" s="12" t="s">
        <v>156</v>
      </c>
      <c r="B29" s="179" t="s">
        <v>391</v>
      </c>
      <c r="C29" s="93">
        <v>3515198</v>
      </c>
    </row>
    <row r="30" spans="1:3" s="177" customFormat="1" ht="12" customHeight="1" x14ac:dyDescent="0.2">
      <c r="A30" s="12" t="s">
        <v>157</v>
      </c>
      <c r="B30" s="179" t="s">
        <v>392</v>
      </c>
      <c r="C30" s="93">
        <v>70000</v>
      </c>
    </row>
    <row r="31" spans="1:3" s="177" customFormat="1" ht="12" customHeight="1" x14ac:dyDescent="0.2">
      <c r="A31" s="12" t="s">
        <v>386</v>
      </c>
      <c r="B31" s="179" t="s">
        <v>158</v>
      </c>
      <c r="C31" s="93">
        <v>976293</v>
      </c>
    </row>
    <row r="32" spans="1:3" s="177" customFormat="1" ht="12" customHeight="1" x14ac:dyDescent="0.2">
      <c r="A32" s="12" t="s">
        <v>387</v>
      </c>
      <c r="B32" s="179" t="s">
        <v>159</v>
      </c>
      <c r="C32" s="93">
        <v>6603</v>
      </c>
    </row>
    <row r="33" spans="1:3" s="177" customFormat="1" ht="12" customHeight="1" thickBot="1" x14ac:dyDescent="0.25">
      <c r="A33" s="14" t="s">
        <v>388</v>
      </c>
      <c r="B33" s="223" t="s">
        <v>160</v>
      </c>
      <c r="C33" s="95">
        <v>2800</v>
      </c>
    </row>
    <row r="34" spans="1:3" s="177" customFormat="1" ht="12" customHeight="1" thickBot="1" x14ac:dyDescent="0.25">
      <c r="A34" s="18" t="s">
        <v>7</v>
      </c>
      <c r="B34" s="19" t="s">
        <v>299</v>
      </c>
      <c r="C34" s="91">
        <f>SUM(C35:C45)</f>
        <v>5302600</v>
      </c>
    </row>
    <row r="35" spans="1:3" s="177" customFormat="1" ht="12" customHeight="1" x14ac:dyDescent="0.2">
      <c r="A35" s="13" t="s">
        <v>47</v>
      </c>
      <c r="B35" s="178" t="s">
        <v>163</v>
      </c>
      <c r="C35" s="94">
        <v>378000</v>
      </c>
    </row>
    <row r="36" spans="1:3" s="177" customFormat="1" ht="12" customHeight="1" x14ac:dyDescent="0.2">
      <c r="A36" s="12" t="s">
        <v>48</v>
      </c>
      <c r="B36" s="179" t="s">
        <v>164</v>
      </c>
      <c r="C36" s="93"/>
    </row>
    <row r="37" spans="1:3" s="177" customFormat="1" ht="12" customHeight="1" x14ac:dyDescent="0.2">
      <c r="A37" s="12" t="s">
        <v>49</v>
      </c>
      <c r="B37" s="179" t="s">
        <v>165</v>
      </c>
      <c r="C37" s="93"/>
    </row>
    <row r="38" spans="1:3" s="177" customFormat="1" ht="12" customHeight="1" x14ac:dyDescent="0.2">
      <c r="A38" s="12" t="s">
        <v>92</v>
      </c>
      <c r="B38" s="179" t="s">
        <v>166</v>
      </c>
      <c r="C38" s="93">
        <v>2364000</v>
      </c>
    </row>
    <row r="39" spans="1:3" s="177" customFormat="1" ht="12" customHeight="1" x14ac:dyDescent="0.2">
      <c r="A39" s="12" t="s">
        <v>93</v>
      </c>
      <c r="B39" s="179" t="s">
        <v>167</v>
      </c>
      <c r="C39" s="93">
        <v>2560000</v>
      </c>
    </row>
    <row r="40" spans="1:3" s="177" customFormat="1" ht="12" customHeight="1" x14ac:dyDescent="0.2">
      <c r="A40" s="12" t="s">
        <v>94</v>
      </c>
      <c r="B40" s="179" t="s">
        <v>168</v>
      </c>
      <c r="C40" s="93"/>
    </row>
    <row r="41" spans="1:3" s="177" customFormat="1" ht="12" customHeight="1" x14ac:dyDescent="0.2">
      <c r="A41" s="12" t="s">
        <v>95</v>
      </c>
      <c r="B41" s="179" t="s">
        <v>169</v>
      </c>
      <c r="C41" s="93"/>
    </row>
    <row r="42" spans="1:3" s="177" customFormat="1" ht="12" customHeight="1" x14ac:dyDescent="0.2">
      <c r="A42" s="12" t="s">
        <v>96</v>
      </c>
      <c r="B42" s="179" t="s">
        <v>394</v>
      </c>
      <c r="C42" s="93">
        <v>600</v>
      </c>
    </row>
    <row r="43" spans="1:3" s="177" customFormat="1" ht="12" customHeight="1" x14ac:dyDescent="0.2">
      <c r="A43" s="12" t="s">
        <v>161</v>
      </c>
      <c r="B43" s="179" t="s">
        <v>170</v>
      </c>
      <c r="C43" s="96"/>
    </row>
    <row r="44" spans="1:3" s="177" customFormat="1" ht="12" customHeight="1" x14ac:dyDescent="0.2">
      <c r="A44" s="14" t="s">
        <v>162</v>
      </c>
      <c r="B44" s="180" t="s">
        <v>301</v>
      </c>
      <c r="C44" s="167"/>
    </row>
    <row r="45" spans="1:3" s="177" customFormat="1" ht="12" customHeight="1" thickBot="1" x14ac:dyDescent="0.25">
      <c r="A45" s="14" t="s">
        <v>300</v>
      </c>
      <c r="B45" s="88" t="s">
        <v>171</v>
      </c>
      <c r="C45" s="167"/>
    </row>
    <row r="46" spans="1:3" s="177" customFormat="1" ht="12" customHeight="1" thickBot="1" x14ac:dyDescent="0.25">
      <c r="A46" s="18" t="s">
        <v>8</v>
      </c>
      <c r="B46" s="19" t="s">
        <v>172</v>
      </c>
      <c r="C46" s="91">
        <f>SUM(C47:C51)</f>
        <v>0</v>
      </c>
    </row>
    <row r="47" spans="1:3" s="177" customFormat="1" ht="12" customHeight="1" x14ac:dyDescent="0.2">
      <c r="A47" s="13" t="s">
        <v>50</v>
      </c>
      <c r="B47" s="178" t="s">
        <v>176</v>
      </c>
      <c r="C47" s="209"/>
    </row>
    <row r="48" spans="1:3" s="177" customFormat="1" ht="12" customHeight="1" x14ac:dyDescent="0.2">
      <c r="A48" s="12" t="s">
        <v>51</v>
      </c>
      <c r="B48" s="179" t="s">
        <v>177</v>
      </c>
      <c r="C48" s="96"/>
    </row>
    <row r="49" spans="1:3" s="177" customFormat="1" ht="12" customHeight="1" x14ac:dyDescent="0.2">
      <c r="A49" s="12" t="s">
        <v>173</v>
      </c>
      <c r="B49" s="179" t="s">
        <v>178</v>
      </c>
      <c r="C49" s="96"/>
    </row>
    <row r="50" spans="1:3" s="177" customFormat="1" ht="12" customHeight="1" x14ac:dyDescent="0.2">
      <c r="A50" s="12" t="s">
        <v>174</v>
      </c>
      <c r="B50" s="179" t="s">
        <v>179</v>
      </c>
      <c r="C50" s="96"/>
    </row>
    <row r="51" spans="1:3" s="177" customFormat="1" ht="12" customHeight="1" thickBot="1" x14ac:dyDescent="0.25">
      <c r="A51" s="14" t="s">
        <v>175</v>
      </c>
      <c r="B51" s="88" t="s">
        <v>180</v>
      </c>
      <c r="C51" s="167"/>
    </row>
    <row r="52" spans="1:3" s="177" customFormat="1" ht="12" customHeight="1" thickBot="1" x14ac:dyDescent="0.25">
      <c r="A52" s="18" t="s">
        <v>97</v>
      </c>
      <c r="B52" s="19" t="s">
        <v>181</v>
      </c>
      <c r="C52" s="91">
        <f>SUM(C53:C55)</f>
        <v>0</v>
      </c>
    </row>
    <row r="53" spans="1:3" s="177" customFormat="1" ht="12" customHeight="1" x14ac:dyDescent="0.2">
      <c r="A53" s="13" t="s">
        <v>52</v>
      </c>
      <c r="B53" s="178" t="s">
        <v>182</v>
      </c>
      <c r="C53" s="94"/>
    </row>
    <row r="54" spans="1:3" s="177" customFormat="1" ht="12" customHeight="1" x14ac:dyDescent="0.2">
      <c r="A54" s="12" t="s">
        <v>53</v>
      </c>
      <c r="B54" s="179" t="s">
        <v>293</v>
      </c>
      <c r="C54" s="93"/>
    </row>
    <row r="55" spans="1:3" s="177" customFormat="1" ht="12" customHeight="1" x14ac:dyDescent="0.2">
      <c r="A55" s="12" t="s">
        <v>185</v>
      </c>
      <c r="B55" s="179" t="s">
        <v>183</v>
      </c>
      <c r="C55" s="93"/>
    </row>
    <row r="56" spans="1:3" s="177" customFormat="1" ht="12" customHeight="1" thickBot="1" x14ac:dyDescent="0.25">
      <c r="A56" s="14" t="s">
        <v>186</v>
      </c>
      <c r="B56" s="88" t="s">
        <v>184</v>
      </c>
      <c r="C56" s="95"/>
    </row>
    <row r="57" spans="1:3" s="177" customFormat="1" ht="12" customHeight="1" thickBot="1" x14ac:dyDescent="0.25">
      <c r="A57" s="18" t="s">
        <v>10</v>
      </c>
      <c r="B57" s="86" t="s">
        <v>187</v>
      </c>
      <c r="C57" s="91">
        <f>SUM(C58:C60)</f>
        <v>0</v>
      </c>
    </row>
    <row r="58" spans="1:3" s="177" customFormat="1" ht="12" customHeight="1" x14ac:dyDescent="0.2">
      <c r="A58" s="13" t="s">
        <v>98</v>
      </c>
      <c r="B58" s="178" t="s">
        <v>189</v>
      </c>
      <c r="C58" s="96"/>
    </row>
    <row r="59" spans="1:3" s="177" customFormat="1" ht="12" customHeight="1" x14ac:dyDescent="0.2">
      <c r="A59" s="12" t="s">
        <v>99</v>
      </c>
      <c r="B59" s="179" t="s">
        <v>294</v>
      </c>
      <c r="C59" s="96"/>
    </row>
    <row r="60" spans="1:3" s="177" customFormat="1" ht="12" customHeight="1" x14ac:dyDescent="0.2">
      <c r="A60" s="12" t="s">
        <v>120</v>
      </c>
      <c r="B60" s="179" t="s">
        <v>190</v>
      </c>
      <c r="C60" s="96"/>
    </row>
    <row r="61" spans="1:3" s="177" customFormat="1" ht="12" customHeight="1" thickBot="1" x14ac:dyDescent="0.25">
      <c r="A61" s="14" t="s">
        <v>188</v>
      </c>
      <c r="B61" s="88" t="s">
        <v>191</v>
      </c>
      <c r="C61" s="96"/>
    </row>
    <row r="62" spans="1:3" s="177" customFormat="1" ht="12" customHeight="1" thickBot="1" x14ac:dyDescent="0.25">
      <c r="A62" s="219" t="s">
        <v>341</v>
      </c>
      <c r="B62" s="19" t="s">
        <v>192</v>
      </c>
      <c r="C62" s="97">
        <f>+C5+C12+C19+C26+C34+C46+C52+C57</f>
        <v>87681071</v>
      </c>
    </row>
    <row r="63" spans="1:3" s="177" customFormat="1" ht="12" customHeight="1" thickBot="1" x14ac:dyDescent="0.25">
      <c r="A63" s="211" t="s">
        <v>193</v>
      </c>
      <c r="B63" s="86" t="s">
        <v>194</v>
      </c>
      <c r="C63" s="91">
        <f>SUM(C64:C66)</f>
        <v>0</v>
      </c>
    </row>
    <row r="64" spans="1:3" s="177" customFormat="1" ht="12" customHeight="1" x14ac:dyDescent="0.2">
      <c r="A64" s="13" t="s">
        <v>225</v>
      </c>
      <c r="B64" s="178" t="s">
        <v>195</v>
      </c>
      <c r="C64" s="96"/>
    </row>
    <row r="65" spans="1:3" s="177" customFormat="1" ht="12" customHeight="1" x14ac:dyDescent="0.2">
      <c r="A65" s="12" t="s">
        <v>234</v>
      </c>
      <c r="B65" s="179" t="s">
        <v>196</v>
      </c>
      <c r="C65" s="96"/>
    </row>
    <row r="66" spans="1:3" s="177" customFormat="1" ht="12" customHeight="1" thickBot="1" x14ac:dyDescent="0.25">
      <c r="A66" s="14" t="s">
        <v>235</v>
      </c>
      <c r="B66" s="213" t="s">
        <v>326</v>
      </c>
      <c r="C66" s="96"/>
    </row>
    <row r="67" spans="1:3" s="177" customFormat="1" ht="12" customHeight="1" thickBot="1" x14ac:dyDescent="0.25">
      <c r="A67" s="211" t="s">
        <v>198</v>
      </c>
      <c r="B67" s="86" t="s">
        <v>199</v>
      </c>
      <c r="C67" s="91">
        <f>SUM(C68:C71)</f>
        <v>0</v>
      </c>
    </row>
    <row r="68" spans="1:3" s="177" customFormat="1" ht="12" customHeight="1" x14ac:dyDescent="0.2">
      <c r="A68" s="13" t="s">
        <v>75</v>
      </c>
      <c r="B68" s="178" t="s">
        <v>200</v>
      </c>
      <c r="C68" s="96"/>
    </row>
    <row r="69" spans="1:3" s="177" customFormat="1" ht="12" customHeight="1" x14ac:dyDescent="0.2">
      <c r="A69" s="12" t="s">
        <v>76</v>
      </c>
      <c r="B69" s="179" t="s">
        <v>201</v>
      </c>
      <c r="C69" s="96"/>
    </row>
    <row r="70" spans="1:3" s="177" customFormat="1" ht="12" customHeight="1" x14ac:dyDescent="0.2">
      <c r="A70" s="12" t="s">
        <v>226</v>
      </c>
      <c r="B70" s="179" t="s">
        <v>202</v>
      </c>
      <c r="C70" s="96"/>
    </row>
    <row r="71" spans="1:3" s="177" customFormat="1" ht="12" customHeight="1" thickBot="1" x14ac:dyDescent="0.25">
      <c r="A71" s="14" t="s">
        <v>227</v>
      </c>
      <c r="B71" s="88" t="s">
        <v>203</v>
      </c>
      <c r="C71" s="96"/>
    </row>
    <row r="72" spans="1:3" s="177" customFormat="1" ht="12" customHeight="1" thickBot="1" x14ac:dyDescent="0.25">
      <c r="A72" s="211" t="s">
        <v>204</v>
      </c>
      <c r="B72" s="86" t="s">
        <v>205</v>
      </c>
      <c r="C72" s="91">
        <f>SUM(C73:C74)</f>
        <v>9982180</v>
      </c>
    </row>
    <row r="73" spans="1:3" s="177" customFormat="1" ht="12" customHeight="1" x14ac:dyDescent="0.2">
      <c r="A73" s="13" t="s">
        <v>228</v>
      </c>
      <c r="B73" s="178" t="s">
        <v>206</v>
      </c>
      <c r="C73" s="96">
        <v>9982180</v>
      </c>
    </row>
    <row r="74" spans="1:3" s="177" customFormat="1" ht="12" customHeight="1" thickBot="1" x14ac:dyDescent="0.25">
      <c r="A74" s="14" t="s">
        <v>229</v>
      </c>
      <c r="B74" s="88" t="s">
        <v>207</v>
      </c>
      <c r="C74" s="96"/>
    </row>
    <row r="75" spans="1:3" s="177" customFormat="1" ht="12" customHeight="1" thickBot="1" x14ac:dyDescent="0.25">
      <c r="A75" s="211" t="s">
        <v>208</v>
      </c>
      <c r="B75" s="86" t="s">
        <v>209</v>
      </c>
      <c r="C75" s="91">
        <f>SUM(C76:C78)</f>
        <v>2493340</v>
      </c>
    </row>
    <row r="76" spans="1:3" s="177" customFormat="1" ht="12" customHeight="1" x14ac:dyDescent="0.2">
      <c r="A76" s="13" t="s">
        <v>230</v>
      </c>
      <c r="B76" s="178" t="s">
        <v>210</v>
      </c>
      <c r="C76" s="96">
        <v>2493340</v>
      </c>
    </row>
    <row r="77" spans="1:3" s="177" customFormat="1" ht="12" customHeight="1" x14ac:dyDescent="0.2">
      <c r="A77" s="12" t="s">
        <v>231</v>
      </c>
      <c r="B77" s="179" t="s">
        <v>211</v>
      </c>
      <c r="C77" s="96"/>
    </row>
    <row r="78" spans="1:3" s="177" customFormat="1" ht="12" customHeight="1" thickBot="1" x14ac:dyDescent="0.25">
      <c r="A78" s="14" t="s">
        <v>232</v>
      </c>
      <c r="B78" s="88" t="s">
        <v>212</v>
      </c>
      <c r="C78" s="96"/>
    </row>
    <row r="79" spans="1:3" s="177" customFormat="1" ht="12" customHeight="1" thickBot="1" x14ac:dyDescent="0.25">
      <c r="A79" s="211" t="s">
        <v>213</v>
      </c>
      <c r="B79" s="86" t="s">
        <v>233</v>
      </c>
      <c r="C79" s="91">
        <f>SUM(C80:C83)</f>
        <v>0</v>
      </c>
    </row>
    <row r="80" spans="1:3" s="177" customFormat="1" ht="12" customHeight="1" x14ac:dyDescent="0.2">
      <c r="A80" s="182" t="s">
        <v>214</v>
      </c>
      <c r="B80" s="178" t="s">
        <v>215</v>
      </c>
      <c r="C80" s="96"/>
    </row>
    <row r="81" spans="1:3" s="177" customFormat="1" ht="12" customHeight="1" x14ac:dyDescent="0.2">
      <c r="A81" s="183" t="s">
        <v>216</v>
      </c>
      <c r="B81" s="179" t="s">
        <v>217</v>
      </c>
      <c r="C81" s="96"/>
    </row>
    <row r="82" spans="1:3" s="177" customFormat="1" ht="12" customHeight="1" x14ac:dyDescent="0.2">
      <c r="A82" s="183" t="s">
        <v>218</v>
      </c>
      <c r="B82" s="179" t="s">
        <v>219</v>
      </c>
      <c r="C82" s="96"/>
    </row>
    <row r="83" spans="1:3" s="177" customFormat="1" ht="12" customHeight="1" thickBot="1" x14ac:dyDescent="0.25">
      <c r="A83" s="184" t="s">
        <v>220</v>
      </c>
      <c r="B83" s="88" t="s">
        <v>221</v>
      </c>
      <c r="C83" s="96"/>
    </row>
    <row r="84" spans="1:3" s="177" customFormat="1" ht="12" customHeight="1" thickBot="1" x14ac:dyDescent="0.25">
      <c r="A84" s="211" t="s">
        <v>222</v>
      </c>
      <c r="B84" s="86" t="s">
        <v>340</v>
      </c>
      <c r="C84" s="210"/>
    </row>
    <row r="85" spans="1:3" s="177" customFormat="1" ht="13.5" customHeight="1" thickBot="1" x14ac:dyDescent="0.25">
      <c r="A85" s="211" t="s">
        <v>224</v>
      </c>
      <c r="B85" s="86" t="s">
        <v>223</v>
      </c>
      <c r="C85" s="210"/>
    </row>
    <row r="86" spans="1:3" s="177" customFormat="1" ht="15.75" customHeight="1" thickBot="1" x14ac:dyDescent="0.25">
      <c r="A86" s="211" t="s">
        <v>236</v>
      </c>
      <c r="B86" s="185" t="s">
        <v>343</v>
      </c>
      <c r="C86" s="97">
        <f>+C63+C67+C72+C75+C79+C85+C84</f>
        <v>12475520</v>
      </c>
    </row>
    <row r="87" spans="1:3" s="177" customFormat="1" ht="16.5" customHeight="1" thickBot="1" x14ac:dyDescent="0.25">
      <c r="A87" s="212" t="s">
        <v>342</v>
      </c>
      <c r="B87" s="186" t="s">
        <v>344</v>
      </c>
      <c r="C87" s="97">
        <f>+C62+C86</f>
        <v>100156591</v>
      </c>
    </row>
    <row r="88" spans="1:3" s="177" customFormat="1" ht="83.25" customHeight="1" x14ac:dyDescent="0.2">
      <c r="A88" s="3"/>
      <c r="B88" s="4"/>
      <c r="C88" s="98"/>
    </row>
    <row r="89" spans="1:3" ht="16.5" customHeight="1" x14ac:dyDescent="0.25">
      <c r="A89" s="224" t="s">
        <v>31</v>
      </c>
      <c r="B89" s="224"/>
      <c r="C89" s="224"/>
    </row>
    <row r="90" spans="1:3" s="187" customFormat="1" ht="16.5" customHeight="1" thickBot="1" x14ac:dyDescent="0.3">
      <c r="A90" s="226" t="s">
        <v>79</v>
      </c>
      <c r="B90" s="226"/>
      <c r="C90" s="55" t="s">
        <v>397</v>
      </c>
    </row>
    <row r="91" spans="1:3" ht="38.1" customHeight="1" thickBot="1" x14ac:dyDescent="0.3">
      <c r="A91" s="21" t="s">
        <v>42</v>
      </c>
      <c r="B91" s="22" t="s">
        <v>32</v>
      </c>
      <c r="C91" s="28" t="str">
        <f>+C3</f>
        <v>2016. évi előirányzat</v>
      </c>
    </row>
    <row r="92" spans="1:3" s="176" customFormat="1" ht="12" customHeight="1" thickBot="1" x14ac:dyDescent="0.25">
      <c r="A92" s="25"/>
      <c r="B92" s="26" t="s">
        <v>358</v>
      </c>
      <c r="C92" s="27" t="s">
        <v>359</v>
      </c>
    </row>
    <row r="93" spans="1:3" ht="12" customHeight="1" thickBot="1" x14ac:dyDescent="0.3">
      <c r="A93" s="20" t="s">
        <v>3</v>
      </c>
      <c r="B93" s="24" t="s">
        <v>302</v>
      </c>
      <c r="C93" s="90">
        <f>C94+C95+C96+C97+C98+C111</f>
        <v>97573901</v>
      </c>
    </row>
    <row r="94" spans="1:3" ht="12" customHeight="1" x14ac:dyDescent="0.25">
      <c r="A94" s="15" t="s">
        <v>54</v>
      </c>
      <c r="B94" s="8" t="s">
        <v>33</v>
      </c>
      <c r="C94" s="92">
        <v>13952802</v>
      </c>
    </row>
    <row r="95" spans="1:3" ht="12" customHeight="1" x14ac:dyDescent="0.25">
      <c r="A95" s="12" t="s">
        <v>55</v>
      </c>
      <c r="B95" s="6" t="s">
        <v>100</v>
      </c>
      <c r="C95" s="93">
        <v>3422079</v>
      </c>
    </row>
    <row r="96" spans="1:3" ht="12" customHeight="1" x14ac:dyDescent="0.25">
      <c r="A96" s="12" t="s">
        <v>56</v>
      </c>
      <c r="B96" s="6" t="s">
        <v>73</v>
      </c>
      <c r="C96" s="95">
        <v>9778459</v>
      </c>
    </row>
    <row r="97" spans="1:3" ht="12" customHeight="1" x14ac:dyDescent="0.25">
      <c r="A97" s="12" t="s">
        <v>57</v>
      </c>
      <c r="B97" s="9" t="s">
        <v>101</v>
      </c>
      <c r="C97" s="95">
        <v>3861800</v>
      </c>
    </row>
    <row r="98" spans="1:3" ht="12" customHeight="1" x14ac:dyDescent="0.25">
      <c r="A98" s="12" t="s">
        <v>65</v>
      </c>
      <c r="B98" s="17" t="s">
        <v>102</v>
      </c>
      <c r="C98" s="95">
        <v>49901062</v>
      </c>
    </row>
    <row r="99" spans="1:3" ht="12" customHeight="1" x14ac:dyDescent="0.25">
      <c r="A99" s="12" t="s">
        <v>58</v>
      </c>
      <c r="B99" s="6" t="s">
        <v>307</v>
      </c>
      <c r="C99" s="95"/>
    </row>
    <row r="100" spans="1:3" ht="12" customHeight="1" x14ac:dyDescent="0.25">
      <c r="A100" s="12" t="s">
        <v>59</v>
      </c>
      <c r="B100" s="58" t="s">
        <v>306</v>
      </c>
      <c r="C100" s="95"/>
    </row>
    <row r="101" spans="1:3" ht="12" customHeight="1" x14ac:dyDescent="0.25">
      <c r="A101" s="12" t="s">
        <v>66</v>
      </c>
      <c r="B101" s="58" t="s">
        <v>305</v>
      </c>
      <c r="C101" s="95">
        <v>3992346</v>
      </c>
    </row>
    <row r="102" spans="1:3" ht="12" customHeight="1" x14ac:dyDescent="0.25">
      <c r="A102" s="12" t="s">
        <v>67</v>
      </c>
      <c r="B102" s="56" t="s">
        <v>239</v>
      </c>
      <c r="C102" s="95"/>
    </row>
    <row r="103" spans="1:3" ht="12" customHeight="1" x14ac:dyDescent="0.25">
      <c r="A103" s="12" t="s">
        <v>68</v>
      </c>
      <c r="B103" s="57" t="s">
        <v>240</v>
      </c>
      <c r="C103" s="95"/>
    </row>
    <row r="104" spans="1:3" ht="12" customHeight="1" x14ac:dyDescent="0.25">
      <c r="A104" s="12" t="s">
        <v>69</v>
      </c>
      <c r="B104" s="57" t="s">
        <v>241</v>
      </c>
      <c r="C104" s="95"/>
    </row>
    <row r="105" spans="1:3" ht="12" customHeight="1" x14ac:dyDescent="0.25">
      <c r="A105" s="12" t="s">
        <v>71</v>
      </c>
      <c r="B105" s="56" t="s">
        <v>242</v>
      </c>
      <c r="C105" s="95">
        <v>45678716</v>
      </c>
    </row>
    <row r="106" spans="1:3" ht="12" customHeight="1" x14ac:dyDescent="0.25">
      <c r="A106" s="12" t="s">
        <v>103</v>
      </c>
      <c r="B106" s="56" t="s">
        <v>243</v>
      </c>
      <c r="C106" s="95"/>
    </row>
    <row r="107" spans="1:3" ht="12" customHeight="1" x14ac:dyDescent="0.25">
      <c r="A107" s="12" t="s">
        <v>237</v>
      </c>
      <c r="B107" s="57" t="s">
        <v>244</v>
      </c>
      <c r="C107" s="95"/>
    </row>
    <row r="108" spans="1:3" ht="12" customHeight="1" x14ac:dyDescent="0.25">
      <c r="A108" s="11" t="s">
        <v>238</v>
      </c>
      <c r="B108" s="58" t="s">
        <v>245</v>
      </c>
      <c r="C108" s="95"/>
    </row>
    <row r="109" spans="1:3" ht="12" customHeight="1" x14ac:dyDescent="0.25">
      <c r="A109" s="12" t="s">
        <v>303</v>
      </c>
      <c r="B109" s="58" t="s">
        <v>246</v>
      </c>
      <c r="C109" s="95"/>
    </row>
    <row r="110" spans="1:3" ht="12" customHeight="1" x14ac:dyDescent="0.25">
      <c r="A110" s="14" t="s">
        <v>304</v>
      </c>
      <c r="B110" s="58" t="s">
        <v>247</v>
      </c>
      <c r="C110" s="95">
        <v>230000</v>
      </c>
    </row>
    <row r="111" spans="1:3" ht="12" customHeight="1" x14ac:dyDescent="0.25">
      <c r="A111" s="12" t="s">
        <v>308</v>
      </c>
      <c r="B111" s="9" t="s">
        <v>34</v>
      </c>
      <c r="C111" s="93">
        <v>16657699</v>
      </c>
    </row>
    <row r="112" spans="1:3" ht="12" customHeight="1" x14ac:dyDescent="0.25">
      <c r="A112" s="12" t="s">
        <v>309</v>
      </c>
      <c r="B112" s="6" t="s">
        <v>311</v>
      </c>
      <c r="C112" s="93">
        <v>16657699</v>
      </c>
    </row>
    <row r="113" spans="1:3" ht="12" customHeight="1" thickBot="1" x14ac:dyDescent="0.3">
      <c r="A113" s="16" t="s">
        <v>310</v>
      </c>
      <c r="B113" s="217" t="s">
        <v>312</v>
      </c>
      <c r="C113" s="99"/>
    </row>
    <row r="114" spans="1:3" ht="12" customHeight="1" thickBot="1" x14ac:dyDescent="0.3">
      <c r="A114" s="214" t="s">
        <v>4</v>
      </c>
      <c r="B114" s="215" t="s">
        <v>248</v>
      </c>
      <c r="C114" s="216">
        <f>+C115+C117+C119</f>
        <v>0</v>
      </c>
    </row>
    <row r="115" spans="1:3" ht="12" customHeight="1" x14ac:dyDescent="0.25">
      <c r="A115" s="13" t="s">
        <v>60</v>
      </c>
      <c r="B115" s="6" t="s">
        <v>119</v>
      </c>
      <c r="C115" s="94"/>
    </row>
    <row r="116" spans="1:3" ht="12" customHeight="1" x14ac:dyDescent="0.25">
      <c r="A116" s="13" t="s">
        <v>61</v>
      </c>
      <c r="B116" s="10" t="s">
        <v>252</v>
      </c>
      <c r="C116" s="94"/>
    </row>
    <row r="117" spans="1:3" ht="12" customHeight="1" x14ac:dyDescent="0.25">
      <c r="A117" s="13" t="s">
        <v>62</v>
      </c>
      <c r="B117" s="10" t="s">
        <v>104</v>
      </c>
      <c r="C117" s="93"/>
    </row>
    <row r="118" spans="1:3" ht="12" customHeight="1" x14ac:dyDescent="0.25">
      <c r="A118" s="13" t="s">
        <v>63</v>
      </c>
      <c r="B118" s="10" t="s">
        <v>253</v>
      </c>
      <c r="C118" s="84"/>
    </row>
    <row r="119" spans="1:3" ht="12" customHeight="1" x14ac:dyDescent="0.25">
      <c r="A119" s="13" t="s">
        <v>64</v>
      </c>
      <c r="B119" s="88" t="s">
        <v>121</v>
      </c>
      <c r="C119" s="84"/>
    </row>
    <row r="120" spans="1:3" ht="12" customHeight="1" x14ac:dyDescent="0.25">
      <c r="A120" s="13" t="s">
        <v>70</v>
      </c>
      <c r="B120" s="87" t="s">
        <v>295</v>
      </c>
      <c r="C120" s="84"/>
    </row>
    <row r="121" spans="1:3" ht="12" customHeight="1" x14ac:dyDescent="0.25">
      <c r="A121" s="13" t="s">
        <v>72</v>
      </c>
      <c r="B121" s="174" t="s">
        <v>258</v>
      </c>
      <c r="C121" s="84"/>
    </row>
    <row r="122" spans="1:3" x14ac:dyDescent="0.25">
      <c r="A122" s="13" t="s">
        <v>105</v>
      </c>
      <c r="B122" s="57" t="s">
        <v>241</v>
      </c>
      <c r="C122" s="84"/>
    </row>
    <row r="123" spans="1:3" ht="12" customHeight="1" x14ac:dyDescent="0.25">
      <c r="A123" s="13" t="s">
        <v>106</v>
      </c>
      <c r="B123" s="57" t="s">
        <v>257</v>
      </c>
      <c r="C123" s="84"/>
    </row>
    <row r="124" spans="1:3" ht="12" customHeight="1" x14ac:dyDescent="0.25">
      <c r="A124" s="13" t="s">
        <v>107</v>
      </c>
      <c r="B124" s="57" t="s">
        <v>256</v>
      </c>
      <c r="C124" s="84"/>
    </row>
    <row r="125" spans="1:3" ht="12" customHeight="1" x14ac:dyDescent="0.25">
      <c r="A125" s="13" t="s">
        <v>249</v>
      </c>
      <c r="B125" s="57" t="s">
        <v>244</v>
      </c>
      <c r="C125" s="84"/>
    </row>
    <row r="126" spans="1:3" ht="12" customHeight="1" x14ac:dyDescent="0.25">
      <c r="A126" s="13" t="s">
        <v>250</v>
      </c>
      <c r="B126" s="57" t="s">
        <v>255</v>
      </c>
      <c r="C126" s="84"/>
    </row>
    <row r="127" spans="1:3" ht="16.5" thickBot="1" x14ac:dyDescent="0.3">
      <c r="A127" s="11" t="s">
        <v>251</v>
      </c>
      <c r="B127" s="57" t="s">
        <v>254</v>
      </c>
      <c r="C127" s="85"/>
    </row>
    <row r="128" spans="1:3" ht="12" customHeight="1" thickBot="1" x14ac:dyDescent="0.3">
      <c r="A128" s="18" t="s">
        <v>5</v>
      </c>
      <c r="B128" s="45" t="s">
        <v>313</v>
      </c>
      <c r="C128" s="91">
        <f>+C93+C114</f>
        <v>97573901</v>
      </c>
    </row>
    <row r="129" spans="1:3" ht="12" customHeight="1" thickBot="1" x14ac:dyDescent="0.3">
      <c r="A129" s="18" t="s">
        <v>6</v>
      </c>
      <c r="B129" s="45" t="s">
        <v>314</v>
      </c>
      <c r="C129" s="91">
        <f>+C130+C131+C132</f>
        <v>0</v>
      </c>
    </row>
    <row r="130" spans="1:3" ht="12" customHeight="1" x14ac:dyDescent="0.25">
      <c r="A130" s="13" t="s">
        <v>154</v>
      </c>
      <c r="B130" s="10" t="s">
        <v>321</v>
      </c>
      <c r="C130" s="84"/>
    </row>
    <row r="131" spans="1:3" ht="12" customHeight="1" x14ac:dyDescent="0.25">
      <c r="A131" s="13" t="s">
        <v>155</v>
      </c>
      <c r="B131" s="10" t="s">
        <v>322</v>
      </c>
      <c r="C131" s="84"/>
    </row>
    <row r="132" spans="1:3" ht="12" customHeight="1" thickBot="1" x14ac:dyDescent="0.3">
      <c r="A132" s="11" t="s">
        <v>156</v>
      </c>
      <c r="B132" s="10" t="s">
        <v>323</v>
      </c>
      <c r="C132" s="84"/>
    </row>
    <row r="133" spans="1:3" ht="12" customHeight="1" thickBot="1" x14ac:dyDescent="0.3">
      <c r="A133" s="18" t="s">
        <v>7</v>
      </c>
      <c r="B133" s="45" t="s">
        <v>315</v>
      </c>
      <c r="C133" s="91">
        <f>SUM(C134:C139)</f>
        <v>0</v>
      </c>
    </row>
    <row r="134" spans="1:3" ht="12" customHeight="1" x14ac:dyDescent="0.25">
      <c r="A134" s="13" t="s">
        <v>47</v>
      </c>
      <c r="B134" s="7" t="s">
        <v>324</v>
      </c>
      <c r="C134" s="84"/>
    </row>
    <row r="135" spans="1:3" ht="12" customHeight="1" x14ac:dyDescent="0.25">
      <c r="A135" s="13" t="s">
        <v>48</v>
      </c>
      <c r="B135" s="7" t="s">
        <v>316</v>
      </c>
      <c r="C135" s="84"/>
    </row>
    <row r="136" spans="1:3" ht="12" customHeight="1" x14ac:dyDescent="0.25">
      <c r="A136" s="13" t="s">
        <v>49</v>
      </c>
      <c r="B136" s="7" t="s">
        <v>317</v>
      </c>
      <c r="C136" s="84"/>
    </row>
    <row r="137" spans="1:3" ht="12" customHeight="1" x14ac:dyDescent="0.25">
      <c r="A137" s="13" t="s">
        <v>92</v>
      </c>
      <c r="B137" s="7" t="s">
        <v>318</v>
      </c>
      <c r="C137" s="84"/>
    </row>
    <row r="138" spans="1:3" ht="12" customHeight="1" x14ac:dyDescent="0.25">
      <c r="A138" s="13" t="s">
        <v>93</v>
      </c>
      <c r="B138" s="7" t="s">
        <v>319</v>
      </c>
      <c r="C138" s="84"/>
    </row>
    <row r="139" spans="1:3" ht="12" customHeight="1" thickBot="1" x14ac:dyDescent="0.3">
      <c r="A139" s="11" t="s">
        <v>94</v>
      </c>
      <c r="B139" s="7" t="s">
        <v>320</v>
      </c>
      <c r="C139" s="84"/>
    </row>
    <row r="140" spans="1:3" ht="12" customHeight="1" thickBot="1" x14ac:dyDescent="0.3">
      <c r="A140" s="18" t="s">
        <v>8</v>
      </c>
      <c r="B140" s="45" t="s">
        <v>328</v>
      </c>
      <c r="C140" s="97">
        <f>+C141+C142+C143+C144</f>
        <v>2582740</v>
      </c>
    </row>
    <row r="141" spans="1:3" ht="12" customHeight="1" x14ac:dyDescent="0.25">
      <c r="A141" s="13" t="s">
        <v>50</v>
      </c>
      <c r="B141" s="7" t="s">
        <v>259</v>
      </c>
      <c r="C141" s="84"/>
    </row>
    <row r="142" spans="1:3" ht="12" customHeight="1" x14ac:dyDescent="0.25">
      <c r="A142" s="13" t="s">
        <v>51</v>
      </c>
      <c r="B142" s="7" t="s">
        <v>260</v>
      </c>
      <c r="C142" s="84">
        <v>2582740</v>
      </c>
    </row>
    <row r="143" spans="1:3" ht="12" customHeight="1" x14ac:dyDescent="0.25">
      <c r="A143" s="13" t="s">
        <v>173</v>
      </c>
      <c r="B143" s="7" t="s">
        <v>329</v>
      </c>
      <c r="C143" s="84"/>
    </row>
    <row r="144" spans="1:3" ht="12" customHeight="1" thickBot="1" x14ac:dyDescent="0.3">
      <c r="A144" s="11" t="s">
        <v>174</v>
      </c>
      <c r="B144" s="5" t="s">
        <v>279</v>
      </c>
      <c r="C144" s="84"/>
    </row>
    <row r="145" spans="1:9" ht="12" customHeight="1" thickBot="1" x14ac:dyDescent="0.3">
      <c r="A145" s="18" t="s">
        <v>9</v>
      </c>
      <c r="B145" s="45" t="s">
        <v>330</v>
      </c>
      <c r="C145" s="100">
        <f>SUM(C146:C150)</f>
        <v>0</v>
      </c>
    </row>
    <row r="146" spans="1:9" ht="12" customHeight="1" x14ac:dyDescent="0.25">
      <c r="A146" s="13" t="s">
        <v>52</v>
      </c>
      <c r="B146" s="7" t="s">
        <v>325</v>
      </c>
      <c r="C146" s="84"/>
    </row>
    <row r="147" spans="1:9" ht="12" customHeight="1" x14ac:dyDescent="0.25">
      <c r="A147" s="13" t="s">
        <v>53</v>
      </c>
      <c r="B147" s="7" t="s">
        <v>332</v>
      </c>
      <c r="C147" s="84"/>
    </row>
    <row r="148" spans="1:9" ht="12" customHeight="1" x14ac:dyDescent="0.25">
      <c r="A148" s="13" t="s">
        <v>185</v>
      </c>
      <c r="B148" s="7" t="s">
        <v>327</v>
      </c>
      <c r="C148" s="84"/>
    </row>
    <row r="149" spans="1:9" ht="12" customHeight="1" x14ac:dyDescent="0.25">
      <c r="A149" s="13" t="s">
        <v>186</v>
      </c>
      <c r="B149" s="7" t="s">
        <v>333</v>
      </c>
      <c r="C149" s="84"/>
    </row>
    <row r="150" spans="1:9" ht="12" customHeight="1" thickBot="1" x14ac:dyDescent="0.3">
      <c r="A150" s="13" t="s">
        <v>331</v>
      </c>
      <c r="B150" s="7" t="s">
        <v>334</v>
      </c>
      <c r="C150" s="84"/>
    </row>
    <row r="151" spans="1:9" ht="12" customHeight="1" thickBot="1" x14ac:dyDescent="0.3">
      <c r="A151" s="18" t="s">
        <v>10</v>
      </c>
      <c r="B151" s="45" t="s">
        <v>335</v>
      </c>
      <c r="C151" s="218"/>
    </row>
    <row r="152" spans="1:9" ht="12" customHeight="1" thickBot="1" x14ac:dyDescent="0.3">
      <c r="A152" s="18" t="s">
        <v>11</v>
      </c>
      <c r="B152" s="45" t="s">
        <v>336</v>
      </c>
      <c r="C152" s="218"/>
    </row>
    <row r="153" spans="1:9" ht="15" customHeight="1" thickBot="1" x14ac:dyDescent="0.3">
      <c r="A153" s="18" t="s">
        <v>12</v>
      </c>
      <c r="B153" s="45" t="s">
        <v>338</v>
      </c>
      <c r="C153" s="188">
        <f>+C129+C133+C140+C145+C151+C152</f>
        <v>2582740</v>
      </c>
      <c r="F153" s="189"/>
      <c r="G153" s="190"/>
      <c r="H153" s="190"/>
      <c r="I153" s="190"/>
    </row>
    <row r="154" spans="1:9" s="177" customFormat="1" ht="12.95" customHeight="1" thickBot="1" x14ac:dyDescent="0.25">
      <c r="A154" s="89" t="s">
        <v>13</v>
      </c>
      <c r="B154" s="155" t="s">
        <v>337</v>
      </c>
      <c r="C154" s="188">
        <f>+C128+C153</f>
        <v>100156641</v>
      </c>
    </row>
    <row r="155" spans="1:9" ht="7.5" customHeight="1" x14ac:dyDescent="0.25"/>
    <row r="156" spans="1:9" x14ac:dyDescent="0.25">
      <c r="A156" s="227" t="s">
        <v>261</v>
      </c>
      <c r="B156" s="227"/>
      <c r="C156" s="227"/>
    </row>
    <row r="157" spans="1:9" ht="15" customHeight="1" thickBot="1" x14ac:dyDescent="0.3">
      <c r="A157" s="225" t="s">
        <v>80</v>
      </c>
      <c r="B157" s="225"/>
      <c r="C157" s="101" t="s">
        <v>397</v>
      </c>
    </row>
    <row r="158" spans="1:9" ht="13.5" customHeight="1" thickBot="1" x14ac:dyDescent="0.3">
      <c r="A158" s="18">
        <v>1</v>
      </c>
      <c r="B158" s="23" t="s">
        <v>339</v>
      </c>
      <c r="C158" s="91">
        <f>+C62-C128</f>
        <v>-9892830</v>
      </c>
      <c r="D158" s="191"/>
    </row>
    <row r="159" spans="1:9" ht="27.75" customHeight="1" thickBot="1" x14ac:dyDescent="0.3">
      <c r="A159" s="18" t="s">
        <v>4</v>
      </c>
      <c r="B159" s="23" t="s">
        <v>345</v>
      </c>
      <c r="C159" s="91">
        <f>+C86-C153</f>
        <v>9892780</v>
      </c>
    </row>
  </sheetData>
  <mergeCells count="6">
    <mergeCell ref="A157:B157"/>
    <mergeCell ref="A1:C1"/>
    <mergeCell ref="A2:B2"/>
    <mergeCell ref="A89:C89"/>
    <mergeCell ref="A90:B90"/>
    <mergeCell ref="A156:C156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Dáka Önkormányzat
2016. ÉVI KÖLTSÉGVETÉS
KÖTELEZŐ FELADATAINAK MÉRLEGE &amp;R&amp;"Times New Roman CE,Félkövér dőlt"&amp;11 2. melléklet a 3/2017. (V.30.) önkormányzati rendelethez</oddHeader>
  </headerFooter>
  <rowBreaks count="1" manualBreakCount="1">
    <brk id="88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3"/>
  <sheetViews>
    <sheetView view="pageLayout" topLeftCell="A10" zoomScaleNormal="115" zoomScaleSheetLayoutView="100" workbookViewId="0">
      <selection activeCell="E18" sqref="E18"/>
    </sheetView>
  </sheetViews>
  <sheetFormatPr defaultRowHeight="12.75" x14ac:dyDescent="0.2"/>
  <cols>
    <col min="1" max="1" width="6.83203125" style="31" customWidth="1"/>
    <col min="2" max="2" width="55.1640625" style="62" customWidth="1"/>
    <col min="3" max="3" width="16.33203125" style="31" customWidth="1"/>
    <col min="4" max="4" width="55.1640625" style="31" customWidth="1"/>
    <col min="5" max="5" width="16.33203125" style="31" customWidth="1"/>
    <col min="6" max="6" width="4.83203125" style="31" customWidth="1"/>
    <col min="7" max="16384" width="9.33203125" style="31"/>
  </cols>
  <sheetData>
    <row r="1" spans="1:6" ht="39.75" customHeight="1" x14ac:dyDescent="0.2">
      <c r="B1" s="113" t="s">
        <v>84</v>
      </c>
      <c r="C1" s="114"/>
      <c r="D1" s="114"/>
      <c r="E1" s="114"/>
      <c r="F1" s="230" t="s">
        <v>401</v>
      </c>
    </row>
    <row r="2" spans="1:6" ht="14.25" thickBot="1" x14ac:dyDescent="0.25">
      <c r="E2" s="115" t="s">
        <v>399</v>
      </c>
      <c r="F2" s="230"/>
    </row>
    <row r="3" spans="1:6" ht="18" customHeight="1" thickBot="1" x14ac:dyDescent="0.25">
      <c r="A3" s="228" t="s">
        <v>42</v>
      </c>
      <c r="B3" s="116" t="s">
        <v>37</v>
      </c>
      <c r="C3" s="117"/>
      <c r="D3" s="116" t="s">
        <v>38</v>
      </c>
      <c r="E3" s="118"/>
      <c r="F3" s="230"/>
    </row>
    <row r="4" spans="1:6" s="119" customFormat="1" ht="35.25" customHeight="1" thickBot="1" x14ac:dyDescent="0.25">
      <c r="A4" s="229"/>
      <c r="B4" s="63" t="s">
        <v>40</v>
      </c>
      <c r="C4" s="64" t="str">
        <f>+'1.sz.mell.'!C3</f>
        <v>2016. évi előirányzat</v>
      </c>
      <c r="D4" s="63" t="s">
        <v>40</v>
      </c>
      <c r="E4" s="30" t="str">
        <f>+C4</f>
        <v>2016. évi előirányzat</v>
      </c>
      <c r="F4" s="230"/>
    </row>
    <row r="5" spans="1:6" s="124" customFormat="1" ht="12" customHeight="1" thickBot="1" x14ac:dyDescent="0.25">
      <c r="A5" s="120"/>
      <c r="B5" s="121" t="s">
        <v>358</v>
      </c>
      <c r="C5" s="122" t="s">
        <v>359</v>
      </c>
      <c r="D5" s="121" t="s">
        <v>360</v>
      </c>
      <c r="E5" s="123" t="s">
        <v>361</v>
      </c>
      <c r="F5" s="230"/>
    </row>
    <row r="6" spans="1:6" ht="12.95" customHeight="1" x14ac:dyDescent="0.2">
      <c r="A6" s="125" t="s">
        <v>3</v>
      </c>
      <c r="B6" s="126" t="s">
        <v>262</v>
      </c>
      <c r="C6" s="102">
        <v>53845921</v>
      </c>
      <c r="D6" s="126" t="s">
        <v>41</v>
      </c>
      <c r="E6" s="108">
        <v>13952802</v>
      </c>
      <c r="F6" s="230"/>
    </row>
    <row r="7" spans="1:6" ht="12.95" customHeight="1" x14ac:dyDescent="0.2">
      <c r="A7" s="127" t="s">
        <v>4</v>
      </c>
      <c r="B7" s="128" t="s">
        <v>263</v>
      </c>
      <c r="C7" s="103">
        <v>14228958</v>
      </c>
      <c r="D7" s="128" t="s">
        <v>100</v>
      </c>
      <c r="E7" s="109">
        <v>3422079</v>
      </c>
      <c r="F7" s="230"/>
    </row>
    <row r="8" spans="1:6" ht="12.95" customHeight="1" x14ac:dyDescent="0.2">
      <c r="A8" s="127" t="s">
        <v>5</v>
      </c>
      <c r="B8" s="128" t="s">
        <v>284</v>
      </c>
      <c r="C8" s="103"/>
      <c r="D8" s="128" t="s">
        <v>124</v>
      </c>
      <c r="E8" s="109">
        <v>9778459</v>
      </c>
      <c r="F8" s="230"/>
    </row>
    <row r="9" spans="1:6" ht="12.95" customHeight="1" x14ac:dyDescent="0.2">
      <c r="A9" s="127" t="s">
        <v>6</v>
      </c>
      <c r="B9" s="128" t="s">
        <v>91</v>
      </c>
      <c r="C9" s="103">
        <v>4570894</v>
      </c>
      <c r="D9" s="128" t="s">
        <v>101</v>
      </c>
      <c r="E9" s="109">
        <v>3861800</v>
      </c>
      <c r="F9" s="230"/>
    </row>
    <row r="10" spans="1:6" ht="12.95" customHeight="1" x14ac:dyDescent="0.2">
      <c r="A10" s="127" t="s">
        <v>7</v>
      </c>
      <c r="B10" s="129" t="s">
        <v>288</v>
      </c>
      <c r="C10" s="103">
        <v>5302650</v>
      </c>
      <c r="D10" s="128" t="s">
        <v>102</v>
      </c>
      <c r="E10" s="109">
        <v>49901062</v>
      </c>
      <c r="F10" s="230"/>
    </row>
    <row r="11" spans="1:6" ht="12.95" customHeight="1" x14ac:dyDescent="0.2">
      <c r="A11" s="127" t="s">
        <v>8</v>
      </c>
      <c r="B11" s="128" t="s">
        <v>264</v>
      </c>
      <c r="C11" s="104"/>
      <c r="D11" s="128" t="s">
        <v>34</v>
      </c>
      <c r="E11" s="109">
        <v>6925001</v>
      </c>
      <c r="F11" s="230"/>
    </row>
    <row r="12" spans="1:6" ht="12.95" customHeight="1" x14ac:dyDescent="0.2">
      <c r="A12" s="127" t="s">
        <v>9</v>
      </c>
      <c r="B12" s="128" t="s">
        <v>346</v>
      </c>
      <c r="C12" s="103"/>
      <c r="D12" s="29"/>
      <c r="E12" s="109"/>
      <c r="F12" s="230"/>
    </row>
    <row r="13" spans="1:6" ht="12.95" customHeight="1" x14ac:dyDescent="0.2">
      <c r="A13" s="127" t="s">
        <v>10</v>
      </c>
      <c r="B13" s="29"/>
      <c r="C13" s="103"/>
      <c r="D13" s="29"/>
      <c r="E13" s="109"/>
      <c r="F13" s="230"/>
    </row>
    <row r="14" spans="1:6" ht="12.95" customHeight="1" x14ac:dyDescent="0.2">
      <c r="A14" s="127" t="s">
        <v>11</v>
      </c>
      <c r="B14" s="192"/>
      <c r="C14" s="104"/>
      <c r="D14" s="29"/>
      <c r="E14" s="109"/>
      <c r="F14" s="230"/>
    </row>
    <row r="15" spans="1:6" ht="12.95" customHeight="1" x14ac:dyDescent="0.2">
      <c r="A15" s="127" t="s">
        <v>12</v>
      </c>
      <c r="B15" s="29"/>
      <c r="C15" s="103"/>
      <c r="D15" s="29"/>
      <c r="E15" s="109"/>
      <c r="F15" s="230"/>
    </row>
    <row r="16" spans="1:6" ht="12.95" customHeight="1" x14ac:dyDescent="0.2">
      <c r="A16" s="127" t="s">
        <v>13</v>
      </c>
      <c r="B16" s="29"/>
      <c r="C16" s="103"/>
      <c r="D16" s="29"/>
      <c r="E16" s="109"/>
      <c r="F16" s="230"/>
    </row>
    <row r="17" spans="1:6" ht="12.95" customHeight="1" thickBot="1" x14ac:dyDescent="0.25">
      <c r="A17" s="127" t="s">
        <v>14</v>
      </c>
      <c r="B17" s="32"/>
      <c r="C17" s="105"/>
      <c r="D17" s="29"/>
      <c r="E17" s="110"/>
      <c r="F17" s="230"/>
    </row>
    <row r="18" spans="1:6" ht="15.95" customHeight="1" thickBot="1" x14ac:dyDescent="0.25">
      <c r="A18" s="130" t="s">
        <v>15</v>
      </c>
      <c r="B18" s="46" t="s">
        <v>347</v>
      </c>
      <c r="C18" s="106">
        <f>SUM(C6:C17)</f>
        <v>77948423</v>
      </c>
      <c r="D18" s="46" t="s">
        <v>270</v>
      </c>
      <c r="E18" s="111">
        <f>SUM(E6:E17)</f>
        <v>87841203</v>
      </c>
      <c r="F18" s="230"/>
    </row>
    <row r="19" spans="1:6" ht="12.95" customHeight="1" x14ac:dyDescent="0.2">
      <c r="A19" s="131" t="s">
        <v>16</v>
      </c>
      <c r="B19" s="132" t="s">
        <v>267</v>
      </c>
      <c r="C19" s="220">
        <f>+C20+C21+C22+C23</f>
        <v>12475520</v>
      </c>
      <c r="D19" s="133" t="s">
        <v>108</v>
      </c>
      <c r="E19" s="112"/>
      <c r="F19" s="230"/>
    </row>
    <row r="20" spans="1:6" ht="12.95" customHeight="1" x14ac:dyDescent="0.2">
      <c r="A20" s="134" t="s">
        <v>17</v>
      </c>
      <c r="B20" s="133" t="s">
        <v>117</v>
      </c>
      <c r="C20" s="35">
        <v>9982180</v>
      </c>
      <c r="D20" s="133" t="s">
        <v>269</v>
      </c>
      <c r="E20" s="36"/>
      <c r="F20" s="230"/>
    </row>
    <row r="21" spans="1:6" ht="12.95" customHeight="1" x14ac:dyDescent="0.2">
      <c r="A21" s="134" t="s">
        <v>18</v>
      </c>
      <c r="B21" s="133" t="s">
        <v>118</v>
      </c>
      <c r="C21" s="35"/>
      <c r="D21" s="133" t="s">
        <v>82</v>
      </c>
      <c r="E21" s="36"/>
      <c r="F21" s="230"/>
    </row>
    <row r="22" spans="1:6" ht="12.95" customHeight="1" x14ac:dyDescent="0.2">
      <c r="A22" s="134" t="s">
        <v>19</v>
      </c>
      <c r="B22" s="133" t="s">
        <v>122</v>
      </c>
      <c r="C22" s="35"/>
      <c r="D22" s="133" t="s">
        <v>83</v>
      </c>
      <c r="E22" s="36"/>
      <c r="F22" s="230"/>
    </row>
    <row r="23" spans="1:6" ht="12.95" customHeight="1" x14ac:dyDescent="0.2">
      <c r="A23" s="134" t="s">
        <v>20</v>
      </c>
      <c r="B23" s="133" t="s">
        <v>123</v>
      </c>
      <c r="C23" s="35">
        <v>2493340</v>
      </c>
      <c r="D23" s="132" t="s">
        <v>125</v>
      </c>
      <c r="E23" s="36"/>
      <c r="F23" s="230"/>
    </row>
    <row r="24" spans="1:6" ht="12.95" customHeight="1" x14ac:dyDescent="0.2">
      <c r="A24" s="134" t="s">
        <v>21</v>
      </c>
      <c r="B24" s="133" t="s">
        <v>268</v>
      </c>
      <c r="C24" s="135">
        <f>+C25+C26</f>
        <v>0</v>
      </c>
      <c r="D24" s="133" t="s">
        <v>109</v>
      </c>
      <c r="E24" s="36"/>
      <c r="F24" s="230"/>
    </row>
    <row r="25" spans="1:6" ht="12.95" customHeight="1" x14ac:dyDescent="0.2">
      <c r="A25" s="131" t="s">
        <v>22</v>
      </c>
      <c r="B25" s="132" t="s">
        <v>265</v>
      </c>
      <c r="C25" s="107"/>
      <c r="D25" s="126" t="s">
        <v>329</v>
      </c>
      <c r="E25" s="112"/>
      <c r="F25" s="230"/>
    </row>
    <row r="26" spans="1:6" ht="12.95" customHeight="1" x14ac:dyDescent="0.2">
      <c r="A26" s="134" t="s">
        <v>23</v>
      </c>
      <c r="B26" s="133" t="s">
        <v>266</v>
      </c>
      <c r="C26" s="35"/>
      <c r="D26" s="128" t="s">
        <v>335</v>
      </c>
      <c r="E26" s="36"/>
      <c r="F26" s="230"/>
    </row>
    <row r="27" spans="1:6" ht="12.95" customHeight="1" x14ac:dyDescent="0.2">
      <c r="A27" s="127" t="s">
        <v>24</v>
      </c>
      <c r="B27" s="133" t="s">
        <v>340</v>
      </c>
      <c r="C27" s="35"/>
      <c r="D27" s="128" t="s">
        <v>336</v>
      </c>
      <c r="E27" s="36"/>
      <c r="F27" s="230"/>
    </row>
    <row r="28" spans="1:6" ht="12.95" customHeight="1" thickBot="1" x14ac:dyDescent="0.25">
      <c r="A28" s="164" t="s">
        <v>25</v>
      </c>
      <c r="B28" s="132" t="s">
        <v>223</v>
      </c>
      <c r="C28" s="107"/>
      <c r="D28" s="194" t="s">
        <v>398</v>
      </c>
      <c r="E28" s="112">
        <v>2582740</v>
      </c>
      <c r="F28" s="230"/>
    </row>
    <row r="29" spans="1:6" ht="20.25" customHeight="1" thickBot="1" x14ac:dyDescent="0.25">
      <c r="A29" s="130" t="s">
        <v>26</v>
      </c>
      <c r="B29" s="46" t="s">
        <v>348</v>
      </c>
      <c r="C29" s="106">
        <f>+C19+C24+C27+C28</f>
        <v>12475520</v>
      </c>
      <c r="D29" s="46" t="s">
        <v>350</v>
      </c>
      <c r="E29" s="111">
        <f>SUM(E19:E28)</f>
        <v>2582740</v>
      </c>
      <c r="F29" s="230"/>
    </row>
    <row r="30" spans="1:6" ht="13.5" thickBot="1" x14ac:dyDescent="0.25">
      <c r="A30" s="130" t="s">
        <v>27</v>
      </c>
      <c r="B30" s="136" t="s">
        <v>349</v>
      </c>
      <c r="C30" s="137">
        <f>+C18+C29</f>
        <v>90423943</v>
      </c>
      <c r="D30" s="136" t="s">
        <v>351</v>
      </c>
      <c r="E30" s="137">
        <f>+E18+E29</f>
        <v>90423943</v>
      </c>
      <c r="F30" s="230"/>
    </row>
    <row r="31" spans="1:6" ht="13.5" thickBot="1" x14ac:dyDescent="0.25">
      <c r="A31" s="130" t="s">
        <v>28</v>
      </c>
      <c r="B31" s="136" t="s">
        <v>86</v>
      </c>
      <c r="C31" s="137">
        <f>IF(C18-E18&lt;0,E18-C18,"-")</f>
        <v>9892780</v>
      </c>
      <c r="D31" s="136" t="s">
        <v>87</v>
      </c>
      <c r="E31" s="137" t="str">
        <f>IF(C18-E18&gt;0,C18-E18,"-")</f>
        <v>-</v>
      </c>
      <c r="F31" s="230"/>
    </row>
    <row r="32" spans="1:6" ht="13.5" thickBot="1" x14ac:dyDescent="0.25">
      <c r="A32" s="130" t="s">
        <v>29</v>
      </c>
      <c r="B32" s="136" t="s">
        <v>126</v>
      </c>
      <c r="C32" s="137" t="str">
        <f>IF(C18+C29-E30&lt;0,E30-(C18+C29),"-")</f>
        <v>-</v>
      </c>
      <c r="D32" s="136" t="s">
        <v>127</v>
      </c>
      <c r="E32" s="137" t="str">
        <f>IF(C18+C29-E30&gt;0,C18+C29-E30,"-")</f>
        <v>-</v>
      </c>
      <c r="F32" s="230"/>
    </row>
    <row r="33" spans="2:4" ht="18.75" x14ac:dyDescent="0.2">
      <c r="B33" s="231"/>
      <c r="C33" s="231"/>
      <c r="D33" s="231"/>
    </row>
  </sheetData>
  <mergeCells count="3">
    <mergeCell ref="A3:A4"/>
    <mergeCell ref="F1:F32"/>
    <mergeCell ref="B33:D33"/>
  </mergeCells>
  <phoneticPr fontId="0" type="noConversion"/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 xml:space="preserve">&amp;R&amp;"Times New Roman CE,Félkövér dőlt"&amp;11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3"/>
  <sheetViews>
    <sheetView view="pageLayout" zoomScaleNormal="100" zoomScaleSheetLayoutView="115" workbookViewId="0">
      <selection activeCell="E20" sqref="E20"/>
    </sheetView>
  </sheetViews>
  <sheetFormatPr defaultRowHeight="12.75" x14ac:dyDescent="0.2"/>
  <cols>
    <col min="1" max="1" width="6.83203125" style="31" customWidth="1"/>
    <col min="2" max="2" width="55.1640625" style="62" customWidth="1"/>
    <col min="3" max="3" width="16.33203125" style="31" customWidth="1"/>
    <col min="4" max="4" width="55.1640625" style="31" customWidth="1"/>
    <col min="5" max="5" width="16.33203125" style="31" customWidth="1"/>
    <col min="6" max="6" width="4.83203125" style="31" customWidth="1"/>
    <col min="7" max="16384" width="9.33203125" style="31"/>
  </cols>
  <sheetData>
    <row r="1" spans="1:6" ht="31.5" x14ac:dyDescent="0.2">
      <c r="B1" s="113" t="s">
        <v>85</v>
      </c>
      <c r="C1" s="114"/>
      <c r="D1" s="114"/>
      <c r="E1" s="114"/>
      <c r="F1" s="230" t="s">
        <v>402</v>
      </c>
    </row>
    <row r="2" spans="1:6" ht="14.25" thickBot="1" x14ac:dyDescent="0.25">
      <c r="E2" s="115" t="s">
        <v>399</v>
      </c>
      <c r="F2" s="230"/>
    </row>
    <row r="3" spans="1:6" ht="13.5" thickBot="1" x14ac:dyDescent="0.25">
      <c r="A3" s="232" t="s">
        <v>42</v>
      </c>
      <c r="B3" s="116" t="s">
        <v>37</v>
      </c>
      <c r="C3" s="117"/>
      <c r="D3" s="116" t="s">
        <v>38</v>
      </c>
      <c r="E3" s="118"/>
      <c r="F3" s="230"/>
    </row>
    <row r="4" spans="1:6" s="119" customFormat="1" ht="24.75" thickBot="1" x14ac:dyDescent="0.25">
      <c r="A4" s="233"/>
      <c r="B4" s="63" t="s">
        <v>40</v>
      </c>
      <c r="C4" s="64" t="str">
        <f>+'3.sz.mell  '!C4</f>
        <v>2016. évi előirányzat</v>
      </c>
      <c r="D4" s="63" t="s">
        <v>40</v>
      </c>
      <c r="E4" s="64" t="str">
        <f>+'3.sz.mell  '!C4</f>
        <v>2016. évi előirányzat</v>
      </c>
      <c r="F4" s="230"/>
    </row>
    <row r="5" spans="1:6" s="119" customFormat="1" ht="13.5" thickBot="1" x14ac:dyDescent="0.25">
      <c r="A5" s="120"/>
      <c r="B5" s="121" t="s">
        <v>358</v>
      </c>
      <c r="C5" s="122" t="s">
        <v>359</v>
      </c>
      <c r="D5" s="121" t="s">
        <v>360</v>
      </c>
      <c r="E5" s="123" t="s">
        <v>361</v>
      </c>
      <c r="F5" s="230"/>
    </row>
    <row r="6" spans="1:6" ht="12.95" customHeight="1" x14ac:dyDescent="0.2">
      <c r="A6" s="125" t="s">
        <v>3</v>
      </c>
      <c r="B6" s="126" t="s">
        <v>271</v>
      </c>
      <c r="C6" s="102">
        <v>9732698</v>
      </c>
      <c r="D6" s="126" t="s">
        <v>119</v>
      </c>
      <c r="E6" s="108"/>
      <c r="F6" s="230"/>
    </row>
    <row r="7" spans="1:6" x14ac:dyDescent="0.2">
      <c r="A7" s="127" t="s">
        <v>4</v>
      </c>
      <c r="B7" s="128" t="s">
        <v>272</v>
      </c>
      <c r="C7" s="103"/>
      <c r="D7" s="128" t="s">
        <v>277</v>
      </c>
      <c r="E7" s="109"/>
      <c r="F7" s="230"/>
    </row>
    <row r="8" spans="1:6" ht="12.95" customHeight="1" x14ac:dyDescent="0.2">
      <c r="A8" s="127" t="s">
        <v>5</v>
      </c>
      <c r="B8" s="128" t="s">
        <v>0</v>
      </c>
      <c r="C8" s="103"/>
      <c r="D8" s="128" t="s">
        <v>104</v>
      </c>
      <c r="E8" s="109"/>
      <c r="F8" s="230"/>
    </row>
    <row r="9" spans="1:6" ht="12.95" customHeight="1" x14ac:dyDescent="0.2">
      <c r="A9" s="127" t="s">
        <v>6</v>
      </c>
      <c r="B9" s="128" t="s">
        <v>273</v>
      </c>
      <c r="C9" s="103"/>
      <c r="D9" s="128" t="s">
        <v>278</v>
      </c>
      <c r="E9" s="109"/>
      <c r="F9" s="230"/>
    </row>
    <row r="10" spans="1:6" ht="12.75" customHeight="1" x14ac:dyDescent="0.2">
      <c r="A10" s="127" t="s">
        <v>7</v>
      </c>
      <c r="B10" s="128" t="s">
        <v>274</v>
      </c>
      <c r="C10" s="103"/>
      <c r="D10" s="128" t="s">
        <v>121</v>
      </c>
      <c r="E10" s="109"/>
      <c r="F10" s="230"/>
    </row>
    <row r="11" spans="1:6" ht="12.95" customHeight="1" x14ac:dyDescent="0.2">
      <c r="A11" s="127" t="s">
        <v>8</v>
      </c>
      <c r="B11" s="128" t="s">
        <v>275</v>
      </c>
      <c r="C11" s="104"/>
      <c r="D11" s="195"/>
      <c r="E11" s="109"/>
      <c r="F11" s="230"/>
    </row>
    <row r="12" spans="1:6" ht="12.95" customHeight="1" x14ac:dyDescent="0.2">
      <c r="A12" s="127" t="s">
        <v>9</v>
      </c>
      <c r="B12" s="29"/>
      <c r="C12" s="103"/>
      <c r="D12" s="195"/>
      <c r="E12" s="109"/>
      <c r="F12" s="230"/>
    </row>
    <row r="13" spans="1:6" ht="12.95" customHeight="1" x14ac:dyDescent="0.2">
      <c r="A13" s="127" t="s">
        <v>10</v>
      </c>
      <c r="B13" s="29"/>
      <c r="C13" s="103"/>
      <c r="D13" s="196"/>
      <c r="E13" s="109"/>
      <c r="F13" s="230"/>
    </row>
    <row r="14" spans="1:6" ht="12.95" customHeight="1" x14ac:dyDescent="0.2">
      <c r="A14" s="127" t="s">
        <v>11</v>
      </c>
      <c r="B14" s="193"/>
      <c r="C14" s="104"/>
      <c r="D14" s="195"/>
      <c r="E14" s="109"/>
      <c r="F14" s="230"/>
    </row>
    <row r="15" spans="1:6" x14ac:dyDescent="0.2">
      <c r="A15" s="127" t="s">
        <v>12</v>
      </c>
      <c r="B15" s="29"/>
      <c r="C15" s="104"/>
      <c r="D15" s="195"/>
      <c r="E15" s="109"/>
      <c r="F15" s="230"/>
    </row>
    <row r="16" spans="1:6" ht="12.95" customHeight="1" thickBot="1" x14ac:dyDescent="0.25">
      <c r="A16" s="164" t="s">
        <v>13</v>
      </c>
      <c r="B16" s="194"/>
      <c r="C16" s="166"/>
      <c r="D16" s="165" t="s">
        <v>34</v>
      </c>
      <c r="E16" s="152">
        <v>9732698</v>
      </c>
      <c r="F16" s="230"/>
    </row>
    <row r="17" spans="1:6" ht="15.95" customHeight="1" thickBot="1" x14ac:dyDescent="0.25">
      <c r="A17" s="130" t="s">
        <v>14</v>
      </c>
      <c r="B17" s="46" t="s">
        <v>285</v>
      </c>
      <c r="C17" s="106">
        <f>+C6+C8+C9+C11+C12+C13+C14+C15+C16</f>
        <v>9732698</v>
      </c>
      <c r="D17" s="46" t="s">
        <v>286</v>
      </c>
      <c r="E17" s="111">
        <f>+E6+E8+E10+E11+E12+E13+E14+E15+E16</f>
        <v>9732698</v>
      </c>
      <c r="F17" s="230"/>
    </row>
    <row r="18" spans="1:6" ht="12.95" customHeight="1" x14ac:dyDescent="0.2">
      <c r="A18" s="125" t="s">
        <v>15</v>
      </c>
      <c r="B18" s="139" t="s">
        <v>139</v>
      </c>
      <c r="C18" s="146">
        <f>+C19+C20+C21+C22+C23</f>
        <v>0</v>
      </c>
      <c r="D18" s="133" t="s">
        <v>108</v>
      </c>
      <c r="E18" s="34"/>
      <c r="F18" s="230"/>
    </row>
    <row r="19" spans="1:6" ht="12.95" customHeight="1" x14ac:dyDescent="0.2">
      <c r="A19" s="127" t="s">
        <v>16</v>
      </c>
      <c r="B19" s="140" t="s">
        <v>128</v>
      </c>
      <c r="C19" s="35"/>
      <c r="D19" s="133" t="s">
        <v>111</v>
      </c>
      <c r="E19" s="36"/>
      <c r="F19" s="230"/>
    </row>
    <row r="20" spans="1:6" ht="12.95" customHeight="1" x14ac:dyDescent="0.2">
      <c r="A20" s="125" t="s">
        <v>17</v>
      </c>
      <c r="B20" s="140" t="s">
        <v>129</v>
      </c>
      <c r="C20" s="35"/>
      <c r="D20" s="133" t="s">
        <v>82</v>
      </c>
      <c r="E20" s="36"/>
      <c r="F20" s="230"/>
    </row>
    <row r="21" spans="1:6" ht="12.95" customHeight="1" x14ac:dyDescent="0.2">
      <c r="A21" s="127" t="s">
        <v>18</v>
      </c>
      <c r="B21" s="140" t="s">
        <v>130</v>
      </c>
      <c r="C21" s="35"/>
      <c r="D21" s="133" t="s">
        <v>83</v>
      </c>
      <c r="E21" s="36"/>
      <c r="F21" s="230"/>
    </row>
    <row r="22" spans="1:6" ht="12.95" customHeight="1" x14ac:dyDescent="0.2">
      <c r="A22" s="125" t="s">
        <v>19</v>
      </c>
      <c r="B22" s="140" t="s">
        <v>131</v>
      </c>
      <c r="C22" s="35"/>
      <c r="D22" s="132" t="s">
        <v>125</v>
      </c>
      <c r="E22" s="36"/>
      <c r="F22" s="230"/>
    </row>
    <row r="23" spans="1:6" ht="12.95" customHeight="1" x14ac:dyDescent="0.2">
      <c r="A23" s="127" t="s">
        <v>20</v>
      </c>
      <c r="B23" s="141" t="s">
        <v>132</v>
      </c>
      <c r="C23" s="35"/>
      <c r="D23" s="133" t="s">
        <v>112</v>
      </c>
      <c r="E23" s="36"/>
      <c r="F23" s="230"/>
    </row>
    <row r="24" spans="1:6" ht="12.95" customHeight="1" x14ac:dyDescent="0.2">
      <c r="A24" s="125" t="s">
        <v>21</v>
      </c>
      <c r="B24" s="142" t="s">
        <v>133</v>
      </c>
      <c r="C24" s="135">
        <f>+C25+C26+C27+C28+C29</f>
        <v>0</v>
      </c>
      <c r="D24" s="143" t="s">
        <v>110</v>
      </c>
      <c r="E24" s="36"/>
      <c r="F24" s="230"/>
    </row>
    <row r="25" spans="1:6" ht="12.95" customHeight="1" x14ac:dyDescent="0.2">
      <c r="A25" s="127" t="s">
        <v>22</v>
      </c>
      <c r="B25" s="141" t="s">
        <v>134</v>
      </c>
      <c r="C25" s="35"/>
      <c r="D25" s="143" t="s">
        <v>279</v>
      </c>
      <c r="E25" s="36"/>
      <c r="F25" s="230"/>
    </row>
    <row r="26" spans="1:6" ht="12.95" customHeight="1" x14ac:dyDescent="0.2">
      <c r="A26" s="125" t="s">
        <v>23</v>
      </c>
      <c r="B26" s="141" t="s">
        <v>135</v>
      </c>
      <c r="C26" s="35"/>
      <c r="D26" s="138"/>
      <c r="E26" s="36"/>
      <c r="F26" s="230"/>
    </row>
    <row r="27" spans="1:6" ht="12.95" customHeight="1" x14ac:dyDescent="0.2">
      <c r="A27" s="127" t="s">
        <v>24</v>
      </c>
      <c r="B27" s="140" t="s">
        <v>136</v>
      </c>
      <c r="C27" s="35"/>
      <c r="D27" s="44"/>
      <c r="E27" s="36"/>
      <c r="F27" s="230"/>
    </row>
    <row r="28" spans="1:6" ht="12.95" customHeight="1" x14ac:dyDescent="0.2">
      <c r="A28" s="125" t="s">
        <v>25</v>
      </c>
      <c r="B28" s="144" t="s">
        <v>137</v>
      </c>
      <c r="C28" s="35"/>
      <c r="D28" s="29"/>
      <c r="E28" s="36"/>
      <c r="F28" s="230"/>
    </row>
    <row r="29" spans="1:6" ht="12.95" customHeight="1" thickBot="1" x14ac:dyDescent="0.25">
      <c r="A29" s="127" t="s">
        <v>26</v>
      </c>
      <c r="B29" s="145" t="s">
        <v>138</v>
      </c>
      <c r="C29" s="35"/>
      <c r="D29" s="44"/>
      <c r="E29" s="36"/>
      <c r="F29" s="230"/>
    </row>
    <row r="30" spans="1:6" ht="21.75" customHeight="1" thickBot="1" x14ac:dyDescent="0.25">
      <c r="A30" s="130" t="s">
        <v>27</v>
      </c>
      <c r="B30" s="46" t="s">
        <v>276</v>
      </c>
      <c r="C30" s="106">
        <f>+C18+C24</f>
        <v>0</v>
      </c>
      <c r="D30" s="46" t="s">
        <v>280</v>
      </c>
      <c r="E30" s="111">
        <f>SUM(E18:E29)</f>
        <v>0</v>
      </c>
      <c r="F30" s="230"/>
    </row>
    <row r="31" spans="1:6" ht="13.5" thickBot="1" x14ac:dyDescent="0.25">
      <c r="A31" s="130" t="s">
        <v>28</v>
      </c>
      <c r="B31" s="136" t="s">
        <v>281</v>
      </c>
      <c r="C31" s="137">
        <f>+C17+C30</f>
        <v>9732698</v>
      </c>
      <c r="D31" s="136" t="s">
        <v>282</v>
      </c>
      <c r="E31" s="137">
        <f>+E17+E30</f>
        <v>9732698</v>
      </c>
      <c r="F31" s="230"/>
    </row>
    <row r="32" spans="1:6" ht="13.5" thickBot="1" x14ac:dyDescent="0.25">
      <c r="A32" s="130" t="s">
        <v>29</v>
      </c>
      <c r="B32" s="136" t="s">
        <v>86</v>
      </c>
      <c r="C32" s="137" t="str">
        <f>IF(C17-E17&lt;0,E17-C17,"-")</f>
        <v>-</v>
      </c>
      <c r="D32" s="136" t="s">
        <v>87</v>
      </c>
      <c r="E32" s="137" t="str">
        <f>IF(C17-E17&gt;0,C17-E17,"-")</f>
        <v>-</v>
      </c>
      <c r="F32" s="230"/>
    </row>
    <row r="33" spans="1:6" ht="13.5" thickBot="1" x14ac:dyDescent="0.25">
      <c r="A33" s="130" t="s">
        <v>30</v>
      </c>
      <c r="B33" s="136" t="s">
        <v>126</v>
      </c>
      <c r="C33" s="137" t="str">
        <f>IF(C17+C30-E26&lt;0,E26-(C17+C30),"-")</f>
        <v>-</v>
      </c>
      <c r="D33" s="136" t="s">
        <v>127</v>
      </c>
      <c r="E33" s="137">
        <f>IF(C17+C30-E26&gt;0,C17+C30-E26,"-")</f>
        <v>9732698</v>
      </c>
      <c r="F33" s="230"/>
    </row>
  </sheetData>
  <mergeCells count="2">
    <mergeCell ref="A3:A4"/>
    <mergeCell ref="F1:F3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93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19"/>
  <sheetViews>
    <sheetView workbookViewId="0">
      <selection activeCell="C32" sqref="C32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47" t="s">
        <v>77</v>
      </c>
      <c r="E1" s="50" t="s">
        <v>81</v>
      </c>
    </row>
    <row r="3" spans="1:5" x14ac:dyDescent="0.2">
      <c r="A3" s="51"/>
      <c r="B3" s="52"/>
      <c r="C3" s="51"/>
      <c r="D3" s="54"/>
      <c r="E3" s="52"/>
    </row>
    <row r="4" spans="1:5" ht="15.75" x14ac:dyDescent="0.25">
      <c r="A4" s="37" t="str">
        <f>+ÖSSZEFÜGGÉSEK!A5</f>
        <v>2016. évi előirányzat BEVÉTELEK</v>
      </c>
      <c r="B4" s="53"/>
      <c r="C4" s="60"/>
      <c r="D4" s="54"/>
      <c r="E4" s="52"/>
    </row>
    <row r="5" spans="1:5" x14ac:dyDescent="0.2">
      <c r="A5" s="51"/>
      <c r="B5" s="52"/>
      <c r="C5" s="51"/>
      <c r="D5" s="54"/>
      <c r="E5" s="52"/>
    </row>
    <row r="6" spans="1:5" x14ac:dyDescent="0.2">
      <c r="A6" s="51" t="s">
        <v>378</v>
      </c>
      <c r="B6" s="52">
        <f>+'1.sz.mell.'!C62</f>
        <v>87681121</v>
      </c>
      <c r="C6" s="51" t="s">
        <v>352</v>
      </c>
      <c r="D6" s="54">
        <f>+'3.sz.mell  '!C18+'4.sz.mell  '!C17</f>
        <v>87681121</v>
      </c>
      <c r="E6" s="52">
        <f t="shared" ref="E6:E15" si="0">+B6-D6</f>
        <v>0</v>
      </c>
    </row>
    <row r="7" spans="1:5" x14ac:dyDescent="0.2">
      <c r="A7" s="51" t="s">
        <v>379</v>
      </c>
      <c r="B7" s="52">
        <f>+'1.sz.mell.'!C86</f>
        <v>12475520</v>
      </c>
      <c r="C7" s="51" t="s">
        <v>353</v>
      </c>
      <c r="D7" s="54">
        <f>+'3.sz.mell  '!C29+'4.sz.mell  '!C30</f>
        <v>12475520</v>
      </c>
      <c r="E7" s="52">
        <f t="shared" si="0"/>
        <v>0</v>
      </c>
    </row>
    <row r="8" spans="1:5" x14ac:dyDescent="0.2">
      <c r="A8" s="51" t="s">
        <v>380</v>
      </c>
      <c r="B8" s="52">
        <f>+'1.sz.mell.'!C87</f>
        <v>100156641</v>
      </c>
      <c r="C8" s="51" t="s">
        <v>354</v>
      </c>
      <c r="D8" s="54">
        <f>+'3.sz.mell  '!C30+'4.sz.mell  '!C31</f>
        <v>100156641</v>
      </c>
      <c r="E8" s="52">
        <f t="shared" si="0"/>
        <v>0</v>
      </c>
    </row>
    <row r="9" spans="1:5" x14ac:dyDescent="0.2">
      <c r="A9" s="51"/>
      <c r="B9" s="52"/>
      <c r="C9" s="51"/>
      <c r="D9" s="54"/>
      <c r="E9" s="52"/>
    </row>
    <row r="10" spans="1:5" x14ac:dyDescent="0.2">
      <c r="A10" s="51"/>
      <c r="B10" s="52"/>
      <c r="C10" s="51"/>
      <c r="D10" s="54"/>
      <c r="E10" s="52"/>
    </row>
    <row r="11" spans="1:5" ht="15.75" x14ac:dyDescent="0.25">
      <c r="A11" s="37" t="str">
        <f>+ÖSSZEFÜGGÉSEK!A12</f>
        <v>2016. évi előirányzat KIADÁSOK</v>
      </c>
      <c r="B11" s="53"/>
      <c r="C11" s="60"/>
      <c r="D11" s="54"/>
      <c r="E11" s="52"/>
    </row>
    <row r="12" spans="1:5" x14ac:dyDescent="0.2">
      <c r="A12" s="51"/>
      <c r="B12" s="52"/>
      <c r="C12" s="51"/>
      <c r="D12" s="54"/>
      <c r="E12" s="52"/>
    </row>
    <row r="13" spans="1:5" x14ac:dyDescent="0.2">
      <c r="A13" s="51" t="s">
        <v>381</v>
      </c>
      <c r="B13" s="52">
        <f>+'1.sz.mell.'!C128</f>
        <v>97573901</v>
      </c>
      <c r="C13" s="51" t="s">
        <v>355</v>
      </c>
      <c r="D13" s="54">
        <f>+'3.sz.mell  '!E18+'4.sz.mell  '!E17</f>
        <v>97573901</v>
      </c>
      <c r="E13" s="52">
        <f t="shared" si="0"/>
        <v>0</v>
      </c>
    </row>
    <row r="14" spans="1:5" x14ac:dyDescent="0.2">
      <c r="A14" s="51" t="s">
        <v>382</v>
      </c>
      <c r="B14" s="52">
        <f>+'1.sz.mell.'!C153</f>
        <v>2582740</v>
      </c>
      <c r="C14" s="51" t="s">
        <v>356</v>
      </c>
      <c r="D14" s="54">
        <f>+'3.sz.mell  '!E29+'4.sz.mell  '!E30</f>
        <v>2582740</v>
      </c>
      <c r="E14" s="52">
        <f t="shared" si="0"/>
        <v>0</v>
      </c>
    </row>
    <row r="15" spans="1:5" x14ac:dyDescent="0.2">
      <c r="A15" s="51" t="s">
        <v>383</v>
      </c>
      <c r="B15" s="52">
        <f>+'1.sz.mell.'!C154</f>
        <v>100156641</v>
      </c>
      <c r="C15" s="51" t="s">
        <v>357</v>
      </c>
      <c r="D15" s="54">
        <f>+'3.sz.mell  '!E30+'4.sz.mell  '!E31</f>
        <v>100156641</v>
      </c>
      <c r="E15" s="52">
        <f t="shared" si="0"/>
        <v>0</v>
      </c>
    </row>
    <row r="16" spans="1:5" x14ac:dyDescent="0.2">
      <c r="A16" s="48"/>
      <c r="B16" s="48"/>
      <c r="C16" s="51"/>
      <c r="D16" s="54"/>
      <c r="E16" s="49"/>
    </row>
    <row r="17" spans="1:5" x14ac:dyDescent="0.2">
      <c r="A17" s="48"/>
      <c r="B17" s="48"/>
      <c r="C17" s="48"/>
      <c r="D17" s="48"/>
      <c r="E17" s="48"/>
    </row>
    <row r="18" spans="1:5" x14ac:dyDescent="0.2">
      <c r="A18" s="48"/>
      <c r="B18" s="48"/>
      <c r="C18" s="48"/>
      <c r="D18" s="48"/>
      <c r="E18" s="48"/>
    </row>
    <row r="19" spans="1:5" x14ac:dyDescent="0.2">
      <c r="A19" s="48"/>
      <c r="B19" s="48"/>
      <c r="C19" s="48"/>
      <c r="D19" s="48"/>
      <c r="E19" s="48"/>
    </row>
  </sheetData>
  <sheetProtection sheet="1"/>
  <phoneticPr fontId="25" type="noConversion"/>
  <conditionalFormatting sqref="E3:E15">
    <cfRule type="cellIs" dxfId="0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>
    <tabColor rgb="FF92D050"/>
  </sheetPr>
  <dimension ref="A1:K158"/>
  <sheetViews>
    <sheetView zoomScale="130" zoomScaleNormal="130" zoomScaleSheetLayoutView="85" workbookViewId="0">
      <selection activeCell="C1" sqref="C1"/>
    </sheetView>
  </sheetViews>
  <sheetFormatPr defaultRowHeight="12.75" x14ac:dyDescent="0.2"/>
  <cols>
    <col min="1" max="1" width="19.5" style="161" customWidth="1"/>
    <col min="2" max="2" width="72" style="162" customWidth="1"/>
    <col min="3" max="3" width="25" style="163" customWidth="1"/>
    <col min="4" max="16384" width="9.33203125" style="2"/>
  </cols>
  <sheetData>
    <row r="1" spans="1:3" s="1" customFormat="1" ht="16.5" customHeight="1" thickBot="1" x14ac:dyDescent="0.25">
      <c r="A1" s="68"/>
      <c r="B1" s="69"/>
      <c r="C1" s="82" t="s">
        <v>403</v>
      </c>
    </row>
    <row r="2" spans="1:3" s="38" customFormat="1" ht="21" customHeight="1" x14ac:dyDescent="0.2">
      <c r="A2" s="168" t="s">
        <v>40</v>
      </c>
      <c r="B2" s="147" t="s">
        <v>116</v>
      </c>
      <c r="C2" s="149" t="s">
        <v>35</v>
      </c>
    </row>
    <row r="3" spans="1:3" s="38" customFormat="1" ht="16.5" thickBot="1" x14ac:dyDescent="0.25">
      <c r="A3" s="70" t="s">
        <v>113</v>
      </c>
      <c r="B3" s="148" t="s">
        <v>287</v>
      </c>
      <c r="C3" s="221" t="s">
        <v>35</v>
      </c>
    </row>
    <row r="4" spans="1:3" s="39" customFormat="1" ht="15.95" customHeight="1" thickBot="1" x14ac:dyDescent="0.3">
      <c r="A4" s="71"/>
      <c r="B4" s="71"/>
      <c r="C4" s="72" t="s">
        <v>397</v>
      </c>
    </row>
    <row r="5" spans="1:3" ht="13.5" thickBot="1" x14ac:dyDescent="0.25">
      <c r="A5" s="169" t="s">
        <v>114</v>
      </c>
      <c r="B5" s="73" t="s">
        <v>396</v>
      </c>
      <c r="C5" s="150" t="s">
        <v>36</v>
      </c>
    </row>
    <row r="6" spans="1:3" s="33" customFormat="1" ht="12.95" customHeight="1" thickBot="1" x14ac:dyDescent="0.25">
      <c r="A6" s="65"/>
      <c r="B6" s="66" t="s">
        <v>358</v>
      </c>
      <c r="C6" s="67" t="s">
        <v>359</v>
      </c>
    </row>
    <row r="7" spans="1:3" s="33" customFormat="1" ht="15.95" customHeight="1" thickBot="1" x14ac:dyDescent="0.25">
      <c r="A7" s="74"/>
      <c r="B7" s="75" t="s">
        <v>37</v>
      </c>
      <c r="C7" s="151"/>
    </row>
    <row r="8" spans="1:3" s="33" customFormat="1" ht="12" customHeight="1" thickBot="1" x14ac:dyDescent="0.25">
      <c r="A8" s="25" t="s">
        <v>3</v>
      </c>
      <c r="B8" s="19" t="s">
        <v>140</v>
      </c>
      <c r="C8" s="91">
        <f>+C9+C10+C11+C12+C13+C14</f>
        <v>53845921</v>
      </c>
    </row>
    <row r="9" spans="1:3" s="40" customFormat="1" ht="12" customHeight="1" x14ac:dyDescent="0.2">
      <c r="A9" s="197" t="s">
        <v>54</v>
      </c>
      <c r="B9" s="178" t="s">
        <v>141</v>
      </c>
      <c r="C9" s="94">
        <v>11378508</v>
      </c>
    </row>
    <row r="10" spans="1:3" s="41" customFormat="1" ht="12" customHeight="1" x14ac:dyDescent="0.2">
      <c r="A10" s="198" t="s">
        <v>55</v>
      </c>
      <c r="B10" s="179" t="s">
        <v>142</v>
      </c>
      <c r="C10" s="93">
        <v>29835966</v>
      </c>
    </row>
    <row r="11" spans="1:3" s="41" customFormat="1" ht="12" customHeight="1" x14ac:dyDescent="0.2">
      <c r="A11" s="198" t="s">
        <v>56</v>
      </c>
      <c r="B11" s="179" t="s">
        <v>384</v>
      </c>
      <c r="C11" s="93">
        <v>10790214</v>
      </c>
    </row>
    <row r="12" spans="1:3" s="41" customFormat="1" ht="12" customHeight="1" x14ac:dyDescent="0.2">
      <c r="A12" s="198" t="s">
        <v>57</v>
      </c>
      <c r="B12" s="179" t="s">
        <v>143</v>
      </c>
      <c r="C12" s="93">
        <v>1200000</v>
      </c>
    </row>
    <row r="13" spans="1:3" s="41" customFormat="1" ht="12" customHeight="1" x14ac:dyDescent="0.2">
      <c r="A13" s="198" t="s">
        <v>74</v>
      </c>
      <c r="B13" s="179" t="s">
        <v>362</v>
      </c>
      <c r="C13" s="93">
        <v>641233</v>
      </c>
    </row>
    <row r="14" spans="1:3" s="40" customFormat="1" ht="12" customHeight="1" thickBot="1" x14ac:dyDescent="0.25">
      <c r="A14" s="199" t="s">
        <v>58</v>
      </c>
      <c r="B14" s="180" t="s">
        <v>298</v>
      </c>
      <c r="C14" s="93"/>
    </row>
    <row r="15" spans="1:3" s="40" customFormat="1" ht="12" customHeight="1" thickBot="1" x14ac:dyDescent="0.25">
      <c r="A15" s="25" t="s">
        <v>4</v>
      </c>
      <c r="B15" s="86" t="s">
        <v>144</v>
      </c>
      <c r="C15" s="91">
        <f>+C16+C17+C18+C19+C20</f>
        <v>14228958</v>
      </c>
    </row>
    <row r="16" spans="1:3" s="40" customFormat="1" ht="12" customHeight="1" x14ac:dyDescent="0.2">
      <c r="A16" s="197" t="s">
        <v>60</v>
      </c>
      <c r="B16" s="178" t="s">
        <v>145</v>
      </c>
      <c r="C16" s="94"/>
    </row>
    <row r="17" spans="1:3" s="40" customFormat="1" ht="12" customHeight="1" x14ac:dyDescent="0.2">
      <c r="A17" s="198" t="s">
        <v>61</v>
      </c>
      <c r="B17" s="179" t="s">
        <v>146</v>
      </c>
      <c r="C17" s="93"/>
    </row>
    <row r="18" spans="1:3" s="40" customFormat="1" ht="12" customHeight="1" x14ac:dyDescent="0.2">
      <c r="A18" s="198" t="s">
        <v>62</v>
      </c>
      <c r="B18" s="179" t="s">
        <v>289</v>
      </c>
      <c r="C18" s="93"/>
    </row>
    <row r="19" spans="1:3" s="40" customFormat="1" ht="12" customHeight="1" x14ac:dyDescent="0.2">
      <c r="A19" s="198" t="s">
        <v>63</v>
      </c>
      <c r="B19" s="179" t="s">
        <v>290</v>
      </c>
      <c r="C19" s="93"/>
    </row>
    <row r="20" spans="1:3" s="40" customFormat="1" ht="12" customHeight="1" x14ac:dyDescent="0.2">
      <c r="A20" s="198" t="s">
        <v>64</v>
      </c>
      <c r="B20" s="179" t="s">
        <v>147</v>
      </c>
      <c r="C20" s="93">
        <v>14228958</v>
      </c>
    </row>
    <row r="21" spans="1:3" s="41" customFormat="1" ht="12" customHeight="1" thickBot="1" x14ac:dyDescent="0.25">
      <c r="A21" s="199" t="s">
        <v>70</v>
      </c>
      <c r="B21" s="180" t="s">
        <v>148</v>
      </c>
      <c r="C21" s="95"/>
    </row>
    <row r="22" spans="1:3" s="41" customFormat="1" ht="12" customHeight="1" thickBot="1" x14ac:dyDescent="0.25">
      <c r="A22" s="25" t="s">
        <v>5</v>
      </c>
      <c r="B22" s="19" t="s">
        <v>149</v>
      </c>
      <c r="C22" s="91">
        <f>+C23+C24+C25+C26+C27</f>
        <v>0</v>
      </c>
    </row>
    <row r="23" spans="1:3" s="41" customFormat="1" ht="12" customHeight="1" x14ac:dyDescent="0.2">
      <c r="A23" s="197" t="s">
        <v>43</v>
      </c>
      <c r="B23" s="178" t="s">
        <v>150</v>
      </c>
      <c r="C23" s="94"/>
    </row>
    <row r="24" spans="1:3" s="40" customFormat="1" ht="12" customHeight="1" x14ac:dyDescent="0.2">
      <c r="A24" s="198" t="s">
        <v>44</v>
      </c>
      <c r="B24" s="179" t="s">
        <v>151</v>
      </c>
      <c r="C24" s="93"/>
    </row>
    <row r="25" spans="1:3" s="41" customFormat="1" ht="12" customHeight="1" x14ac:dyDescent="0.2">
      <c r="A25" s="198" t="s">
        <v>45</v>
      </c>
      <c r="B25" s="179" t="s">
        <v>291</v>
      </c>
      <c r="C25" s="93"/>
    </row>
    <row r="26" spans="1:3" s="41" customFormat="1" ht="12" customHeight="1" x14ac:dyDescent="0.2">
      <c r="A26" s="198" t="s">
        <v>46</v>
      </c>
      <c r="B26" s="179" t="s">
        <v>292</v>
      </c>
      <c r="C26" s="93"/>
    </row>
    <row r="27" spans="1:3" s="41" customFormat="1" ht="12" customHeight="1" x14ac:dyDescent="0.2">
      <c r="A27" s="198" t="s">
        <v>88</v>
      </c>
      <c r="B27" s="179" t="s">
        <v>152</v>
      </c>
      <c r="C27" s="93"/>
    </row>
    <row r="28" spans="1:3" s="41" customFormat="1" ht="12" customHeight="1" thickBot="1" x14ac:dyDescent="0.25">
      <c r="A28" s="199" t="s">
        <v>89</v>
      </c>
      <c r="B28" s="180" t="s">
        <v>153</v>
      </c>
      <c r="C28" s="95"/>
    </row>
    <row r="29" spans="1:3" s="41" customFormat="1" ht="12" customHeight="1" thickBot="1" x14ac:dyDescent="0.25">
      <c r="A29" s="25" t="s">
        <v>90</v>
      </c>
      <c r="B29" s="19" t="s">
        <v>395</v>
      </c>
      <c r="C29" s="97">
        <v>4570894</v>
      </c>
    </row>
    <row r="30" spans="1:3" s="41" customFormat="1" ht="12" customHeight="1" x14ac:dyDescent="0.2">
      <c r="A30" s="197" t="s">
        <v>154</v>
      </c>
      <c r="B30" s="178" t="s">
        <v>389</v>
      </c>
      <c r="C30" s="173"/>
    </row>
    <row r="31" spans="1:3" s="41" customFormat="1" ht="12" customHeight="1" x14ac:dyDescent="0.2">
      <c r="A31" s="198" t="s">
        <v>155</v>
      </c>
      <c r="B31" s="179" t="s">
        <v>390</v>
      </c>
      <c r="C31" s="93"/>
    </row>
    <row r="32" spans="1:3" s="41" customFormat="1" ht="12" customHeight="1" x14ac:dyDescent="0.2">
      <c r="A32" s="198" t="s">
        <v>156</v>
      </c>
      <c r="B32" s="179" t="s">
        <v>391</v>
      </c>
      <c r="C32" s="93">
        <v>3515198</v>
      </c>
    </row>
    <row r="33" spans="1:3" s="41" customFormat="1" ht="12" customHeight="1" x14ac:dyDescent="0.2">
      <c r="A33" s="198" t="s">
        <v>157</v>
      </c>
      <c r="B33" s="179" t="s">
        <v>392</v>
      </c>
      <c r="C33" s="93">
        <v>70000</v>
      </c>
    </row>
    <row r="34" spans="1:3" s="41" customFormat="1" ht="12" customHeight="1" x14ac:dyDescent="0.2">
      <c r="A34" s="198" t="s">
        <v>386</v>
      </c>
      <c r="B34" s="179" t="s">
        <v>158</v>
      </c>
      <c r="C34" s="93">
        <v>976293</v>
      </c>
    </row>
    <row r="35" spans="1:3" s="41" customFormat="1" ht="12" customHeight="1" x14ac:dyDescent="0.2">
      <c r="A35" s="198" t="s">
        <v>387</v>
      </c>
      <c r="B35" s="179" t="s">
        <v>159</v>
      </c>
      <c r="C35" s="93">
        <v>6603</v>
      </c>
    </row>
    <row r="36" spans="1:3" s="41" customFormat="1" ht="12" customHeight="1" thickBot="1" x14ac:dyDescent="0.25">
      <c r="A36" s="199" t="s">
        <v>388</v>
      </c>
      <c r="B36" s="223" t="s">
        <v>160</v>
      </c>
      <c r="C36" s="95">
        <v>2800</v>
      </c>
    </row>
    <row r="37" spans="1:3" s="41" customFormat="1" ht="12" customHeight="1" thickBot="1" x14ac:dyDescent="0.25">
      <c r="A37" s="25" t="s">
        <v>7</v>
      </c>
      <c r="B37" s="19" t="s">
        <v>299</v>
      </c>
      <c r="C37" s="91">
        <f>SUM(C38:C48)</f>
        <v>5302650</v>
      </c>
    </row>
    <row r="38" spans="1:3" s="41" customFormat="1" ht="12" customHeight="1" x14ac:dyDescent="0.2">
      <c r="A38" s="197" t="s">
        <v>47</v>
      </c>
      <c r="B38" s="178" t="s">
        <v>163</v>
      </c>
      <c r="C38" s="94">
        <v>378000</v>
      </c>
    </row>
    <row r="39" spans="1:3" s="41" customFormat="1" ht="12" customHeight="1" x14ac:dyDescent="0.2">
      <c r="A39" s="198" t="s">
        <v>48</v>
      </c>
      <c r="B39" s="179" t="s">
        <v>164</v>
      </c>
      <c r="C39" s="93"/>
    </row>
    <row r="40" spans="1:3" s="41" customFormat="1" ht="12" customHeight="1" x14ac:dyDescent="0.2">
      <c r="A40" s="198" t="s">
        <v>49</v>
      </c>
      <c r="B40" s="179" t="s">
        <v>165</v>
      </c>
      <c r="C40" s="93"/>
    </row>
    <row r="41" spans="1:3" s="41" customFormat="1" ht="12" customHeight="1" x14ac:dyDescent="0.2">
      <c r="A41" s="198" t="s">
        <v>92</v>
      </c>
      <c r="B41" s="179" t="s">
        <v>166</v>
      </c>
      <c r="C41" s="93">
        <v>2364000</v>
      </c>
    </row>
    <row r="42" spans="1:3" s="41" customFormat="1" ht="12" customHeight="1" x14ac:dyDescent="0.2">
      <c r="A42" s="198" t="s">
        <v>93</v>
      </c>
      <c r="B42" s="179" t="s">
        <v>167</v>
      </c>
      <c r="C42" s="93">
        <v>2560000</v>
      </c>
    </row>
    <row r="43" spans="1:3" s="41" customFormat="1" ht="12" customHeight="1" x14ac:dyDescent="0.2">
      <c r="A43" s="198" t="s">
        <v>94</v>
      </c>
      <c r="B43" s="179" t="s">
        <v>168</v>
      </c>
      <c r="C43" s="93"/>
    </row>
    <row r="44" spans="1:3" s="41" customFormat="1" ht="12" customHeight="1" x14ac:dyDescent="0.2">
      <c r="A44" s="198" t="s">
        <v>95</v>
      </c>
      <c r="B44" s="179" t="s">
        <v>169</v>
      </c>
      <c r="C44" s="93"/>
    </row>
    <row r="45" spans="1:3" s="41" customFormat="1" ht="12" customHeight="1" x14ac:dyDescent="0.2">
      <c r="A45" s="198" t="s">
        <v>96</v>
      </c>
      <c r="B45" s="179" t="s">
        <v>394</v>
      </c>
      <c r="C45" s="93">
        <v>600</v>
      </c>
    </row>
    <row r="46" spans="1:3" s="41" customFormat="1" ht="12" customHeight="1" x14ac:dyDescent="0.2">
      <c r="A46" s="198" t="s">
        <v>161</v>
      </c>
      <c r="B46" s="179" t="s">
        <v>170</v>
      </c>
      <c r="C46" s="96"/>
    </row>
    <row r="47" spans="1:3" s="41" customFormat="1" ht="12" customHeight="1" x14ac:dyDescent="0.2">
      <c r="A47" s="199" t="s">
        <v>162</v>
      </c>
      <c r="B47" s="180" t="s">
        <v>301</v>
      </c>
      <c r="C47" s="167"/>
    </row>
    <row r="48" spans="1:3" s="41" customFormat="1" ht="12" customHeight="1" thickBot="1" x14ac:dyDescent="0.25">
      <c r="A48" s="199" t="s">
        <v>300</v>
      </c>
      <c r="B48" s="180" t="s">
        <v>171</v>
      </c>
      <c r="C48" s="167">
        <v>50</v>
      </c>
    </row>
    <row r="49" spans="1:3" s="41" customFormat="1" ht="12" customHeight="1" thickBot="1" x14ac:dyDescent="0.25">
      <c r="A49" s="25" t="s">
        <v>8</v>
      </c>
      <c r="B49" s="19" t="s">
        <v>172</v>
      </c>
      <c r="C49" s="91">
        <f>SUM(C50:C54)</f>
        <v>0</v>
      </c>
    </row>
    <row r="50" spans="1:3" s="41" customFormat="1" ht="12" customHeight="1" x14ac:dyDescent="0.2">
      <c r="A50" s="197" t="s">
        <v>50</v>
      </c>
      <c r="B50" s="178" t="s">
        <v>176</v>
      </c>
      <c r="C50" s="209"/>
    </row>
    <row r="51" spans="1:3" s="41" customFormat="1" ht="12" customHeight="1" x14ac:dyDescent="0.2">
      <c r="A51" s="198" t="s">
        <v>51</v>
      </c>
      <c r="B51" s="179" t="s">
        <v>177</v>
      </c>
      <c r="C51" s="96"/>
    </row>
    <row r="52" spans="1:3" s="41" customFormat="1" ht="12" customHeight="1" x14ac:dyDescent="0.2">
      <c r="A52" s="198" t="s">
        <v>173</v>
      </c>
      <c r="B52" s="179" t="s">
        <v>178</v>
      </c>
      <c r="C52" s="96"/>
    </row>
    <row r="53" spans="1:3" s="41" customFormat="1" ht="12" customHeight="1" x14ac:dyDescent="0.2">
      <c r="A53" s="198" t="s">
        <v>174</v>
      </c>
      <c r="B53" s="179" t="s">
        <v>179</v>
      </c>
      <c r="C53" s="96"/>
    </row>
    <row r="54" spans="1:3" s="41" customFormat="1" ht="12" customHeight="1" thickBot="1" x14ac:dyDescent="0.25">
      <c r="A54" s="199" t="s">
        <v>175</v>
      </c>
      <c r="B54" s="180" t="s">
        <v>180</v>
      </c>
      <c r="C54" s="167"/>
    </row>
    <row r="55" spans="1:3" s="41" customFormat="1" ht="12" customHeight="1" thickBot="1" x14ac:dyDescent="0.25">
      <c r="A55" s="25" t="s">
        <v>97</v>
      </c>
      <c r="B55" s="19" t="s">
        <v>181</v>
      </c>
      <c r="C55" s="91">
        <f>SUM(C56:C58)</f>
        <v>0</v>
      </c>
    </row>
    <row r="56" spans="1:3" s="41" customFormat="1" ht="12" customHeight="1" x14ac:dyDescent="0.2">
      <c r="A56" s="197" t="s">
        <v>52</v>
      </c>
      <c r="B56" s="178" t="s">
        <v>182</v>
      </c>
      <c r="C56" s="94"/>
    </row>
    <row r="57" spans="1:3" s="41" customFormat="1" ht="12" customHeight="1" x14ac:dyDescent="0.2">
      <c r="A57" s="198" t="s">
        <v>53</v>
      </c>
      <c r="B57" s="179" t="s">
        <v>293</v>
      </c>
      <c r="C57" s="93"/>
    </row>
    <row r="58" spans="1:3" s="41" customFormat="1" ht="12" customHeight="1" x14ac:dyDescent="0.2">
      <c r="A58" s="198" t="s">
        <v>185</v>
      </c>
      <c r="B58" s="179" t="s">
        <v>183</v>
      </c>
      <c r="C58" s="93"/>
    </row>
    <row r="59" spans="1:3" s="41" customFormat="1" ht="12" customHeight="1" thickBot="1" x14ac:dyDescent="0.25">
      <c r="A59" s="199" t="s">
        <v>186</v>
      </c>
      <c r="B59" s="180" t="s">
        <v>184</v>
      </c>
      <c r="C59" s="95"/>
    </row>
    <row r="60" spans="1:3" s="41" customFormat="1" ht="12" customHeight="1" thickBot="1" x14ac:dyDescent="0.25">
      <c r="A60" s="25" t="s">
        <v>10</v>
      </c>
      <c r="B60" s="86" t="s">
        <v>187</v>
      </c>
      <c r="C60" s="91">
        <f>SUM(C61:C63)</f>
        <v>0</v>
      </c>
    </row>
    <row r="61" spans="1:3" s="41" customFormat="1" ht="12" customHeight="1" x14ac:dyDescent="0.2">
      <c r="A61" s="197" t="s">
        <v>98</v>
      </c>
      <c r="B61" s="178" t="s">
        <v>189</v>
      </c>
      <c r="C61" s="96"/>
    </row>
    <row r="62" spans="1:3" s="41" customFormat="1" ht="12" customHeight="1" x14ac:dyDescent="0.2">
      <c r="A62" s="198" t="s">
        <v>99</v>
      </c>
      <c r="B62" s="179" t="s">
        <v>294</v>
      </c>
      <c r="C62" s="96"/>
    </row>
    <row r="63" spans="1:3" s="41" customFormat="1" ht="12" customHeight="1" x14ac:dyDescent="0.2">
      <c r="A63" s="198" t="s">
        <v>120</v>
      </c>
      <c r="B63" s="179" t="s">
        <v>190</v>
      </c>
      <c r="C63" s="96"/>
    </row>
    <row r="64" spans="1:3" s="41" customFormat="1" ht="12" customHeight="1" thickBot="1" x14ac:dyDescent="0.25">
      <c r="A64" s="199" t="s">
        <v>188</v>
      </c>
      <c r="B64" s="180" t="s">
        <v>191</v>
      </c>
      <c r="C64" s="96"/>
    </row>
    <row r="65" spans="1:3" s="41" customFormat="1" ht="12" customHeight="1" thickBot="1" x14ac:dyDescent="0.25">
      <c r="A65" s="25" t="s">
        <v>11</v>
      </c>
      <c r="B65" s="19" t="s">
        <v>192</v>
      </c>
      <c r="C65" s="97">
        <v>87681121</v>
      </c>
    </row>
    <row r="66" spans="1:3" s="41" customFormat="1" ht="12" customHeight="1" thickBot="1" x14ac:dyDescent="0.2">
      <c r="A66" s="200" t="s">
        <v>283</v>
      </c>
      <c r="B66" s="86" t="s">
        <v>194</v>
      </c>
      <c r="C66" s="91">
        <f>SUM(C67:C69)</f>
        <v>0</v>
      </c>
    </row>
    <row r="67" spans="1:3" s="41" customFormat="1" ht="12" customHeight="1" x14ac:dyDescent="0.2">
      <c r="A67" s="197" t="s">
        <v>225</v>
      </c>
      <c r="B67" s="178" t="s">
        <v>195</v>
      </c>
      <c r="C67" s="96"/>
    </row>
    <row r="68" spans="1:3" s="41" customFormat="1" ht="12" customHeight="1" x14ac:dyDescent="0.2">
      <c r="A68" s="198" t="s">
        <v>234</v>
      </c>
      <c r="B68" s="179" t="s">
        <v>196</v>
      </c>
      <c r="C68" s="96"/>
    </row>
    <row r="69" spans="1:3" s="41" customFormat="1" ht="12" customHeight="1" thickBot="1" x14ac:dyDescent="0.25">
      <c r="A69" s="199" t="s">
        <v>235</v>
      </c>
      <c r="B69" s="181" t="s">
        <v>197</v>
      </c>
      <c r="C69" s="96"/>
    </row>
    <row r="70" spans="1:3" s="41" customFormat="1" ht="12" customHeight="1" thickBot="1" x14ac:dyDescent="0.2">
      <c r="A70" s="200" t="s">
        <v>198</v>
      </c>
      <c r="B70" s="86" t="s">
        <v>199</v>
      </c>
      <c r="C70" s="91">
        <f>SUM(C71:C74)</f>
        <v>0</v>
      </c>
    </row>
    <row r="71" spans="1:3" s="41" customFormat="1" ht="12" customHeight="1" x14ac:dyDescent="0.2">
      <c r="A71" s="197" t="s">
        <v>75</v>
      </c>
      <c r="B71" s="178" t="s">
        <v>200</v>
      </c>
      <c r="C71" s="96"/>
    </row>
    <row r="72" spans="1:3" s="41" customFormat="1" ht="12" customHeight="1" x14ac:dyDescent="0.2">
      <c r="A72" s="198" t="s">
        <v>76</v>
      </c>
      <c r="B72" s="179" t="s">
        <v>201</v>
      </c>
      <c r="C72" s="96"/>
    </row>
    <row r="73" spans="1:3" s="41" customFormat="1" ht="12" customHeight="1" x14ac:dyDescent="0.2">
      <c r="A73" s="198" t="s">
        <v>226</v>
      </c>
      <c r="B73" s="179" t="s">
        <v>202</v>
      </c>
      <c r="C73" s="96"/>
    </row>
    <row r="74" spans="1:3" s="41" customFormat="1" ht="12" customHeight="1" thickBot="1" x14ac:dyDescent="0.25">
      <c r="A74" s="199" t="s">
        <v>227</v>
      </c>
      <c r="B74" s="180" t="s">
        <v>203</v>
      </c>
      <c r="C74" s="96"/>
    </row>
    <row r="75" spans="1:3" s="41" customFormat="1" ht="12" customHeight="1" thickBot="1" x14ac:dyDescent="0.2">
      <c r="A75" s="200" t="s">
        <v>204</v>
      </c>
      <c r="B75" s="86" t="s">
        <v>205</v>
      </c>
      <c r="C75" s="91">
        <f>SUM(C76:C77)</f>
        <v>9982180</v>
      </c>
    </row>
    <row r="76" spans="1:3" s="41" customFormat="1" ht="12" customHeight="1" x14ac:dyDescent="0.2">
      <c r="A76" s="197" t="s">
        <v>228</v>
      </c>
      <c r="B76" s="178" t="s">
        <v>206</v>
      </c>
      <c r="C76" s="96">
        <v>9982180</v>
      </c>
    </row>
    <row r="77" spans="1:3" s="41" customFormat="1" ht="12" customHeight="1" thickBot="1" x14ac:dyDescent="0.25">
      <c r="A77" s="199" t="s">
        <v>229</v>
      </c>
      <c r="B77" s="180" t="s">
        <v>207</v>
      </c>
      <c r="C77" s="96"/>
    </row>
    <row r="78" spans="1:3" s="40" customFormat="1" ht="12" customHeight="1" thickBot="1" x14ac:dyDescent="0.2">
      <c r="A78" s="200" t="s">
        <v>208</v>
      </c>
      <c r="B78" s="86" t="s">
        <v>209</v>
      </c>
      <c r="C78" s="91">
        <f>SUM(C79:C81)</f>
        <v>2493340</v>
      </c>
    </row>
    <row r="79" spans="1:3" s="41" customFormat="1" ht="12" customHeight="1" x14ac:dyDescent="0.2">
      <c r="A79" s="197" t="s">
        <v>230</v>
      </c>
      <c r="B79" s="178" t="s">
        <v>210</v>
      </c>
      <c r="C79" s="96">
        <v>2493340</v>
      </c>
    </row>
    <row r="80" spans="1:3" s="41" customFormat="1" ht="12" customHeight="1" x14ac:dyDescent="0.2">
      <c r="A80" s="198" t="s">
        <v>231</v>
      </c>
      <c r="B80" s="179" t="s">
        <v>211</v>
      </c>
      <c r="C80" s="96"/>
    </row>
    <row r="81" spans="1:3" s="41" customFormat="1" ht="12" customHeight="1" thickBot="1" x14ac:dyDescent="0.25">
      <c r="A81" s="199" t="s">
        <v>232</v>
      </c>
      <c r="B81" s="180" t="s">
        <v>212</v>
      </c>
      <c r="C81" s="96"/>
    </row>
    <row r="82" spans="1:3" s="41" customFormat="1" ht="12" customHeight="1" thickBot="1" x14ac:dyDescent="0.2">
      <c r="A82" s="200" t="s">
        <v>213</v>
      </c>
      <c r="B82" s="86" t="s">
        <v>233</v>
      </c>
      <c r="C82" s="91">
        <f>SUM(C83:C86)</f>
        <v>0</v>
      </c>
    </row>
    <row r="83" spans="1:3" s="41" customFormat="1" ht="12" customHeight="1" x14ac:dyDescent="0.2">
      <c r="A83" s="201" t="s">
        <v>214</v>
      </c>
      <c r="B83" s="178" t="s">
        <v>215</v>
      </c>
      <c r="C83" s="96"/>
    </row>
    <row r="84" spans="1:3" s="41" customFormat="1" ht="12" customHeight="1" x14ac:dyDescent="0.2">
      <c r="A84" s="202" t="s">
        <v>216</v>
      </c>
      <c r="B84" s="179" t="s">
        <v>217</v>
      </c>
      <c r="C84" s="96"/>
    </row>
    <row r="85" spans="1:3" s="41" customFormat="1" ht="12" customHeight="1" x14ac:dyDescent="0.2">
      <c r="A85" s="202" t="s">
        <v>218</v>
      </c>
      <c r="B85" s="179" t="s">
        <v>219</v>
      </c>
      <c r="C85" s="96"/>
    </row>
    <row r="86" spans="1:3" s="40" customFormat="1" ht="12" customHeight="1" thickBot="1" x14ac:dyDescent="0.25">
      <c r="A86" s="203" t="s">
        <v>220</v>
      </c>
      <c r="B86" s="180" t="s">
        <v>221</v>
      </c>
      <c r="C86" s="96"/>
    </row>
    <row r="87" spans="1:3" s="40" customFormat="1" ht="12" customHeight="1" thickBot="1" x14ac:dyDescent="0.2">
      <c r="A87" s="200" t="s">
        <v>222</v>
      </c>
      <c r="B87" s="86" t="s">
        <v>340</v>
      </c>
      <c r="C87" s="210"/>
    </row>
    <row r="88" spans="1:3" s="40" customFormat="1" ht="12" customHeight="1" thickBot="1" x14ac:dyDescent="0.2">
      <c r="A88" s="200" t="s">
        <v>363</v>
      </c>
      <c r="B88" s="86" t="s">
        <v>223</v>
      </c>
      <c r="C88" s="210"/>
    </row>
    <row r="89" spans="1:3" s="40" customFormat="1" ht="12" customHeight="1" thickBot="1" x14ac:dyDescent="0.2">
      <c r="A89" s="200" t="s">
        <v>364</v>
      </c>
      <c r="B89" s="185" t="s">
        <v>343</v>
      </c>
      <c r="C89" s="97">
        <f>+C66+C70+C75+C78+C82+C88+C87</f>
        <v>12475520</v>
      </c>
    </row>
    <row r="90" spans="1:3" s="40" customFormat="1" ht="12" customHeight="1" thickBot="1" x14ac:dyDescent="0.2">
      <c r="A90" s="204" t="s">
        <v>365</v>
      </c>
      <c r="B90" s="186" t="s">
        <v>366</v>
      </c>
      <c r="C90" s="97">
        <f>+C65+C89</f>
        <v>100156641</v>
      </c>
    </row>
    <row r="91" spans="1:3" s="41" customFormat="1" ht="15" customHeight="1" thickBot="1" x14ac:dyDescent="0.25">
      <c r="A91" s="76"/>
      <c r="B91" s="77"/>
      <c r="C91" s="153"/>
    </row>
    <row r="92" spans="1:3" s="33" customFormat="1" ht="16.5" customHeight="1" thickBot="1" x14ac:dyDescent="0.25">
      <c r="A92" s="78"/>
      <c r="B92" s="79" t="s">
        <v>38</v>
      </c>
      <c r="C92" s="154"/>
    </row>
    <row r="93" spans="1:3" s="42" customFormat="1" ht="12" customHeight="1" thickBot="1" x14ac:dyDescent="0.25">
      <c r="A93" s="170" t="s">
        <v>3</v>
      </c>
      <c r="B93" s="24" t="s">
        <v>370</v>
      </c>
      <c r="C93" s="90">
        <v>97573901</v>
      </c>
    </row>
    <row r="94" spans="1:3" ht="12" customHeight="1" x14ac:dyDescent="0.2">
      <c r="A94" s="205" t="s">
        <v>54</v>
      </c>
      <c r="B94" s="8" t="s">
        <v>33</v>
      </c>
      <c r="C94" s="92">
        <v>13952802</v>
      </c>
    </row>
    <row r="95" spans="1:3" ht="12" customHeight="1" x14ac:dyDescent="0.2">
      <c r="A95" s="198" t="s">
        <v>55</v>
      </c>
      <c r="B95" s="6" t="s">
        <v>100</v>
      </c>
      <c r="C95" s="93">
        <v>3422079</v>
      </c>
    </row>
    <row r="96" spans="1:3" ht="12" customHeight="1" x14ac:dyDescent="0.2">
      <c r="A96" s="198" t="s">
        <v>56</v>
      </c>
      <c r="B96" s="6" t="s">
        <v>73</v>
      </c>
      <c r="C96" s="95">
        <v>9778459</v>
      </c>
    </row>
    <row r="97" spans="1:3" ht="12" customHeight="1" x14ac:dyDescent="0.2">
      <c r="A97" s="198" t="s">
        <v>57</v>
      </c>
      <c r="B97" s="9" t="s">
        <v>101</v>
      </c>
      <c r="C97" s="95">
        <v>3861800</v>
      </c>
    </row>
    <row r="98" spans="1:3" ht="12" customHeight="1" x14ac:dyDescent="0.2">
      <c r="A98" s="198" t="s">
        <v>65</v>
      </c>
      <c r="B98" s="17" t="s">
        <v>102</v>
      </c>
      <c r="C98" s="95">
        <v>49901062</v>
      </c>
    </row>
    <row r="99" spans="1:3" ht="12" customHeight="1" x14ac:dyDescent="0.2">
      <c r="A99" s="198" t="s">
        <v>58</v>
      </c>
      <c r="B99" s="6" t="s">
        <v>367</v>
      </c>
      <c r="C99" s="95"/>
    </row>
    <row r="100" spans="1:3" ht="12" customHeight="1" x14ac:dyDescent="0.2">
      <c r="A100" s="198" t="s">
        <v>59</v>
      </c>
      <c r="B100" s="56" t="s">
        <v>306</v>
      </c>
      <c r="C100" s="95"/>
    </row>
    <row r="101" spans="1:3" ht="12" customHeight="1" x14ac:dyDescent="0.2">
      <c r="A101" s="198" t="s">
        <v>66</v>
      </c>
      <c r="B101" s="56" t="s">
        <v>305</v>
      </c>
      <c r="C101" s="95">
        <v>3992346</v>
      </c>
    </row>
    <row r="102" spans="1:3" ht="12" customHeight="1" x14ac:dyDescent="0.2">
      <c r="A102" s="198" t="s">
        <v>67</v>
      </c>
      <c r="B102" s="56" t="s">
        <v>239</v>
      </c>
      <c r="C102" s="95"/>
    </row>
    <row r="103" spans="1:3" ht="12" customHeight="1" x14ac:dyDescent="0.2">
      <c r="A103" s="198" t="s">
        <v>68</v>
      </c>
      <c r="B103" s="57" t="s">
        <v>240</v>
      </c>
      <c r="C103" s="95"/>
    </row>
    <row r="104" spans="1:3" ht="12" customHeight="1" x14ac:dyDescent="0.2">
      <c r="A104" s="198" t="s">
        <v>69</v>
      </c>
      <c r="B104" s="57" t="s">
        <v>241</v>
      </c>
      <c r="C104" s="95"/>
    </row>
    <row r="105" spans="1:3" ht="12" customHeight="1" x14ac:dyDescent="0.2">
      <c r="A105" s="198" t="s">
        <v>71</v>
      </c>
      <c r="B105" s="56" t="s">
        <v>242</v>
      </c>
      <c r="C105" s="95">
        <v>45678716</v>
      </c>
    </row>
    <row r="106" spans="1:3" ht="12" customHeight="1" x14ac:dyDescent="0.2">
      <c r="A106" s="198" t="s">
        <v>103</v>
      </c>
      <c r="B106" s="56" t="s">
        <v>243</v>
      </c>
      <c r="C106" s="95"/>
    </row>
    <row r="107" spans="1:3" ht="12" customHeight="1" x14ac:dyDescent="0.2">
      <c r="A107" s="198" t="s">
        <v>237</v>
      </c>
      <c r="B107" s="57" t="s">
        <v>244</v>
      </c>
      <c r="C107" s="95"/>
    </row>
    <row r="108" spans="1:3" ht="12" customHeight="1" x14ac:dyDescent="0.2">
      <c r="A108" s="206" t="s">
        <v>238</v>
      </c>
      <c r="B108" s="58" t="s">
        <v>245</v>
      </c>
      <c r="C108" s="95"/>
    </row>
    <row r="109" spans="1:3" ht="12" customHeight="1" x14ac:dyDescent="0.2">
      <c r="A109" s="198" t="s">
        <v>303</v>
      </c>
      <c r="B109" s="58" t="s">
        <v>246</v>
      </c>
      <c r="C109" s="95"/>
    </row>
    <row r="110" spans="1:3" ht="12" customHeight="1" x14ac:dyDescent="0.2">
      <c r="A110" s="198" t="s">
        <v>304</v>
      </c>
      <c r="B110" s="57" t="s">
        <v>247</v>
      </c>
      <c r="C110" s="93">
        <v>230000</v>
      </c>
    </row>
    <row r="111" spans="1:3" ht="12" customHeight="1" x14ac:dyDescent="0.2">
      <c r="A111" s="198" t="s">
        <v>308</v>
      </c>
      <c r="B111" s="9" t="s">
        <v>34</v>
      </c>
      <c r="C111" s="93">
        <v>16657699</v>
      </c>
    </row>
    <row r="112" spans="1:3" ht="12" customHeight="1" x14ac:dyDescent="0.2">
      <c r="A112" s="199" t="s">
        <v>309</v>
      </c>
      <c r="B112" s="6" t="s">
        <v>368</v>
      </c>
      <c r="C112" s="95">
        <v>16657699</v>
      </c>
    </row>
    <row r="113" spans="1:3" ht="12" customHeight="1" thickBot="1" x14ac:dyDescent="0.25">
      <c r="A113" s="207" t="s">
        <v>310</v>
      </c>
      <c r="B113" s="59" t="s">
        <v>369</v>
      </c>
      <c r="C113" s="99"/>
    </row>
    <row r="114" spans="1:3" ht="12" customHeight="1" thickBot="1" x14ac:dyDescent="0.25">
      <c r="A114" s="25" t="s">
        <v>4</v>
      </c>
      <c r="B114" s="23" t="s">
        <v>248</v>
      </c>
      <c r="C114" s="91">
        <f>+C115+C117+C119</f>
        <v>0</v>
      </c>
    </row>
    <row r="115" spans="1:3" ht="12" customHeight="1" x14ac:dyDescent="0.2">
      <c r="A115" s="197" t="s">
        <v>60</v>
      </c>
      <c r="B115" s="6" t="s">
        <v>119</v>
      </c>
      <c r="C115" s="94"/>
    </row>
    <row r="116" spans="1:3" ht="12" customHeight="1" x14ac:dyDescent="0.2">
      <c r="A116" s="197" t="s">
        <v>61</v>
      </c>
      <c r="B116" s="10" t="s">
        <v>252</v>
      </c>
      <c r="C116" s="94"/>
    </row>
    <row r="117" spans="1:3" ht="12" customHeight="1" x14ac:dyDescent="0.2">
      <c r="A117" s="197" t="s">
        <v>62</v>
      </c>
      <c r="B117" s="10" t="s">
        <v>104</v>
      </c>
      <c r="C117" s="93"/>
    </row>
    <row r="118" spans="1:3" ht="12" customHeight="1" x14ac:dyDescent="0.2">
      <c r="A118" s="197" t="s">
        <v>63</v>
      </c>
      <c r="B118" s="10" t="s">
        <v>253</v>
      </c>
      <c r="C118" s="84"/>
    </row>
    <row r="119" spans="1:3" ht="12" customHeight="1" x14ac:dyDescent="0.2">
      <c r="A119" s="197" t="s">
        <v>64</v>
      </c>
      <c r="B119" s="88" t="s">
        <v>121</v>
      </c>
      <c r="C119" s="84"/>
    </row>
    <row r="120" spans="1:3" ht="12" customHeight="1" x14ac:dyDescent="0.2">
      <c r="A120" s="197" t="s">
        <v>70</v>
      </c>
      <c r="B120" s="87" t="s">
        <v>295</v>
      </c>
      <c r="C120" s="84"/>
    </row>
    <row r="121" spans="1:3" ht="12" customHeight="1" x14ac:dyDescent="0.2">
      <c r="A121" s="197" t="s">
        <v>72</v>
      </c>
      <c r="B121" s="174" t="s">
        <v>258</v>
      </c>
      <c r="C121" s="84"/>
    </row>
    <row r="122" spans="1:3" ht="12" customHeight="1" x14ac:dyDescent="0.2">
      <c r="A122" s="197" t="s">
        <v>105</v>
      </c>
      <c r="B122" s="57" t="s">
        <v>241</v>
      </c>
      <c r="C122" s="84"/>
    </row>
    <row r="123" spans="1:3" ht="12" customHeight="1" x14ac:dyDescent="0.2">
      <c r="A123" s="197" t="s">
        <v>106</v>
      </c>
      <c r="B123" s="57" t="s">
        <v>257</v>
      </c>
      <c r="C123" s="84"/>
    </row>
    <row r="124" spans="1:3" ht="12" customHeight="1" x14ac:dyDescent="0.2">
      <c r="A124" s="197" t="s">
        <v>107</v>
      </c>
      <c r="B124" s="57" t="s">
        <v>256</v>
      </c>
      <c r="C124" s="84"/>
    </row>
    <row r="125" spans="1:3" ht="12" customHeight="1" x14ac:dyDescent="0.2">
      <c r="A125" s="197" t="s">
        <v>249</v>
      </c>
      <c r="B125" s="57" t="s">
        <v>244</v>
      </c>
      <c r="C125" s="84"/>
    </row>
    <row r="126" spans="1:3" ht="12" customHeight="1" x14ac:dyDescent="0.2">
      <c r="A126" s="197" t="s">
        <v>250</v>
      </c>
      <c r="B126" s="57" t="s">
        <v>255</v>
      </c>
      <c r="C126" s="84"/>
    </row>
    <row r="127" spans="1:3" ht="12" customHeight="1" thickBot="1" x14ac:dyDescent="0.25">
      <c r="A127" s="206" t="s">
        <v>251</v>
      </c>
      <c r="B127" s="57" t="s">
        <v>254</v>
      </c>
      <c r="C127" s="85"/>
    </row>
    <row r="128" spans="1:3" ht="12" customHeight="1" thickBot="1" x14ac:dyDescent="0.25">
      <c r="A128" s="25" t="s">
        <v>5</v>
      </c>
      <c r="B128" s="45" t="s">
        <v>313</v>
      </c>
      <c r="C128" s="91">
        <f>+C93+C114</f>
        <v>97573901</v>
      </c>
    </row>
    <row r="129" spans="1:11" ht="12" customHeight="1" thickBot="1" x14ac:dyDescent="0.25">
      <c r="A129" s="25" t="s">
        <v>6</v>
      </c>
      <c r="B129" s="45" t="s">
        <v>314</v>
      </c>
      <c r="C129" s="91">
        <f>+C130+C131+C132</f>
        <v>0</v>
      </c>
    </row>
    <row r="130" spans="1:11" s="42" customFormat="1" ht="12" customHeight="1" x14ac:dyDescent="0.2">
      <c r="A130" s="197" t="s">
        <v>154</v>
      </c>
      <c r="B130" s="7" t="s">
        <v>373</v>
      </c>
      <c r="C130" s="84"/>
    </row>
    <row r="131" spans="1:11" ht="12" customHeight="1" x14ac:dyDescent="0.2">
      <c r="A131" s="197" t="s">
        <v>155</v>
      </c>
      <c r="B131" s="7" t="s">
        <v>322</v>
      </c>
      <c r="C131" s="84"/>
    </row>
    <row r="132" spans="1:11" ht="12" customHeight="1" thickBot="1" x14ac:dyDescent="0.25">
      <c r="A132" s="206" t="s">
        <v>156</v>
      </c>
      <c r="B132" s="5" t="s">
        <v>372</v>
      </c>
      <c r="C132" s="84"/>
    </row>
    <row r="133" spans="1:11" ht="12" customHeight="1" thickBot="1" x14ac:dyDescent="0.25">
      <c r="A133" s="25" t="s">
        <v>7</v>
      </c>
      <c r="B133" s="45" t="s">
        <v>315</v>
      </c>
      <c r="C133" s="91">
        <f>+C134+C135+C136+C137+C138+C139</f>
        <v>0</v>
      </c>
    </row>
    <row r="134" spans="1:11" ht="12" customHeight="1" x14ac:dyDescent="0.2">
      <c r="A134" s="197" t="s">
        <v>47</v>
      </c>
      <c r="B134" s="7" t="s">
        <v>324</v>
      </c>
      <c r="C134" s="84"/>
    </row>
    <row r="135" spans="1:11" ht="12" customHeight="1" x14ac:dyDescent="0.2">
      <c r="A135" s="197" t="s">
        <v>48</v>
      </c>
      <c r="B135" s="7" t="s">
        <v>316</v>
      </c>
      <c r="C135" s="84"/>
    </row>
    <row r="136" spans="1:11" ht="12" customHeight="1" x14ac:dyDescent="0.2">
      <c r="A136" s="197" t="s">
        <v>49</v>
      </c>
      <c r="B136" s="7" t="s">
        <v>317</v>
      </c>
      <c r="C136" s="84"/>
    </row>
    <row r="137" spans="1:11" ht="12" customHeight="1" x14ac:dyDescent="0.2">
      <c r="A137" s="197" t="s">
        <v>92</v>
      </c>
      <c r="B137" s="7" t="s">
        <v>371</v>
      </c>
      <c r="C137" s="84"/>
    </row>
    <row r="138" spans="1:11" ht="12" customHeight="1" x14ac:dyDescent="0.2">
      <c r="A138" s="197" t="s">
        <v>93</v>
      </c>
      <c r="B138" s="7" t="s">
        <v>319</v>
      </c>
      <c r="C138" s="84"/>
    </row>
    <row r="139" spans="1:11" s="42" customFormat="1" ht="12" customHeight="1" thickBot="1" x14ac:dyDescent="0.25">
      <c r="A139" s="206" t="s">
        <v>94</v>
      </c>
      <c r="B139" s="5" t="s">
        <v>320</v>
      </c>
      <c r="C139" s="84"/>
    </row>
    <row r="140" spans="1:11" ht="12" customHeight="1" thickBot="1" x14ac:dyDescent="0.25">
      <c r="A140" s="25" t="s">
        <v>8</v>
      </c>
      <c r="B140" s="45" t="s">
        <v>377</v>
      </c>
      <c r="C140" s="97">
        <f>+C141+C142+C144+C145+C143</f>
        <v>2582740</v>
      </c>
      <c r="K140" s="83"/>
    </row>
    <row r="141" spans="1:11" x14ac:dyDescent="0.2">
      <c r="A141" s="197" t="s">
        <v>50</v>
      </c>
      <c r="B141" s="7" t="s">
        <v>259</v>
      </c>
      <c r="C141" s="84"/>
    </row>
    <row r="142" spans="1:11" ht="12" customHeight="1" x14ac:dyDescent="0.2">
      <c r="A142" s="197" t="s">
        <v>51</v>
      </c>
      <c r="B142" s="7" t="s">
        <v>260</v>
      </c>
      <c r="C142" s="84">
        <v>2582740</v>
      </c>
    </row>
    <row r="143" spans="1:11" ht="12" customHeight="1" x14ac:dyDescent="0.2">
      <c r="A143" s="197" t="s">
        <v>173</v>
      </c>
      <c r="B143" s="7" t="s">
        <v>376</v>
      </c>
      <c r="C143" s="84"/>
    </row>
    <row r="144" spans="1:11" s="42" customFormat="1" ht="12" customHeight="1" x14ac:dyDescent="0.2">
      <c r="A144" s="197" t="s">
        <v>174</v>
      </c>
      <c r="B144" s="7" t="s">
        <v>329</v>
      </c>
      <c r="C144" s="84"/>
    </row>
    <row r="145" spans="1:3" s="42" customFormat="1" ht="12" customHeight="1" thickBot="1" x14ac:dyDescent="0.25">
      <c r="A145" s="206" t="s">
        <v>175</v>
      </c>
      <c r="B145" s="5" t="s">
        <v>279</v>
      </c>
      <c r="C145" s="84"/>
    </row>
    <row r="146" spans="1:3" s="42" customFormat="1" ht="12" customHeight="1" thickBot="1" x14ac:dyDescent="0.25">
      <c r="A146" s="25" t="s">
        <v>9</v>
      </c>
      <c r="B146" s="45" t="s">
        <v>330</v>
      </c>
      <c r="C146" s="100">
        <f>+C147+C148+C149+C150+C151</f>
        <v>0</v>
      </c>
    </row>
    <row r="147" spans="1:3" s="42" customFormat="1" ht="12" customHeight="1" x14ac:dyDescent="0.2">
      <c r="A147" s="197" t="s">
        <v>52</v>
      </c>
      <c r="B147" s="7" t="s">
        <v>325</v>
      </c>
      <c r="C147" s="84"/>
    </row>
    <row r="148" spans="1:3" s="42" customFormat="1" ht="12" customHeight="1" x14ac:dyDescent="0.2">
      <c r="A148" s="197" t="s">
        <v>53</v>
      </c>
      <c r="B148" s="7" t="s">
        <v>332</v>
      </c>
      <c r="C148" s="84"/>
    </row>
    <row r="149" spans="1:3" s="42" customFormat="1" ht="12" customHeight="1" x14ac:dyDescent="0.2">
      <c r="A149" s="197" t="s">
        <v>185</v>
      </c>
      <c r="B149" s="7" t="s">
        <v>327</v>
      </c>
      <c r="C149" s="84"/>
    </row>
    <row r="150" spans="1:3" s="42" customFormat="1" ht="12" customHeight="1" x14ac:dyDescent="0.2">
      <c r="A150" s="197" t="s">
        <v>186</v>
      </c>
      <c r="B150" s="7" t="s">
        <v>374</v>
      </c>
      <c r="C150" s="84"/>
    </row>
    <row r="151" spans="1:3" ht="12.75" customHeight="1" thickBot="1" x14ac:dyDescent="0.25">
      <c r="A151" s="206" t="s">
        <v>331</v>
      </c>
      <c r="B151" s="5" t="s">
        <v>334</v>
      </c>
      <c r="C151" s="85"/>
    </row>
    <row r="152" spans="1:3" ht="12.75" customHeight="1" thickBot="1" x14ac:dyDescent="0.25">
      <c r="A152" s="222" t="s">
        <v>10</v>
      </c>
      <c r="B152" s="45" t="s">
        <v>335</v>
      </c>
      <c r="C152" s="100"/>
    </row>
    <row r="153" spans="1:3" ht="12.75" customHeight="1" thickBot="1" x14ac:dyDescent="0.25">
      <c r="A153" s="222" t="s">
        <v>11</v>
      </c>
      <c r="B153" s="45" t="s">
        <v>336</v>
      </c>
      <c r="C153" s="100"/>
    </row>
    <row r="154" spans="1:3" ht="12" customHeight="1" thickBot="1" x14ac:dyDescent="0.25">
      <c r="A154" s="25" t="s">
        <v>12</v>
      </c>
      <c r="B154" s="45" t="s">
        <v>338</v>
      </c>
      <c r="C154" s="188">
        <f>+C129+C133+C140+C146+C152+C153</f>
        <v>2582740</v>
      </c>
    </row>
    <row r="155" spans="1:3" ht="15" customHeight="1" thickBot="1" x14ac:dyDescent="0.25">
      <c r="A155" s="208" t="s">
        <v>13</v>
      </c>
      <c r="B155" s="155" t="s">
        <v>337</v>
      </c>
      <c r="C155" s="188">
        <f>+C128+C154</f>
        <v>100156641</v>
      </c>
    </row>
    <row r="156" spans="1:3" ht="13.5" thickBot="1" x14ac:dyDescent="0.25">
      <c r="A156" s="158"/>
      <c r="B156" s="159"/>
      <c r="C156" s="160"/>
    </row>
    <row r="157" spans="1:3" ht="15" customHeight="1" thickBot="1" x14ac:dyDescent="0.25">
      <c r="A157" s="80" t="s">
        <v>375</v>
      </c>
      <c r="B157" s="81"/>
      <c r="C157" s="43">
        <v>5</v>
      </c>
    </row>
    <row r="158" spans="1:3" ht="14.25" customHeight="1" thickBot="1" x14ac:dyDescent="0.25">
      <c r="A158" s="80" t="s">
        <v>115</v>
      </c>
      <c r="B158" s="81"/>
      <c r="C158" s="43">
        <v>5</v>
      </c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8"/>
  <sheetViews>
    <sheetView tabSelected="1" view="pageLayout" zoomScaleNormal="130" zoomScaleSheetLayoutView="85" workbookViewId="0">
      <selection activeCell="D18" sqref="D18"/>
    </sheetView>
  </sheetViews>
  <sheetFormatPr defaultRowHeight="12.75" x14ac:dyDescent="0.2"/>
  <cols>
    <col min="1" max="1" width="19.5" style="161" customWidth="1"/>
    <col min="2" max="2" width="72" style="162" customWidth="1"/>
    <col min="3" max="3" width="25" style="163" customWidth="1"/>
    <col min="4" max="16384" width="9.33203125" style="2"/>
  </cols>
  <sheetData>
    <row r="1" spans="1:3" s="1" customFormat="1" ht="16.5" customHeight="1" thickBot="1" x14ac:dyDescent="0.25">
      <c r="A1" s="68"/>
      <c r="B1" s="69"/>
      <c r="C1" s="82" t="s">
        <v>404</v>
      </c>
    </row>
    <row r="2" spans="1:3" s="38" customFormat="1" ht="21" customHeight="1" x14ac:dyDescent="0.2">
      <c r="A2" s="168" t="s">
        <v>40</v>
      </c>
      <c r="B2" s="147" t="s">
        <v>116</v>
      </c>
      <c r="C2" s="149" t="s">
        <v>35</v>
      </c>
    </row>
    <row r="3" spans="1:3" s="38" customFormat="1" ht="16.5" thickBot="1" x14ac:dyDescent="0.25">
      <c r="A3" s="70" t="s">
        <v>113</v>
      </c>
      <c r="B3" s="148" t="s">
        <v>296</v>
      </c>
      <c r="C3" s="221" t="s">
        <v>39</v>
      </c>
    </row>
    <row r="4" spans="1:3" s="39" customFormat="1" ht="15.95" customHeight="1" thickBot="1" x14ac:dyDescent="0.3">
      <c r="A4" s="71"/>
      <c r="B4" s="71"/>
      <c r="C4" s="72" t="s">
        <v>400</v>
      </c>
    </row>
    <row r="5" spans="1:3" ht="13.5" thickBot="1" x14ac:dyDescent="0.25">
      <c r="A5" s="169" t="s">
        <v>114</v>
      </c>
      <c r="B5" s="73" t="s">
        <v>396</v>
      </c>
      <c r="C5" s="150" t="s">
        <v>36</v>
      </c>
    </row>
    <row r="6" spans="1:3" s="33" customFormat="1" ht="12.95" customHeight="1" thickBot="1" x14ac:dyDescent="0.25">
      <c r="A6" s="65"/>
      <c r="B6" s="66" t="s">
        <v>358</v>
      </c>
      <c r="C6" s="67" t="s">
        <v>359</v>
      </c>
    </row>
    <row r="7" spans="1:3" s="33" customFormat="1" ht="15.95" customHeight="1" thickBot="1" x14ac:dyDescent="0.25">
      <c r="A7" s="74"/>
      <c r="B7" s="75" t="s">
        <v>37</v>
      </c>
      <c r="C7" s="151"/>
    </row>
    <row r="8" spans="1:3" s="33" customFormat="1" ht="12" customHeight="1" thickBot="1" x14ac:dyDescent="0.25">
      <c r="A8" s="25" t="s">
        <v>3</v>
      </c>
      <c r="B8" s="19" t="s">
        <v>140</v>
      </c>
      <c r="C8" s="91">
        <f>+C9+C10+C11+C12+C13+C14</f>
        <v>53845921</v>
      </c>
    </row>
    <row r="9" spans="1:3" s="40" customFormat="1" ht="12" customHeight="1" x14ac:dyDescent="0.2">
      <c r="A9" s="197" t="s">
        <v>54</v>
      </c>
      <c r="B9" s="178" t="s">
        <v>141</v>
      </c>
      <c r="C9" s="94">
        <v>11378508</v>
      </c>
    </row>
    <row r="10" spans="1:3" s="41" customFormat="1" ht="12" customHeight="1" x14ac:dyDescent="0.2">
      <c r="A10" s="198" t="s">
        <v>55</v>
      </c>
      <c r="B10" s="179" t="s">
        <v>142</v>
      </c>
      <c r="C10" s="93">
        <v>29835966</v>
      </c>
    </row>
    <row r="11" spans="1:3" s="41" customFormat="1" ht="12" customHeight="1" x14ac:dyDescent="0.2">
      <c r="A11" s="198" t="s">
        <v>56</v>
      </c>
      <c r="B11" s="179" t="s">
        <v>384</v>
      </c>
      <c r="C11" s="93">
        <v>10790214</v>
      </c>
    </row>
    <row r="12" spans="1:3" s="41" customFormat="1" ht="12" customHeight="1" x14ac:dyDescent="0.2">
      <c r="A12" s="198" t="s">
        <v>57</v>
      </c>
      <c r="B12" s="179" t="s">
        <v>143</v>
      </c>
      <c r="C12" s="93">
        <v>1200000</v>
      </c>
    </row>
    <row r="13" spans="1:3" s="41" customFormat="1" ht="12" customHeight="1" x14ac:dyDescent="0.2">
      <c r="A13" s="198" t="s">
        <v>74</v>
      </c>
      <c r="B13" s="179" t="s">
        <v>362</v>
      </c>
      <c r="C13" s="93">
        <v>641233</v>
      </c>
    </row>
    <row r="14" spans="1:3" s="40" customFormat="1" ht="12" customHeight="1" thickBot="1" x14ac:dyDescent="0.25">
      <c r="A14" s="199" t="s">
        <v>58</v>
      </c>
      <c r="B14" s="180" t="s">
        <v>298</v>
      </c>
      <c r="C14" s="93"/>
    </row>
    <row r="15" spans="1:3" s="40" customFormat="1" ht="12" customHeight="1" thickBot="1" x14ac:dyDescent="0.25">
      <c r="A15" s="25" t="s">
        <v>4</v>
      </c>
      <c r="B15" s="86" t="s">
        <v>144</v>
      </c>
      <c r="C15" s="91">
        <f>+C16+C17+C18+C19+C20</f>
        <v>14228958</v>
      </c>
    </row>
    <row r="16" spans="1:3" s="40" customFormat="1" ht="12" customHeight="1" x14ac:dyDescent="0.2">
      <c r="A16" s="197" t="s">
        <v>60</v>
      </c>
      <c r="B16" s="178" t="s">
        <v>145</v>
      </c>
      <c r="C16" s="94"/>
    </row>
    <row r="17" spans="1:3" s="40" customFormat="1" ht="12" customHeight="1" x14ac:dyDescent="0.2">
      <c r="A17" s="198" t="s">
        <v>61</v>
      </c>
      <c r="B17" s="179" t="s">
        <v>146</v>
      </c>
      <c r="C17" s="93"/>
    </row>
    <row r="18" spans="1:3" s="40" customFormat="1" ht="12" customHeight="1" x14ac:dyDescent="0.2">
      <c r="A18" s="198" t="s">
        <v>62</v>
      </c>
      <c r="B18" s="179" t="s">
        <v>289</v>
      </c>
      <c r="C18" s="93"/>
    </row>
    <row r="19" spans="1:3" s="40" customFormat="1" ht="12" customHeight="1" x14ac:dyDescent="0.2">
      <c r="A19" s="198" t="s">
        <v>63</v>
      </c>
      <c r="B19" s="179" t="s">
        <v>290</v>
      </c>
      <c r="C19" s="93"/>
    </row>
    <row r="20" spans="1:3" s="40" customFormat="1" ht="12" customHeight="1" x14ac:dyDescent="0.2">
      <c r="A20" s="198" t="s">
        <v>64</v>
      </c>
      <c r="B20" s="179" t="s">
        <v>147</v>
      </c>
      <c r="C20" s="93">
        <v>14228958</v>
      </c>
    </row>
    <row r="21" spans="1:3" s="41" customFormat="1" ht="12" customHeight="1" thickBot="1" x14ac:dyDescent="0.25">
      <c r="A21" s="199" t="s">
        <v>70</v>
      </c>
      <c r="B21" s="180" t="s">
        <v>148</v>
      </c>
      <c r="C21" s="95"/>
    </row>
    <row r="22" spans="1:3" s="41" customFormat="1" ht="12" customHeight="1" thickBot="1" x14ac:dyDescent="0.25">
      <c r="A22" s="25" t="s">
        <v>5</v>
      </c>
      <c r="B22" s="19" t="s">
        <v>149</v>
      </c>
      <c r="C22" s="91">
        <f>+C23+C24+C25+C26+C27</f>
        <v>0</v>
      </c>
    </row>
    <row r="23" spans="1:3" s="41" customFormat="1" ht="12" customHeight="1" x14ac:dyDescent="0.2">
      <c r="A23" s="197" t="s">
        <v>43</v>
      </c>
      <c r="B23" s="178" t="s">
        <v>150</v>
      </c>
      <c r="C23" s="94"/>
    </row>
    <row r="24" spans="1:3" s="40" customFormat="1" ht="12" customHeight="1" x14ac:dyDescent="0.2">
      <c r="A24" s="198" t="s">
        <v>44</v>
      </c>
      <c r="B24" s="179" t="s">
        <v>151</v>
      </c>
      <c r="C24" s="93"/>
    </row>
    <row r="25" spans="1:3" s="41" customFormat="1" ht="12" customHeight="1" x14ac:dyDescent="0.2">
      <c r="A25" s="198" t="s">
        <v>45</v>
      </c>
      <c r="B25" s="179" t="s">
        <v>291</v>
      </c>
      <c r="C25" s="93"/>
    </row>
    <row r="26" spans="1:3" s="41" customFormat="1" ht="12" customHeight="1" x14ac:dyDescent="0.2">
      <c r="A26" s="198" t="s">
        <v>46</v>
      </c>
      <c r="B26" s="179" t="s">
        <v>292</v>
      </c>
      <c r="C26" s="93"/>
    </row>
    <row r="27" spans="1:3" s="41" customFormat="1" ht="12" customHeight="1" x14ac:dyDescent="0.2">
      <c r="A27" s="198" t="s">
        <v>88</v>
      </c>
      <c r="B27" s="179" t="s">
        <v>152</v>
      </c>
      <c r="C27" s="93"/>
    </row>
    <row r="28" spans="1:3" s="41" customFormat="1" ht="12" customHeight="1" thickBot="1" x14ac:dyDescent="0.25">
      <c r="A28" s="199" t="s">
        <v>89</v>
      </c>
      <c r="B28" s="180" t="s">
        <v>153</v>
      </c>
      <c r="C28" s="95"/>
    </row>
    <row r="29" spans="1:3" s="41" customFormat="1" ht="12" customHeight="1" thickBot="1" x14ac:dyDescent="0.25">
      <c r="A29" s="25" t="s">
        <v>90</v>
      </c>
      <c r="B29" s="19" t="s">
        <v>395</v>
      </c>
      <c r="C29" s="97">
        <f>SUM(C30:C36)</f>
        <v>4570894</v>
      </c>
    </row>
    <row r="30" spans="1:3" s="41" customFormat="1" ht="12" customHeight="1" x14ac:dyDescent="0.2">
      <c r="A30" s="197" t="s">
        <v>154</v>
      </c>
      <c r="B30" s="178" t="s">
        <v>389</v>
      </c>
      <c r="C30" s="94"/>
    </row>
    <row r="31" spans="1:3" s="41" customFormat="1" ht="12" customHeight="1" x14ac:dyDescent="0.2">
      <c r="A31" s="198" t="s">
        <v>155</v>
      </c>
      <c r="B31" s="179" t="s">
        <v>390</v>
      </c>
      <c r="C31" s="93"/>
    </row>
    <row r="32" spans="1:3" s="41" customFormat="1" ht="12" customHeight="1" x14ac:dyDescent="0.2">
      <c r="A32" s="198" t="s">
        <v>156</v>
      </c>
      <c r="B32" s="179" t="s">
        <v>391</v>
      </c>
      <c r="C32" s="93">
        <v>3515198</v>
      </c>
    </row>
    <row r="33" spans="1:3" s="41" customFormat="1" ht="12" customHeight="1" x14ac:dyDescent="0.2">
      <c r="A33" s="198" t="s">
        <v>157</v>
      </c>
      <c r="B33" s="179" t="s">
        <v>392</v>
      </c>
      <c r="C33" s="93">
        <v>70000</v>
      </c>
    </row>
    <row r="34" spans="1:3" s="41" customFormat="1" ht="12" customHeight="1" x14ac:dyDescent="0.2">
      <c r="A34" s="198" t="s">
        <v>386</v>
      </c>
      <c r="B34" s="179" t="s">
        <v>158</v>
      </c>
      <c r="C34" s="93">
        <v>976293</v>
      </c>
    </row>
    <row r="35" spans="1:3" s="41" customFormat="1" ht="12" customHeight="1" x14ac:dyDescent="0.2">
      <c r="A35" s="198" t="s">
        <v>387</v>
      </c>
      <c r="B35" s="179" t="s">
        <v>159</v>
      </c>
      <c r="C35" s="93">
        <v>6603</v>
      </c>
    </row>
    <row r="36" spans="1:3" s="41" customFormat="1" ht="12" customHeight="1" thickBot="1" x14ac:dyDescent="0.25">
      <c r="A36" s="199" t="s">
        <v>388</v>
      </c>
      <c r="B36" s="223" t="s">
        <v>160</v>
      </c>
      <c r="C36" s="95">
        <v>2800</v>
      </c>
    </row>
    <row r="37" spans="1:3" s="41" customFormat="1" ht="12" customHeight="1" thickBot="1" x14ac:dyDescent="0.25">
      <c r="A37" s="25" t="s">
        <v>7</v>
      </c>
      <c r="B37" s="19" t="s">
        <v>299</v>
      </c>
      <c r="C37" s="91">
        <f>SUM(C38:C48)</f>
        <v>5302650</v>
      </c>
    </row>
    <row r="38" spans="1:3" s="41" customFormat="1" ht="12" customHeight="1" x14ac:dyDescent="0.2">
      <c r="A38" s="197" t="s">
        <v>47</v>
      </c>
      <c r="B38" s="178" t="s">
        <v>163</v>
      </c>
      <c r="C38" s="94">
        <v>378000</v>
      </c>
    </row>
    <row r="39" spans="1:3" s="41" customFormat="1" ht="12" customHeight="1" x14ac:dyDescent="0.2">
      <c r="A39" s="198" t="s">
        <v>48</v>
      </c>
      <c r="B39" s="179" t="s">
        <v>164</v>
      </c>
      <c r="C39" s="93"/>
    </row>
    <row r="40" spans="1:3" s="41" customFormat="1" ht="12" customHeight="1" x14ac:dyDescent="0.2">
      <c r="A40" s="198" t="s">
        <v>49</v>
      </c>
      <c r="B40" s="179" t="s">
        <v>165</v>
      </c>
      <c r="C40" s="93"/>
    </row>
    <row r="41" spans="1:3" s="41" customFormat="1" ht="12" customHeight="1" x14ac:dyDescent="0.2">
      <c r="A41" s="198" t="s">
        <v>92</v>
      </c>
      <c r="B41" s="179" t="s">
        <v>166</v>
      </c>
      <c r="C41" s="93">
        <v>2364000</v>
      </c>
    </row>
    <row r="42" spans="1:3" s="41" customFormat="1" ht="12" customHeight="1" x14ac:dyDescent="0.2">
      <c r="A42" s="198" t="s">
        <v>93</v>
      </c>
      <c r="B42" s="179" t="s">
        <v>167</v>
      </c>
      <c r="C42" s="93">
        <v>2560000</v>
      </c>
    </row>
    <row r="43" spans="1:3" s="41" customFormat="1" ht="12" customHeight="1" x14ac:dyDescent="0.2">
      <c r="A43" s="198" t="s">
        <v>94</v>
      </c>
      <c r="B43" s="179" t="s">
        <v>168</v>
      </c>
      <c r="C43" s="93"/>
    </row>
    <row r="44" spans="1:3" s="41" customFormat="1" ht="12" customHeight="1" x14ac:dyDescent="0.2">
      <c r="A44" s="198" t="s">
        <v>95</v>
      </c>
      <c r="B44" s="179" t="s">
        <v>169</v>
      </c>
      <c r="C44" s="93"/>
    </row>
    <row r="45" spans="1:3" s="41" customFormat="1" ht="12" customHeight="1" x14ac:dyDescent="0.2">
      <c r="A45" s="198" t="s">
        <v>96</v>
      </c>
      <c r="B45" s="179" t="s">
        <v>394</v>
      </c>
      <c r="C45" s="93">
        <v>600</v>
      </c>
    </row>
    <row r="46" spans="1:3" s="41" customFormat="1" ht="12" customHeight="1" x14ac:dyDescent="0.2">
      <c r="A46" s="198" t="s">
        <v>161</v>
      </c>
      <c r="B46" s="179" t="s">
        <v>170</v>
      </c>
      <c r="C46" s="96"/>
    </row>
    <row r="47" spans="1:3" s="41" customFormat="1" ht="12" customHeight="1" x14ac:dyDescent="0.2">
      <c r="A47" s="199" t="s">
        <v>162</v>
      </c>
      <c r="B47" s="180" t="s">
        <v>301</v>
      </c>
      <c r="C47" s="167"/>
    </row>
    <row r="48" spans="1:3" s="41" customFormat="1" ht="12" customHeight="1" thickBot="1" x14ac:dyDescent="0.25">
      <c r="A48" s="199" t="s">
        <v>300</v>
      </c>
      <c r="B48" s="180" t="s">
        <v>171</v>
      </c>
      <c r="C48" s="167">
        <v>50</v>
      </c>
    </row>
    <row r="49" spans="1:3" s="41" customFormat="1" ht="12" customHeight="1" thickBot="1" x14ac:dyDescent="0.25">
      <c r="A49" s="25" t="s">
        <v>8</v>
      </c>
      <c r="B49" s="19" t="s">
        <v>172</v>
      </c>
      <c r="C49" s="91">
        <f>SUM(C50:C54)</f>
        <v>0</v>
      </c>
    </row>
    <row r="50" spans="1:3" s="41" customFormat="1" ht="12" customHeight="1" x14ac:dyDescent="0.2">
      <c r="A50" s="197" t="s">
        <v>50</v>
      </c>
      <c r="B50" s="178" t="s">
        <v>176</v>
      </c>
      <c r="C50" s="209"/>
    </row>
    <row r="51" spans="1:3" s="41" customFormat="1" ht="12" customHeight="1" x14ac:dyDescent="0.2">
      <c r="A51" s="198" t="s">
        <v>51</v>
      </c>
      <c r="B51" s="179" t="s">
        <v>177</v>
      </c>
      <c r="C51" s="96"/>
    </row>
    <row r="52" spans="1:3" s="41" customFormat="1" ht="12" customHeight="1" x14ac:dyDescent="0.2">
      <c r="A52" s="198" t="s">
        <v>173</v>
      </c>
      <c r="B52" s="179" t="s">
        <v>178</v>
      </c>
      <c r="C52" s="96"/>
    </row>
    <row r="53" spans="1:3" s="41" customFormat="1" ht="12" customHeight="1" x14ac:dyDescent="0.2">
      <c r="A53" s="198" t="s">
        <v>174</v>
      </c>
      <c r="B53" s="179" t="s">
        <v>179</v>
      </c>
      <c r="C53" s="96"/>
    </row>
    <row r="54" spans="1:3" s="41" customFormat="1" ht="12" customHeight="1" thickBot="1" x14ac:dyDescent="0.25">
      <c r="A54" s="199" t="s">
        <v>175</v>
      </c>
      <c r="B54" s="180" t="s">
        <v>180</v>
      </c>
      <c r="C54" s="167"/>
    </row>
    <row r="55" spans="1:3" s="41" customFormat="1" ht="12" customHeight="1" thickBot="1" x14ac:dyDescent="0.25">
      <c r="A55" s="25" t="s">
        <v>97</v>
      </c>
      <c r="B55" s="19" t="s">
        <v>181</v>
      </c>
      <c r="C55" s="91">
        <f>SUM(C56:C58)</f>
        <v>0</v>
      </c>
    </row>
    <row r="56" spans="1:3" s="41" customFormat="1" ht="12" customHeight="1" x14ac:dyDescent="0.2">
      <c r="A56" s="197" t="s">
        <v>52</v>
      </c>
      <c r="B56" s="178" t="s">
        <v>182</v>
      </c>
      <c r="C56" s="94"/>
    </row>
    <row r="57" spans="1:3" s="41" customFormat="1" ht="12" customHeight="1" x14ac:dyDescent="0.2">
      <c r="A57" s="198" t="s">
        <v>53</v>
      </c>
      <c r="B57" s="179" t="s">
        <v>293</v>
      </c>
      <c r="C57" s="93"/>
    </row>
    <row r="58" spans="1:3" s="41" customFormat="1" ht="12" customHeight="1" x14ac:dyDescent="0.2">
      <c r="A58" s="198" t="s">
        <v>185</v>
      </c>
      <c r="B58" s="179" t="s">
        <v>183</v>
      </c>
      <c r="C58" s="93"/>
    </row>
    <row r="59" spans="1:3" s="41" customFormat="1" ht="12" customHeight="1" thickBot="1" x14ac:dyDescent="0.25">
      <c r="A59" s="199" t="s">
        <v>186</v>
      </c>
      <c r="B59" s="180" t="s">
        <v>184</v>
      </c>
      <c r="C59" s="95"/>
    </row>
    <row r="60" spans="1:3" s="41" customFormat="1" ht="12" customHeight="1" thickBot="1" x14ac:dyDescent="0.25">
      <c r="A60" s="25" t="s">
        <v>10</v>
      </c>
      <c r="B60" s="86" t="s">
        <v>187</v>
      </c>
      <c r="C60" s="91">
        <f>SUM(C61:C63)</f>
        <v>0</v>
      </c>
    </row>
    <row r="61" spans="1:3" s="41" customFormat="1" ht="12" customHeight="1" x14ac:dyDescent="0.2">
      <c r="A61" s="197" t="s">
        <v>98</v>
      </c>
      <c r="B61" s="178" t="s">
        <v>189</v>
      </c>
      <c r="C61" s="96"/>
    </row>
    <row r="62" spans="1:3" s="41" customFormat="1" ht="12" customHeight="1" x14ac:dyDescent="0.2">
      <c r="A62" s="198" t="s">
        <v>99</v>
      </c>
      <c r="B62" s="179" t="s">
        <v>294</v>
      </c>
      <c r="C62" s="96"/>
    </row>
    <row r="63" spans="1:3" s="41" customFormat="1" ht="12" customHeight="1" x14ac:dyDescent="0.2">
      <c r="A63" s="198" t="s">
        <v>120</v>
      </c>
      <c r="B63" s="179" t="s">
        <v>190</v>
      </c>
      <c r="C63" s="96"/>
    </row>
    <row r="64" spans="1:3" s="41" customFormat="1" ht="12" customHeight="1" thickBot="1" x14ac:dyDescent="0.25">
      <c r="A64" s="199" t="s">
        <v>188</v>
      </c>
      <c r="B64" s="180" t="s">
        <v>191</v>
      </c>
      <c r="C64" s="96"/>
    </row>
    <row r="65" spans="1:3" s="41" customFormat="1" ht="12" customHeight="1" thickBot="1" x14ac:dyDescent="0.25">
      <c r="A65" s="25" t="s">
        <v>11</v>
      </c>
      <c r="B65" s="19" t="s">
        <v>192</v>
      </c>
      <c r="C65" s="97">
        <v>87681121</v>
      </c>
    </row>
    <row r="66" spans="1:3" s="41" customFormat="1" ht="12" customHeight="1" thickBot="1" x14ac:dyDescent="0.2">
      <c r="A66" s="200" t="s">
        <v>283</v>
      </c>
      <c r="B66" s="86" t="s">
        <v>194</v>
      </c>
      <c r="C66" s="91">
        <f>SUM(C67:C69)</f>
        <v>0</v>
      </c>
    </row>
    <row r="67" spans="1:3" s="41" customFormat="1" ht="12" customHeight="1" x14ac:dyDescent="0.2">
      <c r="A67" s="197" t="s">
        <v>225</v>
      </c>
      <c r="B67" s="178" t="s">
        <v>195</v>
      </c>
      <c r="C67" s="96"/>
    </row>
    <row r="68" spans="1:3" s="41" customFormat="1" ht="12" customHeight="1" x14ac:dyDescent="0.2">
      <c r="A68" s="198" t="s">
        <v>234</v>
      </c>
      <c r="B68" s="179" t="s">
        <v>196</v>
      </c>
      <c r="C68" s="96"/>
    </row>
    <row r="69" spans="1:3" s="41" customFormat="1" ht="12" customHeight="1" thickBot="1" x14ac:dyDescent="0.25">
      <c r="A69" s="199" t="s">
        <v>235</v>
      </c>
      <c r="B69" s="181" t="s">
        <v>197</v>
      </c>
      <c r="C69" s="96"/>
    </row>
    <row r="70" spans="1:3" s="41" customFormat="1" ht="12" customHeight="1" thickBot="1" x14ac:dyDescent="0.2">
      <c r="A70" s="200" t="s">
        <v>198</v>
      </c>
      <c r="B70" s="86" t="s">
        <v>199</v>
      </c>
      <c r="C70" s="91">
        <f>SUM(C71:C74)</f>
        <v>0</v>
      </c>
    </row>
    <row r="71" spans="1:3" s="41" customFormat="1" ht="12" customHeight="1" x14ac:dyDescent="0.2">
      <c r="A71" s="197" t="s">
        <v>75</v>
      </c>
      <c r="B71" s="178" t="s">
        <v>200</v>
      </c>
      <c r="C71" s="96"/>
    </row>
    <row r="72" spans="1:3" s="41" customFormat="1" ht="12" customHeight="1" x14ac:dyDescent="0.2">
      <c r="A72" s="198" t="s">
        <v>76</v>
      </c>
      <c r="B72" s="179" t="s">
        <v>201</v>
      </c>
      <c r="C72" s="96"/>
    </row>
    <row r="73" spans="1:3" s="41" customFormat="1" ht="12" customHeight="1" x14ac:dyDescent="0.2">
      <c r="A73" s="198" t="s">
        <v>226</v>
      </c>
      <c r="B73" s="179" t="s">
        <v>202</v>
      </c>
      <c r="C73" s="96"/>
    </row>
    <row r="74" spans="1:3" s="41" customFormat="1" ht="12" customHeight="1" thickBot="1" x14ac:dyDescent="0.25">
      <c r="A74" s="199" t="s">
        <v>227</v>
      </c>
      <c r="B74" s="180" t="s">
        <v>203</v>
      </c>
      <c r="C74" s="96"/>
    </row>
    <row r="75" spans="1:3" s="41" customFormat="1" ht="12" customHeight="1" thickBot="1" x14ac:dyDescent="0.2">
      <c r="A75" s="200" t="s">
        <v>204</v>
      </c>
      <c r="B75" s="86" t="s">
        <v>205</v>
      </c>
      <c r="C75" s="91">
        <f>SUM(C76:C77)</f>
        <v>9982180</v>
      </c>
    </row>
    <row r="76" spans="1:3" s="41" customFormat="1" ht="12" customHeight="1" x14ac:dyDescent="0.2">
      <c r="A76" s="197" t="s">
        <v>228</v>
      </c>
      <c r="B76" s="178" t="s">
        <v>206</v>
      </c>
      <c r="C76" s="96">
        <v>9982180</v>
      </c>
    </row>
    <row r="77" spans="1:3" s="41" customFormat="1" ht="12" customHeight="1" thickBot="1" x14ac:dyDescent="0.25">
      <c r="A77" s="199" t="s">
        <v>229</v>
      </c>
      <c r="B77" s="180" t="s">
        <v>207</v>
      </c>
      <c r="C77" s="96"/>
    </row>
    <row r="78" spans="1:3" s="40" customFormat="1" ht="12" customHeight="1" thickBot="1" x14ac:dyDescent="0.2">
      <c r="A78" s="200" t="s">
        <v>208</v>
      </c>
      <c r="B78" s="86" t="s">
        <v>209</v>
      </c>
      <c r="C78" s="91">
        <f>SUM(C79:C81)</f>
        <v>2493340</v>
      </c>
    </row>
    <row r="79" spans="1:3" s="41" customFormat="1" ht="12" customHeight="1" x14ac:dyDescent="0.2">
      <c r="A79" s="197" t="s">
        <v>230</v>
      </c>
      <c r="B79" s="178" t="s">
        <v>210</v>
      </c>
      <c r="C79" s="96">
        <v>2493340</v>
      </c>
    </row>
    <row r="80" spans="1:3" s="41" customFormat="1" ht="12" customHeight="1" x14ac:dyDescent="0.2">
      <c r="A80" s="198" t="s">
        <v>231</v>
      </c>
      <c r="B80" s="179" t="s">
        <v>211</v>
      </c>
      <c r="C80" s="96"/>
    </row>
    <row r="81" spans="1:3" s="41" customFormat="1" ht="12" customHeight="1" thickBot="1" x14ac:dyDescent="0.25">
      <c r="A81" s="199" t="s">
        <v>232</v>
      </c>
      <c r="B81" s="180" t="s">
        <v>212</v>
      </c>
      <c r="C81" s="96"/>
    </row>
    <row r="82" spans="1:3" s="41" customFormat="1" ht="12" customHeight="1" thickBot="1" x14ac:dyDescent="0.2">
      <c r="A82" s="200" t="s">
        <v>213</v>
      </c>
      <c r="B82" s="86" t="s">
        <v>233</v>
      </c>
      <c r="C82" s="91">
        <f>SUM(C83:C86)</f>
        <v>0</v>
      </c>
    </row>
    <row r="83" spans="1:3" s="41" customFormat="1" ht="12" customHeight="1" x14ac:dyDescent="0.2">
      <c r="A83" s="201" t="s">
        <v>214</v>
      </c>
      <c r="B83" s="178" t="s">
        <v>215</v>
      </c>
      <c r="C83" s="96"/>
    </row>
    <row r="84" spans="1:3" s="41" customFormat="1" ht="12" customHeight="1" x14ac:dyDescent="0.2">
      <c r="A84" s="202" t="s">
        <v>216</v>
      </c>
      <c r="B84" s="179" t="s">
        <v>217</v>
      </c>
      <c r="C84" s="96"/>
    </row>
    <row r="85" spans="1:3" s="41" customFormat="1" ht="12" customHeight="1" x14ac:dyDescent="0.2">
      <c r="A85" s="202" t="s">
        <v>218</v>
      </c>
      <c r="B85" s="179" t="s">
        <v>219</v>
      </c>
      <c r="C85" s="96"/>
    </row>
    <row r="86" spans="1:3" s="40" customFormat="1" ht="12" customHeight="1" thickBot="1" x14ac:dyDescent="0.25">
      <c r="A86" s="203" t="s">
        <v>220</v>
      </c>
      <c r="B86" s="180" t="s">
        <v>221</v>
      </c>
      <c r="C86" s="96"/>
    </row>
    <row r="87" spans="1:3" s="40" customFormat="1" ht="12" customHeight="1" thickBot="1" x14ac:dyDescent="0.2">
      <c r="A87" s="200" t="s">
        <v>222</v>
      </c>
      <c r="B87" s="86" t="s">
        <v>340</v>
      </c>
      <c r="C87" s="210"/>
    </row>
    <row r="88" spans="1:3" s="40" customFormat="1" ht="12" customHeight="1" thickBot="1" x14ac:dyDescent="0.2">
      <c r="A88" s="200" t="s">
        <v>363</v>
      </c>
      <c r="B88" s="86" t="s">
        <v>223</v>
      </c>
      <c r="C88" s="210"/>
    </row>
    <row r="89" spans="1:3" s="40" customFormat="1" ht="12" customHeight="1" thickBot="1" x14ac:dyDescent="0.2">
      <c r="A89" s="200" t="s">
        <v>364</v>
      </c>
      <c r="B89" s="185" t="s">
        <v>343</v>
      </c>
      <c r="C89" s="97">
        <f>+C66+C70+C75+C78+C82+C88+C87</f>
        <v>12475520</v>
      </c>
    </row>
    <row r="90" spans="1:3" s="40" customFormat="1" ht="12" customHeight="1" thickBot="1" x14ac:dyDescent="0.2">
      <c r="A90" s="204" t="s">
        <v>365</v>
      </c>
      <c r="B90" s="186" t="s">
        <v>366</v>
      </c>
      <c r="C90" s="97">
        <v>100156641</v>
      </c>
    </row>
    <row r="91" spans="1:3" s="41" customFormat="1" ht="15" customHeight="1" thickBot="1" x14ac:dyDescent="0.25">
      <c r="A91" s="76"/>
      <c r="B91" s="77"/>
      <c r="C91" s="153"/>
    </row>
    <row r="92" spans="1:3" s="33" customFormat="1" ht="16.5" customHeight="1" thickBot="1" x14ac:dyDescent="0.25">
      <c r="A92" s="78"/>
      <c r="B92" s="79" t="s">
        <v>38</v>
      </c>
      <c r="C92" s="154"/>
    </row>
    <row r="93" spans="1:3" s="42" customFormat="1" ht="12" customHeight="1" thickBot="1" x14ac:dyDescent="0.25">
      <c r="A93" s="170" t="s">
        <v>3</v>
      </c>
      <c r="B93" s="24" t="s">
        <v>370</v>
      </c>
      <c r="C93" s="90">
        <f>+C94+C95+C96+C97+C98+C111</f>
        <v>85432949</v>
      </c>
    </row>
    <row r="94" spans="1:3" ht="12" customHeight="1" x14ac:dyDescent="0.2">
      <c r="A94" s="205" t="s">
        <v>54</v>
      </c>
      <c r="B94" s="8" t="s">
        <v>33</v>
      </c>
      <c r="C94" s="92">
        <v>12279285</v>
      </c>
    </row>
    <row r="95" spans="1:3" ht="12" customHeight="1" x14ac:dyDescent="0.2">
      <c r="A95" s="198" t="s">
        <v>55</v>
      </c>
      <c r="B95" s="6" t="s">
        <v>100</v>
      </c>
      <c r="C95" s="93">
        <v>3159996</v>
      </c>
    </row>
    <row r="96" spans="1:3" ht="12" customHeight="1" x14ac:dyDescent="0.2">
      <c r="A96" s="198" t="s">
        <v>56</v>
      </c>
      <c r="B96" s="6" t="s">
        <v>73</v>
      </c>
      <c r="C96" s="95">
        <v>10535000</v>
      </c>
    </row>
    <row r="97" spans="1:3" ht="12" customHeight="1" x14ac:dyDescent="0.2">
      <c r="A97" s="198" t="s">
        <v>57</v>
      </c>
      <c r="B97" s="9" t="s">
        <v>101</v>
      </c>
      <c r="C97" s="95">
        <v>3742000</v>
      </c>
    </row>
    <row r="98" spans="1:3" ht="12" customHeight="1" x14ac:dyDescent="0.2">
      <c r="A98" s="198" t="s">
        <v>65</v>
      </c>
      <c r="B98" s="17" t="s">
        <v>102</v>
      </c>
      <c r="C98" s="95">
        <v>47749716</v>
      </c>
    </row>
    <row r="99" spans="1:3" ht="12" customHeight="1" x14ac:dyDescent="0.2">
      <c r="A99" s="198" t="s">
        <v>58</v>
      </c>
      <c r="B99" s="6" t="s">
        <v>367</v>
      </c>
      <c r="C99" s="95"/>
    </row>
    <row r="100" spans="1:3" ht="12" customHeight="1" x14ac:dyDescent="0.2">
      <c r="A100" s="198" t="s">
        <v>59</v>
      </c>
      <c r="B100" s="56" t="s">
        <v>306</v>
      </c>
      <c r="C100" s="95"/>
    </row>
    <row r="101" spans="1:3" ht="12" customHeight="1" x14ac:dyDescent="0.2">
      <c r="A101" s="198" t="s">
        <v>66</v>
      </c>
      <c r="B101" s="56" t="s">
        <v>305</v>
      </c>
      <c r="C101" s="95">
        <v>2000000</v>
      </c>
    </row>
    <row r="102" spans="1:3" ht="12" customHeight="1" x14ac:dyDescent="0.2">
      <c r="A102" s="198" t="s">
        <v>67</v>
      </c>
      <c r="B102" s="56" t="s">
        <v>239</v>
      </c>
      <c r="C102" s="95"/>
    </row>
    <row r="103" spans="1:3" ht="12" customHeight="1" x14ac:dyDescent="0.2">
      <c r="A103" s="198" t="s">
        <v>68</v>
      </c>
      <c r="B103" s="57" t="s">
        <v>240</v>
      </c>
      <c r="C103" s="95"/>
    </row>
    <row r="104" spans="1:3" ht="12" customHeight="1" x14ac:dyDescent="0.2">
      <c r="A104" s="198" t="s">
        <v>69</v>
      </c>
      <c r="B104" s="57" t="s">
        <v>241</v>
      </c>
      <c r="C104" s="95"/>
    </row>
    <row r="105" spans="1:3" ht="12" customHeight="1" x14ac:dyDescent="0.2">
      <c r="A105" s="198" t="s">
        <v>71</v>
      </c>
      <c r="B105" s="56" t="s">
        <v>242</v>
      </c>
      <c r="C105" s="95">
        <v>45434716</v>
      </c>
    </row>
    <row r="106" spans="1:3" ht="12" customHeight="1" x14ac:dyDescent="0.2">
      <c r="A106" s="198" t="s">
        <v>103</v>
      </c>
      <c r="B106" s="56" t="s">
        <v>243</v>
      </c>
      <c r="C106" s="95"/>
    </row>
    <row r="107" spans="1:3" ht="12" customHeight="1" x14ac:dyDescent="0.2">
      <c r="A107" s="198" t="s">
        <v>237</v>
      </c>
      <c r="B107" s="57" t="s">
        <v>244</v>
      </c>
      <c r="C107" s="95"/>
    </row>
    <row r="108" spans="1:3" ht="12" customHeight="1" x14ac:dyDescent="0.2">
      <c r="A108" s="206" t="s">
        <v>238</v>
      </c>
      <c r="B108" s="58" t="s">
        <v>245</v>
      </c>
      <c r="C108" s="95"/>
    </row>
    <row r="109" spans="1:3" ht="12" customHeight="1" x14ac:dyDescent="0.2">
      <c r="A109" s="198" t="s">
        <v>303</v>
      </c>
      <c r="B109" s="58" t="s">
        <v>246</v>
      </c>
      <c r="C109" s="95"/>
    </row>
    <row r="110" spans="1:3" ht="12" customHeight="1" x14ac:dyDescent="0.2">
      <c r="A110" s="198" t="s">
        <v>304</v>
      </c>
      <c r="B110" s="57" t="s">
        <v>247</v>
      </c>
      <c r="C110" s="93">
        <v>315000</v>
      </c>
    </row>
    <row r="111" spans="1:3" ht="12" customHeight="1" x14ac:dyDescent="0.2">
      <c r="A111" s="198" t="s">
        <v>308</v>
      </c>
      <c r="B111" s="9" t="s">
        <v>34</v>
      </c>
      <c r="C111" s="93">
        <v>7966952</v>
      </c>
    </row>
    <row r="112" spans="1:3" ht="12" customHeight="1" x14ac:dyDescent="0.2">
      <c r="A112" s="199" t="s">
        <v>309</v>
      </c>
      <c r="B112" s="6" t="s">
        <v>368</v>
      </c>
      <c r="C112" s="95">
        <v>7966952</v>
      </c>
    </row>
    <row r="113" spans="1:3" ht="12" customHeight="1" thickBot="1" x14ac:dyDescent="0.25">
      <c r="A113" s="207" t="s">
        <v>310</v>
      </c>
      <c r="B113" s="59" t="s">
        <v>369</v>
      </c>
      <c r="C113" s="99"/>
    </row>
    <row r="114" spans="1:3" ht="12" customHeight="1" thickBot="1" x14ac:dyDescent="0.25">
      <c r="A114" s="25" t="s">
        <v>4</v>
      </c>
      <c r="B114" s="23" t="s">
        <v>248</v>
      </c>
      <c r="C114" s="91">
        <f>+C115+C117+C119</f>
        <v>200000</v>
      </c>
    </row>
    <row r="115" spans="1:3" ht="12" customHeight="1" x14ac:dyDescent="0.2">
      <c r="A115" s="197" t="s">
        <v>60</v>
      </c>
      <c r="B115" s="6" t="s">
        <v>119</v>
      </c>
      <c r="C115" s="94"/>
    </row>
    <row r="116" spans="1:3" ht="12" customHeight="1" x14ac:dyDescent="0.2">
      <c r="A116" s="197" t="s">
        <v>61</v>
      </c>
      <c r="B116" s="10" t="s">
        <v>252</v>
      </c>
      <c r="C116" s="94"/>
    </row>
    <row r="117" spans="1:3" ht="12" customHeight="1" x14ac:dyDescent="0.2">
      <c r="A117" s="197" t="s">
        <v>62</v>
      </c>
      <c r="B117" s="10" t="s">
        <v>104</v>
      </c>
      <c r="C117" s="93"/>
    </row>
    <row r="118" spans="1:3" ht="12" customHeight="1" x14ac:dyDescent="0.2">
      <c r="A118" s="197" t="s">
        <v>63</v>
      </c>
      <c r="B118" s="10" t="s">
        <v>253</v>
      </c>
      <c r="C118" s="84"/>
    </row>
    <row r="119" spans="1:3" ht="12" customHeight="1" x14ac:dyDescent="0.2">
      <c r="A119" s="197" t="s">
        <v>64</v>
      </c>
      <c r="B119" s="88" t="s">
        <v>121</v>
      </c>
      <c r="C119" s="84">
        <v>200000</v>
      </c>
    </row>
    <row r="120" spans="1:3" ht="12" customHeight="1" x14ac:dyDescent="0.2">
      <c r="A120" s="197" t="s">
        <v>70</v>
      </c>
      <c r="B120" s="87" t="s">
        <v>295</v>
      </c>
      <c r="C120" s="84"/>
    </row>
    <row r="121" spans="1:3" ht="12" customHeight="1" x14ac:dyDescent="0.2">
      <c r="A121" s="197" t="s">
        <v>72</v>
      </c>
      <c r="B121" s="174" t="s">
        <v>258</v>
      </c>
      <c r="C121" s="84"/>
    </row>
    <row r="122" spans="1:3" ht="12" customHeight="1" x14ac:dyDescent="0.2">
      <c r="A122" s="197" t="s">
        <v>105</v>
      </c>
      <c r="B122" s="57" t="s">
        <v>241</v>
      </c>
      <c r="C122" s="84"/>
    </row>
    <row r="123" spans="1:3" ht="12" customHeight="1" x14ac:dyDescent="0.2">
      <c r="A123" s="197" t="s">
        <v>106</v>
      </c>
      <c r="B123" s="57" t="s">
        <v>257</v>
      </c>
      <c r="C123" s="84"/>
    </row>
    <row r="124" spans="1:3" ht="12" customHeight="1" x14ac:dyDescent="0.2">
      <c r="A124" s="197" t="s">
        <v>107</v>
      </c>
      <c r="B124" s="57" t="s">
        <v>256</v>
      </c>
      <c r="C124" s="84"/>
    </row>
    <row r="125" spans="1:3" ht="12" customHeight="1" x14ac:dyDescent="0.2">
      <c r="A125" s="197" t="s">
        <v>249</v>
      </c>
      <c r="B125" s="57" t="s">
        <v>244</v>
      </c>
      <c r="C125" s="84"/>
    </row>
    <row r="126" spans="1:3" ht="12" customHeight="1" x14ac:dyDescent="0.2">
      <c r="A126" s="197" t="s">
        <v>250</v>
      </c>
      <c r="B126" s="57" t="s">
        <v>255</v>
      </c>
      <c r="C126" s="84">
        <v>200000</v>
      </c>
    </row>
    <row r="127" spans="1:3" ht="12" customHeight="1" thickBot="1" x14ac:dyDescent="0.25">
      <c r="A127" s="206" t="s">
        <v>251</v>
      </c>
      <c r="B127" s="57" t="s">
        <v>254</v>
      </c>
      <c r="C127" s="85"/>
    </row>
    <row r="128" spans="1:3" ht="12" customHeight="1" thickBot="1" x14ac:dyDescent="0.25">
      <c r="A128" s="25" t="s">
        <v>5</v>
      </c>
      <c r="B128" s="45" t="s">
        <v>313</v>
      </c>
      <c r="C128" s="91">
        <f>+C93+C114</f>
        <v>85632949</v>
      </c>
    </row>
    <row r="129" spans="1:11" ht="12" customHeight="1" thickBot="1" x14ac:dyDescent="0.25">
      <c r="A129" s="25" t="s">
        <v>6</v>
      </c>
      <c r="B129" s="45" t="s">
        <v>314</v>
      </c>
      <c r="C129" s="91">
        <f>+C130+C131+C132</f>
        <v>0</v>
      </c>
    </row>
    <row r="130" spans="1:11" s="42" customFormat="1" ht="12" customHeight="1" x14ac:dyDescent="0.2">
      <c r="A130" s="197" t="s">
        <v>154</v>
      </c>
      <c r="B130" s="7" t="s">
        <v>373</v>
      </c>
      <c r="C130" s="84"/>
    </row>
    <row r="131" spans="1:11" ht="12" customHeight="1" x14ac:dyDescent="0.2">
      <c r="A131" s="197" t="s">
        <v>155</v>
      </c>
      <c r="B131" s="7" t="s">
        <v>322</v>
      </c>
      <c r="C131" s="84"/>
    </row>
    <row r="132" spans="1:11" ht="12" customHeight="1" thickBot="1" x14ac:dyDescent="0.25">
      <c r="A132" s="206" t="s">
        <v>156</v>
      </c>
      <c r="B132" s="5" t="s">
        <v>372</v>
      </c>
      <c r="C132" s="84"/>
    </row>
    <row r="133" spans="1:11" ht="12" customHeight="1" thickBot="1" x14ac:dyDescent="0.25">
      <c r="A133" s="25" t="s">
        <v>7</v>
      </c>
      <c r="B133" s="45" t="s">
        <v>315</v>
      </c>
      <c r="C133" s="91">
        <f>+C134+C135+C136+C137+C138+C139</f>
        <v>0</v>
      </c>
    </row>
    <row r="134" spans="1:11" ht="12" customHeight="1" x14ac:dyDescent="0.2">
      <c r="A134" s="197" t="s">
        <v>47</v>
      </c>
      <c r="B134" s="7" t="s">
        <v>324</v>
      </c>
      <c r="C134" s="84"/>
    </row>
    <row r="135" spans="1:11" ht="12" customHeight="1" x14ac:dyDescent="0.2">
      <c r="A135" s="197" t="s">
        <v>48</v>
      </c>
      <c r="B135" s="7" t="s">
        <v>316</v>
      </c>
      <c r="C135" s="84"/>
    </row>
    <row r="136" spans="1:11" ht="12" customHeight="1" x14ac:dyDescent="0.2">
      <c r="A136" s="197" t="s">
        <v>49</v>
      </c>
      <c r="B136" s="7" t="s">
        <v>317</v>
      </c>
      <c r="C136" s="84"/>
    </row>
    <row r="137" spans="1:11" ht="12" customHeight="1" x14ac:dyDescent="0.2">
      <c r="A137" s="197" t="s">
        <v>92</v>
      </c>
      <c r="B137" s="7" t="s">
        <v>371</v>
      </c>
      <c r="C137" s="84"/>
    </row>
    <row r="138" spans="1:11" ht="12" customHeight="1" x14ac:dyDescent="0.2">
      <c r="A138" s="197" t="s">
        <v>93</v>
      </c>
      <c r="B138" s="7" t="s">
        <v>319</v>
      </c>
      <c r="C138" s="84"/>
    </row>
    <row r="139" spans="1:11" s="42" customFormat="1" ht="12" customHeight="1" thickBot="1" x14ac:dyDescent="0.25">
      <c r="A139" s="206" t="s">
        <v>94</v>
      </c>
      <c r="B139" s="5" t="s">
        <v>320</v>
      </c>
      <c r="C139" s="84"/>
    </row>
    <row r="140" spans="1:11" ht="12" customHeight="1" thickBot="1" x14ac:dyDescent="0.25">
      <c r="A140" s="25" t="s">
        <v>8</v>
      </c>
      <c r="B140" s="45" t="s">
        <v>377</v>
      </c>
      <c r="C140" s="97">
        <f>+C141+C142+C144+C145+C143</f>
        <v>1715246</v>
      </c>
      <c r="K140" s="83"/>
    </row>
    <row r="141" spans="1:11" x14ac:dyDescent="0.2">
      <c r="A141" s="197" t="s">
        <v>50</v>
      </c>
      <c r="B141" s="7" t="s">
        <v>259</v>
      </c>
      <c r="C141" s="84"/>
    </row>
    <row r="142" spans="1:11" ht="12" customHeight="1" x14ac:dyDescent="0.2">
      <c r="A142" s="197" t="s">
        <v>51</v>
      </c>
      <c r="B142" s="7" t="s">
        <v>260</v>
      </c>
      <c r="C142" s="84">
        <v>1715246</v>
      </c>
    </row>
    <row r="143" spans="1:11" s="42" customFormat="1" ht="12" customHeight="1" x14ac:dyDescent="0.2">
      <c r="A143" s="197" t="s">
        <v>173</v>
      </c>
      <c r="B143" s="7" t="s">
        <v>376</v>
      </c>
      <c r="C143" s="84"/>
    </row>
    <row r="144" spans="1:11" s="42" customFormat="1" ht="12" customHeight="1" x14ac:dyDescent="0.2">
      <c r="A144" s="197" t="s">
        <v>174</v>
      </c>
      <c r="B144" s="7" t="s">
        <v>329</v>
      </c>
      <c r="C144" s="84"/>
    </row>
    <row r="145" spans="1:3" s="42" customFormat="1" ht="12" customHeight="1" thickBot="1" x14ac:dyDescent="0.25">
      <c r="A145" s="206" t="s">
        <v>175</v>
      </c>
      <c r="B145" s="5" t="s">
        <v>279</v>
      </c>
      <c r="C145" s="84"/>
    </row>
    <row r="146" spans="1:3" s="42" customFormat="1" ht="12" customHeight="1" thickBot="1" x14ac:dyDescent="0.25">
      <c r="A146" s="25" t="s">
        <v>9</v>
      </c>
      <c r="B146" s="45" t="s">
        <v>330</v>
      </c>
      <c r="C146" s="100">
        <f>+C147+C148+C149+C150+C151</f>
        <v>0</v>
      </c>
    </row>
    <row r="147" spans="1:3" s="42" customFormat="1" ht="12" customHeight="1" x14ac:dyDescent="0.2">
      <c r="A147" s="197" t="s">
        <v>52</v>
      </c>
      <c r="B147" s="7" t="s">
        <v>325</v>
      </c>
      <c r="C147" s="84"/>
    </row>
    <row r="148" spans="1:3" s="42" customFormat="1" ht="12" customHeight="1" x14ac:dyDescent="0.2">
      <c r="A148" s="197" t="s">
        <v>53</v>
      </c>
      <c r="B148" s="7" t="s">
        <v>332</v>
      </c>
      <c r="C148" s="84"/>
    </row>
    <row r="149" spans="1:3" s="42" customFormat="1" ht="12" customHeight="1" x14ac:dyDescent="0.2">
      <c r="A149" s="197" t="s">
        <v>185</v>
      </c>
      <c r="B149" s="7" t="s">
        <v>327</v>
      </c>
      <c r="C149" s="84"/>
    </row>
    <row r="150" spans="1:3" ht="12.75" customHeight="1" x14ac:dyDescent="0.2">
      <c r="A150" s="197" t="s">
        <v>186</v>
      </c>
      <c r="B150" s="7" t="s">
        <v>374</v>
      </c>
      <c r="C150" s="84"/>
    </row>
    <row r="151" spans="1:3" ht="12.75" customHeight="1" thickBot="1" x14ac:dyDescent="0.25">
      <c r="A151" s="206" t="s">
        <v>331</v>
      </c>
      <c r="B151" s="5" t="s">
        <v>334</v>
      </c>
      <c r="C151" s="85"/>
    </row>
    <row r="152" spans="1:3" ht="12.75" customHeight="1" thickBot="1" x14ac:dyDescent="0.25">
      <c r="A152" s="222" t="s">
        <v>10</v>
      </c>
      <c r="B152" s="45" t="s">
        <v>335</v>
      </c>
      <c r="C152" s="100"/>
    </row>
    <row r="153" spans="1:3" ht="12" customHeight="1" thickBot="1" x14ac:dyDescent="0.25">
      <c r="A153" s="222" t="s">
        <v>11</v>
      </c>
      <c r="B153" s="45" t="s">
        <v>336</v>
      </c>
      <c r="C153" s="100"/>
    </row>
    <row r="154" spans="1:3" ht="15" customHeight="1" thickBot="1" x14ac:dyDescent="0.25">
      <c r="A154" s="25" t="s">
        <v>12</v>
      </c>
      <c r="B154" s="45" t="s">
        <v>338</v>
      </c>
      <c r="C154" s="188">
        <f>+C129+C133+C140+C146+C152+C153</f>
        <v>1715246</v>
      </c>
    </row>
    <row r="155" spans="1:3" ht="13.5" thickBot="1" x14ac:dyDescent="0.25">
      <c r="A155" s="208" t="s">
        <v>13</v>
      </c>
      <c r="B155" s="155" t="s">
        <v>337</v>
      </c>
      <c r="C155" s="188">
        <f>+C128+C154</f>
        <v>87348195</v>
      </c>
    </row>
    <row r="156" spans="1:3" ht="15" customHeight="1" thickBot="1" x14ac:dyDescent="0.25">
      <c r="A156" s="158"/>
      <c r="B156" s="159"/>
      <c r="C156" s="160"/>
    </row>
    <row r="157" spans="1:3" ht="14.25" customHeight="1" thickBot="1" x14ac:dyDescent="0.25">
      <c r="A157" s="80" t="s">
        <v>375</v>
      </c>
      <c r="B157" s="81"/>
      <c r="C157" s="43">
        <v>5</v>
      </c>
    </row>
    <row r="158" spans="1:3" ht="13.5" thickBot="1" x14ac:dyDescent="0.25">
      <c r="A158" s="80" t="s">
        <v>115</v>
      </c>
      <c r="B158" s="81"/>
      <c r="C158" s="43">
        <v>5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3" sqref="B13"/>
    </sheetView>
  </sheetViews>
  <sheetFormatPr defaultRowHeight="12.75" x14ac:dyDescent="0.2"/>
  <sheetData/>
  <phoneticPr fontId="2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4</vt:i4>
      </vt:variant>
    </vt:vector>
  </HeadingPairs>
  <TitlesOfParts>
    <vt:vector size="13" baseType="lpstr">
      <vt:lpstr>ÖSSZEFÜGGÉSEK</vt:lpstr>
      <vt:lpstr>1.sz.mell.</vt:lpstr>
      <vt:lpstr>2.sz.mell.</vt:lpstr>
      <vt:lpstr>3.sz.mell  </vt:lpstr>
      <vt:lpstr>4.sz.mell  </vt:lpstr>
      <vt:lpstr>ELLENŐRZÉS-1.sz.2.a.sz.2.b.sz.</vt:lpstr>
      <vt:lpstr>5. sz. mell</vt:lpstr>
      <vt:lpstr>6. sz. mell </vt:lpstr>
      <vt:lpstr>Munka1</vt:lpstr>
      <vt:lpstr>'5. sz. mell'!Nyomtatási_cím</vt:lpstr>
      <vt:lpstr>'6. sz. mell '!Nyomtatási_cím</vt:lpstr>
      <vt:lpstr>'1.sz.mell.'!Nyomtatási_terület</vt:lpstr>
      <vt:lpstr>'2.sz.mell.'!Nyomtatási_terület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user</cp:lastModifiedBy>
  <cp:lastPrinted>2017-05-23T12:18:22Z</cp:lastPrinted>
  <dcterms:created xsi:type="dcterms:W3CDTF">1999-10-30T10:30:45Z</dcterms:created>
  <dcterms:modified xsi:type="dcterms:W3CDTF">2017-06-01T11:48:27Z</dcterms:modified>
</cp:coreProperties>
</file>