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7245" firstSheet="5" activeTab="13"/>
  </bookViews>
  <sheets>
    <sheet name="1. melléklet" sheetId="21" r:id="rId1"/>
    <sheet name="2.sz.mell." sheetId="19" r:id="rId2"/>
    <sheet name="3.sz.mell." sheetId="2" r:id="rId3"/>
    <sheet name="4.sz.mell." sheetId="3" r:id="rId4"/>
    <sheet name="5.sz.mell." sheetId="4" r:id="rId5"/>
    <sheet name="6.sz.mell." sheetId="5" r:id="rId6"/>
    <sheet name="7.sz.mell." sheetId="6" r:id="rId7"/>
    <sheet name="8.sz.mell." sheetId="7" r:id="rId8"/>
    <sheet name="9.sz.mell." sheetId="8" r:id="rId9"/>
    <sheet name="10.sz.mell." sheetId="22" r:id="rId10"/>
    <sheet name="11.sz.mell." sheetId="23" r:id="rId11"/>
    <sheet name="12.sz.mell." sheetId="24" r:id="rId12"/>
    <sheet name="13.sz.m" sheetId="16" r:id="rId13"/>
    <sheet name="14.sz.mell." sheetId="25" r:id="rId14"/>
  </sheets>
  <definedNames>
    <definedName name="_xlnm.Print_Area" localSheetId="12">'13.sz.m'!$A$1:$D$41</definedName>
    <definedName name="_xlnm.Print_Area" localSheetId="1">'2.sz.mell.'!$A$1:$G$85</definedName>
    <definedName name="_xlnm.Print_Area" localSheetId="2">'3.sz.mell.'!$A$1:$I$54</definedName>
    <definedName name="_xlnm.Print_Area" localSheetId="3">'4.sz.mell.'!$A$1:$AD$24</definedName>
    <definedName name="_xlnm.Print_Area" localSheetId="4">'5.sz.mell.'!$A$1:$AD$65</definedName>
    <definedName name="_xlnm.Print_Area" localSheetId="6">'7.sz.mell.'!$A$1:$E$28</definedName>
  </definedNames>
  <calcPr calcId="124519"/>
</workbook>
</file>

<file path=xl/calcChain.xml><?xml version="1.0" encoding="utf-8"?>
<calcChain xmlns="http://schemas.openxmlformats.org/spreadsheetml/2006/main">
  <c r="E15" i="5"/>
  <c r="AC39" i="4"/>
  <c r="AD39"/>
  <c r="X39"/>
  <c r="X46" s="1"/>
  <c r="X65" s="1"/>
  <c r="W39"/>
  <c r="I48"/>
  <c r="F48"/>
  <c r="AA48" s="1"/>
  <c r="L39"/>
  <c r="L46" s="1"/>
  <c r="L65" s="1"/>
  <c r="X50"/>
  <c r="X57" s="1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40"/>
  <c r="AA41"/>
  <c r="AA42"/>
  <c r="AA43"/>
  <c r="AA44"/>
  <c r="AA47"/>
  <c r="AA49"/>
  <c r="AA51"/>
  <c r="AA52"/>
  <c r="AA53"/>
  <c r="AA54"/>
  <c r="AA55"/>
  <c r="AA58"/>
  <c r="AA60"/>
  <c r="AA61"/>
  <c r="AA62"/>
  <c r="AA63"/>
  <c r="AA7"/>
  <c r="Q39"/>
  <c r="Q46" s="1"/>
  <c r="Q65" s="1"/>
  <c r="K39"/>
  <c r="W50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E39"/>
  <c r="H39"/>
  <c r="N39"/>
  <c r="T39"/>
  <c r="Z39"/>
  <c r="Z40"/>
  <c r="Z41"/>
  <c r="Z42"/>
  <c r="Z43"/>
  <c r="Z44"/>
  <c r="E45"/>
  <c r="Z45" s="1"/>
  <c r="H45"/>
  <c r="K45"/>
  <c r="K46" s="1"/>
  <c r="N45"/>
  <c r="Q45"/>
  <c r="T45"/>
  <c r="W45"/>
  <c r="W46" s="1"/>
  <c r="E46"/>
  <c r="H46"/>
  <c r="N46"/>
  <c r="T46"/>
  <c r="Z47"/>
  <c r="Z49"/>
  <c r="Z51"/>
  <c r="Z52"/>
  <c r="Z53"/>
  <c r="Z54"/>
  <c r="Z55"/>
  <c r="Z58"/>
  <c r="Z60"/>
  <c r="Z61"/>
  <c r="Z62"/>
  <c r="Z63"/>
  <c r="Z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G39"/>
  <c r="J39"/>
  <c r="J46" s="1"/>
  <c r="J65" s="1"/>
  <c r="M39"/>
  <c r="P39"/>
  <c r="P46" s="1"/>
  <c r="P65" s="1"/>
  <c r="S39"/>
  <c r="V39"/>
  <c r="V46" s="1"/>
  <c r="V65" s="1"/>
  <c r="Y40"/>
  <c r="Y41"/>
  <c r="Y42"/>
  <c r="Y43"/>
  <c r="Y44"/>
  <c r="G45"/>
  <c r="J45"/>
  <c r="M45"/>
  <c r="P45"/>
  <c r="S45"/>
  <c r="V45"/>
  <c r="G46"/>
  <c r="M46"/>
  <c r="S46"/>
  <c r="Y47"/>
  <c r="Y49"/>
  <c r="Y51"/>
  <c r="Y52"/>
  <c r="Y53"/>
  <c r="Y54"/>
  <c r="Y55"/>
  <c r="Y58"/>
  <c r="Y60"/>
  <c r="Y61"/>
  <c r="Y62"/>
  <c r="Y7"/>
  <c r="F39"/>
  <c r="F45"/>
  <c r="F46" s="1"/>
  <c r="I39"/>
  <c r="AA39" s="1"/>
  <c r="I45"/>
  <c r="I46"/>
  <c r="L45"/>
  <c r="O39"/>
  <c r="O45"/>
  <c r="O46"/>
  <c r="R39"/>
  <c r="R45"/>
  <c r="R46"/>
  <c r="R65" s="1"/>
  <c r="U39"/>
  <c r="U45"/>
  <c r="U46"/>
  <c r="X45"/>
  <c r="E59"/>
  <c r="Z59" s="1"/>
  <c r="F59"/>
  <c r="G59"/>
  <c r="H59"/>
  <c r="I59"/>
  <c r="AA59" s="1"/>
  <c r="J59"/>
  <c r="K59"/>
  <c r="L59"/>
  <c r="M59"/>
  <c r="N59"/>
  <c r="O59"/>
  <c r="P59"/>
  <c r="Q59"/>
  <c r="R59"/>
  <c r="S59"/>
  <c r="T59"/>
  <c r="U59"/>
  <c r="V59"/>
  <c r="W59"/>
  <c r="X59"/>
  <c r="E56"/>
  <c r="Z56" s="1"/>
  <c r="F56"/>
  <c r="AA56" s="1"/>
  <c r="G56"/>
  <c r="G57" s="1"/>
  <c r="H56"/>
  <c r="I56"/>
  <c r="I57" s="1"/>
  <c r="J56"/>
  <c r="K56"/>
  <c r="K57" s="1"/>
  <c r="L56"/>
  <c r="M56"/>
  <c r="M57" s="1"/>
  <c r="M65" s="1"/>
  <c r="N56"/>
  <c r="O56"/>
  <c r="O57" s="1"/>
  <c r="P56"/>
  <c r="Q56"/>
  <c r="Q57" s="1"/>
  <c r="R56"/>
  <c r="S56"/>
  <c r="S57" s="1"/>
  <c r="S65" s="1"/>
  <c r="T56"/>
  <c r="U56"/>
  <c r="U57" s="1"/>
  <c r="V56"/>
  <c r="W56"/>
  <c r="W57" s="1"/>
  <c r="X56"/>
  <c r="D56"/>
  <c r="Y56" s="1"/>
  <c r="E50"/>
  <c r="F50"/>
  <c r="AA50" s="1"/>
  <c r="G50"/>
  <c r="H50"/>
  <c r="H57" s="1"/>
  <c r="I50"/>
  <c r="J50"/>
  <c r="J57" s="1"/>
  <c r="K50"/>
  <c r="L50"/>
  <c r="L57" s="1"/>
  <c r="M50"/>
  <c r="N50"/>
  <c r="N57" s="1"/>
  <c r="O50"/>
  <c r="P50"/>
  <c r="P57" s="1"/>
  <c r="Q50"/>
  <c r="R50"/>
  <c r="R57" s="1"/>
  <c r="S50"/>
  <c r="T50"/>
  <c r="T57" s="1"/>
  <c r="U50"/>
  <c r="V50"/>
  <c r="V57" s="1"/>
  <c r="E48"/>
  <c r="G48"/>
  <c r="Y48" s="1"/>
  <c r="H48"/>
  <c r="H65" s="1"/>
  <c r="J48"/>
  <c r="K48"/>
  <c r="L48"/>
  <c r="M48"/>
  <c r="N48"/>
  <c r="Z48" s="1"/>
  <c r="O48"/>
  <c r="P48"/>
  <c r="Q48"/>
  <c r="R48"/>
  <c r="S48"/>
  <c r="T48"/>
  <c r="T65" s="1"/>
  <c r="U48"/>
  <c r="V48"/>
  <c r="W48"/>
  <c r="X48"/>
  <c r="AB45"/>
  <c r="AC45"/>
  <c r="AD45"/>
  <c r="AB39"/>
  <c r="AB46" s="1"/>
  <c r="AB65" s="1"/>
  <c r="D56" i="25"/>
  <c r="D65"/>
  <c r="D61"/>
  <c r="D66" s="1"/>
  <c r="D48"/>
  <c r="D43"/>
  <c r="D38"/>
  <c r="D31"/>
  <c r="D24"/>
  <c r="D20"/>
  <c r="D32" s="1"/>
  <c r="D51" s="1"/>
  <c r="D10" i="6"/>
  <c r="D25"/>
  <c r="E10"/>
  <c r="E25"/>
  <c r="D23" i="5"/>
  <c r="E23"/>
  <c r="Z20" i="3"/>
  <c r="Z21"/>
  <c r="Z22"/>
  <c r="Z19"/>
  <c r="Y20"/>
  <c r="Y21"/>
  <c r="Y22"/>
  <c r="Y19"/>
  <c r="X20"/>
  <c r="X21"/>
  <c r="X22"/>
  <c r="X19"/>
  <c r="X23" s="1"/>
  <c r="D23"/>
  <c r="E23"/>
  <c r="F23"/>
  <c r="G23"/>
  <c r="Y23" s="1"/>
  <c r="H23"/>
  <c r="I23"/>
  <c r="J23"/>
  <c r="K23"/>
  <c r="Z23" s="1"/>
  <c r="L23"/>
  <c r="M23"/>
  <c r="N23"/>
  <c r="O23"/>
  <c r="P23"/>
  <c r="Q23"/>
  <c r="R23"/>
  <c r="S23"/>
  <c r="T23"/>
  <c r="U23"/>
  <c r="V23"/>
  <c r="W23"/>
  <c r="T8"/>
  <c r="T9"/>
  <c r="T10"/>
  <c r="E11"/>
  <c r="H11"/>
  <c r="K11"/>
  <c r="Q11"/>
  <c r="T11" s="1"/>
  <c r="S8"/>
  <c r="S9"/>
  <c r="S10"/>
  <c r="D11"/>
  <c r="G11"/>
  <c r="J11"/>
  <c r="P11"/>
  <c r="S11" s="1"/>
  <c r="S7"/>
  <c r="T7"/>
  <c r="F11"/>
  <c r="I11"/>
  <c r="L11"/>
  <c r="M11"/>
  <c r="N11"/>
  <c r="O11"/>
  <c r="R10"/>
  <c r="R8"/>
  <c r="R9"/>
  <c r="H16" i="2"/>
  <c r="H25" s="1"/>
  <c r="H47"/>
  <c r="G47"/>
  <c r="H23"/>
  <c r="F81" i="19"/>
  <c r="F73"/>
  <c r="F76"/>
  <c r="F83"/>
  <c r="E81"/>
  <c r="E73"/>
  <c r="E83" s="1"/>
  <c r="F57"/>
  <c r="E57"/>
  <c r="F54"/>
  <c r="F44"/>
  <c r="E44"/>
  <c r="F37"/>
  <c r="E37"/>
  <c r="F34"/>
  <c r="E34"/>
  <c r="E25"/>
  <c r="F25"/>
  <c r="F61" s="1"/>
  <c r="D25"/>
  <c r="D13" i="21"/>
  <c r="C13"/>
  <c r="E13" s="1"/>
  <c r="E12"/>
  <c r="B13"/>
  <c r="B15" s="1"/>
  <c r="E6"/>
  <c r="E7"/>
  <c r="E8"/>
  <c r="E9"/>
  <c r="E10"/>
  <c r="E11"/>
  <c r="E14"/>
  <c r="C15"/>
  <c r="D15"/>
  <c r="E15"/>
  <c r="E16"/>
  <c r="E17"/>
  <c r="E18"/>
  <c r="E19"/>
  <c r="E20"/>
  <c r="E21"/>
  <c r="E22"/>
  <c r="E25"/>
  <c r="B26"/>
  <c r="C26"/>
  <c r="D26"/>
  <c r="E26"/>
  <c r="H19" i="7"/>
  <c r="H15"/>
  <c r="H13"/>
  <c r="H20"/>
  <c r="G19"/>
  <c r="G17"/>
  <c r="G15"/>
  <c r="G13"/>
  <c r="G20" s="1"/>
  <c r="C17" i="5"/>
  <c r="C8"/>
  <c r="C23"/>
  <c r="AD59" i="4"/>
  <c r="AC59"/>
  <c r="AD56"/>
  <c r="AC56"/>
  <c r="AD50"/>
  <c r="AD57"/>
  <c r="AC50"/>
  <c r="AC57"/>
  <c r="AD46"/>
  <c r="AD65" s="1"/>
  <c r="AC46"/>
  <c r="AC65" s="1"/>
  <c r="H37" i="2"/>
  <c r="H50"/>
  <c r="G37"/>
  <c r="G50"/>
  <c r="G23"/>
  <c r="G16"/>
  <c r="G25" s="1"/>
  <c r="E76" i="19"/>
  <c r="E54"/>
  <c r="E61"/>
  <c r="D81"/>
  <c r="D76"/>
  <c r="D73"/>
  <c r="D83"/>
  <c r="D54"/>
  <c r="D44"/>
  <c r="D37"/>
  <c r="D61"/>
  <c r="C12" i="16"/>
  <c r="F19" i="7"/>
  <c r="F17"/>
  <c r="F15"/>
  <c r="F13"/>
  <c r="F20"/>
  <c r="C10" i="6"/>
  <c r="C25"/>
  <c r="V63" i="4"/>
  <c r="Y63" s="1"/>
  <c r="AB59"/>
  <c r="D59"/>
  <c r="Y59" s="1"/>
  <c r="AB56"/>
  <c r="AB50"/>
  <c r="AB57"/>
  <c r="D50"/>
  <c r="D57"/>
  <c r="Y57" s="1"/>
  <c r="D48"/>
  <c r="D45"/>
  <c r="Y45" s="1"/>
  <c r="D39"/>
  <c r="Y39" s="1"/>
  <c r="D46"/>
  <c r="D65" s="1"/>
  <c r="C23" i="3"/>
  <c r="C11"/>
  <c r="R7"/>
  <c r="R11" s="1"/>
  <c r="F47" i="2"/>
  <c r="F50" s="1"/>
  <c r="E47"/>
  <c r="D47"/>
  <c r="D37"/>
  <c r="D50"/>
  <c r="F37"/>
  <c r="E37"/>
  <c r="E50" s="1"/>
  <c r="F23"/>
  <c r="E23"/>
  <c r="D23"/>
  <c r="F16"/>
  <c r="F25"/>
  <c r="E16"/>
  <c r="E25"/>
  <c r="D16"/>
  <c r="D25"/>
  <c r="AA46" i="4" l="1"/>
  <c r="K65"/>
  <c r="Z46"/>
  <c r="U65"/>
  <c r="O65"/>
  <c r="I65"/>
  <c r="W65"/>
  <c r="E57"/>
  <c r="G65"/>
  <c r="Y65" s="1"/>
  <c r="Y50"/>
  <c r="Y46"/>
  <c r="N65"/>
  <c r="Z50"/>
  <c r="AA45"/>
  <c r="F57"/>
  <c r="AA57" s="1"/>
  <c r="Z57" l="1"/>
  <c r="E65"/>
  <c r="Z65" s="1"/>
  <c r="F65"/>
  <c r="AA65" s="1"/>
</calcChain>
</file>

<file path=xl/comments1.xml><?xml version="1.0" encoding="utf-8"?>
<comments xmlns="http://schemas.openxmlformats.org/spreadsheetml/2006/main">
  <authors>
    <author>Önkormányzat</author>
  </authors>
  <commentList>
    <comment ref="D149" authorId="0">
      <text>
        <r>
          <rPr>
            <b/>
            <sz val="8"/>
            <color indexed="81"/>
            <rFont val="Tahoma"/>
            <family val="2"/>
            <charset val="238"/>
          </rPr>
          <t>Önkormányzat: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149" authorId="0">
      <text>
        <r>
          <rPr>
            <b/>
            <sz val="8"/>
            <color indexed="81"/>
            <rFont val="Tahoma"/>
            <family val="2"/>
            <charset val="238"/>
          </rPr>
          <t>Önkormányzat: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49" authorId="0">
      <text>
        <r>
          <rPr>
            <b/>
            <sz val="8"/>
            <color indexed="81"/>
            <rFont val="Tahoma"/>
            <family val="2"/>
            <charset val="238"/>
          </rPr>
          <t>Önkormányzat: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Kadarkút PM. Hivatal</author>
  </authors>
  <commentList>
    <comment ref="A47" authorId="0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<sst xmlns="http://schemas.openxmlformats.org/spreadsheetml/2006/main" count="770" uniqueCount="578">
  <si>
    <t>adatok eFt-ban</t>
  </si>
  <si>
    <t xml:space="preserve">Bevételi előirányzatok </t>
  </si>
  <si>
    <t>Kiemelt előirányzatok</t>
  </si>
  <si>
    <t>2013.évi tény.</t>
  </si>
  <si>
    <t>2014. évi eredeti előirányzat</t>
  </si>
  <si>
    <t>2015. évi
 eredeti előirányzat</t>
  </si>
  <si>
    <t>Működési célú saját bevétel</t>
  </si>
  <si>
    <t>Sajátos működési bevétel</t>
  </si>
  <si>
    <t>Működési célú költségvetési támogatás és SZJA</t>
  </si>
  <si>
    <t>Működési célú átvett pénzeszköz</t>
  </si>
  <si>
    <t xml:space="preserve">               -ebből OEP-től átvett</t>
  </si>
  <si>
    <t>Működési célú pénzmaradvány</t>
  </si>
  <si>
    <t>Működési célú hitelfelvétel</t>
  </si>
  <si>
    <t>Működési célú bevételek összesen:</t>
  </si>
  <si>
    <t>Felhalmozási és tőkejellegű bevétel</t>
  </si>
  <si>
    <t>Sajátos felhalmozási és tőkejellegű bevétel</t>
  </si>
  <si>
    <t>Felhalmozási célú átvett pénzeszköz</t>
  </si>
  <si>
    <t>Felhalmozási célú költségvetési támogatás</t>
  </si>
  <si>
    <t>Felhalmozási célú kölcsöntörlesztés</t>
  </si>
  <si>
    <t>Felhalmozási célú bevételek összesen:</t>
  </si>
  <si>
    <t>Függő átfutó,kiegyenelítő bevételek</t>
  </si>
  <si>
    <t>BEVÉTELI ELŐIRÁNYZAT MINDÖSSZESEN:</t>
  </si>
  <si>
    <t>Kiadási előirányzatok</t>
  </si>
  <si>
    <t>Személyi juttatások</t>
  </si>
  <si>
    <t>Munkaadókat terhelő járulékok</t>
  </si>
  <si>
    <t>Dologi kiadások</t>
  </si>
  <si>
    <t>Működési célú pénzeszközátadás, támogatás</t>
  </si>
  <si>
    <t>Szociális juttatások</t>
  </si>
  <si>
    <t>Általános tartalék</t>
  </si>
  <si>
    <t>Céltartalék</t>
  </si>
  <si>
    <t>Működési célú kiadások összesen:</t>
  </si>
  <si>
    <t>Felújítás - áfával</t>
  </si>
  <si>
    <t>Fejlesztés - áfával</t>
  </si>
  <si>
    <t xml:space="preserve">Felhalmozási célú kölcsönnyújtás </t>
  </si>
  <si>
    <t>Hiteltörlesztés</t>
  </si>
  <si>
    <t>Kamatfizetés</t>
  </si>
  <si>
    <t>Lízingdíjak</t>
  </si>
  <si>
    <t>Lízingdíjak kamata</t>
  </si>
  <si>
    <t>Felhalmozási átadás lakosságnak</t>
  </si>
  <si>
    <t>Felhalmozási célú kiadások összesen:</t>
  </si>
  <si>
    <t>Függő,átfutó,kiegyenlítő kiadások</t>
  </si>
  <si>
    <t>KIADÁSI ELŐIRÁNYZAT MINDÖSSZESEN:</t>
  </si>
  <si>
    <t>BEVÉTEL</t>
  </si>
  <si>
    <t>KIADÁS</t>
  </si>
  <si>
    <t>Intézmény</t>
  </si>
  <si>
    <t>MŰKÖDÉSI BEVÉTEL</t>
  </si>
  <si>
    <t>KÖZHATALMI BEVÉTEL</t>
  </si>
  <si>
    <t>MŰKÖDÉSI  TÁMOGATÁSOK</t>
  </si>
  <si>
    <t>HITELFELVÉTEL</t>
  </si>
  <si>
    <t>EGYÉB MŰKÖDÉSI KIADÁSOK</t>
  </si>
  <si>
    <t>TARTALÉK</t>
  </si>
  <si>
    <t>ÖSSZES KIADÁS</t>
  </si>
  <si>
    <t>Cím</t>
  </si>
  <si>
    <t xml:space="preserve">Eredeti ei. </t>
  </si>
  <si>
    <t>I.</t>
  </si>
  <si>
    <t xml:space="preserve"> Helyi Önkormányzat</t>
  </si>
  <si>
    <t>II.</t>
  </si>
  <si>
    <t>Kadarkúti Közös Önkormányzati  Hivatal</t>
  </si>
  <si>
    <t>III.</t>
  </si>
  <si>
    <t>id.Kapoli Antal Művelődési Ház</t>
  </si>
  <si>
    <t>IV.</t>
  </si>
  <si>
    <t>Városi Könyvtár</t>
  </si>
  <si>
    <t>ÖSSZESEN</t>
  </si>
  <si>
    <t>3.sz. melléklet</t>
  </si>
  <si>
    <t>CÍM</t>
  </si>
  <si>
    <t>SZF.</t>
  </si>
  <si>
    <t>MEGNEVEZÉS</t>
  </si>
  <si>
    <t>MŰKÖDÉSI ELŐIRÁNYZAT CSOPORT</t>
  </si>
  <si>
    <t>LÉTSZÁM (FŐ)</t>
  </si>
  <si>
    <t>1. SZEMÉLYI JUTTATÁS</t>
  </si>
  <si>
    <t>6. TARTALÉK</t>
  </si>
  <si>
    <t>11. FEJLESZTÉS</t>
  </si>
  <si>
    <t>er.ei.</t>
  </si>
  <si>
    <t>Helyi utak karbantartása</t>
  </si>
  <si>
    <t>Saját vagy bérelt ingatlan hasznosítás</t>
  </si>
  <si>
    <t>Város és közsséggazdálkodás</t>
  </si>
  <si>
    <t>KSS-774 busz üzemeltetése</t>
  </si>
  <si>
    <t>Zöldterület gazdálkodásk</t>
  </si>
  <si>
    <t>Rendőrségi gépjármű üzemeltetés</t>
  </si>
  <si>
    <t>Polgárm.önk.képviselők feladatok</t>
  </si>
  <si>
    <t>Közfoglalkoztatás</t>
  </si>
  <si>
    <t>Gyermekétkeztetés</t>
  </si>
  <si>
    <t>Települési vízellátás</t>
  </si>
  <si>
    <t>Köztemető fenntartás</t>
  </si>
  <si>
    <t>Közvilágítás</t>
  </si>
  <si>
    <t>Védőnői szolgálat</t>
  </si>
  <si>
    <t>Háziorvosi szolgálat</t>
  </si>
  <si>
    <t>Települési hulladékkezelés</t>
  </si>
  <si>
    <t>Lakásfenntartási normatív támogatás</t>
  </si>
  <si>
    <t>Rendszeres szociális segély</t>
  </si>
  <si>
    <t>FHT</t>
  </si>
  <si>
    <t>Átmeneti segély</t>
  </si>
  <si>
    <t>Temetési segély</t>
  </si>
  <si>
    <t>Közgyógyellátás</t>
  </si>
  <si>
    <t>Köztemetés</t>
  </si>
  <si>
    <t>Óvodáztatási támogatás</t>
  </si>
  <si>
    <t>Finanszirozás Óvodafennt.Társulás</t>
  </si>
  <si>
    <t>Finanszírozás  Szaszk fenntartó Társulás</t>
  </si>
  <si>
    <t>Gyermekvédelmi kedvezmény</t>
  </si>
  <si>
    <t>KÖTELEZŐ FELADATOK ÖSSZESEN</t>
  </si>
  <si>
    <t>Labor</t>
  </si>
  <si>
    <t>Máshova nem sorolt sporttevékenység</t>
  </si>
  <si>
    <t>Méltányossági(helyi) ápolási díj</t>
  </si>
  <si>
    <t>Kamatmentes szociális kölcsön</t>
  </si>
  <si>
    <t>BURSA</t>
  </si>
  <si>
    <t>NEM KÖTELEZŐ FELADATOK ÖSSZESEN</t>
  </si>
  <si>
    <t>ÖNKORMÁNYZAT</t>
  </si>
  <si>
    <t>Igazgatási tevékenység</t>
  </si>
  <si>
    <t>KÖZÖS ÖNKORMÁNYZATI HIVATAL</t>
  </si>
  <si>
    <t>Nyugdíjas népdalkör</t>
  </si>
  <si>
    <t>Népdalkör</t>
  </si>
  <si>
    <t>Szkanderszakosztály</t>
  </si>
  <si>
    <t>TÁMOP 3.2.3-08/1-2009-0034 Élethosszig tanulás (Műv.Ház)</t>
  </si>
  <si>
    <t>MŰV.HÁZ ÖSSZESEN</t>
  </si>
  <si>
    <t>Könyvtár</t>
  </si>
  <si>
    <t>KÖNYVTÁR ÖSSZESEN</t>
  </si>
  <si>
    <t>FEJLESZTÉSEK</t>
  </si>
  <si>
    <t>1.Európai Uniós támogatásokból megvalósuló fejlesztések</t>
  </si>
  <si>
    <t>KEOP-7.1.2.0.-2009 Csatorna</t>
  </si>
  <si>
    <t xml:space="preserve"> FEJLESZTÉSEK ÖSSZESEN</t>
  </si>
  <si>
    <t>MINDÖSSZESEN</t>
  </si>
  <si>
    <t>adatok e Ft-ban</t>
  </si>
  <si>
    <t>Összesen:</t>
  </si>
  <si>
    <t>Európai Uniós támogatás</t>
  </si>
  <si>
    <t>Nem Európai Uniós támogatás</t>
  </si>
  <si>
    <t>Lakossági kamatmentes kölcsön</t>
  </si>
  <si>
    <t>MINDÖSSZESEN:</t>
  </si>
  <si>
    <t>Felhalmozási kiadások</t>
  </si>
  <si>
    <t>Fejlesztés</t>
  </si>
  <si>
    <t>Európai Uniós forrásból</t>
  </si>
  <si>
    <t>KEOP-7.1.2.-0-2009 Csatornaberuházás</t>
  </si>
  <si>
    <t>Nem Európai Uniós forrásból</t>
  </si>
  <si>
    <t>Vízmű koncessziós díj terhére elvégzendő fejlesztés</t>
  </si>
  <si>
    <t>Védőnői szolgálat kisértékű eszközbeszerzés</t>
  </si>
  <si>
    <t>Művelődési Ház kisértékű eszközbeszerzés</t>
  </si>
  <si>
    <t>KIMUTATÁS</t>
  </si>
  <si>
    <t>S.</t>
  </si>
  <si>
    <t>Szakfeladat</t>
  </si>
  <si>
    <t>Megnevezés</t>
  </si>
  <si>
    <t>Város-és közsséggazdálkodás</t>
  </si>
  <si>
    <t>Igazgatás (polgármester)</t>
  </si>
  <si>
    <t>Étkeztetés</t>
  </si>
  <si>
    <t>Önkormányzat összesen:</t>
  </si>
  <si>
    <t>Közös Önkormányzati Hivatal</t>
  </si>
  <si>
    <t>Közös Önkormányzati Hivatal összesen:</t>
  </si>
  <si>
    <t>Művelődési Ház</t>
  </si>
  <si>
    <t>Művelődési Ház összesen:</t>
  </si>
  <si>
    <t>Könyvtár összesen:</t>
  </si>
  <si>
    <t>LÉTSZÁMKERET ÖSSZESEN</t>
  </si>
  <si>
    <t>6 fő</t>
  </si>
  <si>
    <t>2 fő</t>
  </si>
  <si>
    <t>5 fő</t>
  </si>
  <si>
    <t>Téli Közfoglalkoztatás (képzéssel)</t>
  </si>
  <si>
    <t>25 fő</t>
  </si>
  <si>
    <t>2014.12.01-2015.03.31.</t>
  </si>
  <si>
    <t>Start munkaprogram (mezőgazdaság)</t>
  </si>
  <si>
    <t>2014.03.01-2015.02.28</t>
  </si>
  <si>
    <t>Start munkaprogram (kosárfonó)</t>
  </si>
  <si>
    <t>2014.10.05-2015.02.28.</t>
  </si>
  <si>
    <t>18 fő</t>
  </si>
  <si>
    <t>2014.12.01-2015.02.28.</t>
  </si>
  <si>
    <t>Nők 40 éves jogviszonyának megszerzése</t>
  </si>
  <si>
    <t>2014.05.01.-2015.04.30.</t>
  </si>
  <si>
    <t>Közhatalmi bevételek</t>
  </si>
  <si>
    <t>Működési bevételek</t>
  </si>
  <si>
    <t>Ellátottak térítési díjának, ill. kártérítésének méltányossági alapon történő elengedése:</t>
  </si>
  <si>
    <t xml:space="preserve">Intézményi ellátási díjak </t>
  </si>
  <si>
    <t>Tervezett bevétel összesen:</t>
  </si>
  <si>
    <t>Térítési díj támogatás</t>
  </si>
  <si>
    <t>Közvetett támogatás összesen:</t>
  </si>
  <si>
    <t>Lakosság részére lakásépítéshez, lakásfelújításhoz nyújtott kölcsönök elengedése:</t>
  </si>
  <si>
    <t>Ilyen kedvezmény nyújtását a 2014. évi költségvetésben nem terveztük.</t>
  </si>
  <si>
    <t>Helyi adónál, gépjárműadónál biztosított kedvezmény, mentesség összege adónemenként:</t>
  </si>
  <si>
    <t>Kommunális adó</t>
  </si>
  <si>
    <t>Kedvezmények miatti csökkentés:</t>
  </si>
  <si>
    <t>Gépjárműadó</t>
  </si>
  <si>
    <t>Kedvezmények miatti csökkentés</t>
  </si>
  <si>
    <t>Mentességek miatti csökkentés:</t>
  </si>
  <si>
    <t>Helyiségek, eszközök hasznosításából származó bevételből nyújtott kedvezmény, mentesség:</t>
  </si>
  <si>
    <t>Helyiségek bérbeadása, hasznosítása (………... ingatlanok):</t>
  </si>
  <si>
    <t>Ingyenes használatba adott ingatlanok éves bérleti díja:</t>
  </si>
  <si>
    <t>Egyéb nyújtott kedvezmény vagy kölcsön elengedés:</t>
  </si>
  <si>
    <t>Ingatlan értékesítés (lakások) vételára:</t>
  </si>
  <si>
    <t>KÖZVETETT TÁMOGATÁSOK MINDÖSSZESEN:</t>
  </si>
  <si>
    <t>Lakott külterület támogatás</t>
  </si>
  <si>
    <t>adatok ezer Ft-ban</t>
  </si>
  <si>
    <t>BEVÉTELEK</t>
  </si>
  <si>
    <t>Önk. Hivatal Működési támogatása</t>
  </si>
  <si>
    <t>Zöldterület Gazdálkodás</t>
  </si>
  <si>
    <t>Közvilágítási feladatok</t>
  </si>
  <si>
    <t>Közutak fenntartása</t>
  </si>
  <si>
    <t>Egyéb Önkormányzati feladatok támogatása</t>
  </si>
  <si>
    <t>Kiegészítés I. jogcímekhez</t>
  </si>
  <si>
    <t>Köznevelési feladatok támogatása</t>
  </si>
  <si>
    <t>Hozzájárulás pénzbeni szoc.feladatokhoz</t>
  </si>
  <si>
    <t>Szociális és gyerekjóléti feladatok</t>
  </si>
  <si>
    <t>Szociális ágazati pótlék</t>
  </si>
  <si>
    <t>Egyéb működési célú támogatások(jp.visszaigénylés)</t>
  </si>
  <si>
    <t>Gyermekétkeztetési feladatok támogatása</t>
  </si>
  <si>
    <t>Gyermekétkeztetés üzemeltetési támogatása</t>
  </si>
  <si>
    <t>Közművelődési feladatok támogatása</t>
  </si>
  <si>
    <t>Önkormányzatok működési támogatása:</t>
  </si>
  <si>
    <t>Működési bevétel TB alapoktól</t>
  </si>
  <si>
    <t>Működési bevétel Munkaügyi Központtól</t>
  </si>
  <si>
    <t>Működési bevétel helyi Önkormányzatoktól</t>
  </si>
  <si>
    <t>Működési bevétel Megyei Könyvtártól</t>
  </si>
  <si>
    <t>Működési célú támogatás Áht.-n belülről:</t>
  </si>
  <si>
    <t xml:space="preserve">Keop-7.1.2.-0-2009 Csatorna támogatás </t>
  </si>
  <si>
    <t>Felhalmozási c.bevétel Áht.-n belülről összesen:</t>
  </si>
  <si>
    <t>Pótlékok és bírságok</t>
  </si>
  <si>
    <t>Gépjárműadó 40%</t>
  </si>
  <si>
    <t>Közhatalmi bevételek összesen:</t>
  </si>
  <si>
    <t>Készletértékesítés</t>
  </si>
  <si>
    <t>Szolgáltatások bevétele</t>
  </si>
  <si>
    <t>Intézményi ellátási díjak</t>
  </si>
  <si>
    <t>Egyéb működési bevétel</t>
  </si>
  <si>
    <t>Tulajdonosi bevételek</t>
  </si>
  <si>
    <t>Kiszámlázott áfa bevétel</t>
  </si>
  <si>
    <t>Áfa visszatérítése</t>
  </si>
  <si>
    <t>Kamatbevételek</t>
  </si>
  <si>
    <t>Közvetített szolgáltatások bevétele</t>
  </si>
  <si>
    <t>Működési bevételek összesen:</t>
  </si>
  <si>
    <t>Lakossági kölcsöntörlesztés</t>
  </si>
  <si>
    <t>Felhalmozási célú átvett pénzeszközök összesen:</t>
  </si>
  <si>
    <t>Költségvetési maradvány - működési célú</t>
  </si>
  <si>
    <t>Költségvetési maradvány összesen:</t>
  </si>
  <si>
    <t>BEVÉTELEK ÖSSZESEN:</t>
  </si>
  <si>
    <t>KIADÁSOK</t>
  </si>
  <si>
    <t>Ellátottak pénzbeni juttatásai</t>
  </si>
  <si>
    <t xml:space="preserve">Műk.célú pénzeszk átadás Áht kivűlre </t>
  </si>
  <si>
    <t xml:space="preserve">Műk.célú pénzeszk átadás Áht belülre </t>
  </si>
  <si>
    <t>Működési kiadások összesen:</t>
  </si>
  <si>
    <t>Tartalékok összesen:</t>
  </si>
  <si>
    <t>Beruházás</t>
  </si>
  <si>
    <t>Felhalmozási kiadások:</t>
  </si>
  <si>
    <t>KIADÁSOK ÖSSZESEN:</t>
  </si>
  <si>
    <t>Kadarkút Város Önkormányzatának működési bevételei és kiadásai 2015. I.-III.negyedévben</t>
  </si>
  <si>
    <t>Bérkompenzáció 2015</t>
  </si>
  <si>
    <t>Egyéb műk.c.átvett pénzeszköz</t>
  </si>
  <si>
    <t>Felújitások</t>
  </si>
  <si>
    <t>Felh.célú támogatások</t>
  </si>
  <si>
    <t>Áht belüli megelőlegezések visszafizetése</t>
  </si>
  <si>
    <t>Felhalmozási támogatások</t>
  </si>
  <si>
    <t>Közfoglalkoztatás,önkormányzat eszközbeszerzés</t>
  </si>
  <si>
    <t>Könyvtár eszközbeszerzés</t>
  </si>
  <si>
    <t>Felhalmozási célú pénzeszk.átad lakosságnak</t>
  </si>
  <si>
    <t>EREDETI</t>
  </si>
  <si>
    <t>MÓDOSÍTOTT</t>
  </si>
  <si>
    <t>TELJESÍTÉS</t>
  </si>
  <si>
    <t>TELJESÍTÉS (% )</t>
  </si>
  <si>
    <t>Személyi juttatás</t>
  </si>
  <si>
    <t>Tartalék</t>
  </si>
  <si>
    <t>Működési kiadások</t>
  </si>
  <si>
    <t>Felhalmozási kölcsöntörlesztés</t>
  </si>
  <si>
    <t>Kadarkút Város Önkormányzat 2015. évi egyszerűsített pénzforgalmi jelentése</t>
  </si>
  <si>
    <t>Műk. pénzeszköz átadások</t>
  </si>
  <si>
    <t>Áht.-n belüli megelőlegezés visszafiz.</t>
  </si>
  <si>
    <t>Önkormányzatok működési támogatása</t>
  </si>
  <si>
    <t>Felhalmozási célú tám. Áht.-n belülről</t>
  </si>
  <si>
    <t>Felhalmozási célú költségvetési tám.</t>
  </si>
  <si>
    <t>Áht.-n belüli megelőlegezések</t>
  </si>
  <si>
    <t>Maradvány igénybevétel</t>
  </si>
  <si>
    <t>Műk. célú tám. Áht.-n belülről</t>
  </si>
  <si>
    <t>Egyéb felhalm. Célú átvett pénzeszköz</t>
  </si>
  <si>
    <t>Egyéb felhalm. célú átvett pénzeszköz</t>
  </si>
  <si>
    <t xml:space="preserve">Kadarkút Város Önkormányzatának 2015. évi bevételei és kiadásai </t>
  </si>
  <si>
    <t>Szociális célú tüzifavásárlás támogatása</t>
  </si>
  <si>
    <t>Nyári gyermekétkeztetés támogatás</t>
  </si>
  <si>
    <t>Létszámcsökkentési pályázatok támogatása</t>
  </si>
  <si>
    <t>Műk. célú pénzeszk. fejezeti kezelésű előir.</t>
  </si>
  <si>
    <t>Biztos Kezdet Gyerekházak támogatása</t>
  </si>
  <si>
    <t>Egyéb felhalmozási célú átvett pénzeszköz</t>
  </si>
  <si>
    <t>Áht.-n belüli megelőlegezés</t>
  </si>
  <si>
    <t>2015. évi mód.ei.</t>
  </si>
  <si>
    <t>2015. évi eredeti ei.</t>
  </si>
  <si>
    <t>Tényleges 2015.12.31.</t>
  </si>
  <si>
    <t>Talajterhelési díj</t>
  </si>
  <si>
    <t>Beruházás, felújítás áfája</t>
  </si>
  <si>
    <t>Kadarkút Város Önkormányzatának 
összevont mérlege  2013., 2014., 2015. években</t>
  </si>
  <si>
    <t>2013. évi tény.</t>
  </si>
  <si>
    <t>2015. évi
 mód. előirányzat</t>
  </si>
  <si>
    <t>tényleges 2015.12.31.</t>
  </si>
  <si>
    <t>Áht-n belüli megelőlegezés visszafizetése</t>
  </si>
  <si>
    <t xml:space="preserve">Mód. ei. </t>
  </si>
  <si>
    <t>Telj. 12.31.</t>
  </si>
  <si>
    <t>MARADVÁNY-IGÉNYBEVÉTEL</t>
  </si>
  <si>
    <t>ÖSSZES BEVÉTEL</t>
  </si>
  <si>
    <t>Áht.-n belüli megelőlegezés visszafizetése</t>
  </si>
  <si>
    <t>SZEMÉLYI JUTTATÁS</t>
  </si>
  <si>
    <t>módosított ei.</t>
  </si>
  <si>
    <t>teljesítés 2015.12.31.</t>
  </si>
  <si>
    <t>eredeti ei.</t>
  </si>
  <si>
    <t>Lakossági közműfejlesztési tám.</t>
  </si>
  <si>
    <t>Belterületi utak felújítása (Rákóczi u.)</t>
  </si>
  <si>
    <t>Közművelődési érdekeltségnövelő támogatás</t>
  </si>
  <si>
    <t>Gyermekétkeztetési feltételeit javító támogatás</t>
  </si>
  <si>
    <t>Napelemes projekt</t>
  </si>
  <si>
    <t>Lakosságtól átvett felhalm. célú pénzeszköz</t>
  </si>
  <si>
    <t>Rekortán pálya támogatása</t>
  </si>
  <si>
    <t>Kadarkút Város Önkormányzatának 
2015. évi felhalmozási kiadásai</t>
  </si>
  <si>
    <t>Orvosi eszközbeszerzés (koagulometer)</t>
  </si>
  <si>
    <t>Polgármesteri Iroda bútorzat és telefon beszerzés</t>
  </si>
  <si>
    <t>Belterületi utak felújítása (felhalm.kv.tám.)</t>
  </si>
  <si>
    <t>Közös Hivatal eszközbeszerzése</t>
  </si>
  <si>
    <t>Felhalmozási célú pénzeszk.átad. (rekotán pályaépítés)</t>
  </si>
  <si>
    <t>Rekortán pálya építése</t>
  </si>
  <si>
    <t>Gyermekétkeztetés feltételeit javító fejl. (konyha)</t>
  </si>
  <si>
    <t>Zöldterület gazd. eszközbesz. (fűkaszák, sarokcsiszoló, szék)</t>
  </si>
  <si>
    <t>Felhalmozási bevételek</t>
  </si>
  <si>
    <t>2015. évi nyitó létszám (fő)</t>
  </si>
  <si>
    <t>Biztos Kezdet Gyerekház</t>
  </si>
  <si>
    <t>Kadarkút Város Önkormányzat 2015. évi közfoglalkoztatási létszámkerete</t>
  </si>
  <si>
    <t>2015.03.01.-2016.02.29.</t>
  </si>
  <si>
    <t>8 fő</t>
  </si>
  <si>
    <t>Téli közfoglalkoztatás (képzés nélkül)</t>
  </si>
  <si>
    <t>Hosszabb idejű közfoglalkoztatás (út)</t>
  </si>
  <si>
    <t>2015.03.16.-2015.08.31.</t>
  </si>
  <si>
    <t>2015.09.01.-2015.10.30.</t>
  </si>
  <si>
    <t>24 fő</t>
  </si>
  <si>
    <t>2015.11.01.-2016.02.29.</t>
  </si>
  <si>
    <t>16 fő</t>
  </si>
  <si>
    <t>2015.04.01.-2015.04.30.</t>
  </si>
  <si>
    <t>4 fő</t>
  </si>
  <si>
    <t>Hosszabb idejű közfogl. (egyszerű mezőgazd.foglalk.)</t>
  </si>
  <si>
    <t>Hosszabb idejű közfogl. (szoc.gondozó)</t>
  </si>
  <si>
    <t>2015.04.01.-2015.08.31.</t>
  </si>
  <si>
    <t>3 fő</t>
  </si>
  <si>
    <t>Hosszabb idejű közfoglalkoztatás</t>
  </si>
  <si>
    <t>2015.04.15.-2015.08.31.</t>
  </si>
  <si>
    <t>2015.04.15.-2015.06.30.</t>
  </si>
  <si>
    <t>1 fő</t>
  </si>
  <si>
    <t>61 fő</t>
  </si>
  <si>
    <t>2015.11.16.-2016.06.30.</t>
  </si>
  <si>
    <t>39 fő</t>
  </si>
  <si>
    <t>2015. évi átlagos statisztikai létszám: 66 fő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</si>
  <si>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</si>
  <si>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</si>
  <si>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</si>
  <si>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</si>
  <si>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</si>
  <si>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</si>
  <si>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</si>
  <si>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</si>
  <si>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</si>
  <si>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</si>
  <si>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</si>
  <si>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</si>
  <si>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</si>
  <si>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</si>
  <si>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</si>
  <si>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</si>
  <si>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</si>
  <si>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</si>
  <si>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</si>
  <si>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Kadarkút Város Önkormányzatának 2015. évi költségvetési maradványa</t>
  </si>
  <si>
    <t>#</t>
  </si>
  <si>
    <t>Konszolidálás előtti összeg</t>
  </si>
  <si>
    <t>Konszolidálás</t>
  </si>
  <si>
    <t>Konszolidált összeg</t>
  </si>
  <si>
    <t>01</t>
  </si>
  <si>
    <t>A/I Immateriális javak (=A/I/1+A/I/2+A/I/3)</t>
  </si>
  <si>
    <t>02</t>
  </si>
  <si>
    <t>A/II Tárgyi eszközök  (=A/II/1+...+A/II/5)</t>
  </si>
  <si>
    <t>03</t>
  </si>
  <si>
    <t>A/III Befektetett pénzügyi eszközök (=A/III/1+A/III/2+A/III/3)</t>
  </si>
  <si>
    <t>04</t>
  </si>
  <si>
    <t>A/IV Koncesszióba, vagyonkezelésbe adott eszközök (=A/IV/1+A/IV/2)</t>
  </si>
  <si>
    <t>05</t>
  </si>
  <si>
    <t>A) NEMZETI VAGYONBA TARTOZÓ BEFEKTETETT ESZKÖZÖK (=A/I+A/II+A/III+A/IV)</t>
  </si>
  <si>
    <t>06</t>
  </si>
  <si>
    <t>B/I Készletek (=B/I/1+…+B/I/5)</t>
  </si>
  <si>
    <t>07</t>
  </si>
  <si>
    <t>B/II Értékpapírok (=B/II/1+B/II/2)</t>
  </si>
  <si>
    <t>08</t>
  </si>
  <si>
    <t>B) NEMZETI VAGYONBA TARTOZÓ FORGÓESZKÖZÖK (= B/I+B/II)</t>
  </si>
  <si>
    <t>09</t>
  </si>
  <si>
    <t>C/I Lekötött bankbetétek (=C/I/1+…+C/I/2)</t>
  </si>
  <si>
    <t>10</t>
  </si>
  <si>
    <t>C/II Pénztárak, csekkek, betétkönyvek (=C/II/1+C/II/2+C/II/3)</t>
  </si>
  <si>
    <t>11</t>
  </si>
  <si>
    <t>C/III-IV. Forintszámlák és Devizaszámlák (=C/III/1+C/III/2+CIV/1+C/IV/2)</t>
  </si>
  <si>
    <t>12</t>
  </si>
  <si>
    <t>C) PÉNZESZKÖZÖK (=C/I+…+C/IV)</t>
  </si>
  <si>
    <t>13</t>
  </si>
  <si>
    <t>D/I Költségvetési évben esedékes követelések (=D/I/1+…+D/I/8)</t>
  </si>
  <si>
    <t>14</t>
  </si>
  <si>
    <t>D/II Költségvetési évet követően esedékes követelések (=D/II/1+…+D/II/8)</t>
  </si>
  <si>
    <t>15</t>
  </si>
  <si>
    <t>D/III Követelés jellegű sajátos elszámolások (=D/III/1+…+D/III/9)</t>
  </si>
  <si>
    <t>16</t>
  </si>
  <si>
    <t>D) KÖVETELÉSEK  (=D/I+D/II+D/III)</t>
  </si>
  <si>
    <t>17</t>
  </si>
  <si>
    <t>E) EGYÉB SAJÁTOS ESZKÖZOLDALI  ELSZÁMOLÁSOK (=E/I+…+E/II)</t>
  </si>
  <si>
    <t>18</t>
  </si>
  <si>
    <t>F) AKTÍV IDŐBELI  ELHATÁROLÁSOK  (=F/1+F/2+F/3)</t>
  </si>
  <si>
    <t>19</t>
  </si>
  <si>
    <t>ESZKÖZÖK ÖSSZESEN (=A+B+C+D+E+F)</t>
  </si>
  <si>
    <t>20</t>
  </si>
  <si>
    <t>G/I-III Nemzeti vagyon és egyéb eszközök induláskori értéke és változásai</t>
  </si>
  <si>
    <t>21</t>
  </si>
  <si>
    <t>G/IV Felhalmozott eredmény</t>
  </si>
  <si>
    <t>22</t>
  </si>
  <si>
    <t>G/V Eszközök értékhelyesbítésének forrása</t>
  </si>
  <si>
    <t>23</t>
  </si>
  <si>
    <t>G/VI Mérleg szerinti eredmény</t>
  </si>
  <si>
    <t>24</t>
  </si>
  <si>
    <t>G/ SAJÁT TŐKE  (= G/I+…+G/VI)</t>
  </si>
  <si>
    <t>25</t>
  </si>
  <si>
    <t>H/I Költségvetési évben esedékes kötelezettségek (=H/I/1+…+H/I/9)</t>
  </si>
  <si>
    <t>26</t>
  </si>
  <si>
    <t>H/II Költségvetési évet követően esedékes kötelezettségek (=H/II/1+…+H/II/9)</t>
  </si>
  <si>
    <t>27</t>
  </si>
  <si>
    <t>H/III Kötelezettség jellegű sajátos elszámolások (=H/III/1+…+H/III/10)</t>
  </si>
  <si>
    <t>28</t>
  </si>
  <si>
    <t>H) KÖTELEZETTSÉGEK (=H/I+H/II+H/III)</t>
  </si>
  <si>
    <t>29</t>
  </si>
  <si>
    <t>I) KINCSTÁRI SZÁMLAVEZETÉSSEL KAPCSOLATOS ELSZÁMOLÁSOK</t>
  </si>
  <si>
    <t>30</t>
  </si>
  <si>
    <t>J) PASSZÍV IDŐBELI ELHATÁROLÁSOK (=J/1+J/2+J/3)</t>
  </si>
  <si>
    <t>31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</si>
  <si>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</si>
  <si>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</si>
  <si>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</si>
  <si>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</si>
  <si>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</si>
  <si>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</si>
  <si>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</si>
  <si>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</si>
  <si>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</si>
  <si>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</si>
  <si>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Különféle egyéb eredményszemléletű bevételek</t>
  </si>
  <si>
    <t>III Egyéb eredményszemléletű bevételek (=06+07+08)</t>
  </si>
  <si>
    <t>09 Anyagköltség</t>
  </si>
  <si>
    <t>10 Igénybe vett szolgáltatások értéke</t>
  </si>
  <si>
    <t>11 Eladott áruk beszerzési értéke</t>
  </si>
  <si>
    <t>12 Eladott (közvetített) szolgáltatások értéke</t>
  </si>
  <si>
    <t>IV Anyagjellegű ráfordítások (=09+10+11+12)</t>
  </si>
  <si>
    <t>13 Bérköltség</t>
  </si>
  <si>
    <t>14 Személyi jellegű egyéb kifizetések</t>
  </si>
  <si>
    <t>15 Bérjárulékok</t>
  </si>
  <si>
    <t>V Személyi jellegű ráfordítások (=13+14+15)</t>
  </si>
  <si>
    <t>VI Értékcsökkenési leírás</t>
  </si>
  <si>
    <t>VII Egyéb ráfordítások</t>
  </si>
  <si>
    <t>A)  TEVÉKENYSÉGEK EREDMÉNYE (=I±II+III-IV-V-VI-VII)</t>
  </si>
  <si>
    <t>16 Kapott (járó) osztalék és részesedés</t>
  </si>
  <si>
    <t>17 Kapott (járó) kamatok és kamatjellegű eredményszemléletű bevételek</t>
  </si>
  <si>
    <t>18 Pénzügyi műveletek egyéb eredményszemléletű bevételei (&gt;=18a)</t>
  </si>
  <si>
    <t>18a - ebből: árfolyamnyereség</t>
  </si>
  <si>
    <t>VIII Pénzügyi műveletek eredményszemléletű bevételei (=16+17+18)</t>
  </si>
  <si>
    <t>19 Fizetendő kamatok és kamatjellegű ráfordítások</t>
  </si>
  <si>
    <t>20 Részesedések, értékpapírok, pénzeszközök értékvesztése</t>
  </si>
  <si>
    <t>21 Pénzügyi műveletek egyéb ráfordításai (&gt;=21a)</t>
  </si>
  <si>
    <t>32</t>
  </si>
  <si>
    <t>21a - ebből: árfolyamveszteség</t>
  </si>
  <si>
    <t>33</t>
  </si>
  <si>
    <t>IX Pénzügyi műveletek ráfordításai (=19+20+21)</t>
  </si>
  <si>
    <t>34</t>
  </si>
  <si>
    <t>B)  PÉNZÜGYI MŰVELETEK EREDMÉNYE (=VIII-IX)</t>
  </si>
  <si>
    <t>35</t>
  </si>
  <si>
    <t>C)  SZOKÁSOS EREDMÉNY (=±A±B)</t>
  </si>
  <si>
    <t>36</t>
  </si>
  <si>
    <t>22 Felhalmozási célú támogatások eredményszemléletű bevételei</t>
  </si>
  <si>
    <t>37</t>
  </si>
  <si>
    <t>23 Különféle rendkívüli eredményszemléletű bevételek</t>
  </si>
  <si>
    <t>38</t>
  </si>
  <si>
    <t>X Rendkívüli eredményszemléletű bevételek (=22+23)</t>
  </si>
  <si>
    <t>39</t>
  </si>
  <si>
    <t>XI Rendkívüli ráfordítások</t>
  </si>
  <si>
    <t>40</t>
  </si>
  <si>
    <t>D)  RENDKÍVÜLI EREDMÉNY(=X-XI)</t>
  </si>
  <si>
    <t>41</t>
  </si>
  <si>
    <t>E)  MÉRLEG SZERINTI EREDMÉNY (=±C±D)</t>
  </si>
  <si>
    <t>Kadarkút Város Önkormányzatának 2015. évi konszolidált mérlege</t>
  </si>
  <si>
    <t>Kadarkút Város Önkormányzata által nyújtott közvetett támogatásokról 2015. évben</t>
  </si>
  <si>
    <t>Kadarkút Város Önkormányzatának 2015. évi konszolidált eredménykimutatása</t>
  </si>
  <si>
    <t>Immateriális javak</t>
  </si>
  <si>
    <t>Telkek 65 db</t>
  </si>
  <si>
    <t>Ültetvények 17 db</t>
  </si>
  <si>
    <t>Erdők 3 db</t>
  </si>
  <si>
    <t>Lakóépületek 16 db</t>
  </si>
  <si>
    <t xml:space="preserve"> Egyéb Épületek 37 db</t>
  </si>
  <si>
    <t>Folyamatban maradó beruházás (csatorna)</t>
  </si>
  <si>
    <t>Képzőművészeti alkotások 1 db</t>
  </si>
  <si>
    <t>Tárgyi eszközök összesen</t>
  </si>
  <si>
    <t>Befektetett pénzügyi eszközök</t>
  </si>
  <si>
    <t>Részvényvásárlás</t>
  </si>
  <si>
    <t>Tartós hitelviszonyt megtestesítő értékpapír</t>
  </si>
  <si>
    <t>Befektetett pénzügyi eszközök összesen</t>
  </si>
  <si>
    <t>NEMZETI VAGYONBA TARTOZÓ BEFEKTETETT ESZKÖZÖK ÖSSZESEN</t>
  </si>
  <si>
    <t>Készletek</t>
  </si>
  <si>
    <t>Pénztárak</t>
  </si>
  <si>
    <t>Forintszámlák</t>
  </si>
  <si>
    <t>Idegen pénzeszközök</t>
  </si>
  <si>
    <t>PÉNZESZKÖZÖK ÖSSZESEN</t>
  </si>
  <si>
    <t xml:space="preserve">Költségvetési évben esedékes követelések </t>
  </si>
  <si>
    <t>Adott előlegek</t>
  </si>
  <si>
    <t>Forgótőke elszámolás</t>
  </si>
  <si>
    <t>Követelésjellegű sajátos elszámolások</t>
  </si>
  <si>
    <t>Egyéb sajátos eszközoldali elszámolások</t>
  </si>
  <si>
    <t>ESZKÖZÖK ÖSSZESEN</t>
  </si>
  <si>
    <t>Nemzeti vagyon induláskori értéke</t>
  </si>
  <si>
    <t>Egyéb eszközök induláskori értéke és változásai</t>
  </si>
  <si>
    <t>Felhalmozott eredmény</t>
  </si>
  <si>
    <t>Mérleg szerinti eredmény</t>
  </si>
  <si>
    <t>SAJÁT TŐKE ÖSSZESEN</t>
  </si>
  <si>
    <t>Kapott előlegek</t>
  </si>
  <si>
    <t>KÖTELEZETTSÉGEK</t>
  </si>
  <si>
    <t>Költségek és ráfordítások passzív időbeli elhatárolása</t>
  </si>
  <si>
    <t>Halasztott eredményszemléletű bevételek</t>
  </si>
  <si>
    <t>Passzív időbeli elhatárolások</t>
  </si>
  <si>
    <t>FORRÁSOK ÖSSZESEN</t>
  </si>
  <si>
    <t>Kadarkút Város Önkormányzatának  2015. évi vagyonmérlege</t>
  </si>
  <si>
    <t>Vagyoni értékű jogok 4 db</t>
  </si>
  <si>
    <t>Földterületek 249 db</t>
  </si>
  <si>
    <t>Építmények 413 db</t>
  </si>
  <si>
    <t>Ügyviteli gépek 3 db</t>
  </si>
  <si>
    <t>Egyéb gépek 64 db</t>
  </si>
  <si>
    <t>Vízmű épület 4 db</t>
  </si>
  <si>
    <t>Vízmű ültetvény 1 db</t>
  </si>
  <si>
    <t>Akác épület</t>
  </si>
  <si>
    <t>Vízmű földterület 2 db</t>
  </si>
  <si>
    <t>Vízmű egyéb épímény 103 db</t>
  </si>
  <si>
    <t>Koncesszióba adott gépek  46 db</t>
  </si>
  <si>
    <t>Koncesszióba, üzemeltetésre adott eszközök összesen</t>
  </si>
  <si>
    <t>Nemzeti vagyonba tartozó forgóeszközök</t>
  </si>
  <si>
    <t xml:space="preserve">Költségvetési évet követően esedékes követelések </t>
  </si>
  <si>
    <t>Költségvetési évben esedékes követelések  műk.c.támogatások bevételére</t>
  </si>
  <si>
    <t>Költségvetési évben esedékes követelések  közhatalmi bevételekre                                                        2905</t>
  </si>
  <si>
    <t xml:space="preserve">Költségek ráfordítások aktiv időbeli elhatárolása </t>
  </si>
  <si>
    <t>Költségvetési évben esedékes kötelettség dologi kiadásra</t>
  </si>
  <si>
    <t>Más szervezetet megillető bevételek</t>
  </si>
  <si>
    <t>Költségvetési évet követően esedékes kötelezettség finanszírozási kiadásokra</t>
  </si>
  <si>
    <t>Eredményszemléletű bevételek passzív időbeli elhatárolása</t>
  </si>
  <si>
    <t>Költségvetési évben esedékes követelések működési bevételre</t>
  </si>
  <si>
    <t>Költségvetési évben esedékes követelések felhalmozási célú átvett pénzeszközre</t>
  </si>
  <si>
    <r>
      <t>K</t>
    </r>
    <r>
      <rPr>
        <sz val="12"/>
        <rFont val="Times New Roman"/>
        <family val="1"/>
        <charset val="238"/>
      </rPr>
      <t>öltségvetési évben esedékes követelések működési bevételre</t>
    </r>
  </si>
  <si>
    <t>Kadarkút Város Önkormányzat 2015. évi létszámkerete szakfeladatonkénti bontásban</t>
  </si>
  <si>
    <t>MUNKAADÓKAT TERHELŐ JÁRULÉKOK</t>
  </si>
  <si>
    <t>DOLOGI KIADÁSOK</t>
  </si>
  <si>
    <t>ELLÁTOTTAK PÉNZBELI JUTTATÁSAI</t>
  </si>
  <si>
    <t xml:space="preserve">          Kadarkút Város Önkormányzatának 2015. évi felhalmozási bevételei</t>
  </si>
  <si>
    <t>mód.ei.</t>
  </si>
  <si>
    <t>Tény. 12.31.</t>
  </si>
  <si>
    <t>Kadarkút Város Önkormányzat 2015. évi kiadásai szakfeladatonkénti bontásban</t>
  </si>
  <si>
    <t>Szociális célú tüzifa</t>
  </si>
  <si>
    <t>Nyári gyermekétkeztetés</t>
  </si>
  <si>
    <t>Szennyvízcsatorna</t>
  </si>
  <si>
    <t>Önk.elszám. kp. költségvetéssel</t>
  </si>
  <si>
    <t>id. KAPOLI ANTAL MŰVELŐDÉSI HÁZ</t>
  </si>
  <si>
    <t>Ifjúsági klub</t>
  </si>
  <si>
    <t>Közművelődési tevékenység</t>
  </si>
  <si>
    <t>5. ELLÁTOTTAK PÉNZBELI JUTTATÁSAI</t>
  </si>
  <si>
    <t>4. MŰKÖDÉSI CÉLÚ ÁTADOTT PÉNZESZKÖZÖK</t>
  </si>
  <si>
    <t>3. DOLOGI KIADÁSOK</t>
  </si>
  <si>
    <t>2. MUNKAADÓKAT TERHELŐ JÁRULÉKOK</t>
  </si>
  <si>
    <t>Önk. által folyósított ellátások (szociális)</t>
  </si>
  <si>
    <t>Műk. célú pénzeszk. fejezeti kezelésű előir. (KKÖH)</t>
  </si>
  <si>
    <t>Magánszemélyek kommunális adója</t>
  </si>
  <si>
    <t>Állandó jelleggel végzett tev. után fiz.iparűzési adó</t>
  </si>
  <si>
    <t>Egyéb közhatalmi bevételek (igazgatási szolg.-i díj)</t>
  </si>
  <si>
    <t>Kadarkút Város Önkormányzatának 2015. évi bevételei és kiadásai</t>
  </si>
  <si>
    <t>KEOP-7.1.2.-0-0009 támogatás</t>
  </si>
  <si>
    <t>Felhalm. és tőke jellegű bevételek</t>
  </si>
  <si>
    <t>*</t>
  </si>
  <si>
    <t>1. melléklet az 5/2016. (IV.29.) önkormányzati rendelethez</t>
  </si>
  <si>
    <t>2. melléklet az 5/2016 . (IV.29.) önkormányzati rendelethez</t>
  </si>
  <si>
    <t>3. melléklet az 5/2016. (IV.29.) önkormányzati rendelethez</t>
  </si>
  <si>
    <t>4. melléklet az 5/2016. (IV.29.) önkormányzati rendelethez</t>
  </si>
  <si>
    <t>5. melléklet az 5 /2016. (IV.29.) önkormányzati rendelethez</t>
  </si>
  <si>
    <t>6. melléklet az 5 /2016. (IV.29.) önkormányzati rendelethez</t>
  </si>
  <si>
    <t>7. melléklet az 5 /2016. (IV.29.) önkormányzati rendelethez</t>
  </si>
  <si>
    <t>8. melléklet az 5 /2016.(IV.29.) önkormányzati rendelethez</t>
  </si>
  <si>
    <t>9. melléklet az 5/2016. (IV.29.) önkormányzati rendelethez</t>
  </si>
  <si>
    <t>10. melléklet az 5/2016. (IV.29.) önkormányzati rendelethez</t>
  </si>
  <si>
    <t>11. melléklet az 5/2016. (IV.29.) önkormányzati rendelethez</t>
  </si>
  <si>
    <t>12. melléklet az  5/2016. (IV.29.) önkormányzati rendelethez</t>
  </si>
  <si>
    <t>13. melléklet a 5 /2016. (IV.29.) önkormányzati rendelethez</t>
  </si>
  <si>
    <t>14. melléklet a  5/2016. (IV.29.)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</si>
</sst>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12"/>
      <name val="Times New Roman CE"/>
      <charset val="238"/>
    </font>
    <font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8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 CE"/>
      <charset val="238"/>
    </font>
    <font>
      <b/>
      <u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2"/>
      <name val="Times New Roman"/>
      <family val="1"/>
      <charset val="238"/>
    </font>
    <font>
      <i/>
      <sz val="10"/>
      <name val="Arial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i/>
      <sz val="12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Cambria"/>
      <family val="1"/>
      <charset val="238"/>
    </font>
    <font>
      <sz val="9"/>
      <color indexed="8"/>
      <name val="Times New Roman"/>
      <family val="1"/>
      <charset val="238"/>
    </font>
    <font>
      <b/>
      <sz val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</font>
    <font>
      <b/>
      <sz val="10"/>
      <name val="Arial"/>
    </font>
    <font>
      <sz val="12"/>
      <name val="Arial"/>
    </font>
    <font>
      <sz val="14"/>
      <name val="Arial"/>
    </font>
    <font>
      <sz val="14"/>
      <name val="Arial CE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u/>
      <sz val="16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name val="MS Sans Serif"/>
      <charset val="238"/>
    </font>
    <font>
      <sz val="8"/>
      <name val="Calibri"/>
      <family val="2"/>
      <charset val="238"/>
    </font>
    <font>
      <b/>
      <sz val="18"/>
      <color indexed="8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9">
    <xf numFmtId="0" fontId="0" fillId="0" borderId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1" fillId="7" borderId="0" applyNumberFormat="0" applyBorder="0" applyAlignment="0" applyProtection="0"/>
    <xf numFmtId="0" fontId="41" fillId="9" borderId="0" applyNumberFormat="0" applyBorder="0" applyAlignment="0" applyProtection="0"/>
    <xf numFmtId="0" fontId="41" fillId="8" borderId="0" applyNumberFormat="0" applyBorder="0" applyAlignment="0" applyProtection="0"/>
    <xf numFmtId="0" fontId="41" fillId="10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2" borderId="0" applyNumberFormat="0" applyBorder="0" applyAlignment="0" applyProtection="0"/>
    <xf numFmtId="0" fontId="42" fillId="19" borderId="0" applyNumberFormat="0" applyBorder="0" applyAlignment="0" applyProtection="0"/>
    <xf numFmtId="0" fontId="42" fillId="22" borderId="0" applyNumberFormat="0" applyBorder="0" applyAlignment="0" applyProtection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3" fillId="9" borderId="0" applyNumberFormat="0" applyBorder="0" applyAlignment="0" applyProtection="0"/>
    <xf numFmtId="0" fontId="44" fillId="14" borderId="1" applyNumberFormat="0" applyAlignment="0" applyProtection="0"/>
    <xf numFmtId="0" fontId="45" fillId="23" borderId="2" applyNumberFormat="0" applyAlignment="0" applyProtection="0"/>
    <xf numFmtId="0" fontId="46" fillId="0" borderId="0" applyNumberFormat="0" applyFill="0" applyBorder="0" applyAlignment="0" applyProtection="0"/>
    <xf numFmtId="43" fontId="30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47" fillId="8" borderId="0" applyNumberFormat="0" applyBorder="0" applyAlignment="0" applyProtection="0"/>
    <xf numFmtId="0" fontId="48" fillId="0" borderId="3" applyNumberFormat="0" applyFill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50" fillId="0" borderId="0" applyNumberFormat="0" applyFill="0" applyBorder="0" applyAlignment="0" applyProtection="0"/>
    <xf numFmtId="0" fontId="51" fillId="5" borderId="1" applyNumberFormat="0" applyAlignment="0" applyProtection="0"/>
    <xf numFmtId="0" fontId="52" fillId="0" borderId="6" applyNumberFormat="0" applyFill="0" applyAlignment="0" applyProtection="0"/>
    <xf numFmtId="0" fontId="53" fillId="15" borderId="0" applyNumberFormat="0" applyBorder="0" applyAlignment="0" applyProtection="0"/>
    <xf numFmtId="0" fontId="2" fillId="0" borderId="0"/>
    <xf numFmtId="0" fontId="2" fillId="0" borderId="0"/>
    <xf numFmtId="0" fontId="68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41" fillId="6" borderId="7" applyNumberFormat="0" applyFont="0" applyAlignment="0" applyProtection="0"/>
    <xf numFmtId="0" fontId="54" fillId="14" borderId="8" applyNumberFormat="0" applyAlignment="0" applyProtection="0"/>
    <xf numFmtId="9" fontId="2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9" applyNumberFormat="0" applyFill="0" applyAlignment="0" applyProtection="0"/>
    <xf numFmtId="0" fontId="57" fillId="0" borderId="0" applyNumberFormat="0" applyFill="0" applyBorder="0" applyAlignment="0" applyProtection="0"/>
  </cellStyleXfs>
  <cellXfs count="515">
    <xf numFmtId="0" fontId="0" fillId="0" borderId="0" xfId="0"/>
    <xf numFmtId="0" fontId="3" fillId="0" borderId="0" xfId="45" applyFont="1" applyAlignment="1">
      <alignment horizontal="right"/>
    </xf>
    <xf numFmtId="0" fontId="4" fillId="0" borderId="0" xfId="45" applyFont="1"/>
    <xf numFmtId="0" fontId="5" fillId="0" borderId="0" xfId="45" applyFont="1"/>
    <xf numFmtId="0" fontId="6" fillId="0" borderId="0" xfId="45" applyFont="1" applyAlignment="1">
      <alignment horizontal="center" vertical="center" wrapText="1"/>
    </xf>
    <xf numFmtId="0" fontId="7" fillId="0" borderId="0" xfId="45" applyFont="1"/>
    <xf numFmtId="0" fontId="7" fillId="0" borderId="10" xfId="45" applyFont="1" applyFill="1" applyBorder="1"/>
    <xf numFmtId="0" fontId="7" fillId="0" borderId="0" xfId="45" applyFont="1" applyFill="1"/>
    <xf numFmtId="0" fontId="7" fillId="0" borderId="11" xfId="45" applyFont="1" applyFill="1" applyBorder="1"/>
    <xf numFmtId="0" fontId="7" fillId="0" borderId="12" xfId="45" applyFont="1" applyFill="1" applyBorder="1"/>
    <xf numFmtId="0" fontId="7" fillId="0" borderId="13" xfId="45" applyFont="1" applyFill="1" applyBorder="1"/>
    <xf numFmtId="0" fontId="7" fillId="0" borderId="14" xfId="45" applyFont="1" applyFill="1" applyBorder="1"/>
    <xf numFmtId="0" fontId="7" fillId="0" borderId="15" xfId="45" applyFont="1" applyFill="1" applyBorder="1"/>
    <xf numFmtId="0" fontId="8" fillId="0" borderId="0" xfId="45" applyFont="1" applyFill="1"/>
    <xf numFmtId="0" fontId="8" fillId="0" borderId="16" xfId="45" applyFont="1" applyFill="1" applyBorder="1"/>
    <xf numFmtId="0" fontId="8" fillId="0" borderId="17" xfId="45" applyFont="1" applyFill="1" applyBorder="1"/>
    <xf numFmtId="0" fontId="7" fillId="0" borderId="18" xfId="45" applyFont="1" applyFill="1" applyBorder="1"/>
    <xf numFmtId="0" fontId="7" fillId="0" borderId="19" xfId="45" applyFont="1" applyFill="1" applyBorder="1"/>
    <xf numFmtId="0" fontId="8" fillId="0" borderId="20" xfId="45" applyFont="1" applyFill="1" applyBorder="1"/>
    <xf numFmtId="0" fontId="8" fillId="0" borderId="21" xfId="45" applyFont="1" applyFill="1" applyBorder="1"/>
    <xf numFmtId="0" fontId="7" fillId="0" borderId="22" xfId="45" applyFont="1" applyBorder="1"/>
    <xf numFmtId="0" fontId="7" fillId="0" borderId="23" xfId="45" applyFont="1" applyBorder="1"/>
    <xf numFmtId="0" fontId="7" fillId="0" borderId="12" xfId="45" applyFont="1" applyBorder="1"/>
    <xf numFmtId="0" fontId="7" fillId="0" borderId="24" xfId="45" applyFont="1" applyBorder="1"/>
    <xf numFmtId="0" fontId="7" fillId="0" borderId="14" xfId="45" applyFont="1" applyBorder="1"/>
    <xf numFmtId="0" fontId="7" fillId="0" borderId="25" xfId="45" applyFont="1" applyBorder="1"/>
    <xf numFmtId="0" fontId="8" fillId="0" borderId="16" xfId="45" applyFont="1" applyBorder="1"/>
    <xf numFmtId="0" fontId="8" fillId="0" borderId="26" xfId="45" applyFont="1" applyBorder="1"/>
    <xf numFmtId="0" fontId="7" fillId="0" borderId="12" xfId="45" applyFont="1" applyBorder="1" applyAlignment="1">
      <alignment wrapText="1"/>
    </xf>
    <xf numFmtId="0" fontId="7" fillId="0" borderId="24" xfId="45" applyFont="1" applyBorder="1" applyAlignment="1">
      <alignment wrapText="1"/>
    </xf>
    <xf numFmtId="0" fontId="7" fillId="0" borderId="14" xfId="45" applyFont="1" applyBorder="1" applyAlignment="1">
      <alignment wrapText="1"/>
    </xf>
    <xf numFmtId="0" fontId="7" fillId="0" borderId="25" xfId="45" applyFont="1" applyBorder="1" applyAlignment="1">
      <alignment wrapText="1"/>
    </xf>
    <xf numFmtId="0" fontId="8" fillId="0" borderId="20" xfId="45" applyFont="1" applyBorder="1"/>
    <xf numFmtId="0" fontId="8" fillId="0" borderId="27" xfId="45" applyFont="1" applyBorder="1"/>
    <xf numFmtId="0" fontId="8" fillId="0" borderId="0" xfId="45" applyFont="1"/>
    <xf numFmtId="3" fontId="4" fillId="0" borderId="0" xfId="45" applyNumberFormat="1" applyFont="1"/>
    <xf numFmtId="0" fontId="9" fillId="0" borderId="0" xfId="45" applyFont="1" applyAlignment="1">
      <alignment wrapText="1"/>
    </xf>
    <xf numFmtId="0" fontId="10" fillId="0" borderId="0" xfId="45" applyFont="1"/>
    <xf numFmtId="0" fontId="12" fillId="0" borderId="0" xfId="45" applyFont="1" applyFill="1" applyBorder="1" applyAlignment="1">
      <alignment horizontal="center" vertical="center"/>
    </xf>
    <xf numFmtId="0" fontId="12" fillId="0" borderId="0" xfId="45" applyFont="1" applyFill="1" applyBorder="1" applyAlignment="1">
      <alignment vertical="center"/>
    </xf>
    <xf numFmtId="0" fontId="12" fillId="0" borderId="0" xfId="45" applyFont="1" applyFill="1" applyBorder="1" applyAlignment="1">
      <alignment horizontal="left"/>
    </xf>
    <xf numFmtId="0" fontId="12" fillId="0" borderId="0" xfId="45" applyFont="1" applyFill="1" applyBorder="1" applyAlignment="1"/>
    <xf numFmtId="3" fontId="12" fillId="0" borderId="0" xfId="45" applyNumberFormat="1" applyFont="1" applyFill="1" applyBorder="1" applyAlignment="1"/>
    <xf numFmtId="3" fontId="13" fillId="0" borderId="0" xfId="45" applyNumberFormat="1" applyFont="1"/>
    <xf numFmtId="3" fontId="13" fillId="0" borderId="0" xfId="45" applyNumberFormat="1" applyFont="1" applyFill="1" applyBorder="1" applyAlignment="1">
      <alignment horizontal="center" vertical="center" wrapText="1"/>
    </xf>
    <xf numFmtId="3" fontId="13" fillId="0" borderId="0" xfId="45" applyNumberFormat="1" applyFont="1" applyFill="1" applyBorder="1" applyAlignment="1">
      <alignment vertical="center"/>
    </xf>
    <xf numFmtId="3" fontId="12" fillId="0" borderId="0" xfId="45" applyNumberFormat="1" applyFont="1" applyFill="1" applyBorder="1" applyAlignment="1">
      <alignment horizontal="center" vertical="center" textRotation="90" wrapText="1"/>
    </xf>
    <xf numFmtId="3" fontId="12" fillId="0" borderId="0" xfId="45" applyNumberFormat="1" applyFont="1" applyBorder="1" applyAlignment="1">
      <alignment vertical="center"/>
    </xf>
    <xf numFmtId="3" fontId="13" fillId="0" borderId="0" xfId="45" applyNumberFormat="1" applyFont="1" applyBorder="1"/>
    <xf numFmtId="3" fontId="12" fillId="0" borderId="0" xfId="45" applyNumberFormat="1" applyFont="1" applyFill="1" applyBorder="1" applyAlignment="1">
      <alignment vertical="center" wrapText="1"/>
    </xf>
    <xf numFmtId="0" fontId="13" fillId="0" borderId="0" xfId="45" applyFont="1"/>
    <xf numFmtId="0" fontId="8" fillId="0" borderId="28" xfId="45" applyFont="1" applyFill="1" applyBorder="1"/>
    <xf numFmtId="0" fontId="7" fillId="0" borderId="10" xfId="45" applyFont="1" applyBorder="1"/>
    <xf numFmtId="0" fontId="3" fillId="0" borderId="0" xfId="45" applyFont="1" applyAlignment="1">
      <alignment horizontal="right" vertical="center"/>
    </xf>
    <xf numFmtId="0" fontId="3" fillId="0" borderId="0" xfId="45" applyFont="1" applyAlignment="1">
      <alignment vertical="center"/>
    </xf>
    <xf numFmtId="0" fontId="2" fillId="0" borderId="0" xfId="45"/>
    <xf numFmtId="0" fontId="14" fillId="0" borderId="0" xfId="45" applyFont="1" applyAlignment="1">
      <alignment horizontal="center" vertical="center"/>
    </xf>
    <xf numFmtId="0" fontId="14" fillId="0" borderId="0" xfId="45" applyFont="1" applyAlignment="1">
      <alignment vertical="center"/>
    </xf>
    <xf numFmtId="0" fontId="2" fillId="0" borderId="0" xfId="45" applyAlignment="1">
      <alignment vertical="center"/>
    </xf>
    <xf numFmtId="0" fontId="15" fillId="0" borderId="0" xfId="45" applyFont="1" applyAlignment="1">
      <alignment vertical="center"/>
    </xf>
    <xf numFmtId="3" fontId="15" fillId="0" borderId="0" xfId="45" applyNumberFormat="1" applyFont="1" applyAlignment="1">
      <alignment horizontal="right" vertical="center"/>
    </xf>
    <xf numFmtId="3" fontId="16" fillId="0" borderId="0" xfId="45" applyNumberFormat="1" applyFont="1" applyAlignment="1">
      <alignment horizontal="right" vertical="center"/>
    </xf>
    <xf numFmtId="3" fontId="16" fillId="0" borderId="0" xfId="45" applyNumberFormat="1" applyFont="1" applyAlignment="1">
      <alignment horizontal="center" vertical="center"/>
    </xf>
    <xf numFmtId="3" fontId="16" fillId="24" borderId="29" xfId="45" applyNumberFormat="1" applyFont="1" applyFill="1" applyBorder="1" applyAlignment="1">
      <alignment horizontal="right" vertical="center"/>
    </xf>
    <xf numFmtId="3" fontId="2" fillId="0" borderId="0" xfId="45" applyNumberFormat="1" applyAlignment="1">
      <alignment vertical="center"/>
    </xf>
    <xf numFmtId="0" fontId="2" fillId="0" borderId="0" xfId="45" applyAlignment="1">
      <alignment horizontal="center" vertical="center"/>
    </xf>
    <xf numFmtId="0" fontId="23" fillId="0" borderId="0" xfId="45" applyFont="1" applyFill="1"/>
    <xf numFmtId="0" fontId="17" fillId="0" borderId="0" xfId="45" applyFont="1" applyFill="1" applyBorder="1" applyAlignment="1">
      <alignment horizontal="center"/>
    </xf>
    <xf numFmtId="0" fontId="17" fillId="0" borderId="0" xfId="45" applyFont="1" applyFill="1" applyAlignment="1">
      <alignment horizontal="center"/>
    </xf>
    <xf numFmtId="0" fontId="23" fillId="0" borderId="0" xfId="45" applyFont="1" applyFill="1" applyAlignment="1">
      <alignment horizontal="right"/>
    </xf>
    <xf numFmtId="0" fontId="23" fillId="0" borderId="0" xfId="45" applyFont="1" applyFill="1" applyAlignment="1">
      <alignment horizontal="left"/>
    </xf>
    <xf numFmtId="0" fontId="23" fillId="0" borderId="0" xfId="45" applyFont="1" applyFill="1" applyBorder="1" applyAlignment="1">
      <alignment horizontal="left"/>
    </xf>
    <xf numFmtId="0" fontId="23" fillId="0" borderId="0" xfId="45" applyFont="1" applyFill="1" applyBorder="1"/>
    <xf numFmtId="0" fontId="17" fillId="0" borderId="0" xfId="45" applyFont="1" applyFill="1"/>
    <xf numFmtId="0" fontId="11" fillId="24" borderId="30" xfId="45" applyFont="1" applyFill="1" applyBorder="1" applyAlignment="1"/>
    <xf numFmtId="0" fontId="25" fillId="0" borderId="0" xfId="45" applyFont="1" applyFill="1"/>
    <xf numFmtId="3" fontId="23" fillId="0" borderId="0" xfId="45" applyNumberFormat="1" applyFont="1" applyFill="1" applyAlignment="1">
      <alignment horizontal="right"/>
    </xf>
    <xf numFmtId="0" fontId="27" fillId="0" borderId="0" xfId="45" applyFont="1" applyFill="1" applyAlignment="1">
      <alignment horizontal="center" vertical="center" wrapText="1"/>
    </xf>
    <xf numFmtId="0" fontId="11" fillId="0" borderId="0" xfId="45" applyFont="1" applyFill="1" applyAlignment="1">
      <alignment horizontal="center"/>
    </xf>
    <xf numFmtId="0" fontId="20" fillId="0" borderId="0" xfId="45" applyFont="1" applyFill="1" applyAlignment="1">
      <alignment horizontal="right"/>
    </xf>
    <xf numFmtId="0" fontId="11" fillId="0" borderId="0" xfId="45" applyFont="1" applyFill="1"/>
    <xf numFmtId="3" fontId="11" fillId="0" borderId="0" xfId="45" applyNumberFormat="1" applyFont="1" applyFill="1"/>
    <xf numFmtId="0" fontId="20" fillId="0" borderId="0" xfId="45" applyFont="1" applyFill="1"/>
    <xf numFmtId="0" fontId="28" fillId="0" borderId="0" xfId="45" applyFont="1" applyFill="1"/>
    <xf numFmtId="0" fontId="20" fillId="0" borderId="0" xfId="45" applyFont="1" applyFill="1" applyAlignment="1"/>
    <xf numFmtId="3" fontId="20" fillId="0" borderId="0" xfId="45" applyNumberFormat="1" applyFont="1" applyFill="1" applyAlignment="1"/>
    <xf numFmtId="0" fontId="29" fillId="0" borderId="0" xfId="45" applyFont="1" applyFill="1"/>
    <xf numFmtId="3" fontId="11" fillId="0" borderId="0" xfId="45" applyNumberFormat="1" applyFont="1" applyFill="1" applyAlignment="1">
      <alignment horizontal="right"/>
    </xf>
    <xf numFmtId="3" fontId="20" fillId="0" borderId="0" xfId="45" applyNumberFormat="1" applyFont="1" applyFill="1" applyAlignment="1">
      <alignment horizontal="right"/>
    </xf>
    <xf numFmtId="3" fontId="20" fillId="0" borderId="0" xfId="45" applyNumberFormat="1" applyFont="1" applyFill="1"/>
    <xf numFmtId="0" fontId="20" fillId="0" borderId="0" xfId="45" applyFont="1" applyFill="1" applyAlignment="1">
      <alignment horizontal="left"/>
    </xf>
    <xf numFmtId="0" fontId="3" fillId="0" borderId="0" xfId="45" applyFont="1" applyAlignment="1">
      <alignment horizontal="right" vertical="top"/>
    </xf>
    <xf numFmtId="0" fontId="20" fillId="0" borderId="0" xfId="45" applyFont="1" applyAlignment="1"/>
    <xf numFmtId="0" fontId="20" fillId="0" borderId="0" xfId="45" applyFont="1" applyAlignment="1">
      <alignment horizontal="center" vertical="center"/>
    </xf>
    <xf numFmtId="0" fontId="20" fillId="0" borderId="0" xfId="45" applyFont="1" applyAlignment="1">
      <alignment horizontal="center"/>
    </xf>
    <xf numFmtId="0" fontId="11" fillId="0" borderId="0" xfId="45" applyFont="1" applyAlignment="1">
      <alignment wrapText="1"/>
    </xf>
    <xf numFmtId="3" fontId="20" fillId="0" borderId="0" xfId="45" applyNumberFormat="1" applyFont="1" applyAlignment="1">
      <alignment horizontal="center"/>
    </xf>
    <xf numFmtId="3" fontId="20" fillId="0" borderId="0" xfId="45" applyNumberFormat="1" applyFont="1"/>
    <xf numFmtId="0" fontId="20" fillId="0" borderId="0" xfId="45" applyFont="1"/>
    <xf numFmtId="0" fontId="11" fillId="0" borderId="0" xfId="45" applyFont="1" applyAlignment="1">
      <alignment vertical="center" wrapText="1"/>
    </xf>
    <xf numFmtId="0" fontId="11" fillId="0" borderId="0" xfId="45" applyFont="1" applyAlignment="1">
      <alignment horizontal="center" vertical="center" wrapText="1"/>
    </xf>
    <xf numFmtId="0" fontId="26" fillId="0" borderId="0" xfId="45" applyFont="1" applyAlignment="1">
      <alignment horizontal="center" vertical="center"/>
    </xf>
    <xf numFmtId="0" fontId="11" fillId="0" borderId="0" xfId="45" applyFont="1" applyAlignment="1">
      <alignment horizontal="center" vertical="center"/>
    </xf>
    <xf numFmtId="0" fontId="2" fillId="0" borderId="0" xfId="45" applyAlignment="1">
      <alignment horizontal="center"/>
    </xf>
    <xf numFmtId="0" fontId="11" fillId="0" borderId="0" xfId="45" applyFont="1"/>
    <xf numFmtId="0" fontId="23" fillId="0" borderId="0" xfId="45" applyFont="1" applyAlignment="1">
      <alignment vertical="center"/>
    </xf>
    <xf numFmtId="0" fontId="23" fillId="0" borderId="0" xfId="45" applyFont="1"/>
    <xf numFmtId="3" fontId="20" fillId="0" borderId="0" xfId="45" applyNumberFormat="1" applyFont="1" applyAlignment="1">
      <alignment vertical="center"/>
    </xf>
    <xf numFmtId="0" fontId="17" fillId="0" borderId="0" xfId="45" applyFont="1"/>
    <xf numFmtId="0" fontId="34" fillId="0" borderId="0" xfId="45" applyFont="1"/>
    <xf numFmtId="0" fontId="20" fillId="0" borderId="0" xfId="45" applyFont="1" applyAlignment="1">
      <alignment vertical="center"/>
    </xf>
    <xf numFmtId="0" fontId="36" fillId="0" borderId="0" xfId="0" applyFont="1" applyAlignment="1">
      <alignment horizontal="right"/>
    </xf>
    <xf numFmtId="3" fontId="20" fillId="0" borderId="0" xfId="45" applyNumberFormat="1" applyFont="1" applyAlignment="1">
      <alignment horizontal="right"/>
    </xf>
    <xf numFmtId="0" fontId="37" fillId="0" borderId="0" xfId="45" applyFont="1" applyAlignment="1">
      <alignment wrapText="1"/>
    </xf>
    <xf numFmtId="0" fontId="37" fillId="0" borderId="0" xfId="45" applyFont="1"/>
    <xf numFmtId="3" fontId="11" fillId="0" borderId="0" xfId="45" applyNumberFormat="1" applyFont="1" applyAlignment="1"/>
    <xf numFmtId="3" fontId="11" fillId="0" borderId="0" xfId="45" applyNumberFormat="1" applyFont="1" applyAlignment="1">
      <alignment horizontal="right"/>
    </xf>
    <xf numFmtId="0" fontId="20" fillId="0" borderId="0" xfId="45" applyFont="1" applyAlignment="1">
      <alignment wrapText="1"/>
    </xf>
    <xf numFmtId="0" fontId="23" fillId="0" borderId="0" xfId="45" applyFont="1" applyAlignment="1"/>
    <xf numFmtId="0" fontId="11" fillId="24" borderId="30" xfId="45" applyFont="1" applyFill="1" applyBorder="1" applyAlignment="1">
      <alignment wrapText="1"/>
    </xf>
    <xf numFmtId="0" fontId="11" fillId="24" borderId="30" xfId="45" applyFont="1" applyFill="1" applyBorder="1" applyAlignment="1">
      <alignment horizontal="right"/>
    </xf>
    <xf numFmtId="0" fontId="11" fillId="0" borderId="0" xfId="45" applyFont="1" applyAlignment="1"/>
    <xf numFmtId="0" fontId="20" fillId="0" borderId="30" xfId="45" applyFont="1" applyBorder="1" applyAlignment="1">
      <alignment vertical="center"/>
    </xf>
    <xf numFmtId="3" fontId="20" fillId="0" borderId="0" xfId="45" applyNumberFormat="1" applyFont="1" applyAlignment="1"/>
    <xf numFmtId="0" fontId="20" fillId="0" borderId="30" xfId="45" applyFont="1" applyBorder="1" applyAlignment="1"/>
    <xf numFmtId="0" fontId="11" fillId="0" borderId="30" xfId="45" applyFont="1" applyBorder="1" applyAlignment="1"/>
    <xf numFmtId="0" fontId="28" fillId="0" borderId="0" xfId="45" applyFont="1" applyAlignment="1"/>
    <xf numFmtId="0" fontId="17" fillId="0" borderId="0" xfId="45" applyFont="1" applyAlignment="1"/>
    <xf numFmtId="3" fontId="20" fillId="0" borderId="0" xfId="45" applyNumberFormat="1" applyFont="1" applyBorder="1" applyAlignment="1"/>
    <xf numFmtId="0" fontId="20" fillId="0" borderId="0" xfId="45" applyFont="1" applyBorder="1" applyAlignment="1"/>
    <xf numFmtId="0" fontId="23" fillId="0" borderId="0" xfId="45" applyFont="1" applyBorder="1" applyAlignment="1"/>
    <xf numFmtId="0" fontId="25" fillId="0" borderId="0" xfId="45" applyFont="1" applyAlignment="1"/>
    <xf numFmtId="0" fontId="20" fillId="0" borderId="30" xfId="45" applyFont="1" applyBorder="1" applyAlignment="1">
      <alignment wrapText="1"/>
    </xf>
    <xf numFmtId="3" fontId="11" fillId="0" borderId="0" xfId="45" applyNumberFormat="1" applyFont="1"/>
    <xf numFmtId="0" fontId="3" fillId="0" borderId="0" xfId="45" applyFont="1" applyAlignment="1"/>
    <xf numFmtId="0" fontId="38" fillId="0" borderId="0" xfId="45" applyFont="1"/>
    <xf numFmtId="0" fontId="27" fillId="0" borderId="0" xfId="45" applyFont="1" applyBorder="1" applyAlignment="1">
      <alignment horizontal="center" vertical="center" wrapText="1"/>
    </xf>
    <xf numFmtId="0" fontId="27" fillId="0" borderId="0" xfId="45" applyFont="1" applyBorder="1" applyAlignment="1">
      <alignment vertical="center" wrapText="1"/>
    </xf>
    <xf numFmtId="0" fontId="2" fillId="0" borderId="0" xfId="45" applyBorder="1" applyAlignment="1"/>
    <xf numFmtId="3" fontId="23" fillId="0" borderId="0" xfId="45" applyNumberFormat="1" applyFont="1" applyBorder="1" applyAlignment="1">
      <alignment horizontal="right"/>
    </xf>
    <xf numFmtId="3" fontId="17" fillId="0" borderId="0" xfId="45" applyNumberFormat="1" applyFont="1" applyFill="1" applyBorder="1"/>
    <xf numFmtId="0" fontId="17" fillId="0" borderId="0" xfId="45" applyFont="1" applyBorder="1" applyAlignment="1">
      <alignment horizontal="center" vertical="center" wrapText="1"/>
    </xf>
    <xf numFmtId="0" fontId="23" fillId="0" borderId="31" xfId="45" applyFont="1" applyBorder="1" applyAlignment="1">
      <alignment horizontal="left" vertical="center"/>
    </xf>
    <xf numFmtId="0" fontId="23" fillId="0" borderId="0" xfId="45" applyFont="1" applyBorder="1"/>
    <xf numFmtId="0" fontId="23" fillId="0" borderId="12" xfId="45" applyFont="1" applyBorder="1" applyAlignment="1">
      <alignment horizontal="left" vertical="center"/>
    </xf>
    <xf numFmtId="0" fontId="23" fillId="0" borderId="14" xfId="45" applyFont="1" applyBorder="1" applyAlignment="1">
      <alignment horizontal="left" vertical="center"/>
    </xf>
    <xf numFmtId="0" fontId="23" fillId="0" borderId="32" xfId="45" applyFont="1" applyBorder="1" applyAlignment="1">
      <alignment horizontal="left" vertical="center"/>
    </xf>
    <xf numFmtId="3" fontId="17" fillId="0" borderId="0" xfId="45" applyNumberFormat="1" applyFont="1" applyBorder="1"/>
    <xf numFmtId="0" fontId="17" fillId="0" borderId="0" xfId="45" applyFont="1" applyBorder="1"/>
    <xf numFmtId="0" fontId="38" fillId="0" borderId="0" xfId="45" applyFont="1" applyBorder="1"/>
    <xf numFmtId="0" fontId="23" fillId="0" borderId="33" xfId="45" applyFont="1" applyBorder="1" applyAlignment="1">
      <alignment horizontal="left" vertical="center"/>
    </xf>
    <xf numFmtId="0" fontId="23" fillId="0" borderId="28" xfId="45" applyFont="1" applyBorder="1" applyAlignment="1">
      <alignment horizontal="left" vertical="center"/>
    </xf>
    <xf numFmtId="0" fontId="17" fillId="0" borderId="0" xfId="45" applyFont="1" applyBorder="1" applyAlignment="1">
      <alignment horizontal="left" vertical="center"/>
    </xf>
    <xf numFmtId="0" fontId="17" fillId="24" borderId="20" xfId="45" applyFont="1" applyFill="1" applyBorder="1" applyAlignment="1">
      <alignment horizontal="left" vertical="center"/>
    </xf>
    <xf numFmtId="0" fontId="17" fillId="0" borderId="0" xfId="45" applyFont="1" applyBorder="1" applyAlignment="1">
      <alignment horizontal="left"/>
    </xf>
    <xf numFmtId="0" fontId="23" fillId="0" borderId="0" xfId="45" applyFont="1" applyBorder="1" applyAlignment="1">
      <alignment horizontal="left"/>
    </xf>
    <xf numFmtId="0" fontId="29" fillId="0" borderId="0" xfId="45" applyFont="1" applyBorder="1" applyAlignment="1">
      <alignment horizontal="right"/>
    </xf>
    <xf numFmtId="0" fontId="17" fillId="0" borderId="0" xfId="45" applyFont="1" applyFill="1" applyBorder="1" applyAlignment="1">
      <alignment horizontal="center" vertical="center" wrapText="1"/>
    </xf>
    <xf numFmtId="0" fontId="23" fillId="0" borderId="0" xfId="45" applyFont="1" applyBorder="1" applyAlignment="1">
      <alignment horizontal="right"/>
    </xf>
    <xf numFmtId="9" fontId="23" fillId="0" borderId="0" xfId="55" applyFont="1" applyBorder="1"/>
    <xf numFmtId="0" fontId="17" fillId="0" borderId="0" xfId="45" applyFont="1" applyBorder="1" applyAlignment="1">
      <alignment horizontal="right"/>
    </xf>
    <xf numFmtId="3" fontId="17" fillId="0" borderId="0" xfId="45" applyNumberFormat="1" applyFont="1"/>
    <xf numFmtId="3" fontId="23" fillId="0" borderId="0" xfId="45" applyNumberFormat="1" applyFont="1"/>
    <xf numFmtId="0" fontId="33" fillId="0" borderId="0" xfId="45" applyFont="1" applyAlignment="1">
      <alignment horizontal="right" vertical="center"/>
    </xf>
    <xf numFmtId="0" fontId="6" fillId="0" borderId="0" xfId="45" applyFont="1" applyAlignment="1">
      <alignment horizontal="center"/>
    </xf>
    <xf numFmtId="0" fontId="12" fillId="0" borderId="29" xfId="45" applyFont="1" applyFill="1" applyBorder="1" applyAlignment="1">
      <alignment horizontal="center" vertical="center" textRotation="90"/>
    </xf>
    <xf numFmtId="0" fontId="12" fillId="0" borderId="29" xfId="45" applyFont="1" applyFill="1" applyBorder="1" applyAlignment="1">
      <alignment horizontal="left" vertical="center"/>
    </xf>
    <xf numFmtId="3" fontId="13" fillId="0" borderId="29" xfId="45" applyNumberFormat="1" applyFont="1" applyFill="1" applyBorder="1" applyAlignment="1">
      <alignment horizontal="center" vertical="center" wrapText="1"/>
    </xf>
    <xf numFmtId="0" fontId="12" fillId="0" borderId="29" xfId="45" applyFont="1" applyFill="1" applyBorder="1" applyAlignment="1">
      <alignment vertical="center"/>
    </xf>
    <xf numFmtId="0" fontId="13" fillId="0" borderId="29" xfId="45" applyFont="1" applyFill="1" applyBorder="1" applyAlignment="1">
      <alignment horizontal="left" vertical="center"/>
    </xf>
    <xf numFmtId="0" fontId="13" fillId="0" borderId="29" xfId="45" applyFont="1" applyBorder="1" applyAlignment="1">
      <alignment vertical="center"/>
    </xf>
    <xf numFmtId="0" fontId="17" fillId="0" borderId="34" xfId="45" applyFont="1" applyBorder="1" applyAlignment="1">
      <alignment horizontal="center" vertical="center"/>
    </xf>
    <xf numFmtId="0" fontId="18" fillId="0" borderId="33" xfId="45" applyFont="1" applyBorder="1" applyAlignment="1">
      <alignment horizontal="center" vertical="center"/>
    </xf>
    <xf numFmtId="3" fontId="18" fillId="0" borderId="18" xfId="45" applyNumberFormat="1" applyFont="1" applyBorder="1" applyAlignment="1">
      <alignment horizontal="center" vertical="center" wrapText="1"/>
    </xf>
    <xf numFmtId="0" fontId="15" fillId="0" borderId="29" xfId="45" applyFont="1" applyBorder="1" applyAlignment="1">
      <alignment vertical="center"/>
    </xf>
    <xf numFmtId="3" fontId="15" fillId="0" borderId="29" xfId="45" applyNumberFormat="1" applyFont="1" applyBorder="1" applyAlignment="1">
      <alignment horizontal="right" vertical="center"/>
    </xf>
    <xf numFmtId="3" fontId="15" fillId="0" borderId="29" xfId="45" applyNumberFormat="1" applyFont="1" applyBorder="1" applyAlignment="1">
      <alignment horizontal="center"/>
    </xf>
    <xf numFmtId="0" fontId="15" fillId="0" borderId="29" xfId="45" applyFont="1" applyBorder="1" applyAlignment="1">
      <alignment horizontal="left" vertical="center"/>
    </xf>
    <xf numFmtId="0" fontId="15" fillId="0" borderId="29" xfId="45" applyFont="1" applyBorder="1" applyAlignment="1">
      <alignment horizontal="center" vertical="center"/>
    </xf>
    <xf numFmtId="0" fontId="11" fillId="24" borderId="29" xfId="45" applyFont="1" applyFill="1" applyBorder="1" applyAlignment="1">
      <alignment vertical="center"/>
    </xf>
    <xf numFmtId="3" fontId="15" fillId="0" borderId="29" xfId="45" applyNumberFormat="1" applyFont="1" applyBorder="1" applyAlignment="1">
      <alignment horizontal="center" vertical="center"/>
    </xf>
    <xf numFmtId="0" fontId="2" fillId="0" borderId="29" xfId="45" applyBorder="1" applyAlignment="1">
      <alignment horizontal="center" vertical="center"/>
    </xf>
    <xf numFmtId="3" fontId="16" fillId="24" borderId="29" xfId="45" applyNumberFormat="1" applyFont="1" applyFill="1" applyBorder="1" applyAlignment="1">
      <alignment horizontal="center" vertical="center"/>
    </xf>
    <xf numFmtId="0" fontId="16" fillId="25" borderId="29" xfId="45" applyFont="1" applyFill="1" applyBorder="1" applyAlignment="1">
      <alignment horizontal="center" vertical="center"/>
    </xf>
    <xf numFmtId="0" fontId="16" fillId="25" borderId="29" xfId="45" applyFont="1" applyFill="1" applyBorder="1" applyAlignment="1">
      <alignment horizontal="left" vertical="center"/>
    </xf>
    <xf numFmtId="3" fontId="16" fillId="25" borderId="29" xfId="45" applyNumberFormat="1" applyFont="1" applyFill="1" applyBorder="1" applyAlignment="1">
      <alignment horizontal="right" vertical="center"/>
    </xf>
    <xf numFmtId="3" fontId="16" fillId="25" borderId="29" xfId="45" applyNumberFormat="1" applyFont="1" applyFill="1" applyBorder="1" applyAlignment="1">
      <alignment horizontal="center" vertical="center"/>
    </xf>
    <xf numFmtId="3" fontId="16" fillId="0" borderId="29" xfId="45" applyNumberFormat="1" applyFont="1" applyBorder="1" applyAlignment="1">
      <alignment horizontal="right" vertical="center"/>
    </xf>
    <xf numFmtId="0" fontId="15" fillId="0" borderId="29" xfId="45" applyFont="1" applyBorder="1" applyAlignment="1">
      <alignment vertical="center" wrapText="1"/>
    </xf>
    <xf numFmtId="0" fontId="20" fillId="0" borderId="29" xfId="45" applyFont="1" applyFill="1" applyBorder="1" applyAlignment="1">
      <alignment horizontal="left" vertical="center"/>
    </xf>
    <xf numFmtId="3" fontId="15" fillId="0" borderId="29" xfId="45" applyNumberFormat="1" applyFont="1" applyFill="1" applyBorder="1" applyAlignment="1">
      <alignment horizontal="right" vertical="center"/>
    </xf>
    <xf numFmtId="3" fontId="16" fillId="0" borderId="29" xfId="45" applyNumberFormat="1" applyFont="1" applyFill="1" applyBorder="1" applyAlignment="1">
      <alignment horizontal="right" vertical="center"/>
    </xf>
    <xf numFmtId="3" fontId="16" fillId="0" borderId="29" xfId="45" applyNumberFormat="1" applyFont="1" applyFill="1" applyBorder="1" applyAlignment="1">
      <alignment horizontal="center" vertical="center"/>
    </xf>
    <xf numFmtId="0" fontId="17" fillId="24" borderId="35" xfId="45" applyFont="1" applyFill="1" applyBorder="1" applyAlignment="1">
      <alignment horizontal="left" vertical="center"/>
    </xf>
    <xf numFmtId="0" fontId="7" fillId="0" borderId="36" xfId="45" applyFont="1" applyBorder="1"/>
    <xf numFmtId="0" fontId="7" fillId="0" borderId="0" xfId="45" applyFont="1" applyBorder="1"/>
    <xf numFmtId="3" fontId="12" fillId="0" borderId="0" xfId="45" applyNumberFormat="1" applyFont="1" applyFill="1" applyBorder="1" applyAlignment="1">
      <alignment horizontal="center" vertical="center" wrapText="1"/>
    </xf>
    <xf numFmtId="0" fontId="1" fillId="0" borderId="0" xfId="48"/>
    <xf numFmtId="0" fontId="16" fillId="0" borderId="0" xfId="48" applyFont="1" applyBorder="1" applyAlignment="1">
      <alignment horizontal="center" vertical="center"/>
    </xf>
    <xf numFmtId="0" fontId="8" fillId="0" borderId="16" xfId="48" applyFont="1" applyBorder="1" applyAlignment="1">
      <alignment horizontal="left" vertical="center"/>
    </xf>
    <xf numFmtId="0" fontId="8" fillId="0" borderId="37" xfId="48" applyFont="1" applyBorder="1" applyAlignment="1">
      <alignment horizontal="center" vertical="center" wrapText="1"/>
    </xf>
    <xf numFmtId="0" fontId="8" fillId="0" borderId="38" xfId="48" applyFont="1" applyFill="1" applyBorder="1" applyAlignment="1">
      <alignment horizontal="center" vertical="center" wrapText="1"/>
    </xf>
    <xf numFmtId="0" fontId="7" fillId="0" borderId="32" xfId="48" applyFont="1" applyFill="1" applyBorder="1"/>
    <xf numFmtId="164" fontId="7" fillId="0" borderId="39" xfId="35" applyNumberFormat="1" applyFont="1" applyFill="1" applyBorder="1"/>
    <xf numFmtId="2" fontId="1" fillId="0" borderId="40" xfId="48" applyNumberFormat="1" applyBorder="1" applyAlignment="1">
      <alignment horizontal="center" vertical="center"/>
    </xf>
    <xf numFmtId="164" fontId="7" fillId="0" borderId="30" xfId="35" applyNumberFormat="1" applyFont="1" applyFill="1" applyBorder="1"/>
    <xf numFmtId="2" fontId="1" fillId="0" borderId="41" xfId="48" applyNumberFormat="1" applyBorder="1" applyAlignment="1">
      <alignment horizontal="center" vertical="center"/>
    </xf>
    <xf numFmtId="0" fontId="7" fillId="0" borderId="12" xfId="48" applyFont="1" applyFill="1" applyBorder="1"/>
    <xf numFmtId="0" fontId="7" fillId="0" borderId="14" xfId="48" applyFont="1" applyFill="1" applyBorder="1"/>
    <xf numFmtId="2" fontId="1" fillId="0" borderId="42" xfId="48" applyNumberFormat="1" applyBorder="1" applyAlignment="1">
      <alignment horizontal="center" vertical="center"/>
    </xf>
    <xf numFmtId="164" fontId="31" fillId="0" borderId="26" xfId="35" applyNumberFormat="1" applyFont="1" applyBorder="1"/>
    <xf numFmtId="0" fontId="7" fillId="0" borderId="36" xfId="48" applyFont="1" applyFill="1" applyBorder="1"/>
    <xf numFmtId="164" fontId="7" fillId="0" borderId="43" xfId="35" applyNumberFormat="1" applyFont="1" applyFill="1" applyBorder="1"/>
    <xf numFmtId="2" fontId="1" fillId="0" borderId="44" xfId="48" applyNumberFormat="1" applyBorder="1" applyAlignment="1">
      <alignment horizontal="center" vertical="center"/>
    </xf>
    <xf numFmtId="0" fontId="40" fillId="0" borderId="45" xfId="48" applyFont="1" applyFill="1" applyBorder="1"/>
    <xf numFmtId="164" fontId="31" fillId="0" borderId="29" xfId="35" applyNumberFormat="1" applyFont="1" applyBorder="1"/>
    <xf numFmtId="2" fontId="31" fillId="0" borderId="29" xfId="48" applyNumberFormat="1" applyFont="1" applyBorder="1" applyAlignment="1">
      <alignment horizontal="center" vertical="center"/>
    </xf>
    <xf numFmtId="164" fontId="1" fillId="0" borderId="39" xfId="35" applyNumberFormat="1" applyFont="1" applyBorder="1"/>
    <xf numFmtId="164" fontId="1" fillId="0" borderId="30" xfId="35" applyNumberFormat="1" applyFont="1" applyBorder="1"/>
    <xf numFmtId="164" fontId="1" fillId="0" borderId="46" xfId="35" applyNumberFormat="1" applyFont="1" applyBorder="1"/>
    <xf numFmtId="164" fontId="31" fillId="0" borderId="45" xfId="35" applyNumberFormat="1" applyFont="1" applyBorder="1"/>
    <xf numFmtId="0" fontId="7" fillId="0" borderId="47" xfId="48" applyFont="1" applyFill="1" applyBorder="1"/>
    <xf numFmtId="164" fontId="7" fillId="0" borderId="48" xfId="35" applyNumberFormat="1" applyFont="1" applyFill="1" applyBorder="1"/>
    <xf numFmtId="2" fontId="1" fillId="0" borderId="49" xfId="48" applyNumberFormat="1" applyBorder="1" applyAlignment="1">
      <alignment horizontal="center" vertical="center"/>
    </xf>
    <xf numFmtId="0" fontId="8" fillId="0" borderId="29" xfId="48" applyFont="1" applyFill="1" applyBorder="1"/>
    <xf numFmtId="0" fontId="23" fillId="26" borderId="36" xfId="45" applyFont="1" applyFill="1" applyBorder="1" applyAlignment="1">
      <alignment horizontal="left" vertical="center"/>
    </xf>
    <xf numFmtId="0" fontId="23" fillId="0" borderId="50" xfId="45" applyFont="1" applyBorder="1" applyAlignment="1">
      <alignment horizontal="left" vertical="center"/>
    </xf>
    <xf numFmtId="0" fontId="23" fillId="0" borderId="51" xfId="45" applyFont="1" applyBorder="1" applyAlignment="1">
      <alignment horizontal="left" vertical="center"/>
    </xf>
    <xf numFmtId="0" fontId="7" fillId="0" borderId="52" xfId="45" applyFont="1" applyFill="1" applyBorder="1"/>
    <xf numFmtId="0" fontId="7" fillId="0" borderId="53" xfId="45" applyFont="1" applyFill="1" applyBorder="1"/>
    <xf numFmtId="0" fontId="8" fillId="0" borderId="29" xfId="45" applyFont="1" applyFill="1" applyBorder="1"/>
    <xf numFmtId="0" fontId="8" fillId="0" borderId="16" xfId="45" applyFont="1" applyBorder="1" applyAlignment="1">
      <alignment horizontal="center" vertical="center"/>
    </xf>
    <xf numFmtId="0" fontId="8" fillId="0" borderId="17" xfId="45" applyFont="1" applyBorder="1" applyAlignment="1">
      <alignment horizontal="center" vertical="center"/>
    </xf>
    <xf numFmtId="0" fontId="8" fillId="0" borderId="38" xfId="45" applyFont="1" applyBorder="1" applyAlignment="1">
      <alignment horizontal="center" vertical="center" wrapText="1"/>
    </xf>
    <xf numFmtId="0" fontId="8" fillId="0" borderId="54" xfId="45" applyFont="1" applyBorder="1" applyAlignment="1">
      <alignment horizontal="center" vertical="center" wrapText="1"/>
    </xf>
    <xf numFmtId="0" fontId="7" fillId="0" borderId="55" xfId="45" applyFont="1" applyFill="1" applyBorder="1"/>
    <xf numFmtId="0" fontId="7" fillId="0" borderId="56" xfId="45" applyFont="1" applyFill="1" applyBorder="1"/>
    <xf numFmtId="0" fontId="7" fillId="0" borderId="57" xfId="45" applyFont="1" applyFill="1" applyBorder="1"/>
    <xf numFmtId="0" fontId="8" fillId="0" borderId="54" xfId="45" applyFont="1" applyFill="1" applyBorder="1"/>
    <xf numFmtId="0" fontId="7" fillId="0" borderId="58" xfId="45" applyFont="1" applyFill="1" applyBorder="1"/>
    <xf numFmtId="0" fontId="7" fillId="0" borderId="59" xfId="45" applyFont="1" applyFill="1" applyBorder="1"/>
    <xf numFmtId="0" fontId="7" fillId="0" borderId="60" xfId="45" applyFont="1" applyFill="1" applyBorder="1"/>
    <xf numFmtId="3" fontId="7" fillId="0" borderId="61" xfId="45" applyNumberFormat="1" applyFont="1" applyFill="1" applyBorder="1" applyAlignment="1">
      <alignment horizontal="right" vertical="center" indent="1"/>
    </xf>
    <xf numFmtId="3" fontId="7" fillId="0" borderId="62" xfId="45" applyNumberFormat="1" applyFont="1" applyFill="1" applyBorder="1" applyAlignment="1">
      <alignment horizontal="right" vertical="center" indent="1"/>
    </xf>
    <xf numFmtId="3" fontId="7" fillId="0" borderId="41" xfId="45" applyNumberFormat="1" applyFont="1" applyFill="1" applyBorder="1" applyAlignment="1">
      <alignment horizontal="right" vertical="center" indent="1"/>
    </xf>
    <xf numFmtId="3" fontId="7" fillId="0" borderId="63" xfId="45" applyNumberFormat="1" applyFont="1" applyFill="1" applyBorder="1" applyAlignment="1">
      <alignment horizontal="right" vertical="center" indent="1"/>
    </xf>
    <xf numFmtId="3" fontId="7" fillId="0" borderId="56" xfId="45" applyNumberFormat="1" applyFont="1" applyFill="1" applyBorder="1" applyAlignment="1">
      <alignment horizontal="right" vertical="center" indent="1"/>
    </xf>
    <xf numFmtId="3" fontId="7" fillId="0" borderId="64" xfId="45" applyNumberFormat="1" applyFont="1" applyFill="1" applyBorder="1" applyAlignment="1">
      <alignment horizontal="right" vertical="center" indent="1"/>
    </xf>
    <xf numFmtId="3" fontId="7" fillId="0" borderId="52" xfId="45" applyNumberFormat="1" applyFont="1" applyFill="1" applyBorder="1" applyAlignment="1">
      <alignment horizontal="right" vertical="center" indent="1"/>
    </xf>
    <xf numFmtId="3" fontId="7" fillId="0" borderId="53" xfId="45" applyNumberFormat="1" applyFont="1" applyFill="1" applyBorder="1" applyAlignment="1">
      <alignment horizontal="right" vertical="center" indent="1"/>
    </xf>
    <xf numFmtId="3" fontId="8" fillId="0" borderId="29" xfId="45" applyNumberFormat="1" applyFont="1" applyFill="1" applyBorder="1" applyAlignment="1">
      <alignment horizontal="right" vertical="center" indent="1"/>
    </xf>
    <xf numFmtId="3" fontId="7" fillId="0" borderId="40" xfId="45" applyNumberFormat="1" applyFont="1" applyFill="1" applyBorder="1" applyAlignment="1">
      <alignment horizontal="right" vertical="center" indent="1"/>
    </xf>
    <xf numFmtId="3" fontId="7" fillId="0" borderId="42" xfId="45" applyNumberFormat="1" applyFont="1" applyFill="1" applyBorder="1" applyAlignment="1">
      <alignment horizontal="right" vertical="center" indent="1"/>
    </xf>
    <xf numFmtId="3" fontId="8" fillId="0" borderId="38" xfId="45" applyNumberFormat="1" applyFont="1" applyFill="1" applyBorder="1" applyAlignment="1">
      <alignment horizontal="right" vertical="center" indent="1"/>
    </xf>
    <xf numFmtId="3" fontId="8" fillId="0" borderId="26" xfId="45" applyNumberFormat="1" applyFont="1" applyFill="1" applyBorder="1" applyAlignment="1">
      <alignment horizontal="right" vertical="center" indent="1"/>
    </xf>
    <xf numFmtId="3" fontId="8" fillId="0" borderId="40" xfId="45" applyNumberFormat="1" applyFont="1" applyFill="1" applyBorder="1" applyAlignment="1">
      <alignment horizontal="right" vertical="center" indent="1"/>
    </xf>
    <xf numFmtId="3" fontId="8" fillId="0" borderId="65" xfId="45" applyNumberFormat="1" applyFont="1" applyFill="1" applyBorder="1" applyAlignment="1">
      <alignment horizontal="right" vertical="center" indent="1"/>
    </xf>
    <xf numFmtId="3" fontId="8" fillId="0" borderId="54" xfId="45" applyNumberFormat="1" applyFont="1" applyFill="1" applyBorder="1" applyAlignment="1">
      <alignment horizontal="right" vertical="center" indent="1"/>
    </xf>
    <xf numFmtId="3" fontId="8" fillId="0" borderId="66" xfId="45" applyNumberFormat="1" applyFont="1" applyFill="1" applyBorder="1" applyAlignment="1">
      <alignment horizontal="right" vertical="center" indent="1"/>
    </xf>
    <xf numFmtId="3" fontId="8" fillId="0" borderId="27" xfId="45" applyNumberFormat="1" applyFont="1" applyFill="1" applyBorder="1" applyAlignment="1">
      <alignment horizontal="right" vertical="center" indent="1"/>
    </xf>
    <xf numFmtId="3" fontId="7" fillId="0" borderId="61" xfId="45" applyNumberFormat="1" applyFont="1" applyBorder="1" applyAlignment="1">
      <alignment horizontal="right" vertical="center" indent="1"/>
    </xf>
    <xf numFmtId="3" fontId="7" fillId="0" borderId="41" xfId="45" applyNumberFormat="1" applyFont="1" applyBorder="1" applyAlignment="1">
      <alignment horizontal="right" vertical="center" indent="1"/>
    </xf>
    <xf numFmtId="3" fontId="7" fillId="0" borderId="42" xfId="45" applyNumberFormat="1" applyFont="1" applyBorder="1" applyAlignment="1">
      <alignment horizontal="right" vertical="center" indent="1"/>
    </xf>
    <xf numFmtId="3" fontId="7" fillId="0" borderId="49" xfId="45" applyNumberFormat="1" applyFont="1" applyBorder="1" applyAlignment="1">
      <alignment horizontal="right" vertical="center" indent="1"/>
    </xf>
    <xf numFmtId="3" fontId="8" fillId="0" borderId="38" xfId="45" applyNumberFormat="1" applyFont="1" applyBorder="1" applyAlignment="1">
      <alignment horizontal="right" vertical="center" indent="1"/>
    </xf>
    <xf numFmtId="3" fontId="7" fillId="0" borderId="44" xfId="45" applyNumberFormat="1" applyFont="1" applyBorder="1" applyAlignment="1">
      <alignment horizontal="right" vertical="center" indent="1"/>
    </xf>
    <xf numFmtId="3" fontId="8" fillId="0" borderId="66" xfId="45" applyNumberFormat="1" applyFont="1" applyBorder="1" applyAlignment="1">
      <alignment horizontal="right" vertical="center" indent="1"/>
    </xf>
    <xf numFmtId="3" fontId="13" fillId="0" borderId="0" xfId="45" applyNumberFormat="1" applyFont="1" applyFill="1" applyBorder="1" applyAlignment="1">
      <alignment horizontal="right"/>
    </xf>
    <xf numFmtId="3" fontId="12" fillId="0" borderId="0" xfId="45" applyNumberFormat="1" applyFont="1" applyFill="1" applyBorder="1" applyAlignment="1">
      <alignment vertical="center"/>
    </xf>
    <xf numFmtId="3" fontId="13" fillId="0" borderId="29" xfId="45" applyNumberFormat="1" applyFont="1" applyFill="1" applyBorder="1" applyAlignment="1">
      <alignment horizontal="right" vertical="center" indent="1"/>
    </xf>
    <xf numFmtId="3" fontId="13" fillId="0" borderId="29" xfId="45" applyNumberFormat="1" applyFont="1" applyBorder="1" applyAlignment="1">
      <alignment horizontal="right" vertical="center" indent="1"/>
    </xf>
    <xf numFmtId="3" fontId="12" fillId="0" borderId="29" xfId="45" applyNumberFormat="1" applyFont="1" applyFill="1" applyBorder="1" applyAlignment="1">
      <alignment horizontal="right" vertical="center" wrapText="1" indent="1"/>
    </xf>
    <xf numFmtId="3" fontId="12" fillId="0" borderId="29" xfId="45" applyNumberFormat="1" applyFont="1" applyBorder="1" applyAlignment="1">
      <alignment horizontal="right" vertical="center" indent="1"/>
    </xf>
    <xf numFmtId="3" fontId="12" fillId="0" borderId="29" xfId="45" applyNumberFormat="1" applyFont="1" applyFill="1" applyBorder="1" applyAlignment="1">
      <alignment horizontal="right" vertical="center" indent="1"/>
    </xf>
    <xf numFmtId="0" fontId="20" fillId="0" borderId="29" xfId="45" applyFont="1" applyFill="1" applyBorder="1" applyAlignment="1">
      <alignment horizontal="center" vertical="center"/>
    </xf>
    <xf numFmtId="0" fontId="11" fillId="24" borderId="29" xfId="45" applyFont="1" applyFill="1" applyBorder="1"/>
    <xf numFmtId="0" fontId="2" fillId="0" borderId="0" xfId="51"/>
    <xf numFmtId="0" fontId="2" fillId="0" borderId="67" xfId="51" applyFont="1" applyBorder="1" applyAlignment="1">
      <alignment horizontal="center"/>
    </xf>
    <xf numFmtId="0" fontId="58" fillId="0" borderId="67" xfId="51" applyFont="1" applyBorder="1" applyAlignment="1">
      <alignment horizontal="left" vertical="top" wrapText="1"/>
    </xf>
    <xf numFmtId="0" fontId="59" fillId="0" borderId="67" xfId="51" applyFont="1" applyBorder="1" applyAlignment="1">
      <alignment horizontal="left" vertical="top" wrapText="1"/>
    </xf>
    <xf numFmtId="0" fontId="2" fillId="0" borderId="67" xfId="51" applyFont="1" applyBorder="1" applyAlignment="1">
      <alignment horizontal="right"/>
    </xf>
    <xf numFmtId="0" fontId="2" fillId="0" borderId="0" xfId="52"/>
    <xf numFmtId="0" fontId="62" fillId="0" borderId="0" xfId="52" applyFont="1"/>
    <xf numFmtId="0" fontId="2" fillId="0" borderId="0" xfId="52" applyFont="1" applyAlignment="1">
      <alignment horizontal="right"/>
    </xf>
    <xf numFmtId="0" fontId="61" fillId="27" borderId="0" xfId="52" applyFont="1" applyFill="1" applyBorder="1" applyAlignment="1">
      <alignment horizontal="center" vertical="top" wrapText="1"/>
    </xf>
    <xf numFmtId="0" fontId="60" fillId="27" borderId="67" xfId="52" applyFont="1" applyFill="1" applyBorder="1" applyAlignment="1">
      <alignment horizontal="center" vertical="top" wrapText="1"/>
    </xf>
    <xf numFmtId="0" fontId="58" fillId="0" borderId="67" xfId="52" applyFont="1" applyBorder="1" applyAlignment="1">
      <alignment horizontal="center" vertical="top" wrapText="1"/>
    </xf>
    <xf numFmtId="0" fontId="58" fillId="0" borderId="67" xfId="52" applyFont="1" applyBorder="1" applyAlignment="1">
      <alignment horizontal="left" vertical="top" wrapText="1"/>
    </xf>
    <xf numFmtId="0" fontId="59" fillId="0" borderId="67" xfId="52" applyFont="1" applyBorder="1" applyAlignment="1">
      <alignment horizontal="center" vertical="top" wrapText="1"/>
    </xf>
    <xf numFmtId="0" fontId="59" fillId="0" borderId="67" xfId="52" applyFont="1" applyBorder="1" applyAlignment="1">
      <alignment horizontal="left" vertical="top" wrapText="1"/>
    </xf>
    <xf numFmtId="0" fontId="60" fillId="27" borderId="0" xfId="52" applyFont="1" applyFill="1" applyBorder="1" applyAlignment="1">
      <alignment horizontal="center" vertical="top" wrapText="1"/>
    </xf>
    <xf numFmtId="0" fontId="2" fillId="0" borderId="0" xfId="49" applyFont="1"/>
    <xf numFmtId="0" fontId="64" fillId="0" borderId="0" xfId="49" applyFont="1"/>
    <xf numFmtId="0" fontId="20" fillId="0" borderId="0" xfId="49" applyFont="1"/>
    <xf numFmtId="3" fontId="32" fillId="0" borderId="0" xfId="49" applyNumberFormat="1" applyFont="1" applyAlignment="1">
      <alignment horizontal="right"/>
    </xf>
    <xf numFmtId="0" fontId="65" fillId="0" borderId="0" xfId="49" applyFont="1" applyAlignment="1">
      <alignment horizontal="center" vertical="center"/>
    </xf>
    <xf numFmtId="0" fontId="66" fillId="0" borderId="0" xfId="49" applyFont="1" applyAlignment="1">
      <alignment horizontal="center" vertical="center"/>
    </xf>
    <xf numFmtId="3" fontId="66" fillId="0" borderId="0" xfId="49" applyNumberFormat="1" applyFont="1" applyAlignment="1">
      <alignment horizontal="center" vertical="center"/>
    </xf>
    <xf numFmtId="3" fontId="20" fillId="0" borderId="0" xfId="49" applyNumberFormat="1" applyFont="1" applyAlignment="1">
      <alignment horizontal="right"/>
    </xf>
    <xf numFmtId="0" fontId="67" fillId="0" borderId="30" xfId="49" applyFont="1" applyBorder="1"/>
    <xf numFmtId="0" fontId="11" fillId="0" borderId="30" xfId="49" applyFont="1" applyBorder="1"/>
    <xf numFmtId="0" fontId="64" fillId="0" borderId="30" xfId="49" applyFont="1" applyBorder="1"/>
    <xf numFmtId="0" fontId="20" fillId="0" borderId="30" xfId="49" applyFont="1" applyBorder="1"/>
    <xf numFmtId="3" fontId="64" fillId="0" borderId="30" xfId="49" applyNumberFormat="1" applyFont="1" applyBorder="1"/>
    <xf numFmtId="0" fontId="0" fillId="0" borderId="0" xfId="49" applyFont="1"/>
    <xf numFmtId="3" fontId="67" fillId="0" borderId="30" xfId="49" applyNumberFormat="1" applyFont="1" applyBorder="1"/>
    <xf numFmtId="0" fontId="26" fillId="0" borderId="0" xfId="49" applyFont="1"/>
    <xf numFmtId="3" fontId="20" fillId="0" borderId="0" xfId="49" applyNumberFormat="1" applyFont="1"/>
    <xf numFmtId="0" fontId="2" fillId="0" borderId="0" xfId="49" applyFont="1" applyAlignment="1">
      <alignment horizontal="center"/>
    </xf>
    <xf numFmtId="0" fontId="20" fillId="0" borderId="29" xfId="45" applyFont="1" applyFill="1" applyBorder="1" applyAlignment="1">
      <alignment horizontal="center" vertical="center" wrapText="1"/>
    </xf>
    <xf numFmtId="0" fontId="20" fillId="0" borderId="29" xfId="45" applyFont="1" applyFill="1" applyBorder="1" applyAlignment="1"/>
    <xf numFmtId="0" fontId="11" fillId="24" borderId="29" xfId="45" applyFont="1" applyFill="1" applyBorder="1" applyAlignment="1"/>
    <xf numFmtId="0" fontId="11" fillId="26" borderId="29" xfId="45" applyFont="1" applyFill="1" applyBorder="1" applyAlignment="1">
      <alignment horizontal="left"/>
    </xf>
    <xf numFmtId="0" fontId="11" fillId="0" borderId="29" xfId="45" applyFont="1" applyFill="1" applyBorder="1" applyAlignment="1"/>
    <xf numFmtId="0" fontId="11" fillId="24" borderId="29" xfId="45" applyFont="1" applyFill="1" applyBorder="1" applyAlignment="1">
      <alignment horizontal="left"/>
    </xf>
    <xf numFmtId="0" fontId="20" fillId="26" borderId="29" xfId="45" applyFont="1" applyFill="1" applyBorder="1" applyAlignment="1">
      <alignment horizontal="left"/>
    </xf>
    <xf numFmtId="0" fontId="23" fillId="0" borderId="29" xfId="45" applyFont="1" applyFill="1" applyBorder="1"/>
    <xf numFmtId="0" fontId="11" fillId="26" borderId="29" xfId="45" applyFont="1" applyFill="1" applyBorder="1"/>
    <xf numFmtId="0" fontId="20" fillId="0" borderId="29" xfId="45" applyFont="1" applyFill="1" applyBorder="1"/>
    <xf numFmtId="0" fontId="11" fillId="0" borderId="29" xfId="45" applyFont="1" applyFill="1" applyBorder="1"/>
    <xf numFmtId="0" fontId="11" fillId="24" borderId="29" xfId="45" applyFont="1" applyFill="1" applyBorder="1" applyAlignment="1">
      <alignment horizontal="center" vertical="center"/>
    </xf>
    <xf numFmtId="0" fontId="20" fillId="0" borderId="29" xfId="45" applyFont="1" applyBorder="1" applyAlignment="1">
      <alignment horizontal="center"/>
    </xf>
    <xf numFmtId="0" fontId="20" fillId="0" borderId="29" xfId="45" applyFont="1" applyBorder="1"/>
    <xf numFmtId="0" fontId="20" fillId="24" borderId="29" xfId="45" applyFont="1" applyFill="1" applyBorder="1"/>
    <xf numFmtId="0" fontId="11" fillId="24" borderId="29" xfId="45" applyFont="1" applyFill="1" applyBorder="1" applyAlignment="1">
      <alignment horizontal="center" vertical="center" wrapText="1"/>
    </xf>
    <xf numFmtId="0" fontId="11" fillId="0" borderId="29" xfId="45" applyFont="1" applyFill="1" applyBorder="1" applyAlignment="1">
      <alignment horizontal="center" vertical="center"/>
    </xf>
    <xf numFmtId="0" fontId="11" fillId="24" borderId="29" xfId="45" applyFont="1" applyFill="1" applyBorder="1" applyAlignment="1">
      <alignment horizontal="center"/>
    </xf>
    <xf numFmtId="0" fontId="24" fillId="24" borderId="29" xfId="45" applyFont="1" applyFill="1" applyBorder="1" applyAlignment="1">
      <alignment horizontal="center" vertical="center"/>
    </xf>
    <xf numFmtId="3" fontId="23" fillId="0" borderId="41" xfId="45" applyNumberFormat="1" applyFont="1" applyBorder="1" applyAlignment="1">
      <alignment horizontal="right" vertical="center" indent="4"/>
    </xf>
    <xf numFmtId="3" fontId="23" fillId="0" borderId="42" xfId="45" applyNumberFormat="1" applyFont="1" applyFill="1" applyBorder="1" applyAlignment="1">
      <alignment horizontal="right" vertical="center" indent="4"/>
    </xf>
    <xf numFmtId="3" fontId="12" fillId="24" borderId="38" xfId="45" applyNumberFormat="1" applyFont="1" applyFill="1" applyBorder="1" applyAlignment="1">
      <alignment horizontal="right" vertical="center" indent="4"/>
    </xf>
    <xf numFmtId="3" fontId="23" fillId="0" borderId="41" xfId="45" applyNumberFormat="1" applyFont="1" applyFill="1" applyBorder="1" applyAlignment="1">
      <alignment horizontal="right" vertical="center" indent="4"/>
    </xf>
    <xf numFmtId="3" fontId="12" fillId="24" borderId="66" xfId="45" applyNumberFormat="1" applyFont="1" applyFill="1" applyBorder="1" applyAlignment="1">
      <alignment horizontal="right" vertical="center" indent="4"/>
    </xf>
    <xf numFmtId="3" fontId="11" fillId="24" borderId="66" xfId="45" applyNumberFormat="1" applyFont="1" applyFill="1" applyBorder="1" applyAlignment="1">
      <alignment horizontal="right" vertical="center" indent="4"/>
    </xf>
    <xf numFmtId="3" fontId="23" fillId="0" borderId="42" xfId="45" applyNumberFormat="1" applyFont="1" applyBorder="1" applyAlignment="1">
      <alignment horizontal="right" vertical="center" indent="4"/>
    </xf>
    <xf numFmtId="3" fontId="23" fillId="0" borderId="40" xfId="45" applyNumberFormat="1" applyFont="1" applyBorder="1" applyAlignment="1">
      <alignment horizontal="right" vertical="center" indent="4"/>
    </xf>
    <xf numFmtId="3" fontId="13" fillId="26" borderId="44" xfId="45" applyNumberFormat="1" applyFont="1" applyFill="1" applyBorder="1" applyAlignment="1">
      <alignment horizontal="right" vertical="center" indent="4"/>
    </xf>
    <xf numFmtId="3" fontId="23" fillId="0" borderId="61" xfId="45" applyNumberFormat="1" applyFont="1" applyBorder="1" applyAlignment="1">
      <alignment horizontal="right" vertical="center" indent="4"/>
    </xf>
    <xf numFmtId="3" fontId="23" fillId="0" borderId="49" xfId="45" applyNumberFormat="1" applyFont="1" applyBorder="1" applyAlignment="1">
      <alignment horizontal="right" vertical="center" indent="4"/>
    </xf>
    <xf numFmtId="3" fontId="23" fillId="0" borderId="44" xfId="45" applyNumberFormat="1" applyFont="1" applyBorder="1" applyAlignment="1">
      <alignment horizontal="right" vertical="center" indent="4"/>
    </xf>
    <xf numFmtId="0" fontId="23" fillId="0" borderId="68" xfId="45" applyFont="1" applyBorder="1" applyAlignment="1">
      <alignment horizontal="left" vertical="center"/>
    </xf>
    <xf numFmtId="3" fontId="23" fillId="0" borderId="40" xfId="45" applyNumberFormat="1" applyFont="1" applyBorder="1" applyAlignment="1">
      <alignment horizontal="right" vertical="center" wrapText="1" indent="4"/>
    </xf>
    <xf numFmtId="3" fontId="17" fillId="0" borderId="29" xfId="45" applyNumberFormat="1" applyFont="1" applyBorder="1" applyAlignment="1">
      <alignment horizontal="center" vertical="center" wrapText="1"/>
    </xf>
    <xf numFmtId="0" fontId="17" fillId="0" borderId="69" xfId="45" applyFont="1" applyBorder="1" applyAlignment="1">
      <alignment horizontal="left" vertical="center"/>
    </xf>
    <xf numFmtId="0" fontId="23" fillId="0" borderId="70" xfId="45" applyFont="1" applyBorder="1" applyAlignment="1">
      <alignment horizontal="left" vertical="center"/>
    </xf>
    <xf numFmtId="0" fontId="23" fillId="0" borderId="34" xfId="45" applyFont="1" applyBorder="1" applyAlignment="1">
      <alignment horizontal="left" vertical="center"/>
    </xf>
    <xf numFmtId="0" fontId="23" fillId="0" borderId="71" xfId="45" applyFont="1" applyBorder="1" applyAlignment="1">
      <alignment horizontal="left" vertical="center"/>
    </xf>
    <xf numFmtId="0" fontId="23" fillId="26" borderId="10" xfId="45" applyFont="1" applyFill="1" applyBorder="1" applyAlignment="1">
      <alignment horizontal="left" vertical="center"/>
    </xf>
    <xf numFmtId="0" fontId="17" fillId="0" borderId="70" xfId="45" applyFont="1" applyBorder="1" applyAlignment="1">
      <alignment horizontal="left" vertical="center"/>
    </xf>
    <xf numFmtId="0" fontId="17" fillId="0" borderId="34" xfId="45" applyFont="1" applyBorder="1" applyAlignment="1">
      <alignment horizontal="left" vertical="center"/>
    </xf>
    <xf numFmtId="0" fontId="17" fillId="0" borderId="72" xfId="45" applyFont="1" applyBorder="1" applyAlignment="1">
      <alignment horizontal="left" vertical="center"/>
    </xf>
    <xf numFmtId="0" fontId="17" fillId="0" borderId="73" xfId="45" applyFont="1" applyBorder="1" applyAlignment="1">
      <alignment horizontal="left" vertical="center"/>
    </xf>
    <xf numFmtId="0" fontId="17" fillId="24" borderId="74" xfId="45" applyFont="1" applyFill="1" applyBorder="1" applyAlignment="1">
      <alignment horizontal="left" vertical="center"/>
    </xf>
    <xf numFmtId="0" fontId="23" fillId="24" borderId="74" xfId="45" applyFont="1" applyFill="1" applyBorder="1" applyAlignment="1">
      <alignment horizontal="left" vertical="center"/>
    </xf>
    <xf numFmtId="3" fontId="23" fillId="0" borderId="58" xfId="45" applyNumberFormat="1" applyFont="1" applyBorder="1" applyAlignment="1">
      <alignment horizontal="right" vertical="center" wrapText="1" indent="4"/>
    </xf>
    <xf numFmtId="3" fontId="23" fillId="0" borderId="52" xfId="45" applyNumberFormat="1" applyFont="1" applyBorder="1" applyAlignment="1">
      <alignment horizontal="right" vertical="center" indent="4"/>
    </xf>
    <xf numFmtId="3" fontId="23" fillId="0" borderId="60" xfId="45" applyNumberFormat="1" applyFont="1" applyBorder="1" applyAlignment="1">
      <alignment horizontal="right" vertical="center" indent="4"/>
    </xf>
    <xf numFmtId="3" fontId="12" fillId="24" borderId="29" xfId="45" applyNumberFormat="1" applyFont="1" applyFill="1" applyBorder="1" applyAlignment="1">
      <alignment horizontal="right" vertical="center" indent="4"/>
    </xf>
    <xf numFmtId="3" fontId="23" fillId="0" borderId="59" xfId="45" applyNumberFormat="1" applyFont="1" applyBorder="1" applyAlignment="1">
      <alignment horizontal="right" vertical="center" indent="4"/>
    </xf>
    <xf numFmtId="3" fontId="13" fillId="26" borderId="75" xfId="45" applyNumberFormat="1" applyFont="1" applyFill="1" applyBorder="1" applyAlignment="1">
      <alignment horizontal="right" vertical="center" indent="4"/>
    </xf>
    <xf numFmtId="3" fontId="23" fillId="0" borderId="58" xfId="45" applyNumberFormat="1" applyFont="1" applyBorder="1" applyAlignment="1">
      <alignment horizontal="right" vertical="center" indent="4"/>
    </xf>
    <xf numFmtId="3" fontId="23" fillId="0" borderId="53" xfId="45" applyNumberFormat="1" applyFont="1" applyBorder="1" applyAlignment="1">
      <alignment horizontal="right" vertical="center" indent="4"/>
    </xf>
    <xf numFmtId="3" fontId="23" fillId="0" borderId="75" xfId="45" applyNumberFormat="1" applyFont="1" applyBorder="1" applyAlignment="1">
      <alignment horizontal="right" vertical="center" indent="4"/>
    </xf>
    <xf numFmtId="3" fontId="12" fillId="24" borderId="76" xfId="45" applyNumberFormat="1" applyFont="1" applyFill="1" applyBorder="1" applyAlignment="1">
      <alignment horizontal="right" vertical="center" indent="4"/>
    </xf>
    <xf numFmtId="3" fontId="11" fillId="24" borderId="76" xfId="45" applyNumberFormat="1" applyFont="1" applyFill="1" applyBorder="1" applyAlignment="1">
      <alignment horizontal="right" vertical="center" indent="4"/>
    </xf>
    <xf numFmtId="0" fontId="23" fillId="0" borderId="24" xfId="45" applyFont="1" applyBorder="1" applyAlignment="1">
      <alignment horizontal="left" vertical="center"/>
    </xf>
    <xf numFmtId="0" fontId="23" fillId="0" borderId="25" xfId="45" applyFont="1" applyBorder="1" applyAlignment="1">
      <alignment horizontal="left" vertical="center"/>
    </xf>
    <xf numFmtId="0" fontId="17" fillId="24" borderId="27" xfId="45" applyFont="1" applyFill="1" applyBorder="1" applyAlignment="1">
      <alignment horizontal="left" vertical="center"/>
    </xf>
    <xf numFmtId="0" fontId="23" fillId="24" borderId="74" xfId="45" applyFont="1" applyFill="1" applyBorder="1" applyAlignment="1">
      <alignment horizontal="left"/>
    </xf>
    <xf numFmtId="3" fontId="23" fillId="0" borderId="60" xfId="45" applyNumberFormat="1" applyFont="1" applyFill="1" applyBorder="1" applyAlignment="1">
      <alignment horizontal="right" vertical="center" indent="4"/>
    </xf>
    <xf numFmtId="3" fontId="23" fillId="0" borderId="52" xfId="45" applyNumberFormat="1" applyFont="1" applyFill="1" applyBorder="1" applyAlignment="1">
      <alignment horizontal="right" vertical="center" indent="4"/>
    </xf>
    <xf numFmtId="3" fontId="20" fillId="0" borderId="29" xfId="45" applyNumberFormat="1" applyFont="1" applyFill="1" applyBorder="1" applyAlignment="1">
      <alignment horizontal="right" vertical="center" indent="2"/>
    </xf>
    <xf numFmtId="0" fontId="20" fillId="0" borderId="29" xfId="45" applyFont="1" applyFill="1" applyBorder="1" applyAlignment="1">
      <alignment horizontal="right" vertical="center" indent="2"/>
    </xf>
    <xf numFmtId="3" fontId="11" fillId="24" borderId="29" xfId="45" applyNumberFormat="1" applyFont="1" applyFill="1" applyBorder="1" applyAlignment="1">
      <alignment horizontal="right" vertical="center" indent="2"/>
    </xf>
    <xf numFmtId="3" fontId="11" fillId="26" borderId="29" xfId="45" applyNumberFormat="1" applyFont="1" applyFill="1" applyBorder="1" applyAlignment="1">
      <alignment horizontal="right" vertical="center" indent="2"/>
    </xf>
    <xf numFmtId="3" fontId="11" fillId="0" borderId="29" xfId="45" applyNumberFormat="1" applyFont="1" applyFill="1" applyBorder="1" applyAlignment="1">
      <alignment horizontal="right" vertical="center" indent="2"/>
    </xf>
    <xf numFmtId="0" fontId="11" fillId="0" borderId="29" xfId="45" applyFont="1" applyFill="1" applyBorder="1" applyAlignment="1">
      <alignment horizontal="right" vertical="center" indent="2"/>
    </xf>
    <xf numFmtId="0" fontId="11" fillId="24" borderId="29" xfId="45" applyFont="1" applyFill="1" applyBorder="1" applyAlignment="1">
      <alignment horizontal="right" vertical="center" indent="2"/>
    </xf>
    <xf numFmtId="3" fontId="20" fillId="26" borderId="29" xfId="45" applyNumberFormat="1" applyFont="1" applyFill="1" applyBorder="1" applyAlignment="1">
      <alignment horizontal="right" vertical="center" indent="2"/>
    </xf>
    <xf numFmtId="0" fontId="20" fillId="26" borderId="29" xfId="45" applyFont="1" applyFill="1" applyBorder="1" applyAlignment="1">
      <alignment horizontal="right" vertical="center" indent="2"/>
    </xf>
    <xf numFmtId="3" fontId="58" fillId="0" borderId="67" xfId="51" applyNumberFormat="1" applyFont="1" applyBorder="1" applyAlignment="1">
      <alignment horizontal="right" vertical="center" wrapText="1" indent="4"/>
    </xf>
    <xf numFmtId="3" fontId="59" fillId="0" borderId="67" xfId="51" applyNumberFormat="1" applyFont="1" applyBorder="1" applyAlignment="1">
      <alignment horizontal="right" vertical="center" wrapText="1" indent="4"/>
    </xf>
    <xf numFmtId="3" fontId="58" fillId="0" borderId="67" xfId="52" applyNumberFormat="1" applyFont="1" applyBorder="1" applyAlignment="1">
      <alignment horizontal="right" vertical="center" wrapText="1" indent="3"/>
    </xf>
    <xf numFmtId="3" fontId="59" fillId="0" borderId="67" xfId="52" applyNumberFormat="1" applyFont="1" applyBorder="1" applyAlignment="1">
      <alignment horizontal="right" vertical="center" wrapText="1" indent="3"/>
    </xf>
    <xf numFmtId="3" fontId="58" fillId="0" borderId="67" xfId="52" applyNumberFormat="1" applyFont="1" applyBorder="1" applyAlignment="1">
      <alignment horizontal="right" vertical="center" wrapText="1" indent="4"/>
    </xf>
    <xf numFmtId="3" fontId="59" fillId="0" borderId="67" xfId="52" applyNumberFormat="1" applyFont="1" applyBorder="1" applyAlignment="1">
      <alignment horizontal="right" vertical="center" wrapText="1" indent="4"/>
    </xf>
    <xf numFmtId="3" fontId="20" fillId="0" borderId="30" xfId="45" applyNumberFormat="1" applyFont="1" applyBorder="1" applyAlignment="1">
      <alignment horizontal="right" vertical="center" indent="2"/>
    </xf>
    <xf numFmtId="3" fontId="11" fillId="24" borderId="30" xfId="45" applyNumberFormat="1" applyFont="1" applyFill="1" applyBorder="1" applyAlignment="1">
      <alignment horizontal="right" vertical="center" indent="2"/>
    </xf>
    <xf numFmtId="3" fontId="11" fillId="0" borderId="30" xfId="45" applyNumberFormat="1" applyFont="1" applyBorder="1" applyAlignment="1">
      <alignment horizontal="right" vertical="center" indent="2"/>
    </xf>
    <xf numFmtId="0" fontId="11" fillId="0" borderId="30" xfId="45" applyFont="1" applyBorder="1" applyAlignment="1">
      <alignment horizontal="right" vertical="center" indent="2"/>
    </xf>
    <xf numFmtId="0" fontId="20" fillId="24" borderId="30" xfId="45" applyFont="1" applyFill="1" applyBorder="1" applyAlignment="1">
      <alignment horizontal="right" vertical="center" indent="2"/>
    </xf>
    <xf numFmtId="0" fontId="20" fillId="0" borderId="30" xfId="45" applyFont="1" applyBorder="1" applyAlignment="1">
      <alignment horizontal="right" vertical="center" indent="2"/>
    </xf>
    <xf numFmtId="0" fontId="28" fillId="24" borderId="30" xfId="45" applyFont="1" applyFill="1" applyBorder="1" applyAlignment="1">
      <alignment horizontal="right" vertical="center" indent="2"/>
    </xf>
    <xf numFmtId="3" fontId="20" fillId="24" borderId="30" xfId="45" applyNumberFormat="1" applyFont="1" applyFill="1" applyBorder="1" applyAlignment="1">
      <alignment horizontal="right" vertical="center" indent="2"/>
    </xf>
    <xf numFmtId="0" fontId="11" fillId="24" borderId="30" xfId="45" applyFont="1" applyFill="1" applyBorder="1" applyAlignment="1">
      <alignment horizontal="right" vertical="center" indent="2"/>
    </xf>
    <xf numFmtId="0" fontId="11" fillId="24" borderId="30" xfId="45" applyFont="1" applyFill="1" applyBorder="1" applyAlignment="1">
      <alignment horizontal="right" vertical="center" wrapText="1" indent="2"/>
    </xf>
    <xf numFmtId="3" fontId="71" fillId="0" borderId="67" xfId="52" applyNumberFormat="1" applyFont="1" applyBorder="1" applyAlignment="1">
      <alignment horizontal="right" vertical="center" wrapText="1" indent="3"/>
    </xf>
    <xf numFmtId="0" fontId="2" fillId="0" borderId="0" xfId="52" applyFont="1"/>
    <xf numFmtId="3" fontId="72" fillId="0" borderId="67" xfId="52" applyNumberFormat="1" applyFont="1" applyBorder="1" applyAlignment="1">
      <alignment horizontal="right" vertical="center" wrapText="1" indent="4"/>
    </xf>
    <xf numFmtId="3" fontId="71" fillId="0" borderId="67" xfId="52" applyNumberFormat="1" applyFont="1" applyBorder="1" applyAlignment="1">
      <alignment horizontal="right" vertical="center" wrapText="1" indent="4"/>
    </xf>
    <xf numFmtId="3" fontId="36" fillId="0" borderId="30" xfId="49" applyNumberFormat="1" applyFont="1" applyBorder="1"/>
    <xf numFmtId="0" fontId="16" fillId="0" borderId="0" xfId="48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39" fillId="0" borderId="27" xfId="48" applyFont="1" applyBorder="1" applyAlignment="1">
      <alignment horizontal="right" vertical="center"/>
    </xf>
    <xf numFmtId="0" fontId="33" fillId="0" borderId="0" xfId="45" applyFont="1" applyAlignment="1">
      <alignment horizontal="center" vertical="center"/>
    </xf>
    <xf numFmtId="0" fontId="17" fillId="24" borderId="16" xfId="45" applyFont="1" applyFill="1" applyBorder="1" applyAlignment="1">
      <alignment horizontal="left" vertical="center"/>
    </xf>
    <xf numFmtId="0" fontId="17" fillId="24" borderId="77" xfId="45" applyFont="1" applyFill="1" applyBorder="1" applyAlignment="1">
      <alignment horizontal="left" vertical="center"/>
    </xf>
    <xf numFmtId="0" fontId="23" fillId="0" borderId="12" xfId="45" applyFont="1" applyBorder="1" applyAlignment="1">
      <alignment horizontal="left" vertical="center"/>
    </xf>
    <xf numFmtId="0" fontId="23" fillId="0" borderId="70" xfId="45" applyFont="1" applyBorder="1" applyAlignment="1">
      <alignment horizontal="left" vertical="center"/>
    </xf>
    <xf numFmtId="0" fontId="27" fillId="0" borderId="0" xfId="45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29" xfId="45" applyFont="1" applyBorder="1" applyAlignment="1">
      <alignment horizontal="center" vertical="center"/>
    </xf>
    <xf numFmtId="0" fontId="23" fillId="0" borderId="14" xfId="45" applyFont="1" applyBorder="1" applyAlignment="1">
      <alignment horizontal="left" vertical="center"/>
    </xf>
    <xf numFmtId="0" fontId="23" fillId="0" borderId="34" xfId="45" applyFont="1" applyBorder="1" applyAlignment="1">
      <alignment horizontal="left" vertical="center"/>
    </xf>
    <xf numFmtId="3" fontId="20" fillId="0" borderId="27" xfId="45" applyNumberFormat="1" applyFont="1" applyBorder="1" applyAlignment="1">
      <alignment horizontal="right"/>
    </xf>
    <xf numFmtId="0" fontId="0" fillId="0" borderId="27" xfId="0" applyBorder="1" applyAlignment="1">
      <alignment horizontal="right"/>
    </xf>
    <xf numFmtId="0" fontId="17" fillId="24" borderId="45" xfId="45" applyFont="1" applyFill="1" applyBorder="1" applyAlignment="1">
      <alignment horizontal="left" vertical="center"/>
    </xf>
    <xf numFmtId="0" fontId="17" fillId="24" borderId="26" xfId="45" applyFont="1" applyFill="1" applyBorder="1" applyAlignment="1">
      <alignment horizontal="left" vertical="center"/>
    </xf>
    <xf numFmtId="0" fontId="23" fillId="0" borderId="68" xfId="45" applyFont="1" applyBorder="1" applyAlignment="1">
      <alignment horizontal="left" vertical="center"/>
    </xf>
    <xf numFmtId="0" fontId="23" fillId="0" borderId="69" xfId="45" applyFont="1" applyBorder="1" applyAlignment="1">
      <alignment horizontal="left" vertical="center"/>
    </xf>
    <xf numFmtId="0" fontId="23" fillId="0" borderId="31" xfId="45" applyFont="1" applyBorder="1" applyAlignment="1">
      <alignment horizontal="left" vertical="center"/>
    </xf>
    <xf numFmtId="0" fontId="23" fillId="0" borderId="24" xfId="45" applyFont="1" applyBorder="1" applyAlignment="1">
      <alignment horizontal="left" vertical="center"/>
    </xf>
    <xf numFmtId="0" fontId="23" fillId="0" borderId="33" xfId="45" applyFont="1" applyBorder="1" applyAlignment="1">
      <alignment horizontal="left" vertical="center"/>
    </xf>
    <xf numFmtId="0" fontId="23" fillId="0" borderId="25" xfId="45" applyFont="1" applyBorder="1" applyAlignment="1">
      <alignment horizontal="left" vertical="center"/>
    </xf>
    <xf numFmtId="3" fontId="23" fillId="0" borderId="27" xfId="45" applyNumberFormat="1" applyFont="1" applyBorder="1" applyAlignment="1">
      <alignment horizontal="right"/>
    </xf>
    <xf numFmtId="0" fontId="3" fillId="0" borderId="0" xfId="45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34" xfId="45" applyFont="1" applyBorder="1" applyAlignment="1">
      <alignment horizontal="center" vertical="center"/>
    </xf>
    <xf numFmtId="0" fontId="8" fillId="0" borderId="25" xfId="45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0" xfId="45" applyFont="1" applyBorder="1" applyAlignment="1">
      <alignment horizontal="right"/>
    </xf>
    <xf numFmtId="0" fontId="0" fillId="0" borderId="0" xfId="0" applyAlignment="1">
      <alignment horizontal="right"/>
    </xf>
    <xf numFmtId="0" fontId="6" fillId="0" borderId="0" xfId="45" applyFont="1" applyAlignment="1">
      <alignment horizontal="center" vertical="center" wrapText="1"/>
    </xf>
    <xf numFmtId="0" fontId="6" fillId="0" borderId="0" xfId="45" applyFont="1" applyAlignment="1">
      <alignment horizontal="center"/>
    </xf>
    <xf numFmtId="0" fontId="4" fillId="0" borderId="69" xfId="45" applyFont="1" applyBorder="1" applyAlignment="1">
      <alignment horizontal="right"/>
    </xf>
    <xf numFmtId="3" fontId="12" fillId="0" borderId="45" xfId="45" applyNumberFormat="1" applyFont="1" applyFill="1" applyBorder="1" applyAlignment="1">
      <alignment horizontal="center" vertical="center" wrapText="1"/>
    </xf>
    <xf numFmtId="3" fontId="12" fillId="0" borderId="26" xfId="45" applyNumberFormat="1" applyFont="1" applyFill="1" applyBorder="1" applyAlignment="1">
      <alignment horizontal="center" vertical="center" wrapText="1"/>
    </xf>
    <xf numFmtId="3" fontId="12" fillId="0" borderId="54" xfId="45" applyNumberFormat="1" applyFont="1" applyFill="1" applyBorder="1" applyAlignment="1">
      <alignment horizontal="center" vertical="center" wrapText="1"/>
    </xf>
    <xf numFmtId="3" fontId="12" fillId="0" borderId="29" xfId="45" applyNumberFormat="1" applyFont="1" applyFill="1" applyBorder="1" applyAlignment="1">
      <alignment horizontal="center" vertical="center" wrapText="1"/>
    </xf>
    <xf numFmtId="0" fontId="12" fillId="0" borderId="45" xfId="45" applyFont="1" applyFill="1" applyBorder="1" applyAlignment="1">
      <alignment horizontal="center" vertical="center"/>
    </xf>
    <xf numFmtId="0" fontId="12" fillId="0" borderId="26" xfId="45" applyFont="1" applyFill="1" applyBorder="1" applyAlignment="1">
      <alignment horizontal="center" vertical="center"/>
    </xf>
    <xf numFmtId="0" fontId="12" fillId="0" borderId="54" xfId="45" applyFont="1" applyFill="1" applyBorder="1" applyAlignment="1">
      <alignment horizontal="center" vertical="center"/>
    </xf>
    <xf numFmtId="0" fontId="12" fillId="0" borderId="29" xfId="45" applyFont="1" applyFill="1" applyBorder="1" applyAlignment="1">
      <alignment horizontal="center" vertical="center" wrapText="1"/>
    </xf>
    <xf numFmtId="3" fontId="12" fillId="0" borderId="0" xfId="45" applyNumberFormat="1" applyFont="1" applyFill="1" applyBorder="1" applyAlignment="1">
      <alignment horizontal="center" vertical="center" wrapText="1"/>
    </xf>
    <xf numFmtId="0" fontId="12" fillId="0" borderId="29" xfId="45" applyFont="1" applyFill="1" applyBorder="1" applyAlignment="1">
      <alignment horizontal="left" vertical="center" wrapText="1"/>
    </xf>
    <xf numFmtId="0" fontId="11" fillId="0" borderId="0" xfId="45" applyFont="1" applyFill="1" applyBorder="1" applyAlignment="1">
      <alignment horizontal="center" vertical="center"/>
    </xf>
    <xf numFmtId="0" fontId="12" fillId="0" borderId="29" xfId="45" applyFont="1" applyFill="1" applyBorder="1" applyAlignment="1">
      <alignment horizontal="center" vertical="center"/>
    </xf>
    <xf numFmtId="3" fontId="13" fillId="0" borderId="27" xfId="45" applyNumberFormat="1" applyFont="1" applyFill="1" applyBorder="1" applyAlignment="1">
      <alignment horizontal="right"/>
    </xf>
    <xf numFmtId="0" fontId="19" fillId="0" borderId="29" xfId="45" applyFont="1" applyBorder="1" applyAlignment="1">
      <alignment horizontal="center" vertical="center"/>
    </xf>
    <xf numFmtId="0" fontId="15" fillId="0" borderId="29" xfId="45" applyFont="1" applyBorder="1" applyAlignment="1">
      <alignment horizontal="right" vertical="center"/>
    </xf>
    <xf numFmtId="0" fontId="15" fillId="0" borderId="29" xfId="45" applyFont="1" applyBorder="1" applyAlignment="1">
      <alignment horizontal="center" vertical="center"/>
    </xf>
    <xf numFmtId="0" fontId="11" fillId="24" borderId="29" xfId="45" applyFont="1" applyFill="1" applyBorder="1" applyAlignment="1">
      <alignment horizontal="left" vertical="center"/>
    </xf>
    <xf numFmtId="0" fontId="19" fillId="0" borderId="29" xfId="45" applyFont="1" applyFill="1" applyBorder="1" applyAlignment="1">
      <alignment horizontal="center" vertical="center"/>
    </xf>
    <xf numFmtId="0" fontId="37" fillId="0" borderId="45" xfId="45" applyFont="1" applyFill="1" applyBorder="1" applyAlignment="1">
      <alignment horizontal="center" vertical="center"/>
    </xf>
    <xf numFmtId="0" fontId="37" fillId="0" borderId="26" xfId="45" applyFont="1" applyFill="1" applyBorder="1" applyAlignment="1">
      <alignment horizontal="center" vertical="center"/>
    </xf>
    <xf numFmtId="0" fontId="37" fillId="0" borderId="54" xfId="45" applyFont="1" applyFill="1" applyBorder="1" applyAlignment="1">
      <alignment horizontal="center" vertical="center"/>
    </xf>
    <xf numFmtId="3" fontId="18" fillId="0" borderId="82" xfId="45" applyNumberFormat="1" applyFont="1" applyBorder="1" applyAlignment="1">
      <alignment horizontal="center" vertical="center" wrapText="1"/>
    </xf>
    <xf numFmtId="3" fontId="18" fillId="0" borderId="83" xfId="45" applyNumberFormat="1" applyFont="1" applyBorder="1" applyAlignment="1">
      <alignment horizontal="center" vertical="center" wrapText="1"/>
    </xf>
    <xf numFmtId="3" fontId="18" fillId="0" borderId="80" xfId="45" applyNumberFormat="1" applyFont="1" applyBorder="1" applyAlignment="1">
      <alignment horizontal="center" vertical="center" wrapText="1"/>
    </xf>
    <xf numFmtId="3" fontId="18" fillId="0" borderId="35" xfId="45" applyNumberFormat="1" applyFont="1" applyBorder="1" applyAlignment="1">
      <alignment horizontal="center" vertical="center" wrapText="1"/>
    </xf>
    <xf numFmtId="3" fontId="18" fillId="0" borderId="27" xfId="45" applyNumberFormat="1" applyFont="1" applyBorder="1" applyAlignment="1">
      <alignment horizontal="center" vertical="center" wrapText="1"/>
    </xf>
    <xf numFmtId="3" fontId="18" fillId="0" borderId="65" xfId="45" applyNumberFormat="1" applyFont="1" applyBorder="1" applyAlignment="1">
      <alignment horizontal="center" vertical="center" wrapText="1"/>
    </xf>
    <xf numFmtId="3" fontId="18" fillId="24" borderId="82" xfId="45" applyNumberFormat="1" applyFont="1" applyFill="1" applyBorder="1" applyAlignment="1">
      <alignment horizontal="center" vertical="center" wrapText="1"/>
    </xf>
    <xf numFmtId="3" fontId="18" fillId="24" borderId="83" xfId="45" applyNumberFormat="1" applyFont="1" applyFill="1" applyBorder="1" applyAlignment="1">
      <alignment horizontal="center" vertical="center" wrapText="1"/>
    </xf>
    <xf numFmtId="3" fontId="18" fillId="24" borderId="80" xfId="45" applyNumberFormat="1" applyFont="1" applyFill="1" applyBorder="1" applyAlignment="1">
      <alignment horizontal="center" vertical="center" wrapText="1"/>
    </xf>
    <xf numFmtId="3" fontId="18" fillId="24" borderId="35" xfId="45" applyNumberFormat="1" applyFont="1" applyFill="1" applyBorder="1" applyAlignment="1">
      <alignment horizontal="center" vertical="center" wrapText="1"/>
    </xf>
    <xf numFmtId="3" fontId="18" fillId="24" borderId="27" xfId="45" applyNumberFormat="1" applyFont="1" applyFill="1" applyBorder="1" applyAlignment="1">
      <alignment horizontal="center" vertical="center" wrapText="1"/>
    </xf>
    <xf numFmtId="3" fontId="18" fillId="24" borderId="65" xfId="45" applyNumberFormat="1" applyFont="1" applyFill="1" applyBorder="1" applyAlignment="1">
      <alignment horizontal="center" vertical="center" wrapText="1"/>
    </xf>
    <xf numFmtId="3" fontId="18" fillId="0" borderId="45" xfId="45" applyNumberFormat="1" applyFont="1" applyBorder="1" applyAlignment="1">
      <alignment horizontal="center" vertical="center" wrapText="1"/>
    </xf>
    <xf numFmtId="3" fontId="18" fillId="0" borderId="26" xfId="45" applyNumberFormat="1" applyFont="1" applyBorder="1" applyAlignment="1">
      <alignment horizontal="center" vertical="center" wrapText="1"/>
    </xf>
    <xf numFmtId="3" fontId="18" fillId="0" borderId="54" xfId="45" applyNumberFormat="1" applyFont="1" applyBorder="1" applyAlignment="1">
      <alignment horizontal="center" vertical="center" wrapText="1"/>
    </xf>
    <xf numFmtId="3" fontId="16" fillId="0" borderId="82" xfId="45" applyNumberFormat="1" applyFont="1" applyBorder="1" applyAlignment="1">
      <alignment horizontal="center" vertical="center"/>
    </xf>
    <xf numFmtId="3" fontId="16" fillId="0" borderId="83" xfId="45" applyNumberFormat="1" applyFont="1" applyBorder="1" applyAlignment="1">
      <alignment horizontal="center" vertical="center"/>
    </xf>
    <xf numFmtId="3" fontId="16" fillId="0" borderId="80" xfId="45" applyNumberFormat="1" applyFont="1" applyBorder="1" applyAlignment="1">
      <alignment horizontal="center" vertical="center"/>
    </xf>
    <xf numFmtId="3" fontId="18" fillId="0" borderId="51" xfId="45" applyNumberFormat="1" applyFont="1" applyBorder="1" applyAlignment="1">
      <alignment horizontal="center" vertical="center" wrapText="1"/>
    </xf>
    <xf numFmtId="3" fontId="18" fillId="0" borderId="78" xfId="45" applyNumberFormat="1" applyFont="1" applyBorder="1" applyAlignment="1">
      <alignment horizontal="center" vertical="center" wrapText="1"/>
    </xf>
    <xf numFmtId="3" fontId="18" fillId="0" borderId="57" xfId="45" applyNumberFormat="1" applyFont="1" applyBorder="1" applyAlignment="1">
      <alignment horizontal="center" vertical="center" wrapText="1"/>
    </xf>
    <xf numFmtId="0" fontId="70" fillId="0" borderId="0" xfId="45" applyFont="1" applyAlignment="1">
      <alignment horizontal="center" vertical="center"/>
    </xf>
    <xf numFmtId="0" fontId="17" fillId="0" borderId="79" xfId="45" applyFont="1" applyBorder="1" applyAlignment="1">
      <alignment horizontal="center" vertical="center"/>
    </xf>
    <xf numFmtId="0" fontId="17" fillId="0" borderId="75" xfId="45" applyFont="1" applyBorder="1" applyAlignment="1">
      <alignment horizontal="center" vertical="center"/>
    </xf>
    <xf numFmtId="0" fontId="18" fillId="0" borderId="79" xfId="45" applyFont="1" applyBorder="1" applyAlignment="1">
      <alignment horizontal="center" vertical="center"/>
    </xf>
    <xf numFmtId="0" fontId="18" fillId="0" borderId="75" xfId="45" applyFont="1" applyBorder="1" applyAlignment="1">
      <alignment horizontal="center" vertical="center"/>
    </xf>
    <xf numFmtId="0" fontId="18" fillId="0" borderId="80" xfId="45" applyFont="1" applyBorder="1" applyAlignment="1">
      <alignment horizontal="center" vertical="center"/>
    </xf>
    <xf numFmtId="0" fontId="18" fillId="0" borderId="81" xfId="45" applyFont="1" applyBorder="1" applyAlignment="1">
      <alignment horizontal="center" vertical="center"/>
    </xf>
    <xf numFmtId="0" fontId="3" fillId="0" borderId="0" xfId="45" applyFont="1" applyAlignment="1">
      <alignment horizontal="center" vertical="top"/>
    </xf>
    <xf numFmtId="0" fontId="24" fillId="0" borderId="0" xfId="45" applyFont="1" applyFill="1" applyBorder="1" applyAlignment="1">
      <alignment horizontal="center" vertical="center" wrapText="1"/>
    </xf>
    <xf numFmtId="3" fontId="17" fillId="0" borderId="0" xfId="45" applyNumberFormat="1" applyFont="1" applyFill="1" applyAlignment="1">
      <alignment horizontal="right"/>
    </xf>
    <xf numFmtId="0" fontId="26" fillId="0" borderId="0" xfId="45" applyFont="1" applyFill="1" applyAlignment="1"/>
    <xf numFmtId="0" fontId="27" fillId="0" borderId="0" xfId="45" applyFont="1" applyFill="1" applyAlignment="1">
      <alignment horizontal="center" vertical="center" wrapText="1"/>
    </xf>
    <xf numFmtId="0" fontId="24" fillId="24" borderId="29" xfId="45" applyFont="1" applyFill="1" applyBorder="1" applyAlignment="1">
      <alignment horizontal="left" vertical="center"/>
    </xf>
    <xf numFmtId="0" fontId="24" fillId="0" borderId="0" xfId="45" applyFont="1" applyAlignment="1">
      <alignment horizontal="center" vertical="center" wrapText="1"/>
    </xf>
    <xf numFmtId="0" fontId="11" fillId="0" borderId="29" xfId="45" applyFont="1" applyFill="1" applyBorder="1" applyAlignment="1">
      <alignment horizontal="center" vertical="center"/>
    </xf>
    <xf numFmtId="0" fontId="11" fillId="24" borderId="29" xfId="45" applyFont="1" applyFill="1" applyBorder="1" applyAlignment="1">
      <alignment horizontal="center" vertical="center" wrapText="1"/>
    </xf>
    <xf numFmtId="0" fontId="20" fillId="0" borderId="0" xfId="45" applyFont="1" applyAlignment="1">
      <alignment horizontal="left"/>
    </xf>
    <xf numFmtId="0" fontId="32" fillId="0" borderId="0" xfId="45" applyFont="1" applyAlignment="1">
      <alignment horizontal="center"/>
    </xf>
    <xf numFmtId="0" fontId="24" fillId="0" borderId="0" xfId="45" applyFont="1" applyAlignment="1">
      <alignment horizontal="left"/>
    </xf>
    <xf numFmtId="0" fontId="20" fillId="0" borderId="0" xfId="45" applyFont="1" applyAlignment="1">
      <alignment horizontal="center" wrapText="1"/>
    </xf>
    <xf numFmtId="0" fontId="2" fillId="0" borderId="0" xfId="51" applyFont="1" applyAlignment="1">
      <alignment horizontal="center"/>
    </xf>
    <xf numFmtId="0" fontId="2" fillId="0" borderId="0" xfId="51" applyAlignment="1">
      <alignment horizontal="center"/>
    </xf>
    <xf numFmtId="0" fontId="35" fillId="0" borderId="0" xfId="51" applyFont="1" applyAlignment="1">
      <alignment horizontal="center"/>
    </xf>
    <xf numFmtId="0" fontId="61" fillId="27" borderId="0" xfId="52" applyFont="1" applyFill="1" applyAlignment="1">
      <alignment horizontal="center" vertical="top" wrapText="1"/>
    </xf>
    <xf numFmtId="0" fontId="62" fillId="0" borderId="0" xfId="52" applyFont="1"/>
    <xf numFmtId="0" fontId="2" fillId="0" borderId="0" xfId="52" applyFont="1" applyAlignment="1">
      <alignment horizontal="center"/>
    </xf>
    <xf numFmtId="0" fontId="2" fillId="0" borderId="0" xfId="52" applyAlignment="1">
      <alignment horizontal="center"/>
    </xf>
    <xf numFmtId="0" fontId="60" fillId="27" borderId="0" xfId="52" applyFont="1" applyFill="1" applyAlignment="1">
      <alignment horizontal="center" vertical="top" wrapText="1"/>
    </xf>
    <xf numFmtId="0" fontId="2" fillId="0" borderId="0" xfId="52"/>
    <xf numFmtId="0" fontId="36" fillId="0" borderId="0" xfId="0" applyFont="1" applyAlignment="1">
      <alignment horizontal="center"/>
    </xf>
    <xf numFmtId="0" fontId="65" fillId="0" borderId="0" xfId="49" applyFont="1" applyAlignment="1">
      <alignment horizontal="center" vertical="center"/>
    </xf>
    <xf numFmtId="0" fontId="11" fillId="0" borderId="70" xfId="49" applyFont="1" applyBorder="1" applyAlignment="1">
      <alignment horizontal="center" vertical="center"/>
    </xf>
    <xf numFmtId="0" fontId="11" fillId="0" borderId="13" xfId="49" applyFont="1" applyBorder="1" applyAlignment="1">
      <alignment horizontal="center" vertical="center"/>
    </xf>
    <xf numFmtId="0" fontId="11" fillId="0" borderId="70" xfId="49" applyFont="1" applyBorder="1" applyAlignment="1">
      <alignment horizontal="center"/>
    </xf>
    <xf numFmtId="0" fontId="11" fillId="0" borderId="13" xfId="49" applyFont="1" applyBorder="1" applyAlignment="1">
      <alignment horizontal="center"/>
    </xf>
    <xf numFmtId="0" fontId="64" fillId="0" borderId="0" xfId="49" applyFont="1" applyAlignment="1">
      <alignment horizontal="center"/>
    </xf>
    <xf numFmtId="0" fontId="15" fillId="0" borderId="0" xfId="49" applyFont="1" applyAlignment="1">
      <alignment horizontal="center"/>
    </xf>
  </cellXfs>
  <cellStyles count="59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planatory Text" xfId="34"/>
    <cellStyle name="Ezres" xfId="35" builtinId="3"/>
    <cellStyle name="Ezres 2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45"/>
    <cellStyle name="Normál 2 2" xfId="46"/>
    <cellStyle name="Normál 2 2 2" xfId="47"/>
    <cellStyle name="Normál 2_2013zárszám." xfId="48"/>
    <cellStyle name="Normál 3" xfId="49"/>
    <cellStyle name="Normál_2013zárszám." xfId="50"/>
    <cellStyle name="Normál_20160418.0" xfId="51"/>
    <cellStyle name="Normál_Osszevont (konszolidalt) beszamolo_731542_2016_04_18_15_41" xfId="52"/>
    <cellStyle name="Note" xfId="53"/>
    <cellStyle name="Output" xfId="54"/>
    <cellStyle name="Százalék 2" xfId="55"/>
    <cellStyle name="Title" xfId="56"/>
    <cellStyle name="Total" xfId="57"/>
    <cellStyle name="Warning Text" xfId="5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sqref="A1:E1"/>
    </sheetView>
  </sheetViews>
  <sheetFormatPr defaultColWidth="8.85546875" defaultRowHeight="15"/>
  <cols>
    <col min="1" max="1" width="33.7109375" style="197" bestFit="1" customWidth="1"/>
    <col min="2" max="2" width="13.42578125" style="197" bestFit="1" customWidth="1"/>
    <col min="3" max="3" width="13.85546875" style="197" customWidth="1"/>
    <col min="4" max="4" width="12.42578125" style="197" customWidth="1"/>
    <col min="5" max="5" width="13.42578125" style="197" customWidth="1"/>
    <col min="6" max="16384" width="8.85546875" style="197"/>
  </cols>
  <sheetData>
    <row r="1" spans="1:5" ht="15.75">
      <c r="A1" s="402" t="s">
        <v>564</v>
      </c>
      <c r="B1" s="402"/>
      <c r="C1" s="402"/>
      <c r="D1" s="402"/>
      <c r="E1" s="402"/>
    </row>
    <row r="2" spans="1:5" ht="36.6" customHeight="1">
      <c r="A2" s="401" t="s">
        <v>254</v>
      </c>
      <c r="B2" s="401"/>
      <c r="C2" s="401"/>
      <c r="D2" s="401"/>
      <c r="E2" s="401"/>
    </row>
    <row r="3" spans="1:5" ht="31.15" customHeight="1">
      <c r="A3" s="198"/>
      <c r="B3" s="198"/>
      <c r="C3" s="198"/>
      <c r="D3" s="198"/>
      <c r="E3" s="198"/>
    </row>
    <row r="4" spans="1:5" ht="15.75" thickBot="1">
      <c r="A4" s="403" t="s">
        <v>185</v>
      </c>
      <c r="B4" s="403"/>
      <c r="C4" s="403"/>
      <c r="D4" s="403"/>
      <c r="E4" s="403"/>
    </row>
    <row r="5" spans="1:5" ht="26.25" thickBot="1">
      <c r="A5" s="199" t="s">
        <v>138</v>
      </c>
      <c r="B5" s="200" t="s">
        <v>246</v>
      </c>
      <c r="C5" s="200" t="s">
        <v>247</v>
      </c>
      <c r="D5" s="200" t="s">
        <v>248</v>
      </c>
      <c r="E5" s="201" t="s">
        <v>249</v>
      </c>
    </row>
    <row r="6" spans="1:5">
      <c r="A6" s="202" t="s">
        <v>250</v>
      </c>
      <c r="B6" s="203">
        <v>130359</v>
      </c>
      <c r="C6" s="203">
        <v>175376</v>
      </c>
      <c r="D6" s="203">
        <v>172071</v>
      </c>
      <c r="E6" s="204">
        <f t="shared" ref="E6:E26" si="0">D6/C6*100</f>
        <v>98.115477602408546</v>
      </c>
    </row>
    <row r="7" spans="1:5">
      <c r="A7" s="202" t="s">
        <v>24</v>
      </c>
      <c r="B7" s="205">
        <v>32632</v>
      </c>
      <c r="C7" s="205">
        <v>38895</v>
      </c>
      <c r="D7" s="205">
        <v>38836</v>
      </c>
      <c r="E7" s="206">
        <f t="shared" si="0"/>
        <v>99.848309551356223</v>
      </c>
    </row>
    <row r="8" spans="1:5">
      <c r="A8" s="207" t="s">
        <v>25</v>
      </c>
      <c r="B8" s="205">
        <v>107722</v>
      </c>
      <c r="C8" s="205">
        <v>120409</v>
      </c>
      <c r="D8" s="205">
        <v>112998</v>
      </c>
      <c r="E8" s="206">
        <f t="shared" si="0"/>
        <v>93.845144465945239</v>
      </c>
    </row>
    <row r="9" spans="1:5">
      <c r="A9" s="207" t="s">
        <v>555</v>
      </c>
      <c r="B9" s="205">
        <v>24153</v>
      </c>
      <c r="C9" s="205">
        <v>27956</v>
      </c>
      <c r="D9" s="205">
        <v>26499</v>
      </c>
      <c r="E9" s="206">
        <f t="shared" si="0"/>
        <v>94.788238660752612</v>
      </c>
    </row>
    <row r="10" spans="1:5">
      <c r="A10" s="207" t="s">
        <v>255</v>
      </c>
      <c r="B10" s="205">
        <v>93823</v>
      </c>
      <c r="C10" s="205">
        <v>107268</v>
      </c>
      <c r="D10" s="205">
        <v>105076</v>
      </c>
      <c r="E10" s="206">
        <f t="shared" si="0"/>
        <v>97.956520117835694</v>
      </c>
    </row>
    <row r="11" spans="1:5">
      <c r="A11" s="207" t="s">
        <v>251</v>
      </c>
      <c r="B11" s="205">
        <v>1500</v>
      </c>
      <c r="C11" s="205">
        <v>2541</v>
      </c>
      <c r="D11" s="205">
        <v>0</v>
      </c>
      <c r="E11" s="206">
        <f t="shared" si="0"/>
        <v>0</v>
      </c>
    </row>
    <row r="12" spans="1:5" ht="15.75" thickBot="1">
      <c r="A12" s="221" t="s">
        <v>256</v>
      </c>
      <c r="B12" s="222">
        <v>0</v>
      </c>
      <c r="C12" s="222">
        <v>8630</v>
      </c>
      <c r="D12" s="222">
        <v>8630</v>
      </c>
      <c r="E12" s="223">
        <f t="shared" si="0"/>
        <v>100</v>
      </c>
    </row>
    <row r="13" spans="1:5" ht="15.75" thickBot="1">
      <c r="A13" s="224" t="s">
        <v>252</v>
      </c>
      <c r="B13" s="215">
        <f>SUM(B6:B12)</f>
        <v>390189</v>
      </c>
      <c r="C13" s="215">
        <f>SUM(C6:C12)</f>
        <v>481075</v>
      </c>
      <c r="D13" s="215">
        <f>SUM(D6:D12)</f>
        <v>464110</v>
      </c>
      <c r="E13" s="216">
        <f t="shared" si="0"/>
        <v>96.473522839474086</v>
      </c>
    </row>
    <row r="14" spans="1:5" ht="15.75" thickBot="1">
      <c r="A14" s="211" t="s">
        <v>127</v>
      </c>
      <c r="B14" s="212">
        <v>43505</v>
      </c>
      <c r="C14" s="212">
        <v>137355</v>
      </c>
      <c r="D14" s="212">
        <v>106260</v>
      </c>
      <c r="E14" s="213">
        <f t="shared" si="0"/>
        <v>77.361581303920502</v>
      </c>
    </row>
    <row r="15" spans="1:5" ht="15.75" thickBot="1">
      <c r="A15" s="214" t="s">
        <v>235</v>
      </c>
      <c r="B15" s="215">
        <f>B13+B14</f>
        <v>433694</v>
      </c>
      <c r="C15" s="210">
        <f>C13+C14</f>
        <v>618430</v>
      </c>
      <c r="D15" s="215">
        <f>D13+D14</f>
        <v>570370</v>
      </c>
      <c r="E15" s="216">
        <f t="shared" si="0"/>
        <v>92.228708180392289</v>
      </c>
    </row>
    <row r="16" spans="1:5">
      <c r="A16" s="202" t="s">
        <v>164</v>
      </c>
      <c r="B16" s="217">
        <v>42556</v>
      </c>
      <c r="C16" s="217">
        <v>47311</v>
      </c>
      <c r="D16" s="217">
        <v>40269</v>
      </c>
      <c r="E16" s="204">
        <f t="shared" si="0"/>
        <v>85.115512248737076</v>
      </c>
    </row>
    <row r="17" spans="1:5">
      <c r="A17" s="207" t="s">
        <v>163</v>
      </c>
      <c r="B17" s="218">
        <v>26150</v>
      </c>
      <c r="C17" s="218">
        <v>31302</v>
      </c>
      <c r="D17" s="218">
        <v>38109</v>
      </c>
      <c r="E17" s="206">
        <f t="shared" si="0"/>
        <v>121.74621429940579</v>
      </c>
    </row>
    <row r="18" spans="1:5">
      <c r="A18" s="207" t="s">
        <v>257</v>
      </c>
      <c r="B18" s="218">
        <v>270057</v>
      </c>
      <c r="C18" s="218">
        <v>281748</v>
      </c>
      <c r="D18" s="218">
        <v>281748</v>
      </c>
      <c r="E18" s="206">
        <f t="shared" si="0"/>
        <v>100</v>
      </c>
    </row>
    <row r="19" spans="1:5">
      <c r="A19" s="207" t="s">
        <v>262</v>
      </c>
      <c r="B19" s="218">
        <v>31477</v>
      </c>
      <c r="C19" s="218">
        <v>99850</v>
      </c>
      <c r="D19" s="218">
        <v>123841</v>
      </c>
      <c r="E19" s="206">
        <f t="shared" si="0"/>
        <v>124.02704056084126</v>
      </c>
    </row>
    <row r="20" spans="1:5">
      <c r="A20" s="207" t="s">
        <v>258</v>
      </c>
      <c r="B20" s="218">
        <v>40079</v>
      </c>
      <c r="C20" s="218">
        <v>86356</v>
      </c>
      <c r="D20" s="218">
        <v>86356</v>
      </c>
      <c r="E20" s="206">
        <f t="shared" si="0"/>
        <v>100</v>
      </c>
    </row>
    <row r="21" spans="1:5">
      <c r="A21" s="207" t="s">
        <v>253</v>
      </c>
      <c r="B21" s="218">
        <v>720</v>
      </c>
      <c r="C21" s="218">
        <v>720</v>
      </c>
      <c r="D21" s="218">
        <v>154</v>
      </c>
      <c r="E21" s="206">
        <f t="shared" si="0"/>
        <v>21.388888888888889</v>
      </c>
    </row>
    <row r="22" spans="1:5">
      <c r="A22" s="207" t="s">
        <v>259</v>
      </c>
      <c r="B22" s="218">
        <v>0</v>
      </c>
      <c r="C22" s="218">
        <v>42472</v>
      </c>
      <c r="D22" s="218">
        <v>42472</v>
      </c>
      <c r="E22" s="206">
        <f t="shared" si="0"/>
        <v>100</v>
      </c>
    </row>
    <row r="23" spans="1:5">
      <c r="A23" s="207" t="s">
        <v>264</v>
      </c>
      <c r="B23" s="218">
        <v>0</v>
      </c>
      <c r="C23" s="218">
        <v>0</v>
      </c>
      <c r="D23" s="218">
        <v>53921</v>
      </c>
      <c r="E23" s="206"/>
    </row>
    <row r="24" spans="1:5">
      <c r="A24" s="207" t="s">
        <v>260</v>
      </c>
      <c r="B24" s="218">
        <v>0</v>
      </c>
      <c r="C24" s="218">
        <v>0</v>
      </c>
      <c r="D24" s="218">
        <v>8996</v>
      </c>
      <c r="E24" s="206"/>
    </row>
    <row r="25" spans="1:5" ht="15.75" thickBot="1">
      <c r="A25" s="208" t="s">
        <v>261</v>
      </c>
      <c r="B25" s="219">
        <v>22655</v>
      </c>
      <c r="C25" s="219">
        <v>28671</v>
      </c>
      <c r="D25" s="219">
        <v>28671</v>
      </c>
      <c r="E25" s="209">
        <f t="shared" si="0"/>
        <v>100</v>
      </c>
    </row>
    <row r="26" spans="1:5" ht="15.75" thickBot="1">
      <c r="A26" s="214" t="s">
        <v>226</v>
      </c>
      <c r="B26" s="220">
        <f>SUM(B16:B25)</f>
        <v>433694</v>
      </c>
      <c r="C26" s="220">
        <f>SUM(C16:C25)</f>
        <v>618430</v>
      </c>
      <c r="D26" s="220">
        <f>SUM(D16:D25)</f>
        <v>704537</v>
      </c>
      <c r="E26" s="216">
        <f t="shared" si="0"/>
        <v>113.92348366023641</v>
      </c>
    </row>
  </sheetData>
  <mergeCells count="3">
    <mergeCell ref="A2:E2"/>
    <mergeCell ref="A1:E1"/>
    <mergeCell ref="A4:E4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24"/>
  <sheetViews>
    <sheetView workbookViewId="0">
      <pane ySplit="5" topLeftCell="A6" activePane="bottomLeft" state="frozen"/>
      <selection pane="bottomLeft" sqref="A1:B1"/>
    </sheetView>
  </sheetViews>
  <sheetFormatPr defaultRowHeight="12.75"/>
  <cols>
    <col min="1" max="1" width="82" style="276" customWidth="1"/>
    <col min="2" max="2" width="19.140625" style="276" customWidth="1"/>
    <col min="3" max="16384" width="9.140625" style="276"/>
  </cols>
  <sheetData>
    <row r="1" spans="1:2" ht="17.25" customHeight="1">
      <c r="A1" s="498" t="s">
        <v>573</v>
      </c>
      <c r="B1" s="499"/>
    </row>
    <row r="2" spans="1:2" ht="17.25" customHeight="1"/>
    <row r="3" spans="1:2" ht="17.25" customHeight="1">
      <c r="A3" s="500" t="s">
        <v>354</v>
      </c>
      <c r="B3" s="500"/>
    </row>
    <row r="4" spans="1:2" ht="17.25" customHeight="1" thickBot="1"/>
    <row r="5" spans="1:2" ht="17.25" customHeight="1" thickBot="1">
      <c r="A5" s="277" t="s">
        <v>138</v>
      </c>
      <c r="B5" s="280" t="s">
        <v>185</v>
      </c>
    </row>
    <row r="6" spans="1:2" ht="13.5" thickBot="1">
      <c r="A6" s="278" t="s">
        <v>335</v>
      </c>
      <c r="B6" s="380">
        <v>666870</v>
      </c>
    </row>
    <row r="7" spans="1:2" ht="13.5" thickBot="1">
      <c r="A7" s="278" t="s">
        <v>336</v>
      </c>
      <c r="B7" s="380">
        <v>561740</v>
      </c>
    </row>
    <row r="8" spans="1:2" ht="13.5" thickBot="1">
      <c r="A8" s="279" t="s">
        <v>337</v>
      </c>
      <c r="B8" s="381">
        <v>105130</v>
      </c>
    </row>
    <row r="9" spans="1:2" ht="13.5" thickBot="1">
      <c r="A9" s="278" t="s">
        <v>338</v>
      </c>
      <c r="B9" s="380">
        <v>128133</v>
      </c>
    </row>
    <row r="10" spans="1:2" ht="13.5" thickBot="1">
      <c r="A10" s="278" t="s">
        <v>339</v>
      </c>
      <c r="B10" s="380">
        <v>99096</v>
      </c>
    </row>
    <row r="11" spans="1:2" ht="13.5" thickBot="1">
      <c r="A11" s="279" t="s">
        <v>340</v>
      </c>
      <c r="B11" s="381">
        <v>29037</v>
      </c>
    </row>
    <row r="12" spans="1:2" ht="13.5" thickBot="1">
      <c r="A12" s="279" t="s">
        <v>341</v>
      </c>
      <c r="B12" s="381">
        <v>134167</v>
      </c>
    </row>
    <row r="13" spans="1:2" ht="13.5" thickBot="1">
      <c r="A13" s="278" t="s">
        <v>342</v>
      </c>
      <c r="B13" s="380">
        <v>0</v>
      </c>
    </row>
    <row r="14" spans="1:2" ht="13.5" thickBot="1">
      <c r="A14" s="278" t="s">
        <v>343</v>
      </c>
      <c r="B14" s="380">
        <v>0</v>
      </c>
    </row>
    <row r="15" spans="1:2" ht="13.5" thickBot="1">
      <c r="A15" s="279" t="s">
        <v>344</v>
      </c>
      <c r="B15" s="381">
        <v>0</v>
      </c>
    </row>
    <row r="16" spans="1:2" ht="13.5" thickBot="1">
      <c r="A16" s="278" t="s">
        <v>345</v>
      </c>
      <c r="B16" s="380">
        <v>0</v>
      </c>
    </row>
    <row r="17" spans="1:2" ht="13.5" thickBot="1">
      <c r="A17" s="278" t="s">
        <v>346</v>
      </c>
      <c r="B17" s="380">
        <v>0</v>
      </c>
    </row>
    <row r="18" spans="1:2" ht="13.5" thickBot="1">
      <c r="A18" s="279" t="s">
        <v>347</v>
      </c>
      <c r="B18" s="381">
        <v>0</v>
      </c>
    </row>
    <row r="19" spans="1:2" ht="13.5" thickBot="1">
      <c r="A19" s="279" t="s">
        <v>348</v>
      </c>
      <c r="B19" s="381">
        <v>0</v>
      </c>
    </row>
    <row r="20" spans="1:2" ht="13.5" thickBot="1">
      <c r="A20" s="279" t="s">
        <v>349</v>
      </c>
      <c r="B20" s="381">
        <v>134167</v>
      </c>
    </row>
    <row r="21" spans="1:2" ht="13.5" thickBot="1">
      <c r="A21" s="279" t="s">
        <v>350</v>
      </c>
      <c r="B21" s="381">
        <v>134167</v>
      </c>
    </row>
    <row r="22" spans="1:2" ht="13.5" thickBot="1">
      <c r="A22" s="279" t="s">
        <v>351</v>
      </c>
      <c r="B22" s="381">
        <v>0</v>
      </c>
    </row>
    <row r="23" spans="1:2" ht="13.5" thickBot="1">
      <c r="A23" s="279" t="s">
        <v>352</v>
      </c>
      <c r="B23" s="381">
        <v>0</v>
      </c>
    </row>
    <row r="24" spans="1:2" ht="13.5" thickBot="1">
      <c r="A24" s="279" t="s">
        <v>353</v>
      </c>
      <c r="B24" s="381">
        <v>0</v>
      </c>
    </row>
  </sheetData>
  <mergeCells count="2">
    <mergeCell ref="A1:B1"/>
    <mergeCell ref="A3:B3"/>
  </mergeCells>
  <phoneticPr fontId="2" type="noConversion"/>
  <pageMargins left="0.75" right="0.75" top="1" bottom="1" header="0.5" footer="0.5"/>
  <pageSetup scale="88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7"/>
  <sheetViews>
    <sheetView view="pageBreakPreview" zoomScale="60" workbookViewId="0">
      <pane ySplit="6" topLeftCell="A10" activePane="bottomLeft" state="frozen"/>
      <selection pane="bottomLeft" sqref="A1:E1"/>
    </sheetView>
  </sheetViews>
  <sheetFormatPr defaultRowHeight="12.75"/>
  <cols>
    <col min="1" max="1" width="8.140625" style="281" customWidth="1"/>
    <col min="2" max="2" width="82" style="281" customWidth="1"/>
    <col min="3" max="5" width="19.140625" style="281" customWidth="1"/>
    <col min="6" max="16384" width="9.140625" style="281"/>
  </cols>
  <sheetData>
    <row r="1" spans="1:5">
      <c r="A1" s="503" t="s">
        <v>574</v>
      </c>
      <c r="B1" s="504"/>
      <c r="C1" s="504"/>
      <c r="D1" s="504"/>
      <c r="E1" s="504"/>
    </row>
    <row r="3" spans="1:5" ht="21" customHeight="1">
      <c r="A3" s="501" t="s">
        <v>472</v>
      </c>
      <c r="B3" s="502"/>
      <c r="C3" s="502"/>
      <c r="D3" s="502"/>
      <c r="E3" s="502"/>
    </row>
    <row r="4" spans="1:5" ht="21" customHeight="1" thickBot="1">
      <c r="A4" s="284"/>
      <c r="B4" s="282"/>
      <c r="C4" s="282"/>
      <c r="D4" s="282"/>
      <c r="E4" s="283" t="s">
        <v>185</v>
      </c>
    </row>
    <row r="5" spans="1:5" ht="30.75" thickBot="1">
      <c r="A5" s="285" t="s">
        <v>355</v>
      </c>
      <c r="B5" s="285" t="s">
        <v>138</v>
      </c>
      <c r="C5" s="285" t="s">
        <v>356</v>
      </c>
      <c r="D5" s="285" t="s">
        <v>357</v>
      </c>
      <c r="E5" s="285" t="s">
        <v>358</v>
      </c>
    </row>
    <row r="6" spans="1:5" ht="15.75" thickBot="1">
      <c r="A6" s="285">
        <v>1</v>
      </c>
      <c r="B6" s="285">
        <v>2</v>
      </c>
      <c r="C6" s="285">
        <v>3</v>
      </c>
      <c r="D6" s="285">
        <v>4</v>
      </c>
      <c r="E6" s="285">
        <v>5</v>
      </c>
    </row>
    <row r="7" spans="1:5" ht="13.5" thickBot="1">
      <c r="A7" s="286" t="s">
        <v>359</v>
      </c>
      <c r="B7" s="287" t="s">
        <v>360</v>
      </c>
      <c r="C7" s="382">
        <v>14</v>
      </c>
      <c r="D7" s="382">
        <v>0</v>
      </c>
      <c r="E7" s="382">
        <v>14</v>
      </c>
    </row>
    <row r="8" spans="1:5" ht="13.5" thickBot="1">
      <c r="A8" s="286" t="s">
        <v>361</v>
      </c>
      <c r="B8" s="287" t="s">
        <v>362</v>
      </c>
      <c r="C8" s="382">
        <v>1638825</v>
      </c>
      <c r="D8" s="382">
        <v>0</v>
      </c>
      <c r="E8" s="382">
        <v>1638825</v>
      </c>
    </row>
    <row r="9" spans="1:5" ht="13.5" thickBot="1">
      <c r="A9" s="286" t="s">
        <v>363</v>
      </c>
      <c r="B9" s="287" t="s">
        <v>364</v>
      </c>
      <c r="C9" s="382">
        <v>156</v>
      </c>
      <c r="D9" s="382">
        <v>0</v>
      </c>
      <c r="E9" s="382">
        <v>156</v>
      </c>
    </row>
    <row r="10" spans="1:5" ht="13.5" thickBot="1">
      <c r="A10" s="286" t="s">
        <v>365</v>
      </c>
      <c r="B10" s="287" t="s">
        <v>366</v>
      </c>
      <c r="C10" s="382">
        <v>1198074</v>
      </c>
      <c r="D10" s="382">
        <v>0</v>
      </c>
      <c r="E10" s="382">
        <v>1198074</v>
      </c>
    </row>
    <row r="11" spans="1:5" ht="13.5" thickBot="1">
      <c r="A11" s="288" t="s">
        <v>367</v>
      </c>
      <c r="B11" s="289" t="s">
        <v>368</v>
      </c>
      <c r="C11" s="383">
        <v>2837069</v>
      </c>
      <c r="D11" s="383">
        <v>0</v>
      </c>
      <c r="E11" s="383">
        <v>2837069</v>
      </c>
    </row>
    <row r="12" spans="1:5" ht="13.5" thickBot="1">
      <c r="A12" s="286" t="s">
        <v>369</v>
      </c>
      <c r="B12" s="287" t="s">
        <v>370</v>
      </c>
      <c r="C12" s="382">
        <v>353</v>
      </c>
      <c r="D12" s="382">
        <v>0</v>
      </c>
      <c r="E12" s="382">
        <v>353</v>
      </c>
    </row>
    <row r="13" spans="1:5" ht="13.5" thickBot="1">
      <c r="A13" s="286" t="s">
        <v>371</v>
      </c>
      <c r="B13" s="287" t="s">
        <v>372</v>
      </c>
      <c r="C13" s="382">
        <v>0</v>
      </c>
      <c r="D13" s="382">
        <v>0</v>
      </c>
      <c r="E13" s="382">
        <v>0</v>
      </c>
    </row>
    <row r="14" spans="1:5" ht="13.5" thickBot="1">
      <c r="A14" s="288" t="s">
        <v>373</v>
      </c>
      <c r="B14" s="289" t="s">
        <v>374</v>
      </c>
      <c r="C14" s="383">
        <v>353</v>
      </c>
      <c r="D14" s="383">
        <v>0</v>
      </c>
      <c r="E14" s="383">
        <v>353</v>
      </c>
    </row>
    <row r="15" spans="1:5" ht="13.5" thickBot="1">
      <c r="A15" s="286" t="s">
        <v>375</v>
      </c>
      <c r="B15" s="287" t="s">
        <v>376</v>
      </c>
      <c r="C15" s="382">
        <v>0</v>
      </c>
      <c r="D15" s="382">
        <v>0</v>
      </c>
      <c r="E15" s="382">
        <v>0</v>
      </c>
    </row>
    <row r="16" spans="1:5" ht="13.5" thickBot="1">
      <c r="A16" s="286" t="s">
        <v>377</v>
      </c>
      <c r="B16" s="287" t="s">
        <v>378</v>
      </c>
      <c r="C16" s="382">
        <v>479</v>
      </c>
      <c r="D16" s="382">
        <v>0</v>
      </c>
      <c r="E16" s="382">
        <v>479</v>
      </c>
    </row>
    <row r="17" spans="1:6" ht="13.5" thickBot="1">
      <c r="A17" s="286" t="s">
        <v>379</v>
      </c>
      <c r="B17" s="287" t="s">
        <v>380</v>
      </c>
      <c r="C17" s="382">
        <v>137749</v>
      </c>
      <c r="D17" s="382">
        <v>0</v>
      </c>
      <c r="E17" s="382">
        <v>137749</v>
      </c>
    </row>
    <row r="18" spans="1:6" ht="13.5" thickBot="1">
      <c r="A18" s="288" t="s">
        <v>381</v>
      </c>
      <c r="B18" s="289" t="s">
        <v>382</v>
      </c>
      <c r="C18" s="383">
        <v>138228</v>
      </c>
      <c r="D18" s="383">
        <v>0</v>
      </c>
      <c r="E18" s="383">
        <v>138228</v>
      </c>
    </row>
    <row r="19" spans="1:6" ht="13.5" thickBot="1">
      <c r="A19" s="286" t="s">
        <v>383</v>
      </c>
      <c r="B19" s="287" t="s">
        <v>384</v>
      </c>
      <c r="C19" s="382">
        <v>13626</v>
      </c>
      <c r="D19" s="382">
        <v>0</v>
      </c>
      <c r="E19" s="382">
        <v>13626</v>
      </c>
    </row>
    <row r="20" spans="1:6" ht="13.5" thickBot="1">
      <c r="A20" s="286" t="s">
        <v>385</v>
      </c>
      <c r="B20" s="287" t="s">
        <v>386</v>
      </c>
      <c r="C20" s="382">
        <v>5</v>
      </c>
      <c r="D20" s="382">
        <v>0</v>
      </c>
      <c r="E20" s="382">
        <v>5</v>
      </c>
    </row>
    <row r="21" spans="1:6" ht="13.5" thickBot="1">
      <c r="A21" s="286" t="s">
        <v>387</v>
      </c>
      <c r="B21" s="287" t="s">
        <v>388</v>
      </c>
      <c r="C21" s="382">
        <v>677</v>
      </c>
      <c r="D21" s="382">
        <v>0</v>
      </c>
      <c r="E21" s="382">
        <v>677</v>
      </c>
    </row>
    <row r="22" spans="1:6" ht="13.5" thickBot="1">
      <c r="A22" s="288" t="s">
        <v>389</v>
      </c>
      <c r="B22" s="289" t="s">
        <v>390</v>
      </c>
      <c r="C22" s="383">
        <v>14308</v>
      </c>
      <c r="D22" s="383">
        <v>0</v>
      </c>
      <c r="E22" s="383">
        <v>14308</v>
      </c>
    </row>
    <row r="23" spans="1:6" ht="13.5" thickBot="1">
      <c r="A23" s="288" t="s">
        <v>391</v>
      </c>
      <c r="B23" s="289" t="s">
        <v>392</v>
      </c>
      <c r="C23" s="383">
        <v>0</v>
      </c>
      <c r="D23" s="383">
        <v>0</v>
      </c>
      <c r="E23" s="383">
        <v>0</v>
      </c>
    </row>
    <row r="24" spans="1:6" ht="13.5" thickBot="1">
      <c r="A24" s="288" t="s">
        <v>393</v>
      </c>
      <c r="B24" s="289" t="s">
        <v>394</v>
      </c>
      <c r="C24" s="383">
        <v>0</v>
      </c>
      <c r="D24" s="383">
        <v>0</v>
      </c>
      <c r="E24" s="383">
        <v>0</v>
      </c>
    </row>
    <row r="25" spans="1:6" ht="13.5" thickBot="1">
      <c r="A25" s="288" t="s">
        <v>395</v>
      </c>
      <c r="B25" s="289" t="s">
        <v>396</v>
      </c>
      <c r="C25" s="383">
        <v>2989958</v>
      </c>
      <c r="D25" s="383">
        <v>0</v>
      </c>
      <c r="E25" s="383">
        <v>2989958</v>
      </c>
    </row>
    <row r="26" spans="1:6" ht="13.5" thickBot="1">
      <c r="A26" s="288" t="s">
        <v>397</v>
      </c>
      <c r="B26" s="289" t="s">
        <v>398</v>
      </c>
      <c r="C26" s="383">
        <v>3239831</v>
      </c>
      <c r="D26" s="383">
        <v>0</v>
      </c>
      <c r="E26" s="383">
        <v>3239831</v>
      </c>
    </row>
    <row r="27" spans="1:6" ht="13.5" thickBot="1">
      <c r="A27" s="288" t="s">
        <v>399</v>
      </c>
      <c r="B27" s="289" t="s">
        <v>400</v>
      </c>
      <c r="C27" s="396">
        <v>-552146</v>
      </c>
      <c r="D27" s="383">
        <v>0</v>
      </c>
      <c r="E27" s="396">
        <v>-552146</v>
      </c>
      <c r="F27" s="397" t="s">
        <v>563</v>
      </c>
    </row>
    <row r="28" spans="1:6" ht="13.5" thickBot="1">
      <c r="A28" s="288" t="s">
        <v>401</v>
      </c>
      <c r="B28" s="289" t="s">
        <v>402</v>
      </c>
      <c r="C28" s="383">
        <v>0</v>
      </c>
      <c r="D28" s="383">
        <v>0</v>
      </c>
      <c r="E28" s="383">
        <v>0</v>
      </c>
    </row>
    <row r="29" spans="1:6" ht="13.5" thickBot="1">
      <c r="A29" s="288" t="s">
        <v>403</v>
      </c>
      <c r="B29" s="289" t="s">
        <v>404</v>
      </c>
      <c r="C29" s="396">
        <v>24270</v>
      </c>
      <c r="D29" s="383">
        <v>0</v>
      </c>
      <c r="E29" s="396">
        <v>24270</v>
      </c>
      <c r="F29" s="397" t="s">
        <v>563</v>
      </c>
    </row>
    <row r="30" spans="1:6" ht="13.5" thickBot="1">
      <c r="A30" s="288" t="s">
        <v>405</v>
      </c>
      <c r="B30" s="289" t="s">
        <v>406</v>
      </c>
      <c r="C30" s="383">
        <v>2711955</v>
      </c>
      <c r="D30" s="383">
        <v>0</v>
      </c>
      <c r="E30" s="383">
        <v>2711955</v>
      </c>
    </row>
    <row r="31" spans="1:6" ht="13.5" thickBot="1">
      <c r="A31" s="286" t="s">
        <v>407</v>
      </c>
      <c r="B31" s="287" t="s">
        <v>408</v>
      </c>
      <c r="C31" s="382">
        <v>2784</v>
      </c>
      <c r="D31" s="382">
        <v>0</v>
      </c>
      <c r="E31" s="382">
        <v>2784</v>
      </c>
    </row>
    <row r="32" spans="1:6" ht="13.5" thickBot="1">
      <c r="A32" s="286" t="s">
        <v>409</v>
      </c>
      <c r="B32" s="287" t="s">
        <v>410</v>
      </c>
      <c r="C32" s="382">
        <v>8996</v>
      </c>
      <c r="D32" s="382">
        <v>0</v>
      </c>
      <c r="E32" s="382">
        <v>8996</v>
      </c>
    </row>
    <row r="33" spans="1:5" ht="13.5" thickBot="1">
      <c r="A33" s="286" t="s">
        <v>411</v>
      </c>
      <c r="B33" s="287" t="s">
        <v>412</v>
      </c>
      <c r="C33" s="382">
        <v>4513</v>
      </c>
      <c r="D33" s="382">
        <v>0</v>
      </c>
      <c r="E33" s="382">
        <v>4513</v>
      </c>
    </row>
    <row r="34" spans="1:5" ht="13.5" thickBot="1">
      <c r="A34" s="288" t="s">
        <v>413</v>
      </c>
      <c r="B34" s="289" t="s">
        <v>414</v>
      </c>
      <c r="C34" s="383">
        <v>16293</v>
      </c>
      <c r="D34" s="383">
        <v>0</v>
      </c>
      <c r="E34" s="383">
        <v>16293</v>
      </c>
    </row>
    <row r="35" spans="1:5" ht="13.5" thickBot="1">
      <c r="A35" s="288" t="s">
        <v>415</v>
      </c>
      <c r="B35" s="289" t="s">
        <v>416</v>
      </c>
      <c r="C35" s="383">
        <v>0</v>
      </c>
      <c r="D35" s="383">
        <v>0</v>
      </c>
      <c r="E35" s="383">
        <v>0</v>
      </c>
    </row>
    <row r="36" spans="1:5" ht="13.5" thickBot="1">
      <c r="A36" s="288" t="s">
        <v>417</v>
      </c>
      <c r="B36" s="289" t="s">
        <v>418</v>
      </c>
      <c r="C36" s="383">
        <v>261710</v>
      </c>
      <c r="D36" s="383">
        <v>0</v>
      </c>
      <c r="E36" s="383">
        <v>261710</v>
      </c>
    </row>
    <row r="37" spans="1:5" ht="13.5" thickBot="1">
      <c r="A37" s="288" t="s">
        <v>419</v>
      </c>
      <c r="B37" s="289" t="s">
        <v>420</v>
      </c>
      <c r="C37" s="383">
        <v>2989958</v>
      </c>
      <c r="D37" s="383">
        <v>0</v>
      </c>
      <c r="E37" s="383">
        <v>2989958</v>
      </c>
    </row>
  </sheetData>
  <mergeCells count="2">
    <mergeCell ref="A3:E3"/>
    <mergeCell ref="A1:E1"/>
  </mergeCells>
  <phoneticPr fontId="2" type="noConversion"/>
  <pageMargins left="0.75" right="0.75" top="1" bottom="1" header="0.5" footer="0.5"/>
  <pageSetup paperSize="9" scale="82" orientation="landscape" horizontalDpi="300" verticalDpi="300" r:id="rId1"/>
  <headerFooter alignWithMargins="0">
    <oddHeader>&amp;C&amp;L&amp;RÉrték típus: Ezer Forint</oddHeader>
    <oddFooter>&amp;C&amp;LAdatellenőrző kód: 74-4f5c-3f-6341-4-5975-27562a2a41-7-25-717a-7b20&amp;R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F47"/>
  <sheetViews>
    <sheetView view="pageBreakPreview" zoomScale="60" workbookViewId="0">
      <pane ySplit="6" topLeftCell="A7" activePane="bottomLeft" state="frozen"/>
      <selection pane="bottomLeft" sqref="A1:E1"/>
    </sheetView>
  </sheetViews>
  <sheetFormatPr defaultRowHeight="12.75"/>
  <cols>
    <col min="1" max="1" width="8.140625" style="281" customWidth="1"/>
    <col min="2" max="2" width="82" style="281" customWidth="1"/>
    <col min="3" max="5" width="19.140625" style="281" customWidth="1"/>
    <col min="6" max="16384" width="9.140625" style="281"/>
  </cols>
  <sheetData>
    <row r="1" spans="1:5">
      <c r="A1" s="503" t="s">
        <v>575</v>
      </c>
      <c r="B1" s="504"/>
      <c r="C1" s="504"/>
      <c r="D1" s="504"/>
      <c r="E1" s="504"/>
    </row>
    <row r="3" spans="1:5" ht="21.75" customHeight="1">
      <c r="A3" s="505" t="s">
        <v>474</v>
      </c>
      <c r="B3" s="506"/>
      <c r="C3" s="506"/>
      <c r="D3" s="506"/>
      <c r="E3" s="506"/>
    </row>
    <row r="4" spans="1:5" ht="21.75" customHeight="1" thickBot="1">
      <c r="A4" s="290"/>
      <c r="E4" s="283" t="s">
        <v>185</v>
      </c>
    </row>
    <row r="5" spans="1:5" ht="30.75" thickBot="1">
      <c r="A5" s="285" t="s">
        <v>355</v>
      </c>
      <c r="B5" s="285" t="s">
        <v>138</v>
      </c>
      <c r="C5" s="285" t="s">
        <v>356</v>
      </c>
      <c r="D5" s="285" t="s">
        <v>357</v>
      </c>
      <c r="E5" s="285" t="s">
        <v>358</v>
      </c>
    </row>
    <row r="6" spans="1:5" ht="15.75" thickBot="1">
      <c r="A6" s="285">
        <v>1</v>
      </c>
      <c r="B6" s="285">
        <v>2</v>
      </c>
      <c r="C6" s="285">
        <v>3</v>
      </c>
      <c r="D6" s="285">
        <v>4</v>
      </c>
      <c r="E6" s="285">
        <v>5</v>
      </c>
    </row>
    <row r="7" spans="1:5" ht="13.5" thickBot="1">
      <c r="A7" s="286" t="s">
        <v>359</v>
      </c>
      <c r="B7" s="287" t="s">
        <v>421</v>
      </c>
      <c r="C7" s="384">
        <v>37030</v>
      </c>
      <c r="D7" s="384">
        <v>0</v>
      </c>
      <c r="E7" s="384">
        <v>37030</v>
      </c>
    </row>
    <row r="8" spans="1:5" ht="13.5" thickBot="1">
      <c r="A8" s="286" t="s">
        <v>361</v>
      </c>
      <c r="B8" s="287" t="s">
        <v>422</v>
      </c>
      <c r="C8" s="384">
        <v>16130</v>
      </c>
      <c r="D8" s="384">
        <v>0</v>
      </c>
      <c r="E8" s="384">
        <v>16130</v>
      </c>
    </row>
    <row r="9" spans="1:5" ht="13.5" thickBot="1">
      <c r="A9" s="286" t="s">
        <v>363</v>
      </c>
      <c r="B9" s="287" t="s">
        <v>423</v>
      </c>
      <c r="C9" s="384">
        <v>11645</v>
      </c>
      <c r="D9" s="384">
        <v>0</v>
      </c>
      <c r="E9" s="384">
        <v>11645</v>
      </c>
    </row>
    <row r="10" spans="1:5" ht="13.5" thickBot="1">
      <c r="A10" s="288" t="s">
        <v>365</v>
      </c>
      <c r="B10" s="289" t="s">
        <v>424</v>
      </c>
      <c r="C10" s="385">
        <v>64805</v>
      </c>
      <c r="D10" s="385">
        <v>0</v>
      </c>
      <c r="E10" s="385">
        <v>64805</v>
      </c>
    </row>
    <row r="11" spans="1:5" ht="13.5" thickBot="1">
      <c r="A11" s="286" t="s">
        <v>367</v>
      </c>
      <c r="B11" s="287" t="s">
        <v>425</v>
      </c>
      <c r="C11" s="384">
        <v>0</v>
      </c>
      <c r="D11" s="384">
        <v>0</v>
      </c>
      <c r="E11" s="384">
        <v>0</v>
      </c>
    </row>
    <row r="12" spans="1:5" ht="13.5" thickBot="1">
      <c r="A12" s="286" t="s">
        <v>369</v>
      </c>
      <c r="B12" s="287" t="s">
        <v>426</v>
      </c>
      <c r="C12" s="384">
        <v>0</v>
      </c>
      <c r="D12" s="384">
        <v>0</v>
      </c>
      <c r="E12" s="384">
        <v>0</v>
      </c>
    </row>
    <row r="13" spans="1:5" ht="13.5" thickBot="1">
      <c r="A13" s="288" t="s">
        <v>371</v>
      </c>
      <c r="B13" s="289" t="s">
        <v>427</v>
      </c>
      <c r="C13" s="385">
        <v>0</v>
      </c>
      <c r="D13" s="385">
        <v>0</v>
      </c>
      <c r="E13" s="385">
        <v>0</v>
      </c>
    </row>
    <row r="14" spans="1:5" ht="13.5" thickBot="1">
      <c r="A14" s="286" t="s">
        <v>373</v>
      </c>
      <c r="B14" s="287" t="s">
        <v>428</v>
      </c>
      <c r="C14" s="384">
        <v>372214</v>
      </c>
      <c r="D14" s="384">
        <v>-90466</v>
      </c>
      <c r="E14" s="384">
        <v>281748</v>
      </c>
    </row>
    <row r="15" spans="1:5" ht="13.5" thickBot="1">
      <c r="A15" s="286" t="s">
        <v>375</v>
      </c>
      <c r="B15" s="287" t="s">
        <v>429</v>
      </c>
      <c r="C15" s="384">
        <v>105461</v>
      </c>
      <c r="D15" s="384">
        <v>0</v>
      </c>
      <c r="E15" s="384">
        <v>105461</v>
      </c>
    </row>
    <row r="16" spans="1:5" ht="13.5" thickBot="1">
      <c r="A16" s="286" t="s">
        <v>377</v>
      </c>
      <c r="B16" s="287" t="s">
        <v>430</v>
      </c>
      <c r="C16" s="384">
        <v>14276</v>
      </c>
      <c r="D16" s="384">
        <v>0</v>
      </c>
      <c r="E16" s="384">
        <v>14276</v>
      </c>
    </row>
    <row r="17" spans="1:6" ht="13.5" thickBot="1">
      <c r="A17" s="288" t="s">
        <v>379</v>
      </c>
      <c r="B17" s="289" t="s">
        <v>431</v>
      </c>
      <c r="C17" s="385">
        <v>491951</v>
      </c>
      <c r="D17" s="385">
        <v>-90466</v>
      </c>
      <c r="E17" s="385">
        <v>401485</v>
      </c>
    </row>
    <row r="18" spans="1:6" ht="13.5" thickBot="1">
      <c r="A18" s="286" t="s">
        <v>381</v>
      </c>
      <c r="B18" s="287" t="s">
        <v>432</v>
      </c>
      <c r="C18" s="384">
        <v>34642</v>
      </c>
      <c r="D18" s="384">
        <v>0</v>
      </c>
      <c r="E18" s="384">
        <v>34642</v>
      </c>
    </row>
    <row r="19" spans="1:6" ht="13.5" thickBot="1">
      <c r="A19" s="286" t="s">
        <v>383</v>
      </c>
      <c r="B19" s="287" t="s">
        <v>433</v>
      </c>
      <c r="C19" s="384">
        <v>42131</v>
      </c>
      <c r="D19" s="384">
        <v>0</v>
      </c>
      <c r="E19" s="384">
        <v>42131</v>
      </c>
    </row>
    <row r="20" spans="1:6" ht="13.5" thickBot="1">
      <c r="A20" s="286" t="s">
        <v>385</v>
      </c>
      <c r="B20" s="287" t="s">
        <v>434</v>
      </c>
      <c r="C20" s="384">
        <v>0</v>
      </c>
      <c r="D20" s="384">
        <v>0</v>
      </c>
      <c r="E20" s="384">
        <v>0</v>
      </c>
    </row>
    <row r="21" spans="1:6" ht="13.5" thickBot="1">
      <c r="A21" s="286" t="s">
        <v>387</v>
      </c>
      <c r="B21" s="287" t="s">
        <v>435</v>
      </c>
      <c r="C21" s="398">
        <v>5666</v>
      </c>
      <c r="D21" s="384">
        <v>0</v>
      </c>
      <c r="E21" s="398">
        <v>5666</v>
      </c>
      <c r="F21" s="397" t="s">
        <v>563</v>
      </c>
    </row>
    <row r="22" spans="1:6" ht="13.5" thickBot="1">
      <c r="A22" s="288" t="s">
        <v>389</v>
      </c>
      <c r="B22" s="289" t="s">
        <v>436</v>
      </c>
      <c r="C22" s="399">
        <v>82439</v>
      </c>
      <c r="D22" s="385">
        <v>0</v>
      </c>
      <c r="E22" s="399">
        <v>82439</v>
      </c>
      <c r="F22" s="397" t="s">
        <v>563</v>
      </c>
    </row>
    <row r="23" spans="1:6" ht="13.5" thickBot="1">
      <c r="A23" s="286" t="s">
        <v>391</v>
      </c>
      <c r="B23" s="287" t="s">
        <v>437</v>
      </c>
      <c r="C23" s="384">
        <v>143243</v>
      </c>
      <c r="D23" s="384">
        <v>0</v>
      </c>
      <c r="E23" s="384">
        <v>143243</v>
      </c>
    </row>
    <row r="24" spans="1:6" ht="13.5" thickBot="1">
      <c r="A24" s="286" t="s">
        <v>393</v>
      </c>
      <c r="B24" s="287" t="s">
        <v>438</v>
      </c>
      <c r="C24" s="384">
        <v>28831</v>
      </c>
      <c r="D24" s="384">
        <v>0</v>
      </c>
      <c r="E24" s="384">
        <v>28831</v>
      </c>
    </row>
    <row r="25" spans="1:6" ht="13.5" thickBot="1">
      <c r="A25" s="286" t="s">
        <v>395</v>
      </c>
      <c r="B25" s="287" t="s">
        <v>439</v>
      </c>
      <c r="C25" s="384">
        <v>37867</v>
      </c>
      <c r="D25" s="384">
        <v>0</v>
      </c>
      <c r="E25" s="384">
        <v>37867</v>
      </c>
    </row>
    <row r="26" spans="1:6" ht="13.5" thickBot="1">
      <c r="A26" s="288" t="s">
        <v>397</v>
      </c>
      <c r="B26" s="289" t="s">
        <v>440</v>
      </c>
      <c r="C26" s="385">
        <v>209941</v>
      </c>
      <c r="D26" s="385">
        <v>0</v>
      </c>
      <c r="E26" s="385">
        <v>209941</v>
      </c>
    </row>
    <row r="27" spans="1:6" ht="13.5" thickBot="1">
      <c r="A27" s="288" t="s">
        <v>399</v>
      </c>
      <c r="B27" s="289" t="s">
        <v>441</v>
      </c>
      <c r="C27" s="385">
        <v>93631</v>
      </c>
      <c r="D27" s="385">
        <v>0</v>
      </c>
      <c r="E27" s="385">
        <v>93631</v>
      </c>
    </row>
    <row r="28" spans="1:6" ht="13.5" thickBot="1">
      <c r="A28" s="288" t="s">
        <v>401</v>
      </c>
      <c r="B28" s="289" t="s">
        <v>442</v>
      </c>
      <c r="C28" s="385">
        <v>259873</v>
      </c>
      <c r="D28" s="385">
        <v>-90466</v>
      </c>
      <c r="E28" s="385">
        <v>169407</v>
      </c>
    </row>
    <row r="29" spans="1:6" ht="13.5" thickBot="1">
      <c r="A29" s="288" t="s">
        <v>403</v>
      </c>
      <c r="B29" s="289" t="s">
        <v>443</v>
      </c>
      <c r="C29" s="399">
        <v>-89128</v>
      </c>
      <c r="D29" s="385">
        <v>0</v>
      </c>
      <c r="E29" s="399">
        <v>-89128</v>
      </c>
      <c r="F29" s="397" t="s">
        <v>563</v>
      </c>
    </row>
    <row r="30" spans="1:6" ht="13.5" thickBot="1">
      <c r="A30" s="286" t="s">
        <v>405</v>
      </c>
      <c r="B30" s="287" t="s">
        <v>444</v>
      </c>
      <c r="C30" s="384">
        <v>0</v>
      </c>
      <c r="D30" s="384">
        <v>0</v>
      </c>
      <c r="E30" s="384">
        <v>0</v>
      </c>
    </row>
    <row r="31" spans="1:6" ht="13.5" thickBot="1">
      <c r="A31" s="286" t="s">
        <v>407</v>
      </c>
      <c r="B31" s="287" t="s">
        <v>445</v>
      </c>
      <c r="C31" s="384">
        <v>3</v>
      </c>
      <c r="D31" s="384">
        <v>0</v>
      </c>
      <c r="E31" s="384">
        <v>3</v>
      </c>
    </row>
    <row r="32" spans="1:6" ht="13.5" thickBot="1">
      <c r="A32" s="286" t="s">
        <v>409</v>
      </c>
      <c r="B32" s="287" t="s">
        <v>446</v>
      </c>
      <c r="C32" s="384">
        <v>0</v>
      </c>
      <c r="D32" s="384">
        <v>0</v>
      </c>
      <c r="E32" s="384">
        <v>0</v>
      </c>
    </row>
    <row r="33" spans="1:6" ht="13.5" thickBot="1">
      <c r="A33" s="286" t="s">
        <v>411</v>
      </c>
      <c r="B33" s="287" t="s">
        <v>447</v>
      </c>
      <c r="C33" s="384">
        <v>0</v>
      </c>
      <c r="D33" s="384">
        <v>0</v>
      </c>
      <c r="E33" s="384">
        <v>0</v>
      </c>
    </row>
    <row r="34" spans="1:6" ht="13.5" thickBot="1">
      <c r="A34" s="288" t="s">
        <v>413</v>
      </c>
      <c r="B34" s="289" t="s">
        <v>448</v>
      </c>
      <c r="C34" s="385">
        <v>3</v>
      </c>
      <c r="D34" s="385">
        <v>0</v>
      </c>
      <c r="E34" s="385">
        <v>3</v>
      </c>
    </row>
    <row r="35" spans="1:6" ht="13.5" thickBot="1">
      <c r="A35" s="286" t="s">
        <v>415</v>
      </c>
      <c r="B35" s="287" t="s">
        <v>449</v>
      </c>
      <c r="C35" s="384">
        <v>171</v>
      </c>
      <c r="D35" s="384">
        <v>0</v>
      </c>
      <c r="E35" s="384">
        <v>171</v>
      </c>
    </row>
    <row r="36" spans="1:6" ht="13.5" thickBot="1">
      <c r="A36" s="286" t="s">
        <v>417</v>
      </c>
      <c r="B36" s="287" t="s">
        <v>450</v>
      </c>
      <c r="C36" s="384">
        <v>0</v>
      </c>
      <c r="D36" s="384">
        <v>0</v>
      </c>
      <c r="E36" s="384">
        <v>0</v>
      </c>
    </row>
    <row r="37" spans="1:6" ht="13.5" thickBot="1">
      <c r="A37" s="286" t="s">
        <v>419</v>
      </c>
      <c r="B37" s="287" t="s">
        <v>451</v>
      </c>
      <c r="C37" s="384">
        <v>0</v>
      </c>
      <c r="D37" s="384">
        <v>0</v>
      </c>
      <c r="E37" s="384">
        <v>0</v>
      </c>
    </row>
    <row r="38" spans="1:6" ht="13.5" thickBot="1">
      <c r="A38" s="286" t="s">
        <v>452</v>
      </c>
      <c r="B38" s="287" t="s">
        <v>453</v>
      </c>
      <c r="C38" s="384">
        <v>0</v>
      </c>
      <c r="D38" s="384">
        <v>0</v>
      </c>
      <c r="E38" s="384">
        <v>0</v>
      </c>
    </row>
    <row r="39" spans="1:6" ht="13.5" thickBot="1">
      <c r="A39" s="288" t="s">
        <v>454</v>
      </c>
      <c r="B39" s="289" t="s">
        <v>455</v>
      </c>
      <c r="C39" s="385">
        <v>171</v>
      </c>
      <c r="D39" s="385">
        <v>0</v>
      </c>
      <c r="E39" s="385">
        <v>171</v>
      </c>
    </row>
    <row r="40" spans="1:6" ht="13.5" thickBot="1">
      <c r="A40" s="288" t="s">
        <v>456</v>
      </c>
      <c r="B40" s="289" t="s">
        <v>457</v>
      </c>
      <c r="C40" s="385">
        <v>-168</v>
      </c>
      <c r="D40" s="385">
        <v>0</v>
      </c>
      <c r="E40" s="385">
        <v>-168</v>
      </c>
    </row>
    <row r="41" spans="1:6" ht="13.5" thickBot="1">
      <c r="A41" s="288" t="s">
        <v>458</v>
      </c>
      <c r="B41" s="289" t="s">
        <v>459</v>
      </c>
      <c r="C41" s="399">
        <v>-89296</v>
      </c>
      <c r="D41" s="385">
        <v>0</v>
      </c>
      <c r="E41" s="399">
        <v>-89296</v>
      </c>
      <c r="F41" s="397" t="s">
        <v>563</v>
      </c>
    </row>
    <row r="42" spans="1:6" ht="13.5" thickBot="1">
      <c r="A42" s="286" t="s">
        <v>460</v>
      </c>
      <c r="B42" s="287" t="s">
        <v>461</v>
      </c>
      <c r="C42" s="384">
        <v>77457</v>
      </c>
      <c r="D42" s="384">
        <v>0</v>
      </c>
      <c r="E42" s="384">
        <v>77457</v>
      </c>
    </row>
    <row r="43" spans="1:6" ht="13.5" thickBot="1">
      <c r="A43" s="286" t="s">
        <v>462</v>
      </c>
      <c r="B43" s="287" t="s">
        <v>463</v>
      </c>
      <c r="C43" s="384">
        <v>44578</v>
      </c>
      <c r="D43" s="384">
        <v>0</v>
      </c>
      <c r="E43" s="384">
        <v>44578</v>
      </c>
    </row>
    <row r="44" spans="1:6" ht="13.5" thickBot="1">
      <c r="A44" s="288" t="s">
        <v>464</v>
      </c>
      <c r="B44" s="289" t="s">
        <v>465</v>
      </c>
      <c r="C44" s="385">
        <v>122035</v>
      </c>
      <c r="D44" s="385">
        <v>0</v>
      </c>
      <c r="E44" s="385">
        <v>122035</v>
      </c>
    </row>
    <row r="45" spans="1:6" ht="13.5" thickBot="1">
      <c r="A45" s="286" t="s">
        <v>466</v>
      </c>
      <c r="B45" s="287" t="s">
        <v>467</v>
      </c>
      <c r="C45" s="384">
        <v>8469</v>
      </c>
      <c r="D45" s="384">
        <v>0</v>
      </c>
      <c r="E45" s="384">
        <v>8469</v>
      </c>
    </row>
    <row r="46" spans="1:6" ht="13.5" thickBot="1">
      <c r="A46" s="288" t="s">
        <v>468</v>
      </c>
      <c r="B46" s="289" t="s">
        <v>469</v>
      </c>
      <c r="C46" s="385">
        <v>113566</v>
      </c>
      <c r="D46" s="385">
        <v>0</v>
      </c>
      <c r="E46" s="385">
        <v>113566</v>
      </c>
    </row>
    <row r="47" spans="1:6" ht="13.5" thickBot="1">
      <c r="A47" s="288" t="s">
        <v>470</v>
      </c>
      <c r="B47" s="289" t="s">
        <v>471</v>
      </c>
      <c r="C47" s="399">
        <v>24270</v>
      </c>
      <c r="D47" s="385">
        <v>0</v>
      </c>
      <c r="E47" s="399">
        <v>24270</v>
      </c>
      <c r="F47" s="397" t="s">
        <v>563</v>
      </c>
    </row>
  </sheetData>
  <mergeCells count="2">
    <mergeCell ref="A3:E3"/>
    <mergeCell ref="A1:E1"/>
  </mergeCells>
  <phoneticPr fontId="2" type="noConversion"/>
  <pageMargins left="0.75" right="0.75" top="1" bottom="1" header="0.5" footer="0.5"/>
  <pageSetup paperSize="9" scale="69" orientation="landscape" horizontalDpi="300" verticalDpi="300" r:id="rId1"/>
  <headerFooter alignWithMargins="0">
    <oddHeader>&amp;C&amp;L&amp;RÉrték típus: Ezer Forint</oddHeader>
    <oddFooter>&amp;C&amp;LAdatellenőrző kód: 74-4f5c-3f-6341-4-5975-27562a2a41-7-25-717a-7b20&amp;R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G39"/>
  <sheetViews>
    <sheetView view="pageBreakPreview" zoomScaleSheetLayoutView="100" workbookViewId="0">
      <selection sqref="A1:D1"/>
    </sheetView>
  </sheetViews>
  <sheetFormatPr defaultRowHeight="15.75"/>
  <cols>
    <col min="1" max="1" width="6.85546875" style="106" customWidth="1"/>
    <col min="2" max="2" width="64.140625" style="117" customWidth="1"/>
    <col min="3" max="3" width="14.42578125" style="112" customWidth="1"/>
    <col min="4" max="4" width="4.7109375" style="97" customWidth="1"/>
    <col min="5" max="7" width="9.140625" style="98"/>
    <col min="8" max="16384" width="9.140625" style="106"/>
  </cols>
  <sheetData>
    <row r="1" spans="1:7">
      <c r="A1" s="507" t="s">
        <v>576</v>
      </c>
      <c r="B1" s="507"/>
      <c r="C1" s="507"/>
      <c r="D1" s="507"/>
      <c r="F1" s="111"/>
    </row>
    <row r="2" spans="1:7">
      <c r="B2" s="95"/>
    </row>
    <row r="3" spans="1:7" s="114" customFormat="1" ht="33" customHeight="1">
      <c r="A3" s="491" t="s">
        <v>135</v>
      </c>
      <c r="B3" s="491"/>
      <c r="C3" s="491"/>
      <c r="D3" s="491"/>
      <c r="E3" s="113"/>
    </row>
    <row r="4" spans="1:7" s="114" customFormat="1" ht="42" customHeight="1">
      <c r="A4" s="491" t="s">
        <v>473</v>
      </c>
      <c r="B4" s="491"/>
      <c r="C4" s="491"/>
      <c r="D4" s="491"/>
      <c r="E4" s="113"/>
    </row>
    <row r="5" spans="1:7">
      <c r="B5" s="115"/>
      <c r="C5" s="116"/>
    </row>
    <row r="6" spans="1:7">
      <c r="C6" s="112" t="s">
        <v>121</v>
      </c>
    </row>
    <row r="7" spans="1:7" s="118" customFormat="1" ht="36" customHeight="1">
      <c r="B7" s="119" t="s">
        <v>165</v>
      </c>
      <c r="C7" s="120"/>
      <c r="D7" s="121"/>
      <c r="E7" s="121"/>
      <c r="F7" s="92"/>
      <c r="G7" s="92"/>
    </row>
    <row r="8" spans="1:7" s="105" customFormat="1" ht="19.5" customHeight="1">
      <c r="B8" s="122" t="s">
        <v>166</v>
      </c>
      <c r="C8" s="386">
        <v>0</v>
      </c>
      <c r="D8" s="107"/>
      <c r="E8" s="110"/>
      <c r="F8" s="110"/>
      <c r="G8" s="110"/>
    </row>
    <row r="9" spans="1:7" s="118" customFormat="1" ht="15" customHeight="1">
      <c r="B9" s="74" t="s">
        <v>167</v>
      </c>
      <c r="C9" s="387">
        <v>7852</v>
      </c>
      <c r="D9" s="123"/>
      <c r="E9" s="92"/>
      <c r="F9" s="92"/>
      <c r="G9" s="92"/>
    </row>
    <row r="10" spans="1:7" s="118" customFormat="1" ht="15" customHeight="1">
      <c r="B10" s="124"/>
      <c r="C10" s="388"/>
      <c r="D10" s="123"/>
      <c r="E10" s="92"/>
      <c r="F10" s="92"/>
      <c r="G10" s="92"/>
    </row>
    <row r="11" spans="1:7" s="118" customFormat="1" ht="15" customHeight="1">
      <c r="B11" s="124" t="s">
        <v>168</v>
      </c>
      <c r="C11" s="386">
        <v>0</v>
      </c>
      <c r="D11" s="123"/>
      <c r="E11" s="92"/>
      <c r="F11" s="92"/>
      <c r="G11" s="92"/>
    </row>
    <row r="12" spans="1:7" s="118" customFormat="1" ht="15" customHeight="1">
      <c r="B12" s="74" t="s">
        <v>169</v>
      </c>
      <c r="C12" s="387">
        <f>SUM(C11)</f>
        <v>0</v>
      </c>
      <c r="D12" s="123"/>
      <c r="E12" s="92"/>
      <c r="F12" s="92"/>
      <c r="G12" s="92"/>
    </row>
    <row r="13" spans="1:7" s="118" customFormat="1" ht="15" customHeight="1">
      <c r="B13" s="125"/>
      <c r="C13" s="389"/>
      <c r="D13" s="123"/>
      <c r="E13" s="92"/>
      <c r="F13" s="92"/>
      <c r="G13" s="92"/>
    </row>
    <row r="14" spans="1:7" s="118" customFormat="1" ht="15" customHeight="1">
      <c r="B14" s="119" t="s">
        <v>170</v>
      </c>
      <c r="C14" s="390"/>
      <c r="D14" s="92"/>
      <c r="E14" s="92"/>
      <c r="F14" s="92"/>
      <c r="G14" s="92"/>
    </row>
    <row r="15" spans="1:7" s="118" customFormat="1" ht="19.5" customHeight="1">
      <c r="B15" s="124" t="s">
        <v>171</v>
      </c>
      <c r="C15" s="391"/>
      <c r="D15" s="92"/>
      <c r="E15" s="92"/>
      <c r="F15" s="92"/>
      <c r="G15" s="92"/>
    </row>
    <row r="16" spans="1:7" s="118" customFormat="1" ht="15" customHeight="1">
      <c r="B16" s="124"/>
      <c r="C16" s="388"/>
      <c r="D16" s="123"/>
      <c r="E16" s="92"/>
      <c r="F16" s="92"/>
      <c r="G16" s="92"/>
    </row>
    <row r="17" spans="2:7" s="127" customFormat="1" ht="34.5" customHeight="1">
      <c r="B17" s="119" t="s">
        <v>172</v>
      </c>
      <c r="C17" s="392"/>
      <c r="D17" s="126"/>
      <c r="E17" s="126"/>
      <c r="F17" s="121"/>
      <c r="G17" s="121"/>
    </row>
    <row r="18" spans="2:7" s="118" customFormat="1" ht="15" customHeight="1">
      <c r="B18" s="125" t="s">
        <v>173</v>
      </c>
      <c r="C18" s="386"/>
      <c r="D18" s="123"/>
      <c r="E18" s="92"/>
      <c r="F18" s="92"/>
      <c r="G18" s="92"/>
    </row>
    <row r="19" spans="2:7" s="130" customFormat="1" ht="15" customHeight="1">
      <c r="B19" s="124" t="s">
        <v>174</v>
      </c>
      <c r="C19" s="386">
        <v>0</v>
      </c>
      <c r="D19" s="128"/>
      <c r="E19" s="129"/>
      <c r="F19" s="129"/>
      <c r="G19" s="129"/>
    </row>
    <row r="20" spans="2:7" s="127" customFormat="1" ht="15" customHeight="1">
      <c r="B20" s="74" t="s">
        <v>167</v>
      </c>
      <c r="C20" s="387">
        <v>7000</v>
      </c>
      <c r="D20" s="115"/>
      <c r="E20" s="121"/>
      <c r="F20" s="121"/>
      <c r="G20" s="121"/>
    </row>
    <row r="21" spans="2:7" s="118" customFormat="1" ht="15" customHeight="1">
      <c r="B21" s="124"/>
      <c r="C21" s="386"/>
      <c r="D21" s="123"/>
      <c r="E21" s="92"/>
      <c r="F21" s="92"/>
      <c r="G21" s="92"/>
    </row>
    <row r="22" spans="2:7" s="118" customFormat="1" ht="15" customHeight="1">
      <c r="B22" s="74" t="s">
        <v>175</v>
      </c>
      <c r="C22" s="393"/>
      <c r="D22" s="123"/>
      <c r="E22" s="92"/>
      <c r="F22" s="92"/>
      <c r="G22" s="92"/>
    </row>
    <row r="23" spans="2:7" s="118" customFormat="1" ht="15" customHeight="1">
      <c r="B23" s="124" t="s">
        <v>176</v>
      </c>
      <c r="C23" s="386">
        <v>338</v>
      </c>
      <c r="D23" s="123"/>
      <c r="E23" s="92"/>
      <c r="F23" s="92"/>
      <c r="G23" s="92"/>
    </row>
    <row r="24" spans="2:7" s="118" customFormat="1" ht="15" customHeight="1">
      <c r="B24" s="124" t="s">
        <v>177</v>
      </c>
      <c r="C24" s="386">
        <v>473</v>
      </c>
      <c r="D24" s="123"/>
      <c r="E24" s="92"/>
      <c r="F24" s="92"/>
      <c r="G24" s="92"/>
    </row>
    <row r="25" spans="2:7" s="131" customFormat="1" ht="15" customHeight="1">
      <c r="B25" s="74" t="s">
        <v>167</v>
      </c>
      <c r="C25" s="387">
        <v>4800</v>
      </c>
      <c r="D25" s="115"/>
      <c r="E25" s="126"/>
      <c r="F25" s="126"/>
      <c r="G25" s="126"/>
    </row>
    <row r="26" spans="2:7" s="118" customFormat="1" ht="15" customHeight="1">
      <c r="B26" s="74" t="s">
        <v>169</v>
      </c>
      <c r="C26" s="387">
        <v>811</v>
      </c>
      <c r="D26" s="123"/>
      <c r="E26" s="92"/>
      <c r="F26" s="92"/>
      <c r="G26" s="92"/>
    </row>
    <row r="27" spans="2:7" s="118" customFormat="1" ht="15" customHeight="1">
      <c r="B27" s="124"/>
      <c r="C27" s="386"/>
      <c r="D27" s="123"/>
      <c r="E27" s="92"/>
      <c r="F27" s="92"/>
      <c r="G27" s="92"/>
    </row>
    <row r="28" spans="2:7" s="118" customFormat="1" ht="36.75" customHeight="1">
      <c r="B28" s="119" t="s">
        <v>178</v>
      </c>
      <c r="C28" s="390"/>
      <c r="D28" s="92"/>
      <c r="E28" s="92"/>
      <c r="F28" s="92"/>
      <c r="G28" s="92"/>
    </row>
    <row r="29" spans="2:7" s="118" customFormat="1" ht="15" customHeight="1">
      <c r="B29" s="124" t="s">
        <v>179</v>
      </c>
      <c r="C29" s="391">
        <v>0</v>
      </c>
      <c r="D29" s="123"/>
      <c r="E29" s="92"/>
      <c r="F29" s="92"/>
      <c r="G29" s="92"/>
    </row>
    <row r="30" spans="2:7" s="118" customFormat="1" ht="15" customHeight="1">
      <c r="B30" s="124" t="s">
        <v>180</v>
      </c>
      <c r="C30" s="391">
        <v>0</v>
      </c>
      <c r="D30" s="123"/>
      <c r="E30" s="92"/>
      <c r="F30" s="92"/>
      <c r="G30" s="92"/>
    </row>
    <row r="31" spans="2:7" s="118" customFormat="1" ht="15" customHeight="1">
      <c r="B31" s="74" t="s">
        <v>169</v>
      </c>
      <c r="C31" s="394">
        <v>0</v>
      </c>
      <c r="D31" s="123"/>
      <c r="E31" s="92"/>
      <c r="F31" s="92"/>
      <c r="G31" s="92"/>
    </row>
    <row r="32" spans="2:7" s="118" customFormat="1" ht="15" customHeight="1">
      <c r="B32" s="124"/>
      <c r="C32" s="386"/>
      <c r="D32" s="123"/>
      <c r="E32" s="92"/>
      <c r="F32" s="92"/>
      <c r="G32" s="92"/>
    </row>
    <row r="33" spans="2:7" s="118" customFormat="1" ht="21" customHeight="1">
      <c r="B33" s="74" t="s">
        <v>181</v>
      </c>
      <c r="C33" s="392"/>
      <c r="D33" s="126"/>
      <c r="E33" s="126"/>
      <c r="F33" s="92"/>
      <c r="G33" s="92"/>
    </row>
    <row r="34" spans="2:7" s="118" customFormat="1" ht="15" customHeight="1">
      <c r="B34" s="124" t="s">
        <v>182</v>
      </c>
      <c r="C34" s="391">
        <v>0</v>
      </c>
      <c r="D34" s="123"/>
      <c r="E34" s="92"/>
      <c r="F34" s="92"/>
      <c r="G34" s="92"/>
    </row>
    <row r="35" spans="2:7" s="118" customFormat="1" ht="15" customHeight="1">
      <c r="B35" s="124" t="s">
        <v>174</v>
      </c>
      <c r="C35" s="391">
        <v>0</v>
      </c>
      <c r="D35" s="123"/>
      <c r="E35" s="92"/>
      <c r="F35" s="92"/>
      <c r="G35" s="92"/>
    </row>
    <row r="36" spans="2:7" s="131" customFormat="1" ht="15" customHeight="1">
      <c r="B36" s="74" t="s">
        <v>167</v>
      </c>
      <c r="C36" s="390">
        <v>0</v>
      </c>
      <c r="D36" s="115"/>
      <c r="E36" s="126"/>
      <c r="F36" s="126"/>
      <c r="G36" s="126"/>
    </row>
    <row r="37" spans="2:7" ht="15" customHeight="1">
      <c r="B37" s="119" t="s">
        <v>169</v>
      </c>
      <c r="C37" s="390">
        <v>0</v>
      </c>
    </row>
    <row r="38" spans="2:7" ht="15" customHeight="1">
      <c r="B38" s="132"/>
      <c r="C38" s="386"/>
    </row>
    <row r="39" spans="2:7" s="108" customFormat="1" ht="15" customHeight="1">
      <c r="B39" s="119" t="s">
        <v>183</v>
      </c>
      <c r="C39" s="395">
        <v>811</v>
      </c>
      <c r="D39" s="133"/>
      <c r="E39" s="104"/>
      <c r="F39" s="104"/>
      <c r="G39" s="104"/>
    </row>
  </sheetData>
  <mergeCells count="3">
    <mergeCell ref="A1:D1"/>
    <mergeCell ref="A3:D3"/>
    <mergeCell ref="A4:D4"/>
  </mergeCells>
  <phoneticPr fontId="0" type="noConversion"/>
  <pageMargins left="0.33" right="0.22" top="0.53" bottom="0.5" header="0.51181102362204722" footer="0.51181102362204722"/>
  <pageSetup paperSize="9" scale="97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66"/>
  <sheetViews>
    <sheetView tabSelected="1" showWhiteSpace="0" view="pageBreakPreview" zoomScale="60" workbookViewId="0">
      <selection sqref="A1:E1"/>
    </sheetView>
  </sheetViews>
  <sheetFormatPr defaultRowHeight="15.75"/>
  <cols>
    <col min="1" max="1" width="5.140625" style="291" customWidth="1"/>
    <col min="2" max="2" width="3.140625" style="292" customWidth="1"/>
    <col min="3" max="3" width="84.85546875" style="293" customWidth="1"/>
    <col min="4" max="4" width="14.42578125" style="307" customWidth="1"/>
    <col min="5" max="5" width="8.28515625" style="292" customWidth="1"/>
    <col min="6" max="16384" width="9.140625" style="291"/>
  </cols>
  <sheetData>
    <row r="1" spans="1:9">
      <c r="A1" s="514" t="s">
        <v>577</v>
      </c>
      <c r="B1" s="513"/>
      <c r="C1" s="513"/>
      <c r="D1" s="513"/>
      <c r="E1" s="513"/>
      <c r="F1" s="294"/>
      <c r="G1" s="294"/>
      <c r="H1" s="294"/>
      <c r="I1" s="294"/>
    </row>
    <row r="2" spans="1:9">
      <c r="D2" s="294"/>
      <c r="E2" s="294"/>
      <c r="F2" s="294"/>
      <c r="G2" s="294"/>
      <c r="H2" s="294"/>
      <c r="I2" s="294"/>
    </row>
    <row r="3" spans="1:9" ht="20.25">
      <c r="A3" s="508" t="s">
        <v>511</v>
      </c>
      <c r="B3" s="508"/>
      <c r="C3" s="508"/>
      <c r="D3" s="508"/>
      <c r="E3" s="508"/>
      <c r="F3" s="295"/>
      <c r="G3" s="295"/>
      <c r="H3" s="295"/>
      <c r="I3" s="295"/>
    </row>
    <row r="4" spans="1:9">
      <c r="C4" s="296"/>
      <c r="D4" s="297"/>
    </row>
    <row r="5" spans="1:9">
      <c r="D5" s="298" t="s">
        <v>0</v>
      </c>
    </row>
    <row r="6" spans="1:9">
      <c r="B6" s="509" t="s">
        <v>138</v>
      </c>
      <c r="C6" s="510"/>
      <c r="D6" s="299"/>
      <c r="E6" s="291"/>
    </row>
    <row r="7" spans="1:9">
      <c r="B7" s="301"/>
      <c r="C7" s="302" t="s">
        <v>512</v>
      </c>
      <c r="D7" s="301">
        <v>14</v>
      </c>
      <c r="E7" s="291"/>
    </row>
    <row r="8" spans="1:9">
      <c r="B8" s="299"/>
      <c r="C8" s="300" t="s">
        <v>475</v>
      </c>
      <c r="D8" s="299">
        <v>14</v>
      </c>
      <c r="E8" s="291"/>
    </row>
    <row r="9" spans="1:9">
      <c r="B9" s="301"/>
      <c r="C9" s="302" t="s">
        <v>513</v>
      </c>
      <c r="D9" s="303">
        <v>167674</v>
      </c>
      <c r="E9" s="291"/>
    </row>
    <row r="10" spans="1:9">
      <c r="B10" s="301"/>
      <c r="C10" s="302" t="s">
        <v>476</v>
      </c>
      <c r="D10" s="303">
        <v>30674</v>
      </c>
      <c r="E10" s="291"/>
      <c r="F10" s="304"/>
    </row>
    <row r="11" spans="1:9">
      <c r="B11" s="301"/>
      <c r="C11" s="302" t="s">
        <v>477</v>
      </c>
      <c r="D11" s="303">
        <v>10898</v>
      </c>
      <c r="E11" s="291"/>
    </row>
    <row r="12" spans="1:9">
      <c r="B12" s="301"/>
      <c r="C12" s="302" t="s">
        <v>478</v>
      </c>
      <c r="D12" s="301">
        <v>221</v>
      </c>
      <c r="E12" s="291"/>
    </row>
    <row r="13" spans="1:9">
      <c r="B13" s="301"/>
      <c r="C13" s="302" t="s">
        <v>479</v>
      </c>
      <c r="D13" s="303">
        <v>142612</v>
      </c>
      <c r="E13" s="291"/>
    </row>
    <row r="14" spans="1:9">
      <c r="B14" s="301"/>
      <c r="C14" s="302" t="s">
        <v>480</v>
      </c>
      <c r="D14" s="303">
        <v>625952</v>
      </c>
      <c r="E14" s="291"/>
    </row>
    <row r="15" spans="1:9">
      <c r="B15" s="301"/>
      <c r="C15" s="302" t="s">
        <v>514</v>
      </c>
      <c r="D15" s="303">
        <v>648751</v>
      </c>
      <c r="E15" s="291"/>
    </row>
    <row r="16" spans="1:9">
      <c r="B16" s="301"/>
      <c r="C16" s="302" t="s">
        <v>481</v>
      </c>
      <c r="D16" s="303">
        <v>0</v>
      </c>
      <c r="E16" s="291"/>
    </row>
    <row r="17" spans="2:5">
      <c r="B17" s="301"/>
      <c r="C17" s="302" t="s">
        <v>515</v>
      </c>
      <c r="D17" s="303">
        <v>291</v>
      </c>
      <c r="E17" s="291"/>
    </row>
    <row r="18" spans="2:5">
      <c r="B18" s="301"/>
      <c r="C18" s="302" t="s">
        <v>516</v>
      </c>
      <c r="D18" s="303">
        <v>11707</v>
      </c>
      <c r="E18" s="291"/>
    </row>
    <row r="19" spans="2:5">
      <c r="B19" s="301"/>
      <c r="C19" s="302" t="s">
        <v>482</v>
      </c>
      <c r="D19" s="301">
        <v>45</v>
      </c>
      <c r="E19" s="291"/>
    </row>
    <row r="20" spans="2:5">
      <c r="B20" s="300"/>
      <c r="C20" s="300" t="s">
        <v>483</v>
      </c>
      <c r="D20" s="305">
        <f>SUM(D9:D19)</f>
        <v>1638825</v>
      </c>
      <c r="E20" s="291"/>
    </row>
    <row r="21" spans="2:5">
      <c r="B21" s="301"/>
      <c r="C21" s="302" t="s">
        <v>484</v>
      </c>
      <c r="D21" s="301">
        <v>0</v>
      </c>
      <c r="E21" s="291"/>
    </row>
    <row r="22" spans="2:5">
      <c r="B22" s="301"/>
      <c r="C22" s="302" t="s">
        <v>485</v>
      </c>
      <c r="D22" s="301">
        <v>10</v>
      </c>
      <c r="E22" s="291"/>
    </row>
    <row r="23" spans="2:5">
      <c r="B23" s="301"/>
      <c r="C23" s="302" t="s">
        <v>486</v>
      </c>
      <c r="D23" s="301">
        <v>146</v>
      </c>
      <c r="E23" s="291"/>
    </row>
    <row r="24" spans="2:5">
      <c r="B24" s="300"/>
      <c r="C24" s="300" t="s">
        <v>487</v>
      </c>
      <c r="D24" s="305">
        <f>SUM(D21:D23)</f>
        <v>156</v>
      </c>
      <c r="E24" s="291"/>
    </row>
    <row r="25" spans="2:5">
      <c r="B25" s="301"/>
      <c r="C25" s="302" t="s">
        <v>517</v>
      </c>
      <c r="D25" s="303">
        <v>46177</v>
      </c>
      <c r="E25" s="291"/>
    </row>
    <row r="26" spans="2:5">
      <c r="B26" s="301"/>
      <c r="C26" s="302" t="s">
        <v>518</v>
      </c>
      <c r="D26" s="303">
        <v>1948</v>
      </c>
      <c r="E26" s="291"/>
    </row>
    <row r="27" spans="2:5">
      <c r="B27" s="301"/>
      <c r="C27" s="302" t="s">
        <v>519</v>
      </c>
      <c r="D27" s="303">
        <v>14300</v>
      </c>
      <c r="E27" s="291"/>
    </row>
    <row r="28" spans="2:5">
      <c r="B28" s="301"/>
      <c r="C28" s="302" t="s">
        <v>520</v>
      </c>
      <c r="D28" s="303">
        <v>2206</v>
      </c>
      <c r="E28" s="291"/>
    </row>
    <row r="29" spans="2:5">
      <c r="B29" s="301"/>
      <c r="C29" s="302" t="s">
        <v>521</v>
      </c>
      <c r="D29" s="303">
        <v>1089763</v>
      </c>
      <c r="E29" s="291"/>
    </row>
    <row r="30" spans="2:5">
      <c r="B30" s="301"/>
      <c r="C30" s="302" t="s">
        <v>522</v>
      </c>
      <c r="D30" s="303">
        <v>43680</v>
      </c>
      <c r="E30" s="291"/>
    </row>
    <row r="31" spans="2:5">
      <c r="B31" s="300"/>
      <c r="C31" s="300" t="s">
        <v>523</v>
      </c>
      <c r="D31" s="305">
        <f>SUM(D25:D30)</f>
        <v>1198074</v>
      </c>
      <c r="E31" s="291"/>
    </row>
    <row r="32" spans="2:5">
      <c r="B32" s="511" t="s">
        <v>488</v>
      </c>
      <c r="C32" s="512"/>
      <c r="D32" s="305">
        <f>SUM(D8,D20,D24,D31)</f>
        <v>2837069</v>
      </c>
      <c r="E32" s="291"/>
    </row>
    <row r="33" spans="2:5">
      <c r="B33" s="301"/>
      <c r="C33" s="302" t="s">
        <v>489</v>
      </c>
      <c r="D33" s="301">
        <v>353</v>
      </c>
      <c r="E33" s="291"/>
    </row>
    <row r="34" spans="2:5">
      <c r="B34" s="300"/>
      <c r="C34" s="300" t="s">
        <v>524</v>
      </c>
      <c r="D34" s="299">
        <v>353</v>
      </c>
      <c r="E34" s="291"/>
    </row>
    <row r="35" spans="2:5">
      <c r="B35" s="301"/>
      <c r="C35" s="302" t="s">
        <v>490</v>
      </c>
      <c r="D35" s="301">
        <v>479</v>
      </c>
      <c r="E35" s="291"/>
    </row>
    <row r="36" spans="2:5">
      <c r="B36" s="301"/>
      <c r="C36" s="302" t="s">
        <v>491</v>
      </c>
      <c r="D36" s="303">
        <v>137749</v>
      </c>
      <c r="E36" s="291"/>
    </row>
    <row r="37" spans="2:5">
      <c r="B37" s="301"/>
      <c r="C37" s="302" t="s">
        <v>492</v>
      </c>
      <c r="D37" s="301">
        <v>0</v>
      </c>
      <c r="E37" s="291"/>
    </row>
    <row r="38" spans="2:5">
      <c r="B38" s="301"/>
      <c r="C38" s="300" t="s">
        <v>493</v>
      </c>
      <c r="D38" s="305">
        <f>SUM(D35:D37)</f>
        <v>138228</v>
      </c>
      <c r="E38" s="306"/>
    </row>
    <row r="39" spans="2:5">
      <c r="B39" s="301"/>
      <c r="C39" s="302" t="s">
        <v>526</v>
      </c>
      <c r="D39" s="303">
        <v>0</v>
      </c>
      <c r="E39" s="291"/>
    </row>
    <row r="40" spans="2:5">
      <c r="B40" s="301"/>
      <c r="C40" s="302" t="s">
        <v>527</v>
      </c>
      <c r="D40" s="303">
        <v>5523</v>
      </c>
      <c r="E40" s="291"/>
    </row>
    <row r="41" spans="2:5">
      <c r="B41" s="301"/>
      <c r="C41" s="302" t="s">
        <v>533</v>
      </c>
      <c r="D41" s="303">
        <v>7598</v>
      </c>
      <c r="E41" s="308"/>
    </row>
    <row r="42" spans="2:5">
      <c r="B42" s="301"/>
      <c r="C42" s="302" t="s">
        <v>534</v>
      </c>
      <c r="D42" s="303">
        <v>505</v>
      </c>
      <c r="E42" s="291"/>
    </row>
    <row r="43" spans="2:5">
      <c r="B43" s="301"/>
      <c r="C43" s="300" t="s">
        <v>494</v>
      </c>
      <c r="D43" s="305">
        <f>SUM(D39:D42)</f>
        <v>13626</v>
      </c>
      <c r="E43" s="291"/>
    </row>
    <row r="44" spans="2:5">
      <c r="B44" s="301"/>
      <c r="C44" s="300" t="s">
        <v>535</v>
      </c>
      <c r="D44" s="305">
        <v>5</v>
      </c>
      <c r="E44" s="291"/>
    </row>
    <row r="45" spans="2:5">
      <c r="B45" s="301"/>
      <c r="C45" s="300" t="s">
        <v>525</v>
      </c>
      <c r="D45" s="305">
        <v>5</v>
      </c>
      <c r="E45" s="291"/>
    </row>
    <row r="46" spans="2:5">
      <c r="B46" s="301"/>
      <c r="C46" s="302" t="s">
        <v>495</v>
      </c>
      <c r="D46" s="301">
        <v>520</v>
      </c>
      <c r="E46" s="291"/>
    </row>
    <row r="47" spans="2:5">
      <c r="B47" s="301"/>
      <c r="C47" s="302" t="s">
        <v>496</v>
      </c>
      <c r="D47" s="301">
        <v>157</v>
      </c>
      <c r="E47" s="291"/>
    </row>
    <row r="48" spans="2:5">
      <c r="B48" s="301"/>
      <c r="C48" s="300" t="s">
        <v>497</v>
      </c>
      <c r="D48" s="299">
        <f>SUM(D46:D47)</f>
        <v>677</v>
      </c>
      <c r="E48" s="291"/>
    </row>
    <row r="49" spans="2:5">
      <c r="B49" s="301"/>
      <c r="C49" s="302" t="s">
        <v>498</v>
      </c>
      <c r="D49" s="301">
        <v>0</v>
      </c>
      <c r="E49" s="291"/>
    </row>
    <row r="50" spans="2:5">
      <c r="B50" s="301"/>
      <c r="C50" s="302" t="s">
        <v>528</v>
      </c>
      <c r="D50" s="303">
        <v>0</v>
      </c>
      <c r="E50" s="291"/>
    </row>
    <row r="51" spans="2:5">
      <c r="B51" s="301"/>
      <c r="C51" s="300" t="s">
        <v>499</v>
      </c>
      <c r="D51" s="305">
        <f>SUM(D32,D34,D38,D43,D45,D48)</f>
        <v>2989958</v>
      </c>
      <c r="E51" s="291"/>
    </row>
    <row r="52" spans="2:5">
      <c r="B52" s="301"/>
      <c r="C52" s="302" t="s">
        <v>500</v>
      </c>
      <c r="D52" s="303">
        <v>3189615</v>
      </c>
      <c r="E52" s="291"/>
    </row>
    <row r="53" spans="2:5">
      <c r="B53" s="301"/>
      <c r="C53" s="302" t="s">
        <v>501</v>
      </c>
      <c r="D53" s="303">
        <v>50216</v>
      </c>
      <c r="E53" s="291"/>
    </row>
    <row r="54" spans="2:5">
      <c r="B54" s="301"/>
      <c r="C54" s="302" t="s">
        <v>502</v>
      </c>
      <c r="D54" s="400">
        <v>-552146</v>
      </c>
      <c r="E54" s="291" t="s">
        <v>563</v>
      </c>
    </row>
    <row r="55" spans="2:5">
      <c r="B55" s="301"/>
      <c r="C55" s="302" t="s">
        <v>503</v>
      </c>
      <c r="D55" s="400">
        <v>24270</v>
      </c>
      <c r="E55" s="291" t="s">
        <v>563</v>
      </c>
    </row>
    <row r="56" spans="2:5">
      <c r="B56" s="301"/>
      <c r="C56" s="300" t="s">
        <v>504</v>
      </c>
      <c r="D56" s="305">
        <f>SUM(D52:D55)</f>
        <v>2711955</v>
      </c>
      <c r="E56" s="291"/>
    </row>
    <row r="57" spans="2:5">
      <c r="B57" s="301"/>
      <c r="C57" s="302" t="s">
        <v>529</v>
      </c>
      <c r="D57" s="301">
        <v>2784</v>
      </c>
      <c r="E57" s="291"/>
    </row>
    <row r="58" spans="2:5">
      <c r="B58" s="301"/>
      <c r="C58" s="302" t="s">
        <v>531</v>
      </c>
      <c r="D58" s="301">
        <v>8996</v>
      </c>
      <c r="E58" s="291"/>
    </row>
    <row r="59" spans="2:5">
      <c r="B59" s="301"/>
      <c r="C59" s="302" t="s">
        <v>530</v>
      </c>
      <c r="D59" s="301">
        <v>1</v>
      </c>
      <c r="E59" s="291"/>
    </row>
    <row r="60" spans="2:5">
      <c r="B60" s="301"/>
      <c r="C60" s="302" t="s">
        <v>505</v>
      </c>
      <c r="D60" s="301">
        <v>4512</v>
      </c>
      <c r="E60" s="291"/>
    </row>
    <row r="61" spans="2:5">
      <c r="B61" s="301"/>
      <c r="C61" s="300" t="s">
        <v>506</v>
      </c>
      <c r="D61" s="305">
        <f>SUM(D57:D60)</f>
        <v>16293</v>
      </c>
      <c r="E61" s="306"/>
    </row>
    <row r="62" spans="2:5">
      <c r="B62" s="301"/>
      <c r="C62" s="302" t="s">
        <v>532</v>
      </c>
      <c r="D62" s="303">
        <v>18379</v>
      </c>
      <c r="E62" s="306"/>
    </row>
    <row r="63" spans="2:5">
      <c r="B63" s="301"/>
      <c r="C63" s="302" t="s">
        <v>507</v>
      </c>
      <c r="D63" s="303">
        <v>22558</v>
      </c>
      <c r="E63" s="291"/>
    </row>
    <row r="64" spans="2:5">
      <c r="B64" s="301"/>
      <c r="C64" s="302" t="s">
        <v>508</v>
      </c>
      <c r="D64" s="303">
        <v>220773</v>
      </c>
      <c r="E64" s="291"/>
    </row>
    <row r="65" spans="2:5">
      <c r="B65" s="301"/>
      <c r="C65" s="300" t="s">
        <v>509</v>
      </c>
      <c r="D65" s="305">
        <f>SUM(D62:D64)</f>
        <v>261710</v>
      </c>
      <c r="E65" s="291"/>
    </row>
    <row r="66" spans="2:5">
      <c r="B66" s="300"/>
      <c r="C66" s="300" t="s">
        <v>510</v>
      </c>
      <c r="D66" s="305">
        <f>SUM(D56,D61,D65)</f>
        <v>2989958</v>
      </c>
      <c r="E66" s="291"/>
    </row>
  </sheetData>
  <mergeCells count="4">
    <mergeCell ref="A3:E3"/>
    <mergeCell ref="B6:C6"/>
    <mergeCell ref="B32:C32"/>
    <mergeCell ref="A1:E1"/>
  </mergeCells>
  <phoneticPr fontId="69" type="noConversion"/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04"/>
  <sheetViews>
    <sheetView zoomScale="125" zoomScaleNormal="125" workbookViewId="0">
      <selection activeCell="B1" sqref="B1:F1"/>
    </sheetView>
  </sheetViews>
  <sheetFormatPr defaultColWidth="8.85546875" defaultRowHeight="15"/>
  <cols>
    <col min="1" max="1" width="8" style="109" customWidth="1"/>
    <col min="2" max="2" width="42.7109375" style="135" customWidth="1"/>
    <col min="3" max="3" width="4.28515625" style="135" hidden="1" customWidth="1"/>
    <col min="4" max="6" width="20.42578125" style="135" customWidth="1"/>
    <col min="7" max="7" width="13.5703125" style="135" customWidth="1"/>
    <col min="8" max="8" width="13.85546875" style="149" customWidth="1"/>
    <col min="9" max="16384" width="8.85546875" style="55"/>
  </cols>
  <sheetData>
    <row r="1" spans="1:12" ht="23.25" customHeight="1">
      <c r="B1" s="404" t="s">
        <v>565</v>
      </c>
      <c r="C1" s="404"/>
      <c r="D1" s="404"/>
      <c r="E1" s="404"/>
      <c r="F1" s="404"/>
      <c r="G1" s="163"/>
      <c r="H1" s="163"/>
      <c r="I1" s="163"/>
      <c r="J1" s="134"/>
      <c r="K1" s="134"/>
      <c r="L1" s="134"/>
    </row>
    <row r="2" spans="1:12" ht="42" customHeight="1">
      <c r="A2" s="136"/>
      <c r="B2" s="409" t="s">
        <v>265</v>
      </c>
      <c r="C2" s="409"/>
      <c r="D2" s="409"/>
      <c r="E2" s="410"/>
      <c r="F2" s="410"/>
      <c r="G2" s="136"/>
      <c r="H2" s="136"/>
      <c r="I2" s="136"/>
      <c r="J2" s="136"/>
      <c r="K2" s="136"/>
      <c r="L2" s="137"/>
    </row>
    <row r="3" spans="1:12" ht="16.5" thickBot="1">
      <c r="B3" s="414" t="s">
        <v>185</v>
      </c>
      <c r="C3" s="414"/>
      <c r="D3" s="414"/>
      <c r="E3" s="415"/>
      <c r="F3" s="415"/>
      <c r="G3" s="138"/>
      <c r="H3" s="139"/>
    </row>
    <row r="4" spans="1:12" ht="22.15" customHeight="1" thickBot="1">
      <c r="B4" s="411" t="s">
        <v>186</v>
      </c>
      <c r="C4" s="411"/>
      <c r="D4" s="342" t="s">
        <v>274</v>
      </c>
      <c r="E4" s="342" t="s">
        <v>273</v>
      </c>
      <c r="F4" s="342" t="s">
        <v>275</v>
      </c>
      <c r="G4" s="140"/>
      <c r="H4" s="141"/>
    </row>
    <row r="5" spans="1:12" ht="18.75">
      <c r="B5" s="340" t="s">
        <v>187</v>
      </c>
      <c r="C5" s="343"/>
      <c r="D5" s="354">
        <v>71494</v>
      </c>
      <c r="E5" s="341">
        <v>71494</v>
      </c>
      <c r="F5" s="341">
        <v>71494</v>
      </c>
      <c r="G5" s="136"/>
      <c r="H5" s="143"/>
    </row>
    <row r="6" spans="1:12">
      <c r="B6" s="407" t="s">
        <v>188</v>
      </c>
      <c r="C6" s="408"/>
      <c r="D6" s="355">
        <v>9023</v>
      </c>
      <c r="E6" s="328">
        <v>9023</v>
      </c>
      <c r="F6" s="328">
        <v>9023</v>
      </c>
      <c r="G6" s="103"/>
      <c r="H6" s="143"/>
    </row>
    <row r="7" spans="1:12">
      <c r="B7" s="144" t="s">
        <v>189</v>
      </c>
      <c r="C7" s="344"/>
      <c r="D7" s="355">
        <v>6240</v>
      </c>
      <c r="E7" s="328">
        <v>6240</v>
      </c>
      <c r="F7" s="328">
        <v>6240</v>
      </c>
      <c r="G7" s="139"/>
      <c r="H7" s="143"/>
    </row>
    <row r="8" spans="1:12">
      <c r="B8" s="144" t="s">
        <v>83</v>
      </c>
      <c r="C8" s="344"/>
      <c r="D8" s="355">
        <v>1205</v>
      </c>
      <c r="E8" s="328">
        <v>1205</v>
      </c>
      <c r="F8" s="328">
        <v>1205</v>
      </c>
      <c r="G8" s="143"/>
      <c r="H8" s="55"/>
    </row>
    <row r="9" spans="1:12">
      <c r="B9" s="144" t="s">
        <v>190</v>
      </c>
      <c r="C9" s="344"/>
      <c r="D9" s="355">
        <v>2906</v>
      </c>
      <c r="E9" s="328">
        <v>2906</v>
      </c>
      <c r="F9" s="328">
        <v>2906</v>
      </c>
      <c r="G9" s="143"/>
      <c r="H9" s="55"/>
    </row>
    <row r="10" spans="1:12">
      <c r="B10" s="144" t="s">
        <v>191</v>
      </c>
      <c r="C10" s="344"/>
      <c r="D10" s="355">
        <v>6923</v>
      </c>
      <c r="E10" s="328">
        <v>6923</v>
      </c>
      <c r="F10" s="328">
        <v>6923</v>
      </c>
      <c r="G10" s="143"/>
      <c r="H10" s="55"/>
    </row>
    <row r="11" spans="1:12">
      <c r="B11" s="144" t="s">
        <v>192</v>
      </c>
      <c r="C11" s="344"/>
      <c r="D11" s="355">
        <v>14681</v>
      </c>
      <c r="E11" s="328">
        <v>14681</v>
      </c>
      <c r="F11" s="328">
        <v>14681</v>
      </c>
      <c r="G11" s="143"/>
      <c r="H11" s="55"/>
    </row>
    <row r="12" spans="1:12">
      <c r="B12" s="407" t="s">
        <v>193</v>
      </c>
      <c r="C12" s="408"/>
      <c r="D12" s="355">
        <v>52195</v>
      </c>
      <c r="E12" s="328">
        <v>51406</v>
      </c>
      <c r="F12" s="328">
        <v>51406</v>
      </c>
      <c r="G12" s="143"/>
      <c r="H12" s="55"/>
    </row>
    <row r="13" spans="1:12">
      <c r="B13" s="144" t="s">
        <v>194</v>
      </c>
      <c r="C13" s="344"/>
      <c r="D13" s="355">
        <v>28795</v>
      </c>
      <c r="E13" s="328">
        <v>28795</v>
      </c>
      <c r="F13" s="328">
        <v>28795</v>
      </c>
      <c r="G13" s="143"/>
      <c r="H13" s="55"/>
    </row>
    <row r="14" spans="1:12">
      <c r="B14" s="144" t="s">
        <v>195</v>
      </c>
      <c r="C14" s="344"/>
      <c r="D14" s="355">
        <v>16001</v>
      </c>
      <c r="E14" s="328">
        <v>15302</v>
      </c>
      <c r="F14" s="328">
        <v>15302</v>
      </c>
      <c r="G14" s="143"/>
      <c r="H14" s="55"/>
    </row>
    <row r="15" spans="1:12">
      <c r="B15" s="144" t="s">
        <v>196</v>
      </c>
      <c r="C15" s="344"/>
      <c r="D15" s="355">
        <v>903</v>
      </c>
      <c r="E15" s="328">
        <v>1816</v>
      </c>
      <c r="F15" s="328">
        <v>1816</v>
      </c>
      <c r="G15" s="143"/>
      <c r="H15" s="55"/>
    </row>
    <row r="16" spans="1:12">
      <c r="B16" s="144" t="s">
        <v>197</v>
      </c>
      <c r="C16" s="344"/>
      <c r="D16" s="355">
        <v>14350</v>
      </c>
      <c r="E16" s="328">
        <v>14366</v>
      </c>
      <c r="F16" s="328">
        <v>14366</v>
      </c>
      <c r="G16" s="143"/>
      <c r="H16" s="55"/>
    </row>
    <row r="17" spans="2:8">
      <c r="B17" s="144" t="s">
        <v>198</v>
      </c>
      <c r="C17" s="344"/>
      <c r="D17" s="355">
        <v>19910</v>
      </c>
      <c r="E17" s="328">
        <v>19421</v>
      </c>
      <c r="F17" s="328">
        <v>19421</v>
      </c>
      <c r="G17" s="143"/>
      <c r="H17" s="55"/>
    </row>
    <row r="18" spans="2:8">
      <c r="B18" s="144" t="s">
        <v>199</v>
      </c>
      <c r="C18" s="344"/>
      <c r="D18" s="355">
        <v>22424</v>
      </c>
      <c r="E18" s="328">
        <v>23662</v>
      </c>
      <c r="F18" s="328">
        <v>23662</v>
      </c>
      <c r="G18" s="143"/>
      <c r="H18" s="55"/>
    </row>
    <row r="19" spans="2:8">
      <c r="B19" s="144" t="s">
        <v>268</v>
      </c>
      <c r="C19" s="344"/>
      <c r="D19" s="355">
        <v>0</v>
      </c>
      <c r="E19" s="328">
        <v>3326</v>
      </c>
      <c r="F19" s="328">
        <v>3326</v>
      </c>
      <c r="G19" s="143"/>
      <c r="H19" s="55"/>
    </row>
    <row r="20" spans="2:8">
      <c r="B20" s="144" t="s">
        <v>267</v>
      </c>
      <c r="C20" s="344"/>
      <c r="D20" s="355">
        <v>0</v>
      </c>
      <c r="E20" s="328">
        <v>583</v>
      </c>
      <c r="F20" s="328">
        <v>583</v>
      </c>
      <c r="G20" s="143"/>
      <c r="H20" s="55"/>
    </row>
    <row r="21" spans="2:8">
      <c r="B21" s="144" t="s">
        <v>266</v>
      </c>
      <c r="C21" s="344"/>
      <c r="D21" s="355">
        <v>0</v>
      </c>
      <c r="E21" s="328">
        <v>3219</v>
      </c>
      <c r="F21" s="328">
        <v>3219</v>
      </c>
      <c r="G21" s="143"/>
      <c r="H21" s="55"/>
    </row>
    <row r="22" spans="2:8">
      <c r="B22" s="144" t="s">
        <v>237</v>
      </c>
      <c r="C22" s="344"/>
      <c r="D22" s="355">
        <v>0</v>
      </c>
      <c r="E22" s="328">
        <v>4196</v>
      </c>
      <c r="F22" s="328">
        <v>4196</v>
      </c>
      <c r="G22" s="143"/>
      <c r="H22" s="55"/>
    </row>
    <row r="23" spans="2:8">
      <c r="B23" s="144" t="s">
        <v>200</v>
      </c>
      <c r="C23" s="344"/>
      <c r="D23" s="355">
        <v>2923</v>
      </c>
      <c r="E23" s="328">
        <v>3100</v>
      </c>
      <c r="F23" s="328">
        <v>3100</v>
      </c>
      <c r="G23" s="143"/>
      <c r="H23" s="55"/>
    </row>
    <row r="24" spans="2:8" ht="15.75" thickBot="1">
      <c r="B24" s="145" t="s">
        <v>184</v>
      </c>
      <c r="C24" s="345"/>
      <c r="D24" s="356">
        <v>84</v>
      </c>
      <c r="E24" s="334">
        <v>84</v>
      </c>
      <c r="F24" s="334">
        <v>84</v>
      </c>
      <c r="G24" s="143"/>
      <c r="H24" s="55"/>
    </row>
    <row r="25" spans="2:8" ht="19.899999999999999" customHeight="1" thickBot="1">
      <c r="B25" s="405" t="s">
        <v>201</v>
      </c>
      <c r="C25" s="406"/>
      <c r="D25" s="357">
        <f>SUM(D5:D24)</f>
        <v>270057</v>
      </c>
      <c r="E25" s="330">
        <f>SUM(E5:E24)</f>
        <v>281748</v>
      </c>
      <c r="F25" s="330">
        <f>SUM(F5:F24)</f>
        <v>281748</v>
      </c>
      <c r="G25" s="143"/>
      <c r="H25" s="55"/>
    </row>
    <row r="26" spans="2:8">
      <c r="B26" s="146" t="s">
        <v>202</v>
      </c>
      <c r="C26" s="346"/>
      <c r="D26" s="358">
        <v>12348</v>
      </c>
      <c r="E26" s="335">
        <v>12329</v>
      </c>
      <c r="F26" s="335">
        <v>12336</v>
      </c>
      <c r="G26" s="143"/>
      <c r="H26" s="55"/>
    </row>
    <row r="27" spans="2:8">
      <c r="B27" s="145" t="s">
        <v>556</v>
      </c>
      <c r="C27" s="346"/>
      <c r="D27" s="355">
        <v>0</v>
      </c>
      <c r="E27" s="335">
        <v>600</v>
      </c>
      <c r="F27" s="335">
        <v>600</v>
      </c>
      <c r="G27" s="143"/>
      <c r="H27" s="55"/>
    </row>
    <row r="28" spans="2:8">
      <c r="B28" s="144" t="s">
        <v>203</v>
      </c>
      <c r="C28" s="344"/>
      <c r="D28" s="355">
        <v>14828</v>
      </c>
      <c r="E28" s="328">
        <v>70606</v>
      </c>
      <c r="F28" s="328">
        <v>90686</v>
      </c>
      <c r="G28" s="143"/>
      <c r="H28" s="55"/>
    </row>
    <row r="29" spans="2:8">
      <c r="B29" s="144" t="s">
        <v>204</v>
      </c>
      <c r="C29" s="344"/>
      <c r="D29" s="355">
        <v>801</v>
      </c>
      <c r="E29" s="328">
        <v>801</v>
      </c>
      <c r="F29" s="328">
        <v>2844</v>
      </c>
      <c r="G29" s="143"/>
      <c r="H29" s="55"/>
    </row>
    <row r="30" spans="2:8">
      <c r="B30" s="145" t="s">
        <v>269</v>
      </c>
      <c r="C30" s="345"/>
      <c r="D30" s="355">
        <v>0</v>
      </c>
      <c r="E30" s="334">
        <v>0</v>
      </c>
      <c r="F30" s="334">
        <v>2227</v>
      </c>
      <c r="G30" s="143"/>
      <c r="H30" s="55"/>
    </row>
    <row r="31" spans="2:8">
      <c r="B31" s="145" t="s">
        <v>270</v>
      </c>
      <c r="C31" s="345"/>
      <c r="D31" s="355">
        <v>0</v>
      </c>
      <c r="E31" s="334">
        <v>11618</v>
      </c>
      <c r="F31" s="334">
        <v>11618</v>
      </c>
      <c r="G31" s="143"/>
      <c r="H31" s="55"/>
    </row>
    <row r="32" spans="2:8">
      <c r="B32" s="145" t="s">
        <v>238</v>
      </c>
      <c r="C32" s="345"/>
      <c r="D32" s="355">
        <v>0</v>
      </c>
      <c r="E32" s="334">
        <v>0</v>
      </c>
      <c r="F32" s="334">
        <v>30</v>
      </c>
      <c r="G32" s="143"/>
      <c r="H32" s="55"/>
    </row>
    <row r="33" spans="2:8" ht="15.75" thickBot="1">
      <c r="B33" s="145" t="s">
        <v>205</v>
      </c>
      <c r="C33" s="345"/>
      <c r="D33" s="356">
        <v>3500</v>
      </c>
      <c r="E33" s="334">
        <v>3896</v>
      </c>
      <c r="F33" s="334">
        <v>3500</v>
      </c>
      <c r="G33" s="143"/>
      <c r="H33" s="55"/>
    </row>
    <row r="34" spans="2:8" ht="19.899999999999999" customHeight="1" thickBot="1">
      <c r="B34" s="405" t="s">
        <v>206</v>
      </c>
      <c r="C34" s="406"/>
      <c r="D34" s="357">
        <v>31477</v>
      </c>
      <c r="E34" s="330">
        <f>SUM(E26:E33)</f>
        <v>99850</v>
      </c>
      <c r="F34" s="330">
        <f>SUM(F26:F33)</f>
        <v>123841</v>
      </c>
      <c r="G34" s="143"/>
      <c r="H34" s="55"/>
    </row>
    <row r="35" spans="2:8" ht="19.899999999999999" customHeight="1">
      <c r="B35" s="225" t="s">
        <v>17</v>
      </c>
      <c r="C35" s="347"/>
      <c r="D35" s="359">
        <v>0</v>
      </c>
      <c r="E35" s="336">
        <v>42472</v>
      </c>
      <c r="F35" s="336">
        <v>42472</v>
      </c>
      <c r="G35" s="143"/>
      <c r="H35" s="55"/>
    </row>
    <row r="36" spans="2:8" ht="15.75" thickBot="1">
      <c r="B36" s="412" t="s">
        <v>207</v>
      </c>
      <c r="C36" s="413"/>
      <c r="D36" s="356">
        <v>40079</v>
      </c>
      <c r="E36" s="334">
        <v>86356</v>
      </c>
      <c r="F36" s="334">
        <v>86356</v>
      </c>
      <c r="G36" s="106"/>
      <c r="H36" s="143"/>
    </row>
    <row r="37" spans="2:8" ht="19.899999999999999" customHeight="1" thickBot="1">
      <c r="B37" s="405" t="s">
        <v>208</v>
      </c>
      <c r="C37" s="406"/>
      <c r="D37" s="357">
        <f>SUM(D36:D36)</f>
        <v>40079</v>
      </c>
      <c r="E37" s="330">
        <f>SUM(E35:E36)</f>
        <v>128828</v>
      </c>
      <c r="F37" s="330">
        <f>SUM(F35:F36)</f>
        <v>128828</v>
      </c>
      <c r="G37" s="106"/>
      <c r="H37" s="147"/>
    </row>
    <row r="38" spans="2:8">
      <c r="B38" s="407" t="s">
        <v>557</v>
      </c>
      <c r="C38" s="408"/>
      <c r="D38" s="355">
        <v>7000</v>
      </c>
      <c r="E38" s="328">
        <v>7000</v>
      </c>
      <c r="F38" s="328">
        <v>7199</v>
      </c>
      <c r="G38" s="106"/>
      <c r="H38" s="148"/>
    </row>
    <row r="39" spans="2:8">
      <c r="B39" s="407" t="s">
        <v>558</v>
      </c>
      <c r="C39" s="408"/>
      <c r="D39" s="355">
        <v>14000</v>
      </c>
      <c r="E39" s="328">
        <v>19141</v>
      </c>
      <c r="F39" s="328">
        <v>25531</v>
      </c>
      <c r="G39" s="106"/>
      <c r="H39" s="143"/>
    </row>
    <row r="40" spans="2:8">
      <c r="B40" s="407" t="s">
        <v>209</v>
      </c>
      <c r="C40" s="408"/>
      <c r="D40" s="355">
        <v>300</v>
      </c>
      <c r="E40" s="328">
        <v>300</v>
      </c>
      <c r="F40" s="328">
        <v>293</v>
      </c>
      <c r="G40" s="106"/>
      <c r="H40" s="143"/>
    </row>
    <row r="41" spans="2:8">
      <c r="B41" s="144" t="s">
        <v>276</v>
      </c>
      <c r="C41" s="344"/>
      <c r="D41" s="355">
        <v>0</v>
      </c>
      <c r="E41" s="328">
        <v>0</v>
      </c>
      <c r="F41" s="328">
        <v>285</v>
      </c>
      <c r="G41" s="106"/>
      <c r="H41" s="143"/>
    </row>
    <row r="42" spans="2:8">
      <c r="B42" s="144" t="s">
        <v>210</v>
      </c>
      <c r="C42" s="344"/>
      <c r="D42" s="355">
        <v>4800</v>
      </c>
      <c r="E42" s="328">
        <v>4800</v>
      </c>
      <c r="F42" s="328">
        <v>4740</v>
      </c>
      <c r="G42" s="106"/>
      <c r="H42" s="143"/>
    </row>
    <row r="43" spans="2:8" ht="15.75" thickBot="1">
      <c r="B43" s="145" t="s">
        <v>559</v>
      </c>
      <c r="C43" s="345"/>
      <c r="D43" s="356">
        <v>50</v>
      </c>
      <c r="E43" s="334">
        <v>61</v>
      </c>
      <c r="F43" s="334">
        <v>61</v>
      </c>
      <c r="G43" s="106"/>
      <c r="H43" s="143"/>
    </row>
    <row r="44" spans="2:8" ht="19.899999999999999" customHeight="1" thickBot="1">
      <c r="B44" s="405" t="s">
        <v>211</v>
      </c>
      <c r="C44" s="406"/>
      <c r="D44" s="357">
        <f>SUM(D38:D43)</f>
        <v>26150</v>
      </c>
      <c r="E44" s="330">
        <f>SUM(E38:E43)</f>
        <v>31302</v>
      </c>
      <c r="F44" s="330">
        <f>SUM(F38:F43)</f>
        <v>38109</v>
      </c>
      <c r="G44" s="149"/>
      <c r="H44" s="143"/>
    </row>
    <row r="45" spans="2:8">
      <c r="B45" s="144" t="s">
        <v>212</v>
      </c>
      <c r="C45" s="348"/>
      <c r="D45" s="355">
        <v>1500</v>
      </c>
      <c r="E45" s="328">
        <v>1500</v>
      </c>
      <c r="F45" s="328">
        <v>1148</v>
      </c>
      <c r="G45" s="149"/>
      <c r="H45" s="143"/>
    </row>
    <row r="46" spans="2:8">
      <c r="B46" s="144" t="s">
        <v>213</v>
      </c>
      <c r="C46" s="348"/>
      <c r="D46" s="355">
        <v>3125</v>
      </c>
      <c r="E46" s="328">
        <v>3242</v>
      </c>
      <c r="F46" s="328">
        <v>3114</v>
      </c>
      <c r="G46" s="149"/>
      <c r="H46" s="143"/>
    </row>
    <row r="47" spans="2:8">
      <c r="B47" s="144" t="s">
        <v>214</v>
      </c>
      <c r="C47" s="348"/>
      <c r="D47" s="355">
        <v>7852</v>
      </c>
      <c r="E47" s="328">
        <v>7852</v>
      </c>
      <c r="F47" s="328">
        <v>6943</v>
      </c>
      <c r="G47" s="149"/>
      <c r="H47" s="143"/>
    </row>
    <row r="48" spans="2:8">
      <c r="B48" s="144" t="s">
        <v>215</v>
      </c>
      <c r="C48" s="348"/>
      <c r="D48" s="355">
        <v>1410</v>
      </c>
      <c r="E48" s="328">
        <v>5159</v>
      </c>
      <c r="F48" s="328">
        <v>5524</v>
      </c>
      <c r="G48" s="149"/>
      <c r="H48" s="143"/>
    </row>
    <row r="49" spans="2:12">
      <c r="B49" s="146" t="s">
        <v>216</v>
      </c>
      <c r="C49" s="348"/>
      <c r="D49" s="358">
        <v>12000</v>
      </c>
      <c r="E49" s="335">
        <v>12000</v>
      </c>
      <c r="F49" s="335">
        <v>10176</v>
      </c>
      <c r="G49" s="149"/>
      <c r="H49" s="143"/>
    </row>
    <row r="50" spans="2:12">
      <c r="B50" s="144" t="s">
        <v>217</v>
      </c>
      <c r="C50" s="348"/>
      <c r="D50" s="355">
        <v>5114</v>
      </c>
      <c r="E50" s="328">
        <v>5979</v>
      </c>
      <c r="F50" s="328">
        <v>5281</v>
      </c>
      <c r="G50" s="149"/>
      <c r="H50" s="143"/>
    </row>
    <row r="51" spans="2:12">
      <c r="B51" s="144" t="s">
        <v>218</v>
      </c>
      <c r="C51" s="348"/>
      <c r="D51" s="355">
        <v>7760</v>
      </c>
      <c r="E51" s="328">
        <v>6931</v>
      </c>
      <c r="F51" s="328">
        <v>3435</v>
      </c>
      <c r="G51" s="149"/>
      <c r="H51" s="143"/>
    </row>
    <row r="52" spans="2:12">
      <c r="B52" s="144" t="s">
        <v>219</v>
      </c>
      <c r="C52" s="348"/>
      <c r="D52" s="355">
        <v>5</v>
      </c>
      <c r="E52" s="328">
        <v>5</v>
      </c>
      <c r="F52" s="328">
        <v>3</v>
      </c>
      <c r="G52" s="149"/>
      <c r="H52" s="143"/>
    </row>
    <row r="53" spans="2:12" ht="18.75" customHeight="1" thickBot="1">
      <c r="B53" s="145" t="s">
        <v>220</v>
      </c>
      <c r="C53" s="349"/>
      <c r="D53" s="356">
        <v>3790</v>
      </c>
      <c r="E53" s="334">
        <v>4643</v>
      </c>
      <c r="F53" s="334">
        <v>4645</v>
      </c>
      <c r="G53" s="149"/>
      <c r="H53" s="143"/>
    </row>
    <row r="54" spans="2:12" ht="19.899999999999999" customHeight="1" thickBot="1">
      <c r="B54" s="405" t="s">
        <v>221</v>
      </c>
      <c r="C54" s="406"/>
      <c r="D54" s="357">
        <f>SUM(D45:D53)</f>
        <v>42556</v>
      </c>
      <c r="E54" s="330">
        <f>SUM(E45:E53)</f>
        <v>47311</v>
      </c>
      <c r="F54" s="330">
        <f>SUM(F45:F53)</f>
        <v>40269</v>
      </c>
      <c r="G54" s="149"/>
      <c r="H54" s="148"/>
    </row>
    <row r="55" spans="2:12">
      <c r="B55" s="226" t="s">
        <v>222</v>
      </c>
      <c r="C55" s="350"/>
      <c r="D55" s="360">
        <v>720</v>
      </c>
      <c r="E55" s="337">
        <v>720</v>
      </c>
      <c r="F55" s="337">
        <v>154</v>
      </c>
      <c r="G55" s="149"/>
      <c r="H55" s="148"/>
    </row>
    <row r="56" spans="2:12" ht="15.75" thickBot="1">
      <c r="B56" s="227" t="s">
        <v>271</v>
      </c>
      <c r="C56" s="351"/>
      <c r="D56" s="361">
        <v>0</v>
      </c>
      <c r="E56" s="338">
        <v>0</v>
      </c>
      <c r="F56" s="338">
        <v>53921</v>
      </c>
      <c r="G56" s="149"/>
      <c r="H56" s="148"/>
    </row>
    <row r="57" spans="2:12" ht="19.899999999999999" customHeight="1" thickBot="1">
      <c r="B57" s="405" t="s">
        <v>223</v>
      </c>
      <c r="C57" s="406"/>
      <c r="D57" s="357">
        <v>720</v>
      </c>
      <c r="E57" s="330">
        <f>SUM(E55:E56)</f>
        <v>720</v>
      </c>
      <c r="F57" s="330">
        <f>SUM(F55:F56)</f>
        <v>54075</v>
      </c>
      <c r="G57" s="149"/>
      <c r="H57" s="148"/>
    </row>
    <row r="58" spans="2:12" ht="15.75" thickBot="1">
      <c r="B58" s="151" t="s">
        <v>224</v>
      </c>
      <c r="C58" s="152"/>
      <c r="D58" s="362">
        <v>22655</v>
      </c>
      <c r="E58" s="339">
        <v>28671</v>
      </c>
      <c r="F58" s="339">
        <v>28671</v>
      </c>
      <c r="G58" s="149"/>
      <c r="H58" s="148"/>
    </row>
    <row r="59" spans="2:12" ht="19.899999999999999" customHeight="1" thickBot="1">
      <c r="B59" s="405" t="s">
        <v>225</v>
      </c>
      <c r="C59" s="406"/>
      <c r="D59" s="357">
        <v>22655</v>
      </c>
      <c r="E59" s="330">
        <v>28671</v>
      </c>
      <c r="F59" s="330">
        <v>28671</v>
      </c>
      <c r="G59" s="149"/>
      <c r="H59" s="143"/>
    </row>
    <row r="60" spans="2:12" ht="19.899999999999999" customHeight="1" thickBot="1">
      <c r="B60" s="153" t="s">
        <v>272</v>
      </c>
      <c r="C60" s="352"/>
      <c r="D60" s="363">
        <v>0</v>
      </c>
      <c r="E60" s="332">
        <v>0</v>
      </c>
      <c r="F60" s="332">
        <v>8996</v>
      </c>
      <c r="G60" s="149"/>
      <c r="H60" s="143"/>
    </row>
    <row r="61" spans="2:12" ht="27" customHeight="1" thickBot="1">
      <c r="B61" s="153" t="s">
        <v>226</v>
      </c>
      <c r="C61" s="353"/>
      <c r="D61" s="364">
        <f>SUM(D25+D34+D37+D44+D54+D57+D59)</f>
        <v>433694</v>
      </c>
      <c r="E61" s="333">
        <f>SUM(E25+E34+E37+E44+E54+E57+E59)</f>
        <v>618430</v>
      </c>
      <c r="F61" s="333">
        <f>SUM(F25+F34+F37+F44+F54+F57+F59+F60)</f>
        <v>704537</v>
      </c>
      <c r="G61" s="149"/>
      <c r="H61" s="148"/>
    </row>
    <row r="62" spans="2:12">
      <c r="B62" s="154"/>
      <c r="C62" s="154"/>
      <c r="D62" s="140"/>
      <c r="E62" s="140"/>
      <c r="F62" s="140"/>
      <c r="G62" s="149"/>
      <c r="H62" s="143"/>
    </row>
    <row r="63" spans="2:12">
      <c r="B63" s="155"/>
      <c r="C63" s="154"/>
      <c r="D63" s="140"/>
      <c r="E63" s="140"/>
      <c r="F63" s="140"/>
      <c r="G63" s="149"/>
      <c r="H63" s="156"/>
    </row>
    <row r="64" spans="2:12" ht="36.6" customHeight="1">
      <c r="B64" s="409" t="s">
        <v>560</v>
      </c>
      <c r="C64" s="409"/>
      <c r="D64" s="409"/>
      <c r="E64" s="410"/>
      <c r="F64" s="410"/>
      <c r="G64" s="149"/>
      <c r="H64" s="136"/>
      <c r="I64" s="136"/>
      <c r="J64" s="136"/>
      <c r="K64" s="136"/>
      <c r="L64" s="137"/>
    </row>
    <row r="65" spans="2:8" ht="21.75" customHeight="1" thickBot="1">
      <c r="B65" s="424" t="s">
        <v>185</v>
      </c>
      <c r="C65" s="424"/>
      <c r="D65" s="424"/>
      <c r="E65" s="415"/>
      <c r="F65" s="415"/>
      <c r="G65" s="149"/>
      <c r="H65" s="139"/>
    </row>
    <row r="66" spans="2:8" ht="22.15" customHeight="1" thickBot="1">
      <c r="B66" s="411" t="s">
        <v>227</v>
      </c>
      <c r="C66" s="411"/>
      <c r="D66" s="342" t="s">
        <v>274</v>
      </c>
      <c r="E66" s="342" t="s">
        <v>273</v>
      </c>
      <c r="F66" s="342" t="s">
        <v>275</v>
      </c>
      <c r="G66" s="149"/>
      <c r="H66" s="157"/>
    </row>
    <row r="67" spans="2:8">
      <c r="B67" s="418" t="s">
        <v>23</v>
      </c>
      <c r="C67" s="419"/>
      <c r="D67" s="360">
        <v>130359</v>
      </c>
      <c r="E67" s="335">
        <v>175376</v>
      </c>
      <c r="F67" s="335">
        <v>172071</v>
      </c>
      <c r="G67" s="149"/>
      <c r="H67" s="143"/>
    </row>
    <row r="68" spans="2:8">
      <c r="B68" s="420" t="s">
        <v>24</v>
      </c>
      <c r="C68" s="421"/>
      <c r="D68" s="355">
        <v>32632</v>
      </c>
      <c r="E68" s="328">
        <v>38895</v>
      </c>
      <c r="F68" s="328">
        <v>38836</v>
      </c>
      <c r="G68" s="149"/>
      <c r="H68" s="158"/>
    </row>
    <row r="69" spans="2:8">
      <c r="B69" s="420" t="s">
        <v>25</v>
      </c>
      <c r="C69" s="421"/>
      <c r="D69" s="355">
        <v>107722</v>
      </c>
      <c r="E69" s="328">
        <v>120409</v>
      </c>
      <c r="F69" s="328">
        <v>112998</v>
      </c>
      <c r="G69" s="149"/>
      <c r="H69" s="159"/>
    </row>
    <row r="70" spans="2:8">
      <c r="B70" s="420" t="s">
        <v>228</v>
      </c>
      <c r="C70" s="421"/>
      <c r="D70" s="355">
        <v>24153</v>
      </c>
      <c r="E70" s="328">
        <v>27956</v>
      </c>
      <c r="F70" s="328">
        <v>26499</v>
      </c>
      <c r="G70" s="149"/>
      <c r="H70" s="143"/>
    </row>
    <row r="71" spans="2:8">
      <c r="B71" s="142" t="s">
        <v>229</v>
      </c>
      <c r="C71" s="365"/>
      <c r="D71" s="355">
        <v>3132</v>
      </c>
      <c r="E71" s="328">
        <v>3315</v>
      </c>
      <c r="F71" s="328">
        <v>3315</v>
      </c>
      <c r="G71" s="149"/>
      <c r="H71" s="143"/>
    </row>
    <row r="72" spans="2:8" ht="15.75" thickBot="1">
      <c r="B72" s="422" t="s">
        <v>230</v>
      </c>
      <c r="C72" s="423"/>
      <c r="D72" s="369">
        <v>90691</v>
      </c>
      <c r="E72" s="329">
        <v>103953</v>
      </c>
      <c r="F72" s="329">
        <v>101761</v>
      </c>
      <c r="G72" s="149"/>
      <c r="H72" s="143"/>
    </row>
    <row r="73" spans="2:8" ht="19.899999999999999" customHeight="1" thickBot="1">
      <c r="B73" s="416" t="s">
        <v>231</v>
      </c>
      <c r="C73" s="417"/>
      <c r="D73" s="357">
        <f>SUM(D67:D72)</f>
        <v>388689</v>
      </c>
      <c r="E73" s="330">
        <f>SUM(E67:E72)</f>
        <v>469904</v>
      </c>
      <c r="F73" s="330">
        <f>SUM(F67:F72)</f>
        <v>455480</v>
      </c>
      <c r="G73" s="149"/>
      <c r="H73" s="148"/>
    </row>
    <row r="74" spans="2:8">
      <c r="B74" s="420" t="s">
        <v>28</v>
      </c>
      <c r="C74" s="421"/>
      <c r="D74" s="370">
        <v>1000</v>
      </c>
      <c r="E74" s="331">
        <v>2041</v>
      </c>
      <c r="F74" s="331">
        <v>0</v>
      </c>
      <c r="G74" s="149"/>
      <c r="H74" s="148"/>
    </row>
    <row r="75" spans="2:8" ht="15.75" thickBot="1">
      <c r="B75" s="150" t="s">
        <v>29</v>
      </c>
      <c r="C75" s="366"/>
      <c r="D75" s="369">
        <v>500</v>
      </c>
      <c r="E75" s="329">
        <v>500</v>
      </c>
      <c r="F75" s="329">
        <v>0</v>
      </c>
      <c r="G75" s="149"/>
      <c r="H75" s="148"/>
    </row>
    <row r="76" spans="2:8" ht="19.899999999999999" customHeight="1" thickBot="1">
      <c r="B76" s="416" t="s">
        <v>232</v>
      </c>
      <c r="C76" s="417"/>
      <c r="D76" s="357">
        <f>SUM(D74:D75)</f>
        <v>1500</v>
      </c>
      <c r="E76" s="330">
        <f>SUM(E74:E75)</f>
        <v>2541</v>
      </c>
      <c r="F76" s="330">
        <f>SUM(F74:F75)</f>
        <v>0</v>
      </c>
      <c r="G76" s="149"/>
      <c r="H76" s="148"/>
    </row>
    <row r="77" spans="2:8">
      <c r="B77" s="142" t="s">
        <v>233</v>
      </c>
      <c r="C77" s="365"/>
      <c r="D77" s="370">
        <v>42778</v>
      </c>
      <c r="E77" s="331">
        <v>87529</v>
      </c>
      <c r="F77" s="331">
        <v>69399</v>
      </c>
      <c r="G77" s="149"/>
      <c r="H77" s="143"/>
    </row>
    <row r="78" spans="2:8">
      <c r="B78" s="150" t="s">
        <v>239</v>
      </c>
      <c r="C78" s="366"/>
      <c r="D78" s="369">
        <v>0</v>
      </c>
      <c r="E78" s="329">
        <v>3746</v>
      </c>
      <c r="F78" s="329">
        <v>3746</v>
      </c>
      <c r="G78" s="149"/>
      <c r="H78" s="143"/>
    </row>
    <row r="79" spans="2:8">
      <c r="B79" s="150" t="s">
        <v>240</v>
      </c>
      <c r="C79" s="366"/>
      <c r="D79" s="369">
        <v>0</v>
      </c>
      <c r="E79" s="329">
        <v>30019</v>
      </c>
      <c r="F79" s="329">
        <v>19854</v>
      </c>
      <c r="G79" s="149"/>
      <c r="H79" s="143"/>
    </row>
    <row r="80" spans="2:8" ht="15.75" thickBot="1">
      <c r="B80" s="150" t="s">
        <v>277</v>
      </c>
      <c r="C80" s="366"/>
      <c r="D80" s="369">
        <v>727</v>
      </c>
      <c r="E80" s="329">
        <v>16061</v>
      </c>
      <c r="F80" s="329">
        <v>13261</v>
      </c>
      <c r="G80" s="149"/>
      <c r="H80" s="143"/>
    </row>
    <row r="81" spans="2:8" ht="19.899999999999999" customHeight="1" thickBot="1">
      <c r="B81" s="416" t="s">
        <v>234</v>
      </c>
      <c r="C81" s="417"/>
      <c r="D81" s="357">
        <f>D77+D80</f>
        <v>43505</v>
      </c>
      <c r="E81" s="330">
        <f>SUM(E77:E80)</f>
        <v>137355</v>
      </c>
      <c r="F81" s="330">
        <f>SUM(F77:F80)</f>
        <v>106260</v>
      </c>
      <c r="G81" s="149"/>
      <c r="H81" s="143"/>
    </row>
    <row r="82" spans="2:8" ht="19.899999999999999" customHeight="1" thickBot="1">
      <c r="B82" s="193" t="s">
        <v>241</v>
      </c>
      <c r="C82" s="367"/>
      <c r="D82" s="363">
        <v>0</v>
      </c>
      <c r="E82" s="332">
        <v>8630</v>
      </c>
      <c r="F82" s="332">
        <v>8630</v>
      </c>
      <c r="G82" s="149"/>
      <c r="H82" s="143"/>
    </row>
    <row r="83" spans="2:8" ht="24.6" customHeight="1" thickBot="1">
      <c r="B83" s="153" t="s">
        <v>235</v>
      </c>
      <c r="C83" s="368"/>
      <c r="D83" s="364">
        <f>D73+D76+D81</f>
        <v>433694</v>
      </c>
      <c r="E83" s="333">
        <f>SUM(E73,E76,E81,E82)</f>
        <v>618430</v>
      </c>
      <c r="F83" s="333">
        <f>SUM(F73,F76,F81,F82)</f>
        <v>570370</v>
      </c>
      <c r="G83" s="149"/>
      <c r="H83" s="160"/>
    </row>
    <row r="84" spans="2:8">
      <c r="B84" s="106"/>
      <c r="C84" s="108"/>
      <c r="D84" s="161"/>
      <c r="E84" s="161"/>
      <c r="F84" s="161"/>
      <c r="G84" s="149"/>
      <c r="H84" s="143"/>
    </row>
    <row r="85" spans="2:8">
      <c r="B85" s="106"/>
      <c r="C85" s="106"/>
      <c r="D85" s="162"/>
      <c r="E85" s="162"/>
      <c r="F85" s="162"/>
      <c r="G85" s="149"/>
      <c r="H85" s="143"/>
    </row>
    <row r="86" spans="2:8">
      <c r="B86" s="106"/>
      <c r="C86" s="106"/>
      <c r="D86" s="106"/>
      <c r="E86" s="106"/>
      <c r="F86" s="106"/>
      <c r="G86" s="149"/>
      <c r="H86" s="143"/>
    </row>
    <row r="87" spans="2:8">
      <c r="B87" s="106"/>
      <c r="C87" s="106"/>
      <c r="D87" s="106"/>
      <c r="E87" s="106"/>
      <c r="F87" s="106"/>
      <c r="G87" s="149"/>
      <c r="H87" s="143"/>
    </row>
    <row r="88" spans="2:8">
      <c r="B88" s="106"/>
      <c r="C88" s="106"/>
      <c r="D88" s="106"/>
      <c r="E88" s="106"/>
      <c r="F88" s="106"/>
      <c r="G88" s="149"/>
      <c r="H88" s="143"/>
    </row>
    <row r="89" spans="2:8">
      <c r="B89" s="106"/>
      <c r="C89" s="106"/>
      <c r="D89" s="106"/>
      <c r="E89" s="106"/>
      <c r="F89" s="106"/>
      <c r="G89" s="149"/>
      <c r="H89" s="143"/>
    </row>
    <row r="90" spans="2:8">
      <c r="B90" s="106"/>
      <c r="C90" s="106"/>
      <c r="D90" s="106"/>
      <c r="E90" s="106"/>
      <c r="F90" s="106"/>
      <c r="G90" s="149"/>
      <c r="H90" s="143"/>
    </row>
    <row r="91" spans="2:8">
      <c r="B91" s="106"/>
      <c r="C91" s="106"/>
      <c r="D91" s="106"/>
      <c r="E91" s="106"/>
      <c r="F91" s="106"/>
      <c r="G91" s="149"/>
      <c r="H91" s="143"/>
    </row>
    <row r="92" spans="2:8">
      <c r="B92" s="106"/>
      <c r="C92" s="106"/>
      <c r="D92" s="106"/>
      <c r="E92" s="106"/>
      <c r="F92" s="106"/>
      <c r="G92" s="149"/>
      <c r="H92" s="143"/>
    </row>
    <row r="93" spans="2:8">
      <c r="B93" s="106"/>
      <c r="C93" s="106"/>
      <c r="D93" s="106"/>
      <c r="E93" s="106"/>
      <c r="F93" s="106"/>
      <c r="G93" s="149"/>
      <c r="H93" s="143"/>
    </row>
    <row r="94" spans="2:8">
      <c r="B94" s="149"/>
      <c r="C94" s="149"/>
      <c r="D94" s="149"/>
      <c r="E94" s="149"/>
      <c r="F94" s="149"/>
      <c r="G94" s="149"/>
    </row>
    <row r="95" spans="2:8">
      <c r="B95" s="149"/>
      <c r="C95" s="149"/>
      <c r="D95" s="149"/>
      <c r="E95" s="149"/>
      <c r="F95" s="149"/>
      <c r="G95" s="149"/>
    </row>
    <row r="96" spans="2:8">
      <c r="B96" s="149"/>
      <c r="C96" s="149"/>
      <c r="D96" s="149"/>
      <c r="E96" s="149"/>
      <c r="F96" s="149"/>
      <c r="G96" s="149"/>
    </row>
    <row r="97" spans="2:7">
      <c r="B97" s="149"/>
      <c r="C97" s="149"/>
      <c r="D97" s="149"/>
      <c r="E97" s="149"/>
      <c r="F97" s="149"/>
      <c r="G97" s="149"/>
    </row>
    <row r="98" spans="2:7">
      <c r="B98" s="149"/>
      <c r="C98" s="149"/>
      <c r="D98" s="149"/>
      <c r="E98" s="149"/>
      <c r="F98" s="149"/>
      <c r="G98" s="149"/>
    </row>
    <row r="99" spans="2:7">
      <c r="B99" s="149"/>
      <c r="C99" s="149"/>
      <c r="D99" s="149"/>
      <c r="E99" s="149"/>
      <c r="F99" s="149"/>
      <c r="G99" s="149"/>
    </row>
    <row r="100" spans="2:7">
      <c r="B100" s="149"/>
      <c r="C100" s="149"/>
      <c r="D100" s="149"/>
      <c r="E100" s="149"/>
      <c r="F100" s="149"/>
      <c r="G100" s="149"/>
    </row>
    <row r="101" spans="2:7">
      <c r="B101" s="149"/>
      <c r="C101" s="149"/>
      <c r="D101" s="149"/>
      <c r="E101" s="149"/>
      <c r="F101" s="149"/>
      <c r="G101" s="149"/>
    </row>
    <row r="102" spans="2:7">
      <c r="B102" s="149"/>
      <c r="C102" s="149"/>
      <c r="D102" s="149"/>
      <c r="E102" s="149"/>
      <c r="F102" s="149"/>
      <c r="G102" s="149"/>
    </row>
    <row r="103" spans="2:7">
      <c r="B103" s="149"/>
      <c r="C103" s="149"/>
      <c r="D103" s="149"/>
      <c r="E103" s="149"/>
      <c r="F103" s="149"/>
      <c r="G103" s="149"/>
    </row>
    <row r="104" spans="2:7">
      <c r="B104" s="149"/>
      <c r="C104" s="149"/>
      <c r="D104" s="149"/>
      <c r="E104" s="149"/>
      <c r="F104" s="149"/>
      <c r="G104" s="149"/>
    </row>
    <row r="105" spans="2:7">
      <c r="B105" s="149"/>
      <c r="C105" s="149"/>
      <c r="D105" s="149"/>
      <c r="E105" s="149"/>
      <c r="F105" s="149"/>
      <c r="G105" s="149"/>
    </row>
    <row r="106" spans="2:7">
      <c r="B106" s="149"/>
      <c r="C106" s="149"/>
      <c r="D106" s="149"/>
      <c r="E106" s="149"/>
      <c r="F106" s="149"/>
      <c r="G106" s="149"/>
    </row>
    <row r="107" spans="2:7">
      <c r="B107" s="149"/>
      <c r="C107" s="149"/>
      <c r="D107" s="149"/>
      <c r="E107" s="149"/>
      <c r="F107" s="149"/>
      <c r="G107" s="149"/>
    </row>
    <row r="108" spans="2:7">
      <c r="B108" s="149"/>
      <c r="C108" s="149"/>
      <c r="D108" s="149"/>
      <c r="E108" s="149"/>
      <c r="F108" s="149"/>
      <c r="G108" s="149"/>
    </row>
    <row r="109" spans="2:7">
      <c r="B109" s="149"/>
      <c r="C109" s="149"/>
      <c r="D109" s="149"/>
      <c r="E109" s="149"/>
      <c r="F109" s="149"/>
      <c r="G109" s="149"/>
    </row>
    <row r="110" spans="2:7">
      <c r="B110" s="149"/>
      <c r="C110" s="149"/>
      <c r="D110" s="149"/>
      <c r="E110" s="149"/>
      <c r="F110" s="149"/>
      <c r="G110" s="149"/>
    </row>
    <row r="111" spans="2:7">
      <c r="B111" s="149"/>
      <c r="C111" s="149"/>
      <c r="D111" s="149"/>
      <c r="E111" s="149"/>
      <c r="F111" s="149"/>
      <c r="G111" s="149"/>
    </row>
    <row r="112" spans="2:7">
      <c r="B112" s="149"/>
      <c r="C112" s="149"/>
      <c r="D112" s="149"/>
      <c r="E112" s="149"/>
      <c r="F112" s="149"/>
      <c r="G112" s="149"/>
    </row>
    <row r="113" spans="2:7">
      <c r="B113" s="149"/>
      <c r="C113" s="149"/>
      <c r="D113" s="149"/>
      <c r="E113" s="149"/>
      <c r="F113" s="149"/>
      <c r="G113" s="149"/>
    </row>
    <row r="114" spans="2:7">
      <c r="B114" s="149"/>
      <c r="C114" s="149"/>
      <c r="D114" s="149"/>
      <c r="E114" s="149"/>
      <c r="F114" s="149"/>
      <c r="G114" s="149"/>
    </row>
    <row r="115" spans="2:7">
      <c r="B115" s="149"/>
      <c r="C115" s="149"/>
      <c r="D115" s="149"/>
      <c r="E115" s="149"/>
      <c r="F115" s="149"/>
      <c r="G115" s="149"/>
    </row>
    <row r="116" spans="2:7">
      <c r="B116" s="149"/>
      <c r="C116" s="149"/>
      <c r="D116" s="149"/>
      <c r="E116" s="149"/>
      <c r="F116" s="149"/>
      <c r="G116" s="149"/>
    </row>
    <row r="117" spans="2:7">
      <c r="B117" s="149"/>
      <c r="C117" s="149"/>
      <c r="D117" s="149"/>
      <c r="E117" s="149"/>
      <c r="F117" s="149"/>
      <c r="G117" s="149"/>
    </row>
    <row r="118" spans="2:7">
      <c r="B118" s="149"/>
      <c r="C118" s="149"/>
      <c r="D118" s="149"/>
      <c r="E118" s="149"/>
      <c r="F118" s="149"/>
      <c r="G118" s="149"/>
    </row>
    <row r="119" spans="2:7">
      <c r="B119" s="149"/>
      <c r="C119" s="149"/>
      <c r="D119" s="149"/>
      <c r="E119" s="149"/>
      <c r="F119" s="149"/>
      <c r="G119" s="149"/>
    </row>
    <row r="120" spans="2:7">
      <c r="B120" s="149"/>
      <c r="C120" s="149"/>
      <c r="D120" s="149"/>
      <c r="E120" s="149"/>
      <c r="F120" s="149"/>
      <c r="G120" s="149"/>
    </row>
    <row r="121" spans="2:7">
      <c r="B121" s="149"/>
      <c r="C121" s="149"/>
      <c r="D121" s="149"/>
      <c r="E121" s="149"/>
      <c r="F121" s="149"/>
      <c r="G121" s="149"/>
    </row>
    <row r="122" spans="2:7">
      <c r="B122" s="149"/>
      <c r="C122" s="149"/>
      <c r="D122" s="149"/>
      <c r="E122" s="149"/>
      <c r="F122" s="149"/>
      <c r="G122" s="149"/>
    </row>
    <row r="123" spans="2:7">
      <c r="B123" s="149"/>
      <c r="C123" s="149"/>
      <c r="D123" s="149"/>
      <c r="E123" s="149"/>
      <c r="F123" s="149"/>
      <c r="G123" s="149"/>
    </row>
    <row r="124" spans="2:7">
      <c r="B124" s="149"/>
      <c r="C124" s="149"/>
      <c r="D124" s="149"/>
      <c r="E124" s="149"/>
      <c r="F124" s="149"/>
      <c r="G124" s="149"/>
    </row>
    <row r="125" spans="2:7">
      <c r="B125" s="149"/>
      <c r="C125" s="149"/>
      <c r="D125" s="149"/>
      <c r="E125" s="149"/>
      <c r="F125" s="149"/>
      <c r="G125" s="149"/>
    </row>
    <row r="126" spans="2:7">
      <c r="B126" s="149"/>
      <c r="C126" s="149"/>
      <c r="D126" s="149"/>
      <c r="E126" s="149"/>
      <c r="F126" s="149"/>
      <c r="G126" s="149"/>
    </row>
    <row r="127" spans="2:7">
      <c r="B127" s="149"/>
      <c r="C127" s="149"/>
      <c r="D127" s="149"/>
      <c r="E127" s="149"/>
      <c r="F127" s="149"/>
      <c r="G127" s="149"/>
    </row>
    <row r="128" spans="2:7">
      <c r="B128" s="149"/>
      <c r="C128" s="149"/>
      <c r="D128" s="149"/>
      <c r="E128" s="149"/>
      <c r="F128" s="149"/>
      <c r="G128" s="149"/>
    </row>
    <row r="129" spans="2:7">
      <c r="B129" s="149"/>
      <c r="C129" s="149"/>
      <c r="D129" s="149"/>
      <c r="E129" s="149"/>
      <c r="F129" s="149"/>
      <c r="G129" s="149"/>
    </row>
    <row r="130" spans="2:7">
      <c r="B130" s="149"/>
      <c r="C130" s="149"/>
      <c r="D130" s="149"/>
      <c r="E130" s="149"/>
      <c r="F130" s="149"/>
      <c r="G130" s="149"/>
    </row>
    <row r="131" spans="2:7">
      <c r="B131" s="149"/>
      <c r="C131" s="149"/>
      <c r="D131" s="149"/>
      <c r="E131" s="149"/>
      <c r="F131" s="149"/>
      <c r="G131" s="149"/>
    </row>
    <row r="132" spans="2:7">
      <c r="B132" s="149"/>
      <c r="C132" s="149"/>
      <c r="D132" s="149"/>
      <c r="E132" s="149"/>
      <c r="F132" s="149"/>
      <c r="G132" s="149"/>
    </row>
    <row r="133" spans="2:7">
      <c r="B133" s="149"/>
      <c r="C133" s="149"/>
      <c r="D133" s="149"/>
      <c r="E133" s="149"/>
      <c r="F133" s="149"/>
      <c r="G133" s="149"/>
    </row>
    <row r="134" spans="2:7">
      <c r="B134" s="149"/>
      <c r="C134" s="149"/>
      <c r="D134" s="149"/>
      <c r="E134" s="149"/>
      <c r="F134" s="149"/>
      <c r="G134" s="149"/>
    </row>
    <row r="135" spans="2:7">
      <c r="B135" s="149"/>
      <c r="C135" s="149"/>
      <c r="D135" s="149"/>
      <c r="E135" s="149"/>
      <c r="F135" s="149"/>
      <c r="G135" s="149"/>
    </row>
    <row r="136" spans="2:7">
      <c r="B136" s="149"/>
      <c r="C136" s="149"/>
      <c r="D136" s="149"/>
      <c r="E136" s="149"/>
      <c r="F136" s="149"/>
      <c r="G136" s="149"/>
    </row>
    <row r="137" spans="2:7">
      <c r="B137" s="149"/>
      <c r="C137" s="149"/>
      <c r="D137" s="149"/>
      <c r="E137" s="149"/>
      <c r="F137" s="149"/>
      <c r="G137" s="149"/>
    </row>
    <row r="138" spans="2:7">
      <c r="B138" s="149"/>
      <c r="C138" s="149"/>
      <c r="D138" s="149"/>
      <c r="E138" s="149"/>
      <c r="F138" s="149"/>
      <c r="G138" s="149"/>
    </row>
    <row r="139" spans="2:7">
      <c r="B139" s="149"/>
      <c r="C139" s="149"/>
      <c r="D139" s="149"/>
      <c r="E139" s="149"/>
      <c r="F139" s="149"/>
      <c r="G139" s="149"/>
    </row>
    <row r="140" spans="2:7">
      <c r="B140" s="149"/>
      <c r="C140" s="149"/>
      <c r="D140" s="149"/>
      <c r="E140" s="149"/>
      <c r="F140" s="149"/>
      <c r="G140" s="149"/>
    </row>
    <row r="141" spans="2:7">
      <c r="B141" s="149"/>
      <c r="C141" s="149"/>
      <c r="D141" s="149"/>
      <c r="E141" s="149"/>
      <c r="F141" s="149"/>
      <c r="G141" s="149"/>
    </row>
    <row r="142" spans="2:7">
      <c r="B142" s="149"/>
      <c r="C142" s="149"/>
      <c r="D142" s="149"/>
      <c r="E142" s="149"/>
      <c r="F142" s="149"/>
      <c r="G142" s="149"/>
    </row>
    <row r="143" spans="2:7">
      <c r="B143" s="149"/>
      <c r="C143" s="149"/>
      <c r="D143" s="149"/>
      <c r="E143" s="149"/>
      <c r="F143" s="149"/>
      <c r="G143" s="149"/>
    </row>
    <row r="144" spans="2:7">
      <c r="B144" s="149"/>
      <c r="C144" s="149"/>
      <c r="D144" s="149"/>
      <c r="E144" s="149"/>
      <c r="F144" s="149"/>
      <c r="G144" s="149"/>
    </row>
    <row r="145" spans="2:7">
      <c r="B145" s="149"/>
      <c r="C145" s="149"/>
      <c r="D145" s="149"/>
      <c r="E145" s="149"/>
      <c r="F145" s="149"/>
      <c r="G145" s="149"/>
    </row>
    <row r="146" spans="2:7">
      <c r="B146" s="149"/>
      <c r="C146" s="149"/>
      <c r="D146" s="149"/>
      <c r="E146" s="149"/>
      <c r="F146" s="149"/>
      <c r="G146" s="149"/>
    </row>
    <row r="147" spans="2:7">
      <c r="B147" s="149"/>
      <c r="C147" s="149"/>
      <c r="D147" s="149"/>
      <c r="E147" s="149"/>
      <c r="F147" s="149"/>
      <c r="G147" s="149"/>
    </row>
    <row r="148" spans="2:7">
      <c r="B148" s="149"/>
      <c r="C148" s="149"/>
      <c r="D148" s="149"/>
      <c r="E148" s="149"/>
      <c r="F148" s="149"/>
      <c r="G148" s="149"/>
    </row>
    <row r="149" spans="2:7">
      <c r="B149" s="149"/>
      <c r="C149" s="149"/>
      <c r="D149" s="149"/>
      <c r="E149" s="149"/>
      <c r="F149" s="149"/>
      <c r="G149" s="149"/>
    </row>
    <row r="150" spans="2:7">
      <c r="B150" s="149"/>
      <c r="C150" s="149"/>
      <c r="D150" s="149"/>
      <c r="E150" s="149"/>
      <c r="F150" s="149"/>
      <c r="G150" s="149"/>
    </row>
    <row r="151" spans="2:7">
      <c r="B151" s="149"/>
      <c r="C151" s="149"/>
      <c r="D151" s="149"/>
      <c r="E151" s="149"/>
      <c r="F151" s="149"/>
      <c r="G151" s="149"/>
    </row>
    <row r="152" spans="2:7">
      <c r="B152" s="149"/>
      <c r="C152" s="149"/>
      <c r="D152" s="149"/>
      <c r="E152" s="149"/>
      <c r="F152" s="149"/>
      <c r="G152" s="149"/>
    </row>
    <row r="153" spans="2:7">
      <c r="B153" s="149"/>
      <c r="C153" s="149"/>
      <c r="D153" s="149"/>
      <c r="E153" s="149"/>
      <c r="F153" s="149"/>
      <c r="G153" s="149"/>
    </row>
    <row r="154" spans="2:7">
      <c r="B154" s="149"/>
      <c r="C154" s="149"/>
      <c r="D154" s="149"/>
      <c r="E154" s="149"/>
      <c r="F154" s="149"/>
      <c r="G154" s="149"/>
    </row>
    <row r="155" spans="2:7">
      <c r="B155" s="149"/>
      <c r="C155" s="149"/>
      <c r="D155" s="149"/>
      <c r="E155" s="149"/>
      <c r="F155" s="149"/>
      <c r="G155" s="149"/>
    </row>
    <row r="156" spans="2:7">
      <c r="B156" s="149"/>
      <c r="C156" s="149"/>
      <c r="D156" s="149"/>
      <c r="E156" s="149"/>
      <c r="F156" s="149"/>
      <c r="G156" s="149"/>
    </row>
    <row r="157" spans="2:7">
      <c r="B157" s="149"/>
      <c r="C157" s="149"/>
      <c r="D157" s="149"/>
      <c r="E157" s="149"/>
      <c r="F157" s="149"/>
      <c r="G157" s="149"/>
    </row>
    <row r="158" spans="2:7">
      <c r="B158" s="149"/>
      <c r="C158" s="149"/>
      <c r="D158" s="149"/>
      <c r="E158" s="149"/>
      <c r="F158" s="149"/>
      <c r="G158" s="149"/>
    </row>
    <row r="159" spans="2:7">
      <c r="B159" s="149"/>
      <c r="C159" s="149"/>
      <c r="D159" s="149"/>
      <c r="E159" s="149"/>
      <c r="F159" s="149"/>
      <c r="G159" s="149"/>
    </row>
    <row r="160" spans="2:7">
      <c r="B160" s="149"/>
      <c r="C160" s="149"/>
      <c r="D160" s="149"/>
      <c r="E160" s="149"/>
      <c r="F160" s="149"/>
      <c r="G160" s="149"/>
    </row>
    <row r="161" spans="2:7">
      <c r="B161" s="149"/>
      <c r="C161" s="149"/>
      <c r="D161" s="149"/>
      <c r="E161" s="149"/>
      <c r="F161" s="149"/>
      <c r="G161" s="149"/>
    </row>
    <row r="162" spans="2:7">
      <c r="B162" s="149"/>
      <c r="C162" s="149"/>
      <c r="D162" s="149"/>
      <c r="E162" s="149"/>
      <c r="F162" s="149"/>
      <c r="G162" s="149"/>
    </row>
    <row r="163" spans="2:7">
      <c r="B163" s="149"/>
      <c r="C163" s="149"/>
      <c r="D163" s="149"/>
      <c r="E163" s="149"/>
      <c r="F163" s="149"/>
      <c r="G163" s="149"/>
    </row>
    <row r="164" spans="2:7">
      <c r="B164" s="149"/>
      <c r="C164" s="149"/>
      <c r="D164" s="149"/>
      <c r="E164" s="149"/>
      <c r="F164" s="149"/>
      <c r="G164" s="149"/>
    </row>
    <row r="165" spans="2:7">
      <c r="B165" s="149"/>
      <c r="C165" s="149"/>
      <c r="D165" s="149"/>
      <c r="E165" s="149"/>
      <c r="F165" s="149"/>
      <c r="G165" s="149"/>
    </row>
    <row r="166" spans="2:7">
      <c r="B166" s="149"/>
      <c r="C166" s="149"/>
      <c r="D166" s="149"/>
      <c r="E166" s="149"/>
      <c r="F166" s="149"/>
      <c r="G166" s="149"/>
    </row>
    <row r="167" spans="2:7">
      <c r="B167" s="149"/>
      <c r="C167" s="149"/>
      <c r="D167" s="149"/>
      <c r="E167" s="149"/>
      <c r="F167" s="149"/>
      <c r="G167" s="149"/>
    </row>
    <row r="168" spans="2:7">
      <c r="B168" s="149"/>
      <c r="C168" s="149"/>
      <c r="D168" s="149"/>
      <c r="E168" s="149"/>
      <c r="F168" s="149"/>
      <c r="G168" s="149"/>
    </row>
    <row r="169" spans="2:7">
      <c r="B169" s="149"/>
      <c r="C169" s="149"/>
      <c r="D169" s="149"/>
      <c r="E169" s="149"/>
      <c r="F169" s="149"/>
      <c r="G169" s="149"/>
    </row>
    <row r="170" spans="2:7">
      <c r="B170" s="149"/>
      <c r="C170" s="149"/>
      <c r="D170" s="149"/>
      <c r="E170" s="149"/>
      <c r="F170" s="149"/>
      <c r="G170" s="149"/>
    </row>
    <row r="171" spans="2:7">
      <c r="B171" s="149"/>
      <c r="C171" s="149"/>
      <c r="D171" s="149"/>
      <c r="E171" s="149"/>
      <c r="F171" s="149"/>
      <c r="G171" s="149"/>
    </row>
    <row r="172" spans="2:7">
      <c r="B172" s="149"/>
      <c r="C172" s="149"/>
      <c r="D172" s="149"/>
      <c r="E172" s="149"/>
      <c r="F172" s="149"/>
      <c r="G172" s="149"/>
    </row>
    <row r="173" spans="2:7">
      <c r="B173" s="149"/>
      <c r="C173" s="149"/>
      <c r="D173" s="149"/>
      <c r="E173" s="149"/>
      <c r="F173" s="149"/>
      <c r="G173" s="149"/>
    </row>
    <row r="174" spans="2:7">
      <c r="B174" s="149"/>
      <c r="C174" s="149"/>
      <c r="D174" s="149"/>
      <c r="E174" s="149"/>
      <c r="F174" s="149"/>
      <c r="G174" s="149"/>
    </row>
    <row r="175" spans="2:7">
      <c r="B175" s="149"/>
      <c r="C175" s="149"/>
      <c r="D175" s="149"/>
      <c r="E175" s="149"/>
      <c r="F175" s="149"/>
      <c r="G175" s="149"/>
    </row>
    <row r="176" spans="2:7">
      <c r="B176" s="149"/>
      <c r="C176" s="149"/>
      <c r="D176" s="149"/>
      <c r="E176" s="149"/>
      <c r="F176" s="149"/>
      <c r="G176" s="149"/>
    </row>
    <row r="177" spans="2:7">
      <c r="B177" s="149"/>
      <c r="C177" s="149"/>
      <c r="D177" s="149"/>
      <c r="E177" s="149"/>
      <c r="F177" s="149"/>
      <c r="G177" s="149"/>
    </row>
    <row r="178" spans="2:7">
      <c r="B178" s="149"/>
      <c r="C178" s="149"/>
      <c r="D178" s="149"/>
      <c r="E178" s="149"/>
      <c r="F178" s="149"/>
      <c r="G178" s="149"/>
    </row>
    <row r="179" spans="2:7">
      <c r="B179" s="149"/>
      <c r="C179" s="149"/>
      <c r="D179" s="149"/>
      <c r="E179" s="149"/>
      <c r="F179" s="149"/>
      <c r="G179" s="149"/>
    </row>
    <row r="180" spans="2:7">
      <c r="B180" s="149"/>
      <c r="C180" s="149"/>
      <c r="D180" s="149"/>
      <c r="E180" s="149"/>
      <c r="F180" s="149"/>
      <c r="G180" s="149"/>
    </row>
    <row r="181" spans="2:7">
      <c r="B181" s="149"/>
      <c r="C181" s="149"/>
      <c r="D181" s="149"/>
      <c r="E181" s="149"/>
      <c r="F181" s="149"/>
      <c r="G181" s="149"/>
    </row>
    <row r="182" spans="2:7">
      <c r="B182" s="149"/>
      <c r="C182" s="149"/>
      <c r="D182" s="149"/>
      <c r="E182" s="149"/>
      <c r="F182" s="149"/>
      <c r="G182" s="149"/>
    </row>
    <row r="183" spans="2:7">
      <c r="B183" s="149"/>
      <c r="C183" s="149"/>
      <c r="D183" s="149"/>
      <c r="E183" s="149"/>
      <c r="F183" s="149"/>
      <c r="G183" s="149"/>
    </row>
    <row r="184" spans="2:7">
      <c r="B184" s="149"/>
      <c r="C184" s="149"/>
      <c r="D184" s="149"/>
      <c r="E184" s="149"/>
      <c r="F184" s="149"/>
      <c r="G184" s="149"/>
    </row>
    <row r="185" spans="2:7">
      <c r="B185" s="149"/>
      <c r="C185" s="149"/>
      <c r="D185" s="149"/>
      <c r="E185" s="149"/>
      <c r="F185" s="149"/>
      <c r="G185" s="149"/>
    </row>
    <row r="186" spans="2:7">
      <c r="B186" s="149"/>
      <c r="C186" s="149"/>
      <c r="D186" s="149"/>
      <c r="E186" s="149"/>
      <c r="F186" s="149"/>
      <c r="G186" s="149"/>
    </row>
    <row r="187" spans="2:7">
      <c r="B187" s="149"/>
      <c r="C187" s="149"/>
      <c r="D187" s="149"/>
      <c r="E187" s="149"/>
      <c r="F187" s="149"/>
      <c r="G187" s="149"/>
    </row>
    <row r="188" spans="2:7">
      <c r="B188" s="149"/>
      <c r="C188" s="149"/>
      <c r="D188" s="149"/>
      <c r="E188" s="149"/>
      <c r="F188" s="149"/>
      <c r="G188" s="149"/>
    </row>
    <row r="189" spans="2:7">
      <c r="B189" s="149"/>
      <c r="C189" s="149"/>
      <c r="D189" s="149"/>
      <c r="E189" s="149"/>
      <c r="F189" s="149"/>
      <c r="G189" s="149"/>
    </row>
    <row r="190" spans="2:7">
      <c r="B190" s="149"/>
      <c r="C190" s="149"/>
      <c r="D190" s="149"/>
      <c r="E190" s="149"/>
      <c r="F190" s="149"/>
      <c r="G190" s="149"/>
    </row>
    <row r="191" spans="2:7">
      <c r="B191" s="149"/>
      <c r="C191" s="149"/>
      <c r="D191" s="149"/>
      <c r="E191" s="149"/>
      <c r="F191" s="149"/>
      <c r="G191" s="149"/>
    </row>
    <row r="192" spans="2:7">
      <c r="B192" s="149"/>
      <c r="C192" s="149"/>
      <c r="D192" s="149"/>
      <c r="E192" s="149"/>
      <c r="F192" s="149"/>
      <c r="G192" s="149"/>
    </row>
    <row r="193" spans="2:7">
      <c r="B193" s="149"/>
      <c r="C193" s="149"/>
      <c r="D193" s="149"/>
      <c r="E193" s="149"/>
      <c r="F193" s="149"/>
      <c r="G193" s="149"/>
    </row>
    <row r="194" spans="2:7">
      <c r="B194" s="149"/>
      <c r="C194" s="149"/>
      <c r="D194" s="149"/>
      <c r="E194" s="149"/>
      <c r="F194" s="149"/>
      <c r="G194" s="149"/>
    </row>
    <row r="195" spans="2:7">
      <c r="B195" s="149"/>
      <c r="C195" s="149"/>
      <c r="D195" s="149"/>
      <c r="E195" s="149"/>
      <c r="F195" s="149"/>
      <c r="G195" s="149"/>
    </row>
    <row r="196" spans="2:7">
      <c r="B196" s="149"/>
      <c r="C196" s="149"/>
      <c r="D196" s="149"/>
      <c r="E196" s="149"/>
      <c r="F196" s="149"/>
      <c r="G196" s="149"/>
    </row>
    <row r="197" spans="2:7">
      <c r="B197" s="149"/>
      <c r="C197" s="149"/>
      <c r="D197" s="149"/>
      <c r="E197" s="149"/>
      <c r="F197" s="149"/>
      <c r="G197" s="149"/>
    </row>
    <row r="198" spans="2:7">
      <c r="B198" s="149"/>
      <c r="C198" s="149"/>
      <c r="D198" s="149"/>
      <c r="E198" s="149"/>
      <c r="F198" s="149"/>
      <c r="G198" s="149"/>
    </row>
    <row r="199" spans="2:7">
      <c r="B199" s="149"/>
      <c r="C199" s="149"/>
      <c r="D199" s="149"/>
      <c r="E199" s="149"/>
      <c r="F199" s="149"/>
      <c r="G199" s="149"/>
    </row>
    <row r="200" spans="2:7">
      <c r="B200" s="149"/>
      <c r="C200" s="149"/>
      <c r="D200" s="149"/>
      <c r="E200" s="149"/>
      <c r="F200" s="149"/>
      <c r="G200" s="149"/>
    </row>
    <row r="201" spans="2:7">
      <c r="B201" s="149"/>
      <c r="C201" s="149"/>
      <c r="D201" s="149"/>
      <c r="E201" s="149"/>
      <c r="F201" s="149"/>
      <c r="G201" s="149"/>
    </row>
    <row r="202" spans="2:7">
      <c r="B202" s="149"/>
      <c r="C202" s="149"/>
      <c r="D202" s="149"/>
      <c r="E202" s="149"/>
      <c r="F202" s="149"/>
      <c r="G202" s="149"/>
    </row>
    <row r="203" spans="2:7">
      <c r="B203" s="149"/>
      <c r="C203" s="149"/>
      <c r="D203" s="149"/>
      <c r="E203" s="149"/>
      <c r="F203" s="149"/>
      <c r="G203" s="149"/>
    </row>
    <row r="204" spans="2:7">
      <c r="B204" s="149"/>
      <c r="C204" s="149"/>
      <c r="D204" s="149"/>
      <c r="E204" s="149"/>
      <c r="F204" s="149"/>
      <c r="G204" s="149"/>
    </row>
    <row r="205" spans="2:7">
      <c r="B205" s="149"/>
      <c r="C205" s="149"/>
      <c r="D205" s="149"/>
      <c r="E205" s="149"/>
      <c r="F205" s="149"/>
      <c r="G205" s="149"/>
    </row>
    <row r="206" spans="2:7">
      <c r="B206" s="149"/>
      <c r="C206" s="149"/>
      <c r="D206" s="149"/>
      <c r="E206" s="149"/>
      <c r="F206" s="149"/>
      <c r="G206" s="149"/>
    </row>
    <row r="207" spans="2:7">
      <c r="B207" s="149"/>
      <c r="C207" s="149"/>
      <c r="D207" s="149"/>
      <c r="E207" s="149"/>
      <c r="F207" s="149"/>
      <c r="G207" s="149"/>
    </row>
    <row r="208" spans="2:7">
      <c r="B208" s="149"/>
      <c r="C208" s="149"/>
      <c r="D208" s="149"/>
      <c r="E208" s="149"/>
      <c r="F208" s="149"/>
      <c r="G208" s="149"/>
    </row>
    <row r="209" spans="2:7">
      <c r="B209" s="149"/>
      <c r="C209" s="149"/>
      <c r="D209" s="149"/>
      <c r="E209" s="149"/>
      <c r="F209" s="149"/>
      <c r="G209" s="149"/>
    </row>
    <row r="210" spans="2:7">
      <c r="B210" s="149"/>
      <c r="C210" s="149"/>
      <c r="D210" s="149"/>
      <c r="E210" s="149"/>
      <c r="F210" s="149"/>
      <c r="G210" s="149"/>
    </row>
    <row r="211" spans="2:7">
      <c r="B211" s="149"/>
      <c r="C211" s="149"/>
      <c r="D211" s="149"/>
      <c r="E211" s="149"/>
      <c r="F211" s="149"/>
      <c r="G211" s="149"/>
    </row>
    <row r="212" spans="2:7">
      <c r="B212" s="149"/>
      <c r="C212" s="149"/>
      <c r="D212" s="149"/>
      <c r="E212" s="149"/>
      <c r="F212" s="149"/>
      <c r="G212" s="149"/>
    </row>
    <row r="213" spans="2:7">
      <c r="B213" s="149"/>
      <c r="C213" s="149"/>
      <c r="D213" s="149"/>
      <c r="E213" s="149"/>
      <c r="F213" s="149"/>
      <c r="G213" s="149"/>
    </row>
    <row r="214" spans="2:7">
      <c r="B214" s="149"/>
      <c r="C214" s="149"/>
      <c r="D214" s="149"/>
      <c r="E214" s="149"/>
      <c r="F214" s="149"/>
      <c r="G214" s="149"/>
    </row>
    <row r="215" spans="2:7">
      <c r="B215" s="149"/>
      <c r="C215" s="149"/>
      <c r="D215" s="149"/>
      <c r="E215" s="149"/>
      <c r="F215" s="149"/>
      <c r="G215" s="149"/>
    </row>
    <row r="216" spans="2:7">
      <c r="B216" s="149"/>
      <c r="C216" s="149"/>
      <c r="D216" s="149"/>
      <c r="E216" s="149"/>
      <c r="F216" s="149"/>
      <c r="G216" s="149"/>
    </row>
    <row r="217" spans="2:7">
      <c r="B217" s="149"/>
      <c r="C217" s="149"/>
      <c r="D217" s="149"/>
      <c r="E217" s="149"/>
      <c r="F217" s="149"/>
      <c r="G217" s="149"/>
    </row>
    <row r="218" spans="2:7">
      <c r="B218" s="149"/>
      <c r="C218" s="149"/>
      <c r="D218" s="149"/>
      <c r="E218" s="149"/>
      <c r="F218" s="149"/>
      <c r="G218" s="149"/>
    </row>
    <row r="219" spans="2:7">
      <c r="B219" s="149"/>
      <c r="C219" s="149"/>
      <c r="D219" s="149"/>
      <c r="E219" s="149"/>
      <c r="F219" s="149"/>
      <c r="G219" s="149"/>
    </row>
    <row r="220" spans="2:7">
      <c r="B220" s="149"/>
      <c r="C220" s="149"/>
      <c r="D220" s="149"/>
      <c r="E220" s="149"/>
      <c r="F220" s="149"/>
      <c r="G220" s="149"/>
    </row>
    <row r="221" spans="2:7">
      <c r="B221" s="149"/>
      <c r="C221" s="149"/>
      <c r="D221" s="149"/>
      <c r="E221" s="149"/>
      <c r="F221" s="149"/>
      <c r="G221" s="149"/>
    </row>
    <row r="222" spans="2:7">
      <c r="B222" s="149"/>
      <c r="C222" s="149"/>
      <c r="D222" s="149"/>
      <c r="E222" s="149"/>
      <c r="F222" s="149"/>
      <c r="G222" s="149"/>
    </row>
    <row r="223" spans="2:7">
      <c r="B223" s="149"/>
      <c r="C223" s="149"/>
      <c r="D223" s="149"/>
      <c r="E223" s="149"/>
      <c r="F223" s="149"/>
      <c r="G223" s="149"/>
    </row>
    <row r="224" spans="2:7">
      <c r="B224" s="149"/>
      <c r="C224" s="149"/>
      <c r="D224" s="149"/>
      <c r="E224" s="149"/>
      <c r="F224" s="149"/>
      <c r="G224" s="149"/>
    </row>
    <row r="225" spans="2:7">
      <c r="B225" s="149"/>
      <c r="C225" s="149"/>
      <c r="D225" s="149"/>
      <c r="E225" s="149"/>
      <c r="F225" s="149"/>
      <c r="G225" s="149"/>
    </row>
    <row r="226" spans="2:7">
      <c r="B226" s="149"/>
      <c r="C226" s="149"/>
      <c r="D226" s="149"/>
      <c r="E226" s="149"/>
      <c r="F226" s="149"/>
      <c r="G226" s="149"/>
    </row>
    <row r="227" spans="2:7">
      <c r="B227" s="149"/>
      <c r="C227" s="149"/>
      <c r="D227" s="149"/>
      <c r="E227" s="149"/>
      <c r="F227" s="149"/>
      <c r="G227" s="149"/>
    </row>
    <row r="228" spans="2:7">
      <c r="B228" s="149"/>
      <c r="C228" s="149"/>
      <c r="D228" s="149"/>
      <c r="E228" s="149"/>
      <c r="F228" s="149"/>
      <c r="G228" s="149"/>
    </row>
    <row r="229" spans="2:7">
      <c r="B229" s="149"/>
      <c r="C229" s="149"/>
      <c r="D229" s="149"/>
      <c r="E229" s="149"/>
      <c r="F229" s="149"/>
      <c r="G229" s="149"/>
    </row>
    <row r="230" spans="2:7">
      <c r="B230" s="149"/>
      <c r="C230" s="149"/>
      <c r="D230" s="149"/>
      <c r="E230" s="149"/>
      <c r="F230" s="149"/>
      <c r="G230" s="149"/>
    </row>
    <row r="231" spans="2:7">
      <c r="B231" s="149"/>
      <c r="C231" s="149"/>
      <c r="D231" s="149"/>
      <c r="E231" s="149"/>
      <c r="F231" s="149"/>
      <c r="G231" s="149"/>
    </row>
    <row r="232" spans="2:7">
      <c r="B232" s="149"/>
      <c r="C232" s="149"/>
      <c r="D232" s="149"/>
      <c r="E232" s="149"/>
      <c r="F232" s="149"/>
      <c r="G232" s="149"/>
    </row>
    <row r="233" spans="2:7">
      <c r="B233" s="149"/>
      <c r="C233" s="149"/>
      <c r="D233" s="149"/>
      <c r="E233" s="149"/>
      <c r="F233" s="149"/>
      <c r="G233" s="149"/>
    </row>
    <row r="234" spans="2:7">
      <c r="B234" s="149"/>
      <c r="C234" s="149"/>
      <c r="D234" s="149"/>
      <c r="E234" s="149"/>
      <c r="F234" s="149"/>
      <c r="G234" s="149"/>
    </row>
    <row r="235" spans="2:7">
      <c r="B235" s="149"/>
      <c r="C235" s="149"/>
      <c r="D235" s="149"/>
      <c r="E235" s="149"/>
      <c r="F235" s="149"/>
      <c r="G235" s="149"/>
    </row>
    <row r="236" spans="2:7">
      <c r="B236" s="149"/>
      <c r="C236" s="149"/>
      <c r="D236" s="149"/>
      <c r="E236" s="149"/>
      <c r="F236" s="149"/>
      <c r="G236" s="149"/>
    </row>
    <row r="237" spans="2:7">
      <c r="B237" s="149"/>
      <c r="C237" s="149"/>
      <c r="D237" s="149"/>
      <c r="E237" s="149"/>
      <c r="F237" s="149"/>
      <c r="G237" s="149"/>
    </row>
    <row r="238" spans="2:7">
      <c r="B238" s="149"/>
      <c r="C238" s="149"/>
      <c r="D238" s="149"/>
      <c r="E238" s="149"/>
      <c r="F238" s="149"/>
      <c r="G238" s="149"/>
    </row>
    <row r="239" spans="2:7">
      <c r="B239" s="149"/>
      <c r="C239" s="149"/>
      <c r="D239" s="149"/>
      <c r="E239" s="149"/>
      <c r="F239" s="149"/>
      <c r="G239" s="149"/>
    </row>
    <row r="240" spans="2:7">
      <c r="B240" s="149"/>
      <c r="C240" s="149"/>
      <c r="D240" s="149"/>
      <c r="E240" s="149"/>
      <c r="F240" s="149"/>
      <c r="G240" s="149"/>
    </row>
    <row r="241" spans="2:7">
      <c r="B241" s="149"/>
      <c r="C241" s="149"/>
      <c r="D241" s="149"/>
      <c r="E241" s="149"/>
      <c r="F241" s="149"/>
      <c r="G241" s="149"/>
    </row>
    <row r="242" spans="2:7">
      <c r="B242" s="149"/>
      <c r="C242" s="149"/>
      <c r="D242" s="149"/>
      <c r="E242" s="149"/>
      <c r="F242" s="149"/>
      <c r="G242" s="149"/>
    </row>
    <row r="243" spans="2:7">
      <c r="B243" s="149"/>
      <c r="C243" s="149"/>
      <c r="D243" s="149"/>
      <c r="E243" s="149"/>
      <c r="F243" s="149"/>
      <c r="G243" s="149"/>
    </row>
    <row r="244" spans="2:7">
      <c r="B244" s="149"/>
      <c r="C244" s="149"/>
      <c r="D244" s="149"/>
      <c r="E244" s="149"/>
      <c r="F244" s="149"/>
      <c r="G244" s="149"/>
    </row>
    <row r="245" spans="2:7">
      <c r="B245" s="149"/>
      <c r="C245" s="149"/>
      <c r="D245" s="149"/>
      <c r="E245" s="149"/>
      <c r="F245" s="149"/>
      <c r="G245" s="149"/>
    </row>
    <row r="246" spans="2:7">
      <c r="B246" s="149"/>
      <c r="C246" s="149"/>
      <c r="D246" s="149"/>
      <c r="E246" s="149"/>
      <c r="F246" s="149"/>
      <c r="G246" s="149"/>
    </row>
    <row r="247" spans="2:7">
      <c r="B247" s="149"/>
      <c r="C247" s="149"/>
      <c r="D247" s="149"/>
      <c r="E247" s="149"/>
      <c r="F247" s="149"/>
      <c r="G247" s="149"/>
    </row>
    <row r="248" spans="2:7">
      <c r="B248" s="149"/>
      <c r="C248" s="149"/>
      <c r="D248" s="149"/>
      <c r="E248" s="149"/>
      <c r="F248" s="149"/>
      <c r="G248" s="149"/>
    </row>
    <row r="249" spans="2:7">
      <c r="B249" s="149"/>
      <c r="C249" s="149"/>
      <c r="D249" s="149"/>
      <c r="E249" s="149"/>
      <c r="F249" s="149"/>
      <c r="G249" s="149"/>
    </row>
    <row r="250" spans="2:7">
      <c r="B250" s="149"/>
      <c r="C250" s="149"/>
      <c r="D250" s="149"/>
      <c r="E250" s="149"/>
      <c r="F250" s="149"/>
      <c r="G250" s="149"/>
    </row>
    <row r="251" spans="2:7">
      <c r="B251" s="149"/>
      <c r="C251" s="149"/>
      <c r="D251" s="149"/>
      <c r="E251" s="149"/>
      <c r="F251" s="149"/>
      <c r="G251" s="149"/>
    </row>
    <row r="252" spans="2:7">
      <c r="B252" s="149"/>
      <c r="C252" s="149"/>
      <c r="D252" s="149"/>
      <c r="E252" s="149"/>
      <c r="F252" s="149"/>
      <c r="G252" s="149"/>
    </row>
    <row r="253" spans="2:7">
      <c r="B253" s="149"/>
      <c r="C253" s="149"/>
      <c r="D253" s="149"/>
      <c r="E253" s="149"/>
      <c r="F253" s="149"/>
      <c r="G253" s="149"/>
    </row>
    <row r="254" spans="2:7">
      <c r="B254" s="149"/>
      <c r="C254" s="149"/>
      <c r="D254" s="149"/>
      <c r="E254" s="149"/>
      <c r="F254" s="149"/>
      <c r="G254" s="149"/>
    </row>
    <row r="255" spans="2:7">
      <c r="B255" s="149"/>
      <c r="C255" s="149"/>
      <c r="D255" s="149"/>
      <c r="E255" s="149"/>
      <c r="F255" s="149"/>
      <c r="G255" s="149"/>
    </row>
    <row r="256" spans="2:7">
      <c r="B256" s="149"/>
      <c r="C256" s="149"/>
      <c r="D256" s="149"/>
      <c r="E256" s="149"/>
      <c r="F256" s="149"/>
      <c r="G256" s="149"/>
    </row>
    <row r="257" spans="2:7">
      <c r="B257" s="149"/>
      <c r="C257" s="149"/>
      <c r="D257" s="149"/>
      <c r="E257" s="149"/>
      <c r="F257" s="149"/>
      <c r="G257" s="149"/>
    </row>
    <row r="258" spans="2:7">
      <c r="B258" s="149"/>
      <c r="C258" s="149"/>
      <c r="D258" s="149"/>
      <c r="E258" s="149"/>
      <c r="F258" s="149"/>
      <c r="G258" s="149"/>
    </row>
    <row r="259" spans="2:7">
      <c r="B259" s="149"/>
      <c r="C259" s="149"/>
      <c r="D259" s="149"/>
      <c r="E259" s="149"/>
      <c r="F259" s="149"/>
      <c r="G259" s="149"/>
    </row>
    <row r="260" spans="2:7">
      <c r="B260" s="149"/>
      <c r="C260" s="149"/>
      <c r="D260" s="149"/>
      <c r="E260" s="149"/>
      <c r="F260" s="149"/>
      <c r="G260" s="149"/>
    </row>
    <row r="261" spans="2:7">
      <c r="B261" s="149"/>
      <c r="C261" s="149"/>
      <c r="D261" s="149"/>
      <c r="E261" s="149"/>
      <c r="F261" s="149"/>
      <c r="G261" s="149"/>
    </row>
    <row r="262" spans="2:7">
      <c r="B262" s="149"/>
      <c r="C262" s="149"/>
      <c r="D262" s="149"/>
      <c r="E262" s="149"/>
      <c r="F262" s="149"/>
      <c r="G262" s="149"/>
    </row>
    <row r="263" spans="2:7">
      <c r="B263" s="149"/>
      <c r="C263" s="149"/>
      <c r="D263" s="149"/>
      <c r="E263" s="149"/>
      <c r="F263" s="149"/>
      <c r="G263" s="149"/>
    </row>
    <row r="264" spans="2:7">
      <c r="B264" s="149"/>
      <c r="C264" s="149"/>
      <c r="D264" s="149"/>
      <c r="E264" s="149"/>
      <c r="F264" s="149"/>
      <c r="G264" s="149"/>
    </row>
    <row r="265" spans="2:7">
      <c r="B265" s="149"/>
      <c r="C265" s="149"/>
      <c r="D265" s="149"/>
      <c r="E265" s="149"/>
      <c r="F265" s="149"/>
      <c r="G265" s="149"/>
    </row>
    <row r="266" spans="2:7">
      <c r="B266" s="149"/>
      <c r="C266" s="149"/>
      <c r="D266" s="149"/>
      <c r="E266" s="149"/>
      <c r="F266" s="149"/>
      <c r="G266" s="149"/>
    </row>
    <row r="267" spans="2:7">
      <c r="B267" s="149"/>
      <c r="C267" s="149"/>
      <c r="D267" s="149"/>
      <c r="E267" s="149"/>
      <c r="F267" s="149"/>
      <c r="G267" s="149"/>
    </row>
    <row r="268" spans="2:7">
      <c r="B268" s="149"/>
      <c r="C268" s="149"/>
      <c r="D268" s="149"/>
      <c r="E268" s="149"/>
      <c r="F268" s="149"/>
      <c r="G268" s="149"/>
    </row>
    <row r="269" spans="2:7">
      <c r="B269" s="149"/>
      <c r="C269" s="149"/>
      <c r="D269" s="149"/>
      <c r="E269" s="149"/>
      <c r="F269" s="149"/>
      <c r="G269" s="149"/>
    </row>
    <row r="270" spans="2:7">
      <c r="B270" s="149"/>
      <c r="C270" s="149"/>
      <c r="D270" s="149"/>
      <c r="E270" s="149"/>
      <c r="F270" s="149"/>
      <c r="G270" s="149"/>
    </row>
    <row r="271" spans="2:7">
      <c r="B271" s="149"/>
      <c r="C271" s="149"/>
      <c r="D271" s="149"/>
      <c r="E271" s="149"/>
      <c r="F271" s="149"/>
      <c r="G271" s="149"/>
    </row>
    <row r="272" spans="2:7">
      <c r="B272" s="149"/>
      <c r="C272" s="149"/>
      <c r="D272" s="149"/>
      <c r="E272" s="149"/>
      <c r="F272" s="149"/>
      <c r="G272" s="149"/>
    </row>
    <row r="273" spans="2:7">
      <c r="B273" s="149"/>
      <c r="C273" s="149"/>
      <c r="D273" s="149"/>
      <c r="E273" s="149"/>
      <c r="F273" s="149"/>
      <c r="G273" s="149"/>
    </row>
    <row r="274" spans="2:7">
      <c r="B274" s="149"/>
      <c r="C274" s="149"/>
      <c r="D274" s="149"/>
      <c r="E274" s="149"/>
      <c r="F274" s="149"/>
      <c r="G274" s="149"/>
    </row>
    <row r="275" spans="2:7">
      <c r="B275" s="149"/>
      <c r="C275" s="149"/>
      <c r="D275" s="149"/>
      <c r="E275" s="149"/>
      <c r="F275" s="149"/>
      <c r="G275" s="149"/>
    </row>
    <row r="276" spans="2:7">
      <c r="B276" s="149"/>
      <c r="C276" s="149"/>
      <c r="D276" s="149"/>
      <c r="E276" s="149"/>
      <c r="F276" s="149"/>
      <c r="G276" s="149"/>
    </row>
    <row r="277" spans="2:7">
      <c r="B277" s="149"/>
      <c r="C277" s="149"/>
      <c r="D277" s="149"/>
      <c r="E277" s="149"/>
      <c r="F277" s="149"/>
      <c r="G277" s="149"/>
    </row>
    <row r="278" spans="2:7">
      <c r="B278" s="149"/>
      <c r="C278" s="149"/>
      <c r="D278" s="149"/>
      <c r="E278" s="149"/>
      <c r="F278" s="149"/>
      <c r="G278" s="149"/>
    </row>
    <row r="279" spans="2:7">
      <c r="B279" s="149"/>
      <c r="C279" s="149"/>
      <c r="D279" s="149"/>
      <c r="E279" s="149"/>
      <c r="F279" s="149"/>
      <c r="G279" s="149"/>
    </row>
    <row r="280" spans="2:7">
      <c r="B280" s="149"/>
      <c r="C280" s="149"/>
      <c r="D280" s="149"/>
      <c r="E280" s="149"/>
      <c r="F280" s="149"/>
      <c r="G280" s="149"/>
    </row>
    <row r="281" spans="2:7">
      <c r="B281" s="149"/>
      <c r="C281" s="149"/>
      <c r="D281" s="149"/>
      <c r="E281" s="149"/>
      <c r="F281" s="149"/>
      <c r="G281" s="149"/>
    </row>
    <row r="282" spans="2:7">
      <c r="B282" s="149"/>
      <c r="C282" s="149"/>
      <c r="D282" s="149"/>
      <c r="E282" s="149"/>
      <c r="F282" s="149"/>
      <c r="G282" s="149"/>
    </row>
    <row r="283" spans="2:7">
      <c r="B283" s="149"/>
      <c r="C283" s="149"/>
      <c r="D283" s="149"/>
      <c r="E283" s="149"/>
      <c r="F283" s="149"/>
      <c r="G283" s="149"/>
    </row>
    <row r="284" spans="2:7">
      <c r="B284" s="149"/>
      <c r="C284" s="149"/>
      <c r="D284" s="149"/>
      <c r="E284" s="149"/>
      <c r="F284" s="149"/>
      <c r="G284" s="149"/>
    </row>
    <row r="285" spans="2:7">
      <c r="B285" s="149"/>
      <c r="C285" s="149"/>
      <c r="D285" s="149"/>
      <c r="E285" s="149"/>
      <c r="F285" s="149"/>
      <c r="G285" s="149"/>
    </row>
    <row r="286" spans="2:7">
      <c r="B286" s="149"/>
      <c r="C286" s="149"/>
      <c r="D286" s="149"/>
      <c r="E286" s="149"/>
      <c r="F286" s="149"/>
      <c r="G286" s="149"/>
    </row>
    <row r="287" spans="2:7">
      <c r="B287" s="149"/>
      <c r="C287" s="149"/>
      <c r="D287" s="149"/>
      <c r="E287" s="149"/>
      <c r="F287" s="149"/>
      <c r="G287" s="149"/>
    </row>
    <row r="288" spans="2:7">
      <c r="B288" s="149"/>
      <c r="C288" s="149"/>
      <c r="D288" s="149"/>
      <c r="E288" s="149"/>
      <c r="F288" s="149"/>
      <c r="G288" s="149"/>
    </row>
    <row r="289" spans="2:7">
      <c r="B289" s="149"/>
      <c r="C289" s="149"/>
      <c r="D289" s="149"/>
      <c r="E289" s="149"/>
      <c r="F289" s="149"/>
      <c r="G289" s="149"/>
    </row>
    <row r="290" spans="2:7">
      <c r="B290" s="149"/>
      <c r="C290" s="149"/>
      <c r="D290" s="149"/>
      <c r="E290" s="149"/>
      <c r="F290" s="149"/>
      <c r="G290" s="149"/>
    </row>
    <row r="291" spans="2:7">
      <c r="B291" s="149"/>
      <c r="C291" s="149"/>
      <c r="D291" s="149"/>
      <c r="E291" s="149"/>
      <c r="F291" s="149"/>
      <c r="G291" s="149"/>
    </row>
    <row r="292" spans="2:7">
      <c r="B292" s="149"/>
      <c r="C292" s="149"/>
      <c r="D292" s="149"/>
      <c r="E292" s="149"/>
      <c r="F292" s="149"/>
      <c r="G292" s="149"/>
    </row>
    <row r="293" spans="2:7">
      <c r="B293" s="149"/>
      <c r="C293" s="149"/>
      <c r="D293" s="149"/>
      <c r="E293" s="149"/>
      <c r="F293" s="149"/>
      <c r="G293" s="149"/>
    </row>
    <row r="294" spans="2:7">
      <c r="B294" s="149"/>
      <c r="C294" s="149"/>
      <c r="D294" s="149"/>
      <c r="E294" s="149"/>
      <c r="F294" s="149"/>
      <c r="G294" s="149"/>
    </row>
    <row r="295" spans="2:7">
      <c r="B295" s="149"/>
      <c r="C295" s="149"/>
      <c r="D295" s="149"/>
      <c r="E295" s="149"/>
      <c r="F295" s="149"/>
      <c r="G295" s="149"/>
    </row>
    <row r="296" spans="2:7">
      <c r="B296" s="149"/>
      <c r="C296" s="149"/>
      <c r="D296" s="149"/>
      <c r="E296" s="149"/>
      <c r="F296" s="149"/>
      <c r="G296" s="149"/>
    </row>
    <row r="297" spans="2:7">
      <c r="B297" s="149"/>
      <c r="C297" s="149"/>
      <c r="D297" s="149"/>
      <c r="E297" s="149"/>
      <c r="F297" s="149"/>
      <c r="G297" s="149"/>
    </row>
    <row r="298" spans="2:7">
      <c r="B298" s="149"/>
      <c r="C298" s="149"/>
      <c r="D298" s="149"/>
      <c r="E298" s="149"/>
      <c r="F298" s="149"/>
      <c r="G298" s="149"/>
    </row>
    <row r="299" spans="2:7">
      <c r="B299" s="149"/>
      <c r="C299" s="149"/>
      <c r="D299" s="149"/>
      <c r="E299" s="149"/>
      <c r="F299" s="149"/>
      <c r="G299" s="149"/>
    </row>
    <row r="300" spans="2:7">
      <c r="B300" s="149"/>
      <c r="C300" s="149"/>
      <c r="D300" s="149"/>
      <c r="E300" s="149"/>
      <c r="F300" s="149"/>
      <c r="G300" s="149"/>
    </row>
    <row r="301" spans="2:7">
      <c r="B301" s="149"/>
      <c r="C301" s="149"/>
      <c r="D301" s="149"/>
      <c r="E301" s="149"/>
      <c r="F301" s="149"/>
      <c r="G301" s="149"/>
    </row>
    <row r="302" spans="2:7">
      <c r="B302" s="149"/>
      <c r="C302" s="149"/>
      <c r="D302" s="149"/>
      <c r="E302" s="149"/>
      <c r="F302" s="149"/>
      <c r="G302" s="149"/>
    </row>
    <row r="303" spans="2:7">
      <c r="B303" s="149"/>
      <c r="C303" s="149"/>
      <c r="D303" s="149"/>
      <c r="E303" s="149"/>
      <c r="F303" s="149"/>
      <c r="G303" s="149"/>
    </row>
    <row r="304" spans="2:7">
      <c r="B304" s="149"/>
      <c r="C304" s="149"/>
      <c r="D304" s="149"/>
      <c r="E304" s="149"/>
      <c r="F304" s="149"/>
      <c r="G304" s="149"/>
    </row>
    <row r="305" spans="2:7">
      <c r="B305" s="149"/>
      <c r="C305" s="149"/>
      <c r="D305" s="149"/>
      <c r="E305" s="149"/>
      <c r="F305" s="149"/>
      <c r="G305" s="149"/>
    </row>
    <row r="306" spans="2:7">
      <c r="B306" s="149"/>
      <c r="C306" s="149"/>
      <c r="D306" s="149"/>
      <c r="E306" s="149"/>
      <c r="F306" s="149"/>
      <c r="G306" s="149"/>
    </row>
    <row r="307" spans="2:7">
      <c r="B307" s="149"/>
      <c r="C307" s="149"/>
      <c r="D307" s="149"/>
      <c r="E307" s="149"/>
      <c r="F307" s="149"/>
      <c r="G307" s="149"/>
    </row>
    <row r="308" spans="2:7">
      <c r="B308" s="149"/>
      <c r="C308" s="149"/>
      <c r="D308" s="149"/>
      <c r="E308" s="149"/>
      <c r="F308" s="149"/>
      <c r="G308" s="149"/>
    </row>
    <row r="309" spans="2:7">
      <c r="B309" s="149"/>
      <c r="C309" s="149"/>
      <c r="D309" s="149"/>
      <c r="E309" s="149"/>
      <c r="F309" s="149"/>
      <c r="G309" s="149"/>
    </row>
    <row r="310" spans="2:7">
      <c r="B310" s="149"/>
      <c r="C310" s="149"/>
      <c r="D310" s="149"/>
      <c r="E310" s="149"/>
      <c r="F310" s="149"/>
      <c r="G310" s="149"/>
    </row>
    <row r="311" spans="2:7">
      <c r="B311" s="149"/>
      <c r="C311" s="149"/>
      <c r="D311" s="149"/>
      <c r="E311" s="149"/>
      <c r="F311" s="149"/>
      <c r="G311" s="149"/>
    </row>
    <row r="312" spans="2:7">
      <c r="B312" s="149"/>
      <c r="C312" s="149"/>
      <c r="D312" s="149"/>
      <c r="E312" s="149"/>
      <c r="F312" s="149"/>
      <c r="G312" s="149"/>
    </row>
    <row r="313" spans="2:7">
      <c r="B313" s="149"/>
      <c r="C313" s="149"/>
      <c r="D313" s="149"/>
      <c r="E313" s="149"/>
      <c r="F313" s="149"/>
      <c r="G313" s="149"/>
    </row>
    <row r="314" spans="2:7">
      <c r="B314" s="149"/>
      <c r="C314" s="149"/>
      <c r="D314" s="149"/>
      <c r="E314" s="149"/>
      <c r="F314" s="149"/>
      <c r="G314" s="149"/>
    </row>
    <row r="315" spans="2:7">
      <c r="B315" s="149"/>
      <c r="C315" s="149"/>
      <c r="D315" s="149"/>
      <c r="E315" s="149"/>
      <c r="F315" s="149"/>
      <c r="G315" s="149"/>
    </row>
    <row r="316" spans="2:7">
      <c r="B316" s="149"/>
      <c r="C316" s="149"/>
      <c r="D316" s="149"/>
      <c r="E316" s="149"/>
      <c r="F316" s="149"/>
      <c r="G316" s="149"/>
    </row>
    <row r="317" spans="2:7">
      <c r="B317" s="149"/>
      <c r="C317" s="149"/>
      <c r="D317" s="149"/>
      <c r="E317" s="149"/>
      <c r="F317" s="149"/>
      <c r="G317" s="149"/>
    </row>
    <row r="318" spans="2:7">
      <c r="B318" s="149"/>
      <c r="C318" s="149"/>
      <c r="D318" s="149"/>
      <c r="E318" s="149"/>
      <c r="F318" s="149"/>
      <c r="G318" s="149"/>
    </row>
    <row r="319" spans="2:7">
      <c r="B319" s="149"/>
      <c r="C319" s="149"/>
      <c r="D319" s="149"/>
      <c r="E319" s="149"/>
      <c r="F319" s="149"/>
      <c r="G319" s="149"/>
    </row>
    <row r="320" spans="2:7">
      <c r="B320" s="149"/>
      <c r="C320" s="149"/>
      <c r="D320" s="149"/>
      <c r="E320" s="149"/>
      <c r="F320" s="149"/>
      <c r="G320" s="149"/>
    </row>
    <row r="321" spans="2:7">
      <c r="B321" s="149"/>
      <c r="C321" s="149"/>
      <c r="D321" s="149"/>
      <c r="E321" s="149"/>
      <c r="F321" s="149"/>
      <c r="G321" s="149"/>
    </row>
    <row r="322" spans="2:7">
      <c r="B322" s="149"/>
      <c r="C322" s="149"/>
      <c r="D322" s="149"/>
      <c r="E322" s="149"/>
      <c r="F322" s="149"/>
      <c r="G322" s="149"/>
    </row>
    <row r="323" spans="2:7">
      <c r="B323" s="149"/>
      <c r="C323" s="149"/>
      <c r="D323" s="149"/>
      <c r="E323" s="149"/>
      <c r="F323" s="149"/>
      <c r="G323" s="149"/>
    </row>
    <row r="324" spans="2:7">
      <c r="B324" s="149"/>
      <c r="C324" s="149"/>
      <c r="D324" s="149"/>
      <c r="E324" s="149"/>
      <c r="F324" s="149"/>
      <c r="G324" s="149"/>
    </row>
    <row r="325" spans="2:7">
      <c r="B325" s="149"/>
      <c r="C325" s="149"/>
      <c r="D325" s="149"/>
      <c r="E325" s="149"/>
      <c r="F325" s="149"/>
      <c r="G325" s="149"/>
    </row>
    <row r="326" spans="2:7">
      <c r="B326" s="149"/>
      <c r="C326" s="149"/>
      <c r="D326" s="149"/>
      <c r="E326" s="149"/>
      <c r="F326" s="149"/>
      <c r="G326" s="149"/>
    </row>
    <row r="327" spans="2:7">
      <c r="B327" s="149"/>
      <c r="C327" s="149"/>
      <c r="D327" s="149"/>
      <c r="E327" s="149"/>
      <c r="F327" s="149"/>
      <c r="G327" s="149"/>
    </row>
    <row r="328" spans="2:7">
      <c r="B328" s="149"/>
      <c r="C328" s="149"/>
      <c r="D328" s="149"/>
      <c r="E328" s="149"/>
      <c r="F328" s="149"/>
      <c r="G328" s="149"/>
    </row>
    <row r="329" spans="2:7">
      <c r="B329" s="149"/>
      <c r="C329" s="149"/>
      <c r="D329" s="149"/>
      <c r="E329" s="149"/>
      <c r="F329" s="149"/>
      <c r="G329" s="149"/>
    </row>
    <row r="330" spans="2:7">
      <c r="B330" s="149"/>
      <c r="C330" s="149"/>
      <c r="D330" s="149"/>
      <c r="E330" s="149"/>
      <c r="F330" s="149"/>
      <c r="G330" s="149"/>
    </row>
    <row r="331" spans="2:7">
      <c r="B331" s="149"/>
      <c r="C331" s="149"/>
      <c r="D331" s="149"/>
      <c r="E331" s="149"/>
      <c r="F331" s="149"/>
      <c r="G331" s="149"/>
    </row>
    <row r="332" spans="2:7">
      <c r="B332" s="149"/>
      <c r="C332" s="149"/>
      <c r="D332" s="149"/>
      <c r="E332" s="149"/>
      <c r="F332" s="149"/>
      <c r="G332" s="149"/>
    </row>
    <row r="333" spans="2:7">
      <c r="B333" s="149"/>
      <c r="C333" s="149"/>
      <c r="D333" s="149"/>
      <c r="E333" s="149"/>
      <c r="F333" s="149"/>
      <c r="G333" s="149"/>
    </row>
    <row r="334" spans="2:7">
      <c r="B334" s="149"/>
      <c r="C334" s="149"/>
      <c r="D334" s="149"/>
      <c r="E334" s="149"/>
      <c r="F334" s="149"/>
      <c r="G334" s="149"/>
    </row>
    <row r="335" spans="2:7">
      <c r="B335" s="149"/>
      <c r="C335" s="149"/>
      <c r="D335" s="149"/>
      <c r="E335" s="149"/>
      <c r="F335" s="149"/>
      <c r="G335" s="149"/>
    </row>
    <row r="336" spans="2:7">
      <c r="B336" s="149"/>
      <c r="C336" s="149"/>
      <c r="D336" s="149"/>
      <c r="E336" s="149"/>
      <c r="F336" s="149"/>
      <c r="G336" s="149"/>
    </row>
    <row r="337" spans="2:7">
      <c r="B337" s="149"/>
      <c r="C337" s="149"/>
      <c r="D337" s="149"/>
      <c r="E337" s="149"/>
      <c r="F337" s="149"/>
      <c r="G337" s="149"/>
    </row>
    <row r="338" spans="2:7">
      <c r="B338" s="149"/>
      <c r="C338" s="149"/>
      <c r="D338" s="149"/>
      <c r="E338" s="149"/>
      <c r="F338" s="149"/>
      <c r="G338" s="149"/>
    </row>
    <row r="339" spans="2:7">
      <c r="B339" s="149"/>
      <c r="C339" s="149"/>
      <c r="D339" s="149"/>
      <c r="E339" s="149"/>
      <c r="F339" s="149"/>
      <c r="G339" s="149"/>
    </row>
    <row r="340" spans="2:7">
      <c r="B340" s="149"/>
      <c r="C340" s="149"/>
      <c r="D340" s="149"/>
      <c r="E340" s="149"/>
      <c r="F340" s="149"/>
      <c r="G340" s="149"/>
    </row>
    <row r="341" spans="2:7">
      <c r="B341" s="149"/>
      <c r="C341" s="149"/>
      <c r="D341" s="149"/>
      <c r="E341" s="149"/>
      <c r="F341" s="149"/>
      <c r="G341" s="149"/>
    </row>
    <row r="342" spans="2:7">
      <c r="B342" s="149"/>
      <c r="C342" s="149"/>
      <c r="D342" s="149"/>
      <c r="E342" s="149"/>
      <c r="F342" s="149"/>
      <c r="G342" s="149"/>
    </row>
    <row r="343" spans="2:7">
      <c r="B343" s="149"/>
      <c r="C343" s="149"/>
      <c r="D343" s="149"/>
      <c r="E343" s="149"/>
      <c r="F343" s="149"/>
      <c r="G343" s="149"/>
    </row>
    <row r="344" spans="2:7">
      <c r="B344" s="149"/>
      <c r="C344" s="149"/>
      <c r="D344" s="149"/>
      <c r="E344" s="149"/>
      <c r="F344" s="149"/>
      <c r="G344" s="149"/>
    </row>
    <row r="345" spans="2:7">
      <c r="B345" s="149"/>
      <c r="C345" s="149"/>
      <c r="D345" s="149"/>
      <c r="E345" s="149"/>
      <c r="F345" s="149"/>
      <c r="G345" s="149"/>
    </row>
    <row r="346" spans="2:7">
      <c r="B346" s="149"/>
      <c r="C346" s="149"/>
      <c r="D346" s="149"/>
      <c r="E346" s="149"/>
      <c r="F346" s="149"/>
      <c r="G346" s="149"/>
    </row>
    <row r="347" spans="2:7">
      <c r="B347" s="149"/>
      <c r="C347" s="149"/>
      <c r="D347" s="149"/>
      <c r="E347" s="149"/>
      <c r="F347" s="149"/>
      <c r="G347" s="149"/>
    </row>
    <row r="348" spans="2:7">
      <c r="B348" s="149"/>
      <c r="C348" s="149"/>
      <c r="D348" s="149"/>
      <c r="E348" s="149"/>
      <c r="F348" s="149"/>
      <c r="G348" s="149"/>
    </row>
    <row r="349" spans="2:7">
      <c r="B349" s="149"/>
      <c r="C349" s="149"/>
      <c r="D349" s="149"/>
      <c r="E349" s="149"/>
      <c r="F349" s="149"/>
      <c r="G349" s="149"/>
    </row>
    <row r="350" spans="2:7">
      <c r="B350" s="149"/>
      <c r="C350" s="149"/>
      <c r="D350" s="149"/>
      <c r="E350" s="149"/>
      <c r="F350" s="149"/>
      <c r="G350" s="149"/>
    </row>
    <row r="351" spans="2:7">
      <c r="B351" s="149"/>
      <c r="C351" s="149"/>
      <c r="D351" s="149"/>
      <c r="E351" s="149"/>
      <c r="F351" s="149"/>
      <c r="G351" s="149"/>
    </row>
    <row r="352" spans="2:7">
      <c r="B352" s="149"/>
      <c r="C352" s="149"/>
      <c r="D352" s="149"/>
      <c r="E352" s="149"/>
      <c r="F352" s="149"/>
      <c r="G352" s="149"/>
    </row>
    <row r="353" spans="2:7">
      <c r="B353" s="149"/>
      <c r="C353" s="149"/>
      <c r="D353" s="149"/>
      <c r="E353" s="149"/>
      <c r="F353" s="149"/>
      <c r="G353" s="149"/>
    </row>
    <row r="354" spans="2:7">
      <c r="B354" s="149"/>
      <c r="C354" s="149"/>
      <c r="D354" s="149"/>
      <c r="E354" s="149"/>
      <c r="F354" s="149"/>
      <c r="G354" s="149"/>
    </row>
    <row r="355" spans="2:7">
      <c r="B355" s="149"/>
      <c r="C355" s="149"/>
      <c r="D355" s="149"/>
      <c r="E355" s="149"/>
      <c r="F355" s="149"/>
      <c r="G355" s="149"/>
    </row>
    <row r="356" spans="2:7">
      <c r="B356" s="149"/>
      <c r="C356" s="149"/>
      <c r="D356" s="149"/>
      <c r="E356" s="149"/>
      <c r="F356" s="149"/>
      <c r="G356" s="149"/>
    </row>
    <row r="357" spans="2:7">
      <c r="B357" s="149"/>
      <c r="C357" s="149"/>
      <c r="D357" s="149"/>
      <c r="E357" s="149"/>
      <c r="F357" s="149"/>
      <c r="G357" s="149"/>
    </row>
    <row r="358" spans="2:7">
      <c r="B358" s="149"/>
      <c r="C358" s="149"/>
      <c r="D358" s="149"/>
      <c r="E358" s="149"/>
      <c r="F358" s="149"/>
      <c r="G358" s="149"/>
    </row>
    <row r="359" spans="2:7">
      <c r="B359" s="149"/>
      <c r="C359" s="149"/>
      <c r="D359" s="149"/>
      <c r="E359" s="149"/>
      <c r="F359" s="149"/>
      <c r="G359" s="149"/>
    </row>
    <row r="360" spans="2:7">
      <c r="B360" s="149"/>
      <c r="C360" s="149"/>
      <c r="D360" s="149"/>
      <c r="E360" s="149"/>
      <c r="F360" s="149"/>
      <c r="G360" s="149"/>
    </row>
    <row r="361" spans="2:7">
      <c r="B361" s="149"/>
      <c r="C361" s="149"/>
      <c r="D361" s="149"/>
      <c r="E361" s="149"/>
      <c r="F361" s="149"/>
      <c r="G361" s="149"/>
    </row>
    <row r="362" spans="2:7">
      <c r="B362" s="149"/>
      <c r="C362" s="149"/>
      <c r="D362" s="149"/>
      <c r="E362" s="149"/>
      <c r="F362" s="149"/>
      <c r="G362" s="149"/>
    </row>
    <row r="363" spans="2:7">
      <c r="B363" s="149"/>
      <c r="C363" s="149"/>
      <c r="D363" s="149"/>
      <c r="E363" s="149"/>
      <c r="F363" s="149"/>
      <c r="G363" s="149"/>
    </row>
    <row r="364" spans="2:7">
      <c r="B364" s="149"/>
      <c r="C364" s="149"/>
      <c r="D364" s="149"/>
      <c r="E364" s="149"/>
      <c r="F364" s="149"/>
      <c r="G364" s="149"/>
    </row>
    <row r="365" spans="2:7">
      <c r="B365" s="149"/>
      <c r="C365" s="149"/>
      <c r="D365" s="149"/>
      <c r="E365" s="149"/>
      <c r="F365" s="149"/>
      <c r="G365" s="149"/>
    </row>
    <row r="366" spans="2:7">
      <c r="B366" s="149"/>
      <c r="C366" s="149"/>
      <c r="D366" s="149"/>
      <c r="E366" s="149"/>
      <c r="F366" s="149"/>
      <c r="G366" s="149"/>
    </row>
    <row r="367" spans="2:7">
      <c r="B367" s="149"/>
      <c r="C367" s="149"/>
      <c r="D367" s="149"/>
      <c r="E367" s="149"/>
      <c r="F367" s="149"/>
      <c r="G367" s="149"/>
    </row>
    <row r="368" spans="2:7">
      <c r="B368" s="149"/>
      <c r="C368" s="149"/>
      <c r="D368" s="149"/>
      <c r="E368" s="149"/>
      <c r="F368" s="149"/>
      <c r="G368" s="149"/>
    </row>
    <row r="369" spans="2:7">
      <c r="B369" s="149"/>
      <c r="C369" s="149"/>
      <c r="D369" s="149"/>
      <c r="E369" s="149"/>
      <c r="F369" s="149"/>
      <c r="G369" s="149"/>
    </row>
    <row r="370" spans="2:7">
      <c r="B370" s="149"/>
      <c r="C370" s="149"/>
      <c r="D370" s="149"/>
      <c r="E370" s="149"/>
      <c r="F370" s="149"/>
      <c r="G370" s="149"/>
    </row>
    <row r="371" spans="2:7">
      <c r="B371" s="149"/>
      <c r="C371" s="149"/>
      <c r="D371" s="149"/>
      <c r="E371" s="149"/>
      <c r="F371" s="149"/>
      <c r="G371" s="149"/>
    </row>
    <row r="372" spans="2:7">
      <c r="B372" s="149"/>
      <c r="C372" s="149"/>
      <c r="D372" s="149"/>
      <c r="E372" s="149"/>
      <c r="F372" s="149"/>
      <c r="G372" s="149"/>
    </row>
    <row r="373" spans="2:7">
      <c r="B373" s="149"/>
      <c r="C373" s="149"/>
      <c r="D373" s="149"/>
      <c r="E373" s="149"/>
      <c r="F373" s="149"/>
      <c r="G373" s="149"/>
    </row>
    <row r="374" spans="2:7">
      <c r="B374" s="149"/>
      <c r="C374" s="149"/>
      <c r="D374" s="149"/>
      <c r="E374" s="149"/>
      <c r="F374" s="149"/>
      <c r="G374" s="149"/>
    </row>
    <row r="375" spans="2:7">
      <c r="B375" s="149"/>
      <c r="C375" s="149"/>
      <c r="D375" s="149"/>
      <c r="E375" s="149"/>
      <c r="F375" s="149"/>
      <c r="G375" s="149"/>
    </row>
    <row r="376" spans="2:7">
      <c r="B376" s="149"/>
      <c r="C376" s="149"/>
      <c r="D376" s="149"/>
      <c r="E376" s="149"/>
      <c r="F376" s="149"/>
      <c r="G376" s="149"/>
    </row>
    <row r="377" spans="2:7">
      <c r="B377" s="149"/>
      <c r="C377" s="149"/>
      <c r="D377" s="149"/>
      <c r="E377" s="149"/>
      <c r="F377" s="149"/>
      <c r="G377" s="149"/>
    </row>
    <row r="378" spans="2:7">
      <c r="B378" s="149"/>
      <c r="C378" s="149"/>
      <c r="D378" s="149"/>
      <c r="E378" s="149"/>
      <c r="F378" s="149"/>
      <c r="G378" s="149"/>
    </row>
    <row r="379" spans="2:7">
      <c r="B379" s="149"/>
      <c r="C379" s="149"/>
      <c r="D379" s="149"/>
      <c r="E379" s="149"/>
      <c r="F379" s="149"/>
      <c r="G379" s="149"/>
    </row>
    <row r="380" spans="2:7">
      <c r="B380" s="149"/>
      <c r="C380" s="149"/>
      <c r="D380" s="149"/>
      <c r="E380" s="149"/>
      <c r="F380" s="149"/>
      <c r="G380" s="149"/>
    </row>
    <row r="381" spans="2:7">
      <c r="B381" s="149"/>
      <c r="C381" s="149"/>
      <c r="D381" s="149"/>
      <c r="E381" s="149"/>
      <c r="F381" s="149"/>
      <c r="G381" s="149"/>
    </row>
    <row r="382" spans="2:7">
      <c r="B382" s="149"/>
      <c r="C382" s="149"/>
      <c r="D382" s="149"/>
      <c r="E382" s="149"/>
      <c r="F382" s="149"/>
      <c r="G382" s="149"/>
    </row>
    <row r="383" spans="2:7">
      <c r="B383" s="149"/>
      <c r="C383" s="149"/>
      <c r="D383" s="149"/>
      <c r="E383" s="149"/>
      <c r="F383" s="149"/>
      <c r="G383" s="149"/>
    </row>
    <row r="384" spans="2:7">
      <c r="B384" s="149"/>
      <c r="C384" s="149"/>
      <c r="D384" s="149"/>
      <c r="E384" s="149"/>
      <c r="F384" s="149"/>
      <c r="G384" s="149"/>
    </row>
    <row r="385" spans="2:7">
      <c r="B385" s="149"/>
      <c r="C385" s="149"/>
      <c r="D385" s="149"/>
      <c r="E385" s="149"/>
      <c r="F385" s="149"/>
      <c r="G385" s="149"/>
    </row>
    <row r="386" spans="2:7">
      <c r="B386" s="149"/>
      <c r="C386" s="149"/>
      <c r="D386" s="149"/>
      <c r="E386" s="149"/>
      <c r="F386" s="149"/>
      <c r="G386" s="149"/>
    </row>
    <row r="387" spans="2:7">
      <c r="B387" s="149"/>
      <c r="C387" s="149"/>
      <c r="D387" s="149"/>
      <c r="E387" s="149"/>
      <c r="F387" s="149"/>
      <c r="G387" s="149"/>
    </row>
    <row r="388" spans="2:7">
      <c r="B388" s="149"/>
      <c r="C388" s="149"/>
      <c r="D388" s="149"/>
      <c r="E388" s="149"/>
      <c r="F388" s="149"/>
      <c r="G388" s="149"/>
    </row>
    <row r="389" spans="2:7">
      <c r="B389" s="149"/>
      <c r="C389" s="149"/>
      <c r="D389" s="149"/>
      <c r="E389" s="149"/>
      <c r="F389" s="149"/>
      <c r="G389" s="149"/>
    </row>
    <row r="390" spans="2:7">
      <c r="B390" s="149"/>
      <c r="C390" s="149"/>
      <c r="D390" s="149"/>
      <c r="E390" s="149"/>
      <c r="F390" s="149"/>
      <c r="G390" s="149"/>
    </row>
    <row r="391" spans="2:7">
      <c r="B391" s="149"/>
      <c r="C391" s="149"/>
      <c r="D391" s="149"/>
      <c r="E391" s="149"/>
      <c r="F391" s="149"/>
      <c r="G391" s="149"/>
    </row>
    <row r="392" spans="2:7">
      <c r="B392" s="149"/>
      <c r="C392" s="149"/>
      <c r="D392" s="149"/>
      <c r="E392" s="149"/>
      <c r="F392" s="149"/>
      <c r="G392" s="149"/>
    </row>
    <row r="393" spans="2:7">
      <c r="B393" s="149"/>
      <c r="C393" s="149"/>
      <c r="D393" s="149"/>
      <c r="E393" s="149"/>
      <c r="F393" s="149"/>
      <c r="G393" s="149"/>
    </row>
    <row r="394" spans="2:7">
      <c r="B394" s="149"/>
      <c r="C394" s="149"/>
      <c r="D394" s="149"/>
      <c r="E394" s="149"/>
      <c r="F394" s="149"/>
      <c r="G394" s="149"/>
    </row>
    <row r="395" spans="2:7">
      <c r="B395" s="149"/>
      <c r="C395" s="149"/>
      <c r="D395" s="149"/>
      <c r="E395" s="149"/>
      <c r="F395" s="149"/>
      <c r="G395" s="149"/>
    </row>
    <row r="396" spans="2:7">
      <c r="B396" s="149"/>
      <c r="C396" s="149"/>
      <c r="D396" s="149"/>
      <c r="E396" s="149"/>
      <c r="F396" s="149"/>
      <c r="G396" s="149"/>
    </row>
    <row r="397" spans="2:7">
      <c r="B397" s="149"/>
      <c r="C397" s="149"/>
      <c r="D397" s="149"/>
      <c r="E397" s="149"/>
      <c r="F397" s="149"/>
      <c r="G397" s="149"/>
    </row>
    <row r="398" spans="2:7">
      <c r="B398" s="149"/>
      <c r="C398" s="149"/>
      <c r="D398" s="149"/>
      <c r="E398" s="149"/>
      <c r="F398" s="149"/>
      <c r="G398" s="149"/>
    </row>
    <row r="399" spans="2:7">
      <c r="B399" s="149"/>
      <c r="C399" s="149"/>
      <c r="D399" s="149"/>
      <c r="E399" s="149"/>
      <c r="F399" s="149"/>
      <c r="G399" s="149"/>
    </row>
    <row r="400" spans="2:7">
      <c r="B400" s="149"/>
      <c r="C400" s="149"/>
      <c r="D400" s="149"/>
      <c r="E400" s="149"/>
      <c r="F400" s="149"/>
      <c r="G400" s="149"/>
    </row>
    <row r="401" spans="2:7">
      <c r="B401" s="149"/>
      <c r="C401" s="149"/>
      <c r="D401" s="149"/>
      <c r="E401" s="149"/>
      <c r="F401" s="149"/>
      <c r="G401" s="149"/>
    </row>
    <row r="402" spans="2:7">
      <c r="B402" s="149"/>
      <c r="C402" s="149"/>
      <c r="D402" s="149"/>
      <c r="E402" s="149"/>
      <c r="F402" s="149"/>
      <c r="G402" s="149"/>
    </row>
    <row r="403" spans="2:7">
      <c r="B403" s="149"/>
      <c r="C403" s="149"/>
      <c r="D403" s="149"/>
      <c r="E403" s="149"/>
      <c r="F403" s="149"/>
      <c r="G403" s="149"/>
    </row>
    <row r="404" spans="2:7">
      <c r="B404" s="149"/>
      <c r="C404" s="149"/>
      <c r="D404" s="149"/>
      <c r="E404" s="149"/>
      <c r="F404" s="149"/>
      <c r="G404" s="149"/>
    </row>
    <row r="405" spans="2:7">
      <c r="B405" s="149"/>
      <c r="C405" s="149"/>
      <c r="D405" s="149"/>
      <c r="E405" s="149"/>
      <c r="F405" s="149"/>
      <c r="G405" s="149"/>
    </row>
    <row r="406" spans="2:7">
      <c r="B406" s="149"/>
      <c r="C406" s="149"/>
      <c r="D406" s="149"/>
      <c r="E406" s="149"/>
      <c r="F406" s="149"/>
      <c r="G406" s="149"/>
    </row>
    <row r="407" spans="2:7">
      <c r="B407" s="149"/>
      <c r="C407" s="149"/>
      <c r="D407" s="149"/>
      <c r="E407" s="149"/>
      <c r="F407" s="149"/>
      <c r="G407" s="149"/>
    </row>
    <row r="408" spans="2:7">
      <c r="B408" s="149"/>
      <c r="C408" s="149"/>
      <c r="D408" s="149"/>
      <c r="E408" s="149"/>
      <c r="F408" s="149"/>
      <c r="G408" s="149"/>
    </row>
    <row r="409" spans="2:7">
      <c r="B409" s="149"/>
      <c r="C409" s="149"/>
      <c r="D409" s="149"/>
      <c r="E409" s="149"/>
      <c r="F409" s="149"/>
      <c r="G409" s="149"/>
    </row>
    <row r="410" spans="2:7">
      <c r="B410" s="149"/>
      <c r="C410" s="149"/>
      <c r="D410" s="149"/>
      <c r="E410" s="149"/>
      <c r="F410" s="149"/>
      <c r="G410" s="149"/>
    </row>
    <row r="411" spans="2:7">
      <c r="B411" s="149"/>
      <c r="C411" s="149"/>
      <c r="D411" s="149"/>
      <c r="E411" s="149"/>
      <c r="F411" s="149"/>
      <c r="G411" s="149"/>
    </row>
    <row r="412" spans="2:7">
      <c r="B412" s="149"/>
      <c r="C412" s="149"/>
      <c r="D412" s="149"/>
      <c r="E412" s="149"/>
      <c r="F412" s="149"/>
      <c r="G412" s="149"/>
    </row>
    <row r="413" spans="2:7">
      <c r="B413" s="149"/>
      <c r="C413" s="149"/>
      <c r="D413" s="149"/>
      <c r="E413" s="149"/>
      <c r="F413" s="149"/>
      <c r="G413" s="149"/>
    </row>
    <row r="414" spans="2:7">
      <c r="B414" s="149"/>
      <c r="C414" s="149"/>
      <c r="D414" s="149"/>
      <c r="E414" s="149"/>
      <c r="F414" s="149"/>
      <c r="G414" s="149"/>
    </row>
    <row r="415" spans="2:7">
      <c r="B415" s="149"/>
      <c r="C415" s="149"/>
      <c r="D415" s="149"/>
      <c r="E415" s="149"/>
      <c r="F415" s="149"/>
      <c r="G415" s="149"/>
    </row>
    <row r="416" spans="2:7">
      <c r="B416" s="149"/>
      <c r="C416" s="149"/>
      <c r="D416" s="149"/>
      <c r="E416" s="149"/>
      <c r="F416" s="149"/>
      <c r="G416" s="149"/>
    </row>
    <row r="417" spans="2:7">
      <c r="B417" s="149"/>
      <c r="C417" s="149"/>
      <c r="D417" s="149"/>
      <c r="E417" s="149"/>
      <c r="F417" s="149"/>
      <c r="G417" s="149"/>
    </row>
    <row r="418" spans="2:7">
      <c r="B418" s="149"/>
      <c r="C418" s="149"/>
      <c r="D418" s="149"/>
      <c r="E418" s="149"/>
      <c r="F418" s="149"/>
      <c r="G418" s="149"/>
    </row>
    <row r="419" spans="2:7">
      <c r="B419" s="149"/>
      <c r="C419" s="149"/>
      <c r="D419" s="149"/>
      <c r="E419" s="149"/>
      <c r="F419" s="149"/>
      <c r="G419" s="149"/>
    </row>
    <row r="420" spans="2:7">
      <c r="B420" s="149"/>
      <c r="C420" s="149"/>
      <c r="D420" s="149"/>
      <c r="E420" s="149"/>
      <c r="F420" s="149"/>
      <c r="G420" s="149"/>
    </row>
    <row r="421" spans="2:7">
      <c r="B421" s="149"/>
      <c r="C421" s="149"/>
      <c r="D421" s="149"/>
      <c r="E421" s="149"/>
      <c r="F421" s="149"/>
      <c r="G421" s="149"/>
    </row>
    <row r="422" spans="2:7">
      <c r="B422" s="149"/>
      <c r="C422" s="149"/>
      <c r="D422" s="149"/>
      <c r="E422" s="149"/>
      <c r="F422" s="149"/>
      <c r="G422" s="149"/>
    </row>
    <row r="423" spans="2:7">
      <c r="B423" s="149"/>
      <c r="C423" s="149"/>
      <c r="D423" s="149"/>
      <c r="E423" s="149"/>
      <c r="F423" s="149"/>
      <c r="G423" s="149"/>
    </row>
    <row r="424" spans="2:7">
      <c r="B424" s="149"/>
      <c r="C424" s="149"/>
      <c r="D424" s="149"/>
      <c r="E424" s="149"/>
      <c r="F424" s="149"/>
      <c r="G424" s="149"/>
    </row>
    <row r="425" spans="2:7">
      <c r="B425" s="149"/>
      <c r="C425" s="149"/>
      <c r="D425" s="149"/>
      <c r="E425" s="149"/>
      <c r="F425" s="149"/>
      <c r="G425" s="149"/>
    </row>
    <row r="426" spans="2:7">
      <c r="B426" s="149"/>
      <c r="C426" s="149"/>
      <c r="D426" s="149"/>
      <c r="E426" s="149"/>
      <c r="F426" s="149"/>
      <c r="G426" s="149"/>
    </row>
    <row r="427" spans="2:7">
      <c r="B427" s="149"/>
      <c r="C427" s="149"/>
      <c r="D427" s="149"/>
      <c r="E427" s="149"/>
      <c r="F427" s="149"/>
      <c r="G427" s="149"/>
    </row>
    <row r="428" spans="2:7">
      <c r="B428" s="149"/>
      <c r="C428" s="149"/>
      <c r="D428" s="149"/>
      <c r="E428" s="149"/>
      <c r="F428" s="149"/>
      <c r="G428" s="149"/>
    </row>
    <row r="429" spans="2:7">
      <c r="B429" s="149"/>
      <c r="C429" s="149"/>
      <c r="D429" s="149"/>
      <c r="E429" s="149"/>
      <c r="F429" s="149"/>
      <c r="G429" s="149"/>
    </row>
    <row r="430" spans="2:7">
      <c r="B430" s="149"/>
      <c r="C430" s="149"/>
      <c r="D430" s="149"/>
      <c r="E430" s="149"/>
      <c r="F430" s="149"/>
      <c r="G430" s="149"/>
    </row>
    <row r="431" spans="2:7">
      <c r="B431" s="149"/>
      <c r="C431" s="149"/>
      <c r="D431" s="149"/>
      <c r="E431" s="149"/>
      <c r="F431" s="149"/>
      <c r="G431" s="149"/>
    </row>
    <row r="432" spans="2:7">
      <c r="B432" s="149"/>
      <c r="C432" s="149"/>
      <c r="D432" s="149"/>
      <c r="E432" s="149"/>
      <c r="F432" s="149"/>
      <c r="G432" s="149"/>
    </row>
    <row r="433" spans="2:7">
      <c r="B433" s="149"/>
      <c r="C433" s="149"/>
      <c r="D433" s="149"/>
      <c r="E433" s="149"/>
      <c r="F433" s="149"/>
      <c r="G433" s="149"/>
    </row>
    <row r="434" spans="2:7">
      <c r="B434" s="149"/>
      <c r="C434" s="149"/>
      <c r="D434" s="149"/>
      <c r="E434" s="149"/>
      <c r="F434" s="149"/>
      <c r="G434" s="149"/>
    </row>
    <row r="435" spans="2:7">
      <c r="B435" s="149"/>
      <c r="C435" s="149"/>
      <c r="D435" s="149"/>
      <c r="E435" s="149"/>
      <c r="F435" s="149"/>
      <c r="G435" s="149"/>
    </row>
    <row r="436" spans="2:7">
      <c r="B436" s="149"/>
      <c r="C436" s="149"/>
      <c r="D436" s="149"/>
      <c r="E436" s="149"/>
      <c r="F436" s="149"/>
      <c r="G436" s="149"/>
    </row>
    <row r="437" spans="2:7">
      <c r="B437" s="149"/>
      <c r="C437" s="149"/>
      <c r="D437" s="149"/>
      <c r="E437" s="149"/>
      <c r="F437" s="149"/>
      <c r="G437" s="149"/>
    </row>
    <row r="438" spans="2:7">
      <c r="B438" s="149"/>
      <c r="C438" s="149"/>
      <c r="D438" s="149"/>
      <c r="E438" s="149"/>
      <c r="F438" s="149"/>
      <c r="G438" s="149"/>
    </row>
    <row r="439" spans="2:7">
      <c r="B439" s="149"/>
      <c r="C439" s="149"/>
      <c r="D439" s="149"/>
      <c r="E439" s="149"/>
      <c r="F439" s="149"/>
      <c r="G439" s="149"/>
    </row>
    <row r="440" spans="2:7">
      <c r="B440" s="149"/>
      <c r="C440" s="149"/>
      <c r="D440" s="149"/>
      <c r="E440" s="149"/>
      <c r="F440" s="149"/>
      <c r="G440" s="149"/>
    </row>
    <row r="441" spans="2:7">
      <c r="B441" s="149"/>
      <c r="C441" s="149"/>
      <c r="D441" s="149"/>
      <c r="E441" s="149"/>
      <c r="F441" s="149"/>
      <c r="G441" s="149"/>
    </row>
    <row r="442" spans="2:7">
      <c r="B442" s="149"/>
      <c r="C442" s="149"/>
      <c r="D442" s="149"/>
      <c r="E442" s="149"/>
      <c r="F442" s="149"/>
      <c r="G442" s="149"/>
    </row>
    <row r="443" spans="2:7">
      <c r="B443" s="149"/>
      <c r="C443" s="149"/>
      <c r="D443" s="149"/>
      <c r="E443" s="149"/>
      <c r="F443" s="149"/>
      <c r="G443" s="149"/>
    </row>
    <row r="444" spans="2:7">
      <c r="B444" s="149"/>
      <c r="C444" s="149"/>
      <c r="D444" s="149"/>
      <c r="E444" s="149"/>
      <c r="F444" s="149"/>
      <c r="G444" s="149"/>
    </row>
    <row r="445" spans="2:7">
      <c r="B445" s="149"/>
      <c r="C445" s="149"/>
      <c r="D445" s="149"/>
      <c r="E445" s="149"/>
      <c r="F445" s="149"/>
      <c r="G445" s="149"/>
    </row>
    <row r="446" spans="2:7">
      <c r="B446" s="149"/>
      <c r="C446" s="149"/>
      <c r="D446" s="149"/>
      <c r="E446" s="149"/>
      <c r="F446" s="149"/>
      <c r="G446" s="149"/>
    </row>
    <row r="447" spans="2:7">
      <c r="B447" s="149"/>
      <c r="C447" s="149"/>
      <c r="D447" s="149"/>
      <c r="E447" s="149"/>
      <c r="F447" s="149"/>
      <c r="G447" s="149"/>
    </row>
    <row r="448" spans="2:7">
      <c r="B448" s="149"/>
      <c r="C448" s="149"/>
      <c r="D448" s="149"/>
      <c r="E448" s="149"/>
      <c r="F448" s="149"/>
      <c r="G448" s="149"/>
    </row>
    <row r="449" spans="2:7">
      <c r="B449" s="149"/>
      <c r="C449" s="149"/>
      <c r="D449" s="149"/>
      <c r="E449" s="149"/>
      <c r="F449" s="149"/>
      <c r="G449" s="149"/>
    </row>
    <row r="450" spans="2:7">
      <c r="B450" s="149"/>
      <c r="C450" s="149"/>
      <c r="D450" s="149"/>
      <c r="E450" s="149"/>
      <c r="F450" s="149"/>
      <c r="G450" s="149"/>
    </row>
    <row r="451" spans="2:7">
      <c r="B451" s="149"/>
      <c r="C451" s="149"/>
      <c r="D451" s="149"/>
      <c r="E451" s="149"/>
      <c r="F451" s="149"/>
      <c r="G451" s="149"/>
    </row>
    <row r="452" spans="2:7">
      <c r="B452" s="149"/>
      <c r="C452" s="149"/>
      <c r="D452" s="149"/>
      <c r="E452" s="149"/>
      <c r="F452" s="149"/>
      <c r="G452" s="149"/>
    </row>
    <row r="453" spans="2:7">
      <c r="B453" s="149"/>
      <c r="C453" s="149"/>
      <c r="D453" s="149"/>
      <c r="E453" s="149"/>
      <c r="F453" s="149"/>
      <c r="G453" s="149"/>
    </row>
    <row r="454" spans="2:7">
      <c r="B454" s="149"/>
      <c r="C454" s="149"/>
      <c r="D454" s="149"/>
      <c r="E454" s="149"/>
      <c r="F454" s="149"/>
      <c r="G454" s="149"/>
    </row>
    <row r="455" spans="2:7">
      <c r="B455" s="149"/>
      <c r="C455" s="149"/>
      <c r="D455" s="149"/>
      <c r="E455" s="149"/>
      <c r="F455" s="149"/>
      <c r="G455" s="149"/>
    </row>
    <row r="456" spans="2:7">
      <c r="B456" s="149"/>
      <c r="C456" s="149"/>
      <c r="D456" s="149"/>
      <c r="E456" s="149"/>
      <c r="F456" s="149"/>
      <c r="G456" s="149"/>
    </row>
    <row r="457" spans="2:7">
      <c r="B457" s="149"/>
      <c r="C457" s="149"/>
      <c r="D457" s="149"/>
      <c r="E457" s="149"/>
      <c r="F457" s="149"/>
      <c r="G457" s="149"/>
    </row>
    <row r="458" spans="2:7">
      <c r="B458" s="149"/>
      <c r="C458" s="149"/>
      <c r="D458" s="149"/>
      <c r="E458" s="149"/>
      <c r="F458" s="149"/>
      <c r="G458" s="149"/>
    </row>
    <row r="459" spans="2:7">
      <c r="B459" s="149"/>
      <c r="C459" s="149"/>
      <c r="D459" s="149"/>
      <c r="E459" s="149"/>
      <c r="F459" s="149"/>
      <c r="G459" s="149"/>
    </row>
    <row r="460" spans="2:7">
      <c r="B460" s="149"/>
      <c r="C460" s="149"/>
      <c r="D460" s="149"/>
      <c r="E460" s="149"/>
      <c r="F460" s="149"/>
      <c r="G460" s="149"/>
    </row>
    <row r="461" spans="2:7">
      <c r="B461" s="149"/>
      <c r="C461" s="149"/>
      <c r="D461" s="149"/>
      <c r="E461" s="149"/>
      <c r="F461" s="149"/>
      <c r="G461" s="149"/>
    </row>
    <row r="462" spans="2:7">
      <c r="B462" s="149"/>
      <c r="C462" s="149"/>
      <c r="D462" s="149"/>
      <c r="E462" s="149"/>
      <c r="F462" s="149"/>
      <c r="G462" s="149"/>
    </row>
    <row r="463" spans="2:7">
      <c r="B463" s="149"/>
      <c r="C463" s="149"/>
      <c r="D463" s="149"/>
      <c r="E463" s="149"/>
      <c r="F463" s="149"/>
      <c r="G463" s="149"/>
    </row>
    <row r="464" spans="2:7">
      <c r="B464" s="149"/>
      <c r="C464" s="149"/>
      <c r="D464" s="149"/>
      <c r="E464" s="149"/>
      <c r="F464" s="149"/>
      <c r="G464" s="149"/>
    </row>
    <row r="465" spans="2:7">
      <c r="B465" s="149"/>
      <c r="C465" s="149"/>
      <c r="D465" s="149"/>
      <c r="E465" s="149"/>
      <c r="F465" s="149"/>
      <c r="G465" s="149"/>
    </row>
    <row r="466" spans="2:7">
      <c r="B466" s="149"/>
      <c r="C466" s="149"/>
      <c r="D466" s="149"/>
      <c r="E466" s="149"/>
      <c r="F466" s="149"/>
      <c r="G466" s="149"/>
    </row>
    <row r="467" spans="2:7">
      <c r="B467" s="149"/>
      <c r="C467" s="149"/>
      <c r="D467" s="149"/>
      <c r="E467" s="149"/>
      <c r="F467" s="149"/>
      <c r="G467" s="149"/>
    </row>
    <row r="468" spans="2:7">
      <c r="B468" s="149"/>
      <c r="C468" s="149"/>
      <c r="D468" s="149"/>
      <c r="E468" s="149"/>
      <c r="F468" s="149"/>
      <c r="G468" s="149"/>
    </row>
    <row r="469" spans="2:7">
      <c r="B469" s="149"/>
      <c r="C469" s="149"/>
      <c r="D469" s="149"/>
      <c r="E469" s="149"/>
      <c r="F469" s="149"/>
      <c r="G469" s="149"/>
    </row>
    <row r="470" spans="2:7">
      <c r="B470" s="149"/>
      <c r="C470" s="149"/>
      <c r="D470" s="149"/>
      <c r="E470" s="149"/>
      <c r="F470" s="149"/>
      <c r="G470" s="149"/>
    </row>
    <row r="471" spans="2:7">
      <c r="B471" s="149"/>
      <c r="C471" s="149"/>
      <c r="D471" s="149"/>
      <c r="E471" s="149"/>
      <c r="F471" s="149"/>
      <c r="G471" s="149"/>
    </row>
    <row r="472" spans="2:7">
      <c r="B472" s="149"/>
      <c r="C472" s="149"/>
      <c r="D472" s="149"/>
      <c r="E472" s="149"/>
      <c r="F472" s="149"/>
      <c r="G472" s="149"/>
    </row>
    <row r="473" spans="2:7">
      <c r="B473" s="149"/>
      <c r="C473" s="149"/>
      <c r="D473" s="149"/>
      <c r="E473" s="149"/>
      <c r="F473" s="149"/>
      <c r="G473" s="149"/>
    </row>
    <row r="474" spans="2:7">
      <c r="B474" s="149"/>
      <c r="C474" s="149"/>
      <c r="D474" s="149"/>
      <c r="E474" s="149"/>
      <c r="F474" s="149"/>
      <c r="G474" s="149"/>
    </row>
    <row r="475" spans="2:7">
      <c r="B475" s="149"/>
      <c r="C475" s="149"/>
      <c r="D475" s="149"/>
      <c r="E475" s="149"/>
      <c r="F475" s="149"/>
      <c r="G475" s="149"/>
    </row>
    <row r="476" spans="2:7">
      <c r="B476" s="149"/>
      <c r="C476" s="149"/>
      <c r="D476" s="149"/>
      <c r="E476" s="149"/>
      <c r="F476" s="149"/>
      <c r="G476" s="149"/>
    </row>
    <row r="477" spans="2:7">
      <c r="B477" s="149"/>
      <c r="C477" s="149"/>
      <c r="D477" s="149"/>
      <c r="E477" s="149"/>
      <c r="F477" s="149"/>
      <c r="G477" s="149"/>
    </row>
    <row r="478" spans="2:7">
      <c r="B478" s="149"/>
      <c r="C478" s="149"/>
      <c r="D478" s="149"/>
      <c r="E478" s="149"/>
      <c r="F478" s="149"/>
      <c r="G478" s="149"/>
    </row>
    <row r="479" spans="2:7">
      <c r="B479" s="149"/>
      <c r="C479" s="149"/>
      <c r="D479" s="149"/>
      <c r="E479" s="149"/>
      <c r="F479" s="149"/>
      <c r="G479" s="149"/>
    </row>
    <row r="480" spans="2:7">
      <c r="B480" s="149"/>
      <c r="C480" s="149"/>
      <c r="D480" s="149"/>
      <c r="E480" s="149"/>
      <c r="F480" s="149"/>
      <c r="G480" s="149"/>
    </row>
    <row r="481" spans="2:7">
      <c r="B481" s="149"/>
      <c r="C481" s="149"/>
      <c r="D481" s="149"/>
      <c r="E481" s="149"/>
      <c r="F481" s="149"/>
      <c r="G481" s="149"/>
    </row>
    <row r="482" spans="2:7">
      <c r="B482" s="149"/>
      <c r="C482" s="149"/>
      <c r="D482" s="149"/>
      <c r="E482" s="149"/>
      <c r="F482" s="149"/>
      <c r="G482" s="149"/>
    </row>
    <row r="483" spans="2:7">
      <c r="B483" s="149"/>
      <c r="C483" s="149"/>
      <c r="D483" s="149"/>
      <c r="E483" s="149"/>
      <c r="F483" s="149"/>
      <c r="G483" s="149"/>
    </row>
    <row r="484" spans="2:7">
      <c r="B484" s="149"/>
      <c r="C484" s="149"/>
      <c r="D484" s="149"/>
      <c r="E484" s="149"/>
      <c r="F484" s="149"/>
      <c r="G484" s="149"/>
    </row>
    <row r="485" spans="2:7">
      <c r="B485" s="149"/>
      <c r="C485" s="149"/>
      <c r="D485" s="149"/>
      <c r="E485" s="149"/>
      <c r="F485" s="149"/>
      <c r="G485" s="149"/>
    </row>
    <row r="486" spans="2:7">
      <c r="B486" s="149"/>
      <c r="C486" s="149"/>
      <c r="D486" s="149"/>
      <c r="E486" s="149"/>
      <c r="F486" s="149"/>
      <c r="G486" s="149"/>
    </row>
    <row r="487" spans="2:7">
      <c r="B487" s="149"/>
      <c r="C487" s="149"/>
      <c r="D487" s="149"/>
      <c r="E487" s="149"/>
      <c r="F487" s="149"/>
      <c r="G487" s="149"/>
    </row>
    <row r="488" spans="2:7">
      <c r="B488" s="149"/>
      <c r="C488" s="149"/>
      <c r="D488" s="149"/>
      <c r="E488" s="149"/>
      <c r="F488" s="149"/>
      <c r="G488" s="149"/>
    </row>
    <row r="489" spans="2:7">
      <c r="B489" s="149"/>
      <c r="C489" s="149"/>
      <c r="D489" s="149"/>
      <c r="E489" s="149"/>
      <c r="F489" s="149"/>
      <c r="G489" s="149"/>
    </row>
    <row r="490" spans="2:7">
      <c r="B490" s="149"/>
      <c r="C490" s="149"/>
      <c r="D490" s="149"/>
      <c r="E490" s="149"/>
      <c r="F490" s="149"/>
      <c r="G490" s="149"/>
    </row>
    <row r="491" spans="2:7">
      <c r="B491" s="149"/>
      <c r="C491" s="149"/>
      <c r="D491" s="149"/>
      <c r="E491" s="149"/>
      <c r="F491" s="149"/>
      <c r="G491" s="149"/>
    </row>
    <row r="492" spans="2:7">
      <c r="B492" s="149"/>
      <c r="C492" s="149"/>
      <c r="D492" s="149"/>
      <c r="E492" s="149"/>
      <c r="F492" s="149"/>
      <c r="G492" s="149"/>
    </row>
    <row r="493" spans="2:7">
      <c r="B493" s="149"/>
      <c r="C493" s="149"/>
      <c r="D493" s="149"/>
      <c r="E493" s="149"/>
      <c r="F493" s="149"/>
      <c r="G493" s="149"/>
    </row>
    <row r="494" spans="2:7">
      <c r="B494" s="149"/>
      <c r="C494" s="149"/>
      <c r="D494" s="149"/>
      <c r="E494" s="149"/>
      <c r="F494" s="149"/>
      <c r="G494" s="149"/>
    </row>
    <row r="495" spans="2:7">
      <c r="B495" s="149"/>
      <c r="C495" s="149"/>
      <c r="D495" s="149"/>
      <c r="E495" s="149"/>
      <c r="F495" s="149"/>
      <c r="G495" s="149"/>
    </row>
    <row r="496" spans="2:7">
      <c r="B496" s="149"/>
      <c r="C496" s="149"/>
      <c r="D496" s="149"/>
      <c r="E496" s="149"/>
      <c r="F496" s="149"/>
      <c r="G496" s="149"/>
    </row>
    <row r="497" spans="2:7">
      <c r="B497" s="149"/>
      <c r="C497" s="149"/>
      <c r="D497" s="149"/>
      <c r="E497" s="149"/>
      <c r="F497" s="149"/>
      <c r="G497" s="149"/>
    </row>
    <row r="498" spans="2:7">
      <c r="B498" s="149"/>
      <c r="C498" s="149"/>
      <c r="D498" s="149"/>
      <c r="E498" s="149"/>
      <c r="F498" s="149"/>
      <c r="G498" s="149"/>
    </row>
    <row r="499" spans="2:7">
      <c r="B499" s="149"/>
      <c r="C499" s="149"/>
      <c r="D499" s="149"/>
      <c r="E499" s="149"/>
      <c r="F499" s="149"/>
      <c r="G499" s="149"/>
    </row>
    <row r="500" spans="2:7">
      <c r="B500" s="149"/>
      <c r="C500" s="149"/>
      <c r="D500" s="149"/>
      <c r="E500" s="149"/>
      <c r="F500" s="149"/>
      <c r="G500" s="149"/>
    </row>
    <row r="501" spans="2:7">
      <c r="B501" s="149"/>
      <c r="C501" s="149"/>
      <c r="D501" s="149"/>
      <c r="E501" s="149"/>
      <c r="F501" s="149"/>
      <c r="G501" s="149"/>
    </row>
    <row r="502" spans="2:7">
      <c r="B502" s="149"/>
      <c r="C502" s="149"/>
      <c r="D502" s="149"/>
      <c r="E502" s="149"/>
      <c r="F502" s="149"/>
      <c r="G502" s="149"/>
    </row>
    <row r="503" spans="2:7">
      <c r="B503" s="149"/>
      <c r="C503" s="149"/>
      <c r="D503" s="149"/>
      <c r="E503" s="149"/>
      <c r="F503" s="149"/>
      <c r="G503" s="149"/>
    </row>
    <row r="504" spans="2:7">
      <c r="B504" s="149"/>
      <c r="C504" s="149"/>
      <c r="D504" s="149"/>
      <c r="E504" s="149"/>
      <c r="F504" s="149"/>
      <c r="G504" s="149"/>
    </row>
    <row r="505" spans="2:7">
      <c r="B505" s="149"/>
      <c r="C505" s="149"/>
      <c r="D505" s="149"/>
      <c r="E505" s="149"/>
      <c r="F505" s="149"/>
      <c r="G505" s="149"/>
    </row>
    <row r="506" spans="2:7">
      <c r="B506" s="149"/>
      <c r="C506" s="149"/>
      <c r="D506" s="149"/>
      <c r="E506" s="149"/>
      <c r="F506" s="149"/>
      <c r="G506" s="149"/>
    </row>
    <row r="507" spans="2:7">
      <c r="B507" s="149"/>
      <c r="C507" s="149"/>
      <c r="D507" s="149"/>
      <c r="E507" s="149"/>
      <c r="F507" s="149"/>
      <c r="G507" s="149"/>
    </row>
    <row r="508" spans="2:7">
      <c r="B508" s="149"/>
      <c r="C508" s="149"/>
      <c r="D508" s="149"/>
      <c r="E508" s="149"/>
      <c r="F508" s="149"/>
      <c r="G508" s="149"/>
    </row>
    <row r="509" spans="2:7">
      <c r="B509" s="149"/>
      <c r="C509" s="149"/>
      <c r="D509" s="149"/>
      <c r="E509" s="149"/>
      <c r="F509" s="149"/>
      <c r="G509" s="149"/>
    </row>
    <row r="510" spans="2:7">
      <c r="B510" s="149"/>
      <c r="C510" s="149"/>
      <c r="D510" s="149"/>
      <c r="E510" s="149"/>
      <c r="F510" s="149"/>
      <c r="G510" s="149"/>
    </row>
    <row r="511" spans="2:7">
      <c r="B511" s="149"/>
      <c r="C511" s="149"/>
      <c r="D511" s="149"/>
      <c r="E511" s="149"/>
      <c r="F511" s="149"/>
      <c r="G511" s="149"/>
    </row>
    <row r="512" spans="2:7">
      <c r="B512" s="149"/>
      <c r="C512" s="149"/>
      <c r="D512" s="149"/>
      <c r="E512" s="149"/>
      <c r="F512" s="149"/>
      <c r="G512" s="149"/>
    </row>
    <row r="513" spans="2:7">
      <c r="B513" s="149"/>
      <c r="C513" s="149"/>
      <c r="D513" s="149"/>
      <c r="E513" s="149"/>
      <c r="F513" s="149"/>
      <c r="G513" s="149"/>
    </row>
    <row r="514" spans="2:7">
      <c r="B514" s="149"/>
      <c r="C514" s="149"/>
      <c r="D514" s="149"/>
      <c r="E514" s="149"/>
      <c r="F514" s="149"/>
      <c r="G514" s="149"/>
    </row>
    <row r="515" spans="2:7">
      <c r="B515" s="149"/>
      <c r="C515" s="149"/>
      <c r="D515" s="149"/>
      <c r="E515" s="149"/>
      <c r="F515" s="149"/>
      <c r="G515" s="149"/>
    </row>
    <row r="516" spans="2:7">
      <c r="B516" s="149"/>
      <c r="C516" s="149"/>
      <c r="D516" s="149"/>
      <c r="E516" s="149"/>
      <c r="F516" s="149"/>
      <c r="G516" s="149"/>
    </row>
    <row r="517" spans="2:7">
      <c r="B517" s="149"/>
      <c r="C517" s="149"/>
      <c r="D517" s="149"/>
      <c r="E517" s="149"/>
      <c r="F517" s="149"/>
      <c r="G517" s="149"/>
    </row>
    <row r="518" spans="2:7">
      <c r="B518" s="149"/>
      <c r="C518" s="149"/>
      <c r="D518" s="149"/>
      <c r="E518" s="149"/>
      <c r="F518" s="149"/>
      <c r="G518" s="149"/>
    </row>
    <row r="519" spans="2:7">
      <c r="B519" s="149"/>
      <c r="C519" s="149"/>
      <c r="D519" s="149"/>
      <c r="E519" s="149"/>
      <c r="F519" s="149"/>
      <c r="G519" s="149"/>
    </row>
    <row r="520" spans="2:7">
      <c r="B520" s="149"/>
      <c r="C520" s="149"/>
      <c r="D520" s="149"/>
      <c r="E520" s="149"/>
      <c r="F520" s="149"/>
      <c r="G520" s="149"/>
    </row>
    <row r="521" spans="2:7">
      <c r="B521" s="149"/>
      <c r="C521" s="149"/>
      <c r="D521" s="149"/>
      <c r="E521" s="149"/>
      <c r="F521" s="149"/>
      <c r="G521" s="149"/>
    </row>
    <row r="522" spans="2:7">
      <c r="B522" s="149"/>
      <c r="C522" s="149"/>
      <c r="D522" s="149"/>
      <c r="E522" s="149"/>
      <c r="F522" s="149"/>
      <c r="G522" s="149"/>
    </row>
    <row r="523" spans="2:7">
      <c r="B523" s="149"/>
      <c r="C523" s="149"/>
      <c r="D523" s="149"/>
      <c r="E523" s="149"/>
      <c r="F523" s="149"/>
      <c r="G523" s="149"/>
    </row>
    <row r="524" spans="2:7">
      <c r="B524" s="149"/>
      <c r="C524" s="149"/>
      <c r="D524" s="149"/>
      <c r="E524" s="149"/>
      <c r="F524" s="149"/>
      <c r="G524" s="149"/>
    </row>
    <row r="525" spans="2:7">
      <c r="B525" s="149"/>
      <c r="C525" s="149"/>
      <c r="D525" s="149"/>
      <c r="E525" s="149"/>
      <c r="F525" s="149"/>
      <c r="G525" s="149"/>
    </row>
    <row r="526" spans="2:7">
      <c r="B526" s="149"/>
      <c r="C526" s="149"/>
      <c r="D526" s="149"/>
      <c r="E526" s="149"/>
      <c r="F526" s="149"/>
      <c r="G526" s="149"/>
    </row>
    <row r="527" spans="2:7">
      <c r="B527" s="149"/>
      <c r="C527" s="149"/>
      <c r="D527" s="149"/>
      <c r="E527" s="149"/>
      <c r="F527" s="149"/>
      <c r="G527" s="149"/>
    </row>
    <row r="528" spans="2:7">
      <c r="B528" s="149"/>
      <c r="C528" s="149"/>
      <c r="D528" s="149"/>
      <c r="E528" s="149"/>
      <c r="F528" s="149"/>
      <c r="G528" s="149"/>
    </row>
    <row r="529" spans="2:7">
      <c r="B529" s="149"/>
      <c r="C529" s="149"/>
      <c r="D529" s="149"/>
      <c r="E529" s="149"/>
      <c r="F529" s="149"/>
      <c r="G529" s="149"/>
    </row>
    <row r="530" spans="2:7">
      <c r="B530" s="149"/>
      <c r="C530" s="149"/>
      <c r="D530" s="149"/>
      <c r="E530" s="149"/>
      <c r="F530" s="149"/>
      <c r="G530" s="149"/>
    </row>
    <row r="531" spans="2:7">
      <c r="B531" s="149"/>
      <c r="C531" s="149"/>
      <c r="D531" s="149"/>
      <c r="E531" s="149"/>
      <c r="F531" s="149"/>
      <c r="G531" s="149"/>
    </row>
    <row r="532" spans="2:7">
      <c r="B532" s="149"/>
      <c r="C532" s="149"/>
      <c r="D532" s="149"/>
      <c r="E532" s="149"/>
      <c r="F532" s="149"/>
      <c r="G532" s="149"/>
    </row>
    <row r="533" spans="2:7">
      <c r="B533" s="149"/>
      <c r="C533" s="149"/>
      <c r="D533" s="149"/>
      <c r="E533" s="149"/>
      <c r="F533" s="149"/>
      <c r="G533" s="149"/>
    </row>
    <row r="534" spans="2:7">
      <c r="B534" s="149"/>
      <c r="C534" s="149"/>
      <c r="D534" s="149"/>
      <c r="E534" s="149"/>
      <c r="F534" s="149"/>
      <c r="G534" s="149"/>
    </row>
    <row r="535" spans="2:7">
      <c r="B535" s="149"/>
      <c r="C535" s="149"/>
      <c r="D535" s="149"/>
      <c r="E535" s="149"/>
      <c r="F535" s="149"/>
      <c r="G535" s="149"/>
    </row>
    <row r="536" spans="2:7">
      <c r="B536" s="149"/>
      <c r="C536" s="149"/>
      <c r="D536" s="149"/>
      <c r="E536" s="149"/>
      <c r="F536" s="149"/>
      <c r="G536" s="149"/>
    </row>
    <row r="537" spans="2:7">
      <c r="B537" s="149"/>
      <c r="C537" s="149"/>
      <c r="D537" s="149"/>
      <c r="E537" s="149"/>
      <c r="F537" s="149"/>
      <c r="G537" s="149"/>
    </row>
    <row r="538" spans="2:7">
      <c r="B538" s="149"/>
      <c r="C538" s="149"/>
      <c r="D538" s="149"/>
      <c r="E538" s="149"/>
      <c r="F538" s="149"/>
      <c r="G538" s="149"/>
    </row>
    <row r="539" spans="2:7">
      <c r="B539" s="149"/>
      <c r="C539" s="149"/>
      <c r="D539" s="149"/>
      <c r="E539" s="149"/>
      <c r="F539" s="149"/>
      <c r="G539" s="149"/>
    </row>
    <row r="540" spans="2:7">
      <c r="B540" s="149"/>
      <c r="C540" s="149"/>
      <c r="D540" s="149"/>
      <c r="E540" s="149"/>
      <c r="F540" s="149"/>
      <c r="G540" s="149"/>
    </row>
    <row r="541" spans="2:7">
      <c r="B541" s="149"/>
      <c r="C541" s="149"/>
      <c r="D541" s="149"/>
      <c r="E541" s="149"/>
      <c r="F541" s="149"/>
      <c r="G541" s="149"/>
    </row>
    <row r="542" spans="2:7">
      <c r="B542" s="149"/>
      <c r="C542" s="149"/>
      <c r="D542" s="149"/>
      <c r="E542" s="149"/>
      <c r="F542" s="149"/>
      <c r="G542" s="149"/>
    </row>
    <row r="543" spans="2:7">
      <c r="B543" s="149"/>
      <c r="C543" s="149"/>
      <c r="D543" s="149"/>
      <c r="E543" s="149"/>
      <c r="F543" s="149"/>
      <c r="G543" s="149"/>
    </row>
    <row r="544" spans="2:7">
      <c r="B544" s="149"/>
      <c r="C544" s="149"/>
      <c r="D544" s="149"/>
      <c r="E544" s="149"/>
      <c r="F544" s="149"/>
      <c r="G544" s="149"/>
    </row>
    <row r="545" spans="2:7">
      <c r="B545" s="149"/>
      <c r="C545" s="149"/>
      <c r="D545" s="149"/>
      <c r="E545" s="149"/>
      <c r="F545" s="149"/>
      <c r="G545" s="149"/>
    </row>
    <row r="546" spans="2:7">
      <c r="B546" s="149"/>
      <c r="C546" s="149"/>
      <c r="D546" s="149"/>
      <c r="E546" s="149"/>
      <c r="F546" s="149"/>
      <c r="G546" s="149"/>
    </row>
    <row r="547" spans="2:7">
      <c r="B547" s="149"/>
      <c r="C547" s="149"/>
      <c r="D547" s="149"/>
      <c r="E547" s="149"/>
      <c r="F547" s="149"/>
      <c r="G547" s="149"/>
    </row>
    <row r="548" spans="2:7">
      <c r="B548" s="149"/>
      <c r="C548" s="149"/>
      <c r="D548" s="149"/>
      <c r="E548" s="149"/>
      <c r="F548" s="149"/>
    </row>
    <row r="549" spans="2:7">
      <c r="B549" s="149"/>
      <c r="C549" s="149"/>
      <c r="D549" s="149"/>
      <c r="E549" s="149"/>
      <c r="F549" s="149"/>
    </row>
    <row r="550" spans="2:7">
      <c r="B550" s="149"/>
      <c r="C550" s="149"/>
      <c r="D550" s="149"/>
      <c r="E550" s="149"/>
      <c r="F550" s="149"/>
    </row>
    <row r="551" spans="2:7">
      <c r="B551" s="149"/>
      <c r="C551" s="149"/>
      <c r="D551" s="149"/>
      <c r="E551" s="149"/>
      <c r="F551" s="149"/>
    </row>
    <row r="552" spans="2:7">
      <c r="B552" s="149"/>
      <c r="C552" s="149"/>
      <c r="D552" s="149"/>
      <c r="E552" s="149"/>
      <c r="F552" s="149"/>
    </row>
    <row r="553" spans="2:7">
      <c r="B553" s="149"/>
      <c r="C553" s="149"/>
      <c r="D553" s="149"/>
      <c r="E553" s="149"/>
      <c r="F553" s="149"/>
    </row>
    <row r="554" spans="2:7">
      <c r="B554" s="149"/>
      <c r="C554" s="149"/>
      <c r="D554" s="149"/>
      <c r="E554" s="149"/>
      <c r="F554" s="149"/>
    </row>
    <row r="555" spans="2:7">
      <c r="B555" s="149"/>
      <c r="C555" s="149"/>
      <c r="D555" s="149"/>
      <c r="E555" s="149"/>
      <c r="F555" s="149"/>
    </row>
    <row r="556" spans="2:7">
      <c r="B556" s="149"/>
      <c r="C556" s="149"/>
      <c r="D556" s="149"/>
      <c r="E556" s="149"/>
      <c r="F556" s="149"/>
    </row>
    <row r="557" spans="2:7">
      <c r="B557" s="149"/>
      <c r="C557" s="149"/>
      <c r="D557" s="149"/>
      <c r="E557" s="149"/>
      <c r="F557" s="149"/>
    </row>
    <row r="558" spans="2:7">
      <c r="B558" s="149"/>
      <c r="C558" s="149"/>
      <c r="D558" s="149"/>
      <c r="E558" s="149"/>
      <c r="F558" s="149"/>
    </row>
    <row r="559" spans="2:7">
      <c r="B559" s="149"/>
      <c r="C559" s="149"/>
      <c r="D559" s="149"/>
      <c r="E559" s="149"/>
      <c r="F559" s="149"/>
    </row>
    <row r="560" spans="2:7">
      <c r="B560" s="149"/>
      <c r="C560" s="149"/>
      <c r="D560" s="149"/>
      <c r="E560" s="149"/>
      <c r="F560" s="149"/>
    </row>
    <row r="561" spans="2:6">
      <c r="B561" s="149"/>
      <c r="C561" s="149"/>
      <c r="D561" s="149"/>
      <c r="E561" s="149"/>
      <c r="F561" s="149"/>
    </row>
    <row r="562" spans="2:6">
      <c r="B562" s="149"/>
      <c r="C562" s="149"/>
      <c r="D562" s="149"/>
      <c r="E562" s="149"/>
      <c r="F562" s="149"/>
    </row>
    <row r="563" spans="2:6">
      <c r="B563" s="149"/>
      <c r="C563" s="149"/>
      <c r="D563" s="149"/>
      <c r="E563" s="149"/>
      <c r="F563" s="149"/>
    </row>
    <row r="564" spans="2:6">
      <c r="B564" s="149"/>
      <c r="C564" s="149"/>
      <c r="D564" s="149"/>
      <c r="E564" s="149"/>
      <c r="F564" s="149"/>
    </row>
    <row r="565" spans="2:6">
      <c r="B565" s="149"/>
      <c r="C565" s="149"/>
      <c r="D565" s="149"/>
      <c r="E565" s="149"/>
      <c r="F565" s="149"/>
    </row>
    <row r="566" spans="2:6">
      <c r="B566" s="149"/>
      <c r="C566" s="149"/>
      <c r="D566" s="149"/>
      <c r="E566" s="149"/>
      <c r="F566" s="149"/>
    </row>
    <row r="567" spans="2:6">
      <c r="B567" s="149"/>
      <c r="C567" s="149"/>
      <c r="D567" s="149"/>
      <c r="E567" s="149"/>
      <c r="F567" s="149"/>
    </row>
    <row r="568" spans="2:6">
      <c r="B568" s="149"/>
      <c r="C568" s="149"/>
      <c r="D568" s="149"/>
      <c r="E568" s="149"/>
      <c r="F568" s="149"/>
    </row>
    <row r="569" spans="2:6">
      <c r="B569" s="149"/>
      <c r="C569" s="149"/>
      <c r="D569" s="149"/>
      <c r="E569" s="149"/>
      <c r="F569" s="149"/>
    </row>
    <row r="570" spans="2:6">
      <c r="B570" s="149"/>
      <c r="C570" s="149"/>
      <c r="D570" s="149"/>
      <c r="E570" s="149"/>
      <c r="F570" s="149"/>
    </row>
    <row r="571" spans="2:6">
      <c r="B571" s="149"/>
      <c r="C571" s="149"/>
      <c r="D571" s="149"/>
      <c r="E571" s="149"/>
      <c r="F571" s="149"/>
    </row>
    <row r="572" spans="2:6">
      <c r="B572" s="149"/>
      <c r="C572" s="149"/>
      <c r="D572" s="149"/>
      <c r="E572" s="149"/>
      <c r="F572" s="149"/>
    </row>
    <row r="573" spans="2:6">
      <c r="B573" s="149"/>
      <c r="C573" s="149"/>
      <c r="D573" s="149"/>
      <c r="E573" s="149"/>
      <c r="F573" s="149"/>
    </row>
    <row r="574" spans="2:6">
      <c r="B574" s="149"/>
      <c r="C574" s="149"/>
      <c r="D574" s="149"/>
      <c r="E574" s="149"/>
      <c r="F574" s="149"/>
    </row>
    <row r="575" spans="2:6">
      <c r="B575" s="149"/>
      <c r="C575" s="149"/>
      <c r="D575" s="149"/>
      <c r="E575" s="149"/>
      <c r="F575" s="149"/>
    </row>
    <row r="576" spans="2:6">
      <c r="B576" s="149"/>
      <c r="C576" s="149"/>
      <c r="D576" s="149"/>
      <c r="E576" s="149"/>
      <c r="F576" s="149"/>
    </row>
    <row r="577" spans="2:6">
      <c r="B577" s="149"/>
      <c r="C577" s="149"/>
      <c r="D577" s="149"/>
      <c r="E577" s="149"/>
      <c r="F577" s="149"/>
    </row>
    <row r="578" spans="2:6">
      <c r="B578" s="149"/>
      <c r="C578" s="149"/>
      <c r="D578" s="149"/>
      <c r="E578" s="149"/>
      <c r="F578" s="149"/>
    </row>
    <row r="579" spans="2:6">
      <c r="B579" s="149"/>
      <c r="C579" s="149"/>
      <c r="D579" s="149"/>
      <c r="E579" s="149"/>
      <c r="F579" s="149"/>
    </row>
    <row r="580" spans="2:6">
      <c r="B580" s="149"/>
      <c r="C580" s="149"/>
      <c r="D580" s="149"/>
      <c r="E580" s="149"/>
      <c r="F580" s="149"/>
    </row>
    <row r="581" spans="2:6">
      <c r="B581" s="149"/>
      <c r="C581" s="149"/>
      <c r="D581" s="149"/>
      <c r="E581" s="149"/>
      <c r="F581" s="149"/>
    </row>
    <row r="582" spans="2:6">
      <c r="B582" s="149"/>
      <c r="C582" s="149"/>
      <c r="D582" s="149"/>
      <c r="E582" s="149"/>
      <c r="F582" s="149"/>
    </row>
    <row r="583" spans="2:6">
      <c r="B583" s="149"/>
      <c r="C583" s="149"/>
      <c r="D583" s="149"/>
      <c r="E583" s="149"/>
      <c r="F583" s="149"/>
    </row>
    <row r="584" spans="2:6">
      <c r="B584" s="149"/>
      <c r="C584" s="149"/>
      <c r="D584" s="149"/>
      <c r="E584" s="149"/>
      <c r="F584" s="149"/>
    </row>
    <row r="585" spans="2:6">
      <c r="B585" s="149"/>
      <c r="C585" s="149"/>
      <c r="D585" s="149"/>
      <c r="E585" s="149"/>
      <c r="F585" s="149"/>
    </row>
    <row r="586" spans="2:6">
      <c r="B586" s="149"/>
      <c r="C586" s="149"/>
      <c r="D586" s="149"/>
      <c r="E586" s="149"/>
      <c r="F586" s="149"/>
    </row>
    <row r="587" spans="2:6">
      <c r="B587" s="149"/>
      <c r="C587" s="149"/>
      <c r="D587" s="149"/>
      <c r="E587" s="149"/>
      <c r="F587" s="149"/>
    </row>
    <row r="588" spans="2:6">
      <c r="B588" s="149"/>
      <c r="C588" s="149"/>
      <c r="D588" s="149"/>
      <c r="E588" s="149"/>
      <c r="F588" s="149"/>
    </row>
    <row r="589" spans="2:6">
      <c r="B589" s="149"/>
      <c r="C589" s="149"/>
      <c r="D589" s="149"/>
      <c r="E589" s="149"/>
      <c r="F589" s="149"/>
    </row>
    <row r="590" spans="2:6">
      <c r="B590" s="149"/>
      <c r="C590" s="149"/>
      <c r="D590" s="149"/>
      <c r="E590" s="149"/>
      <c r="F590" s="149"/>
    </row>
    <row r="591" spans="2:6">
      <c r="B591" s="149"/>
      <c r="C591" s="149"/>
      <c r="D591" s="149"/>
      <c r="E591" s="149"/>
      <c r="F591" s="149"/>
    </row>
    <row r="592" spans="2:6">
      <c r="B592" s="149"/>
      <c r="C592" s="149"/>
      <c r="D592" s="149"/>
      <c r="E592" s="149"/>
      <c r="F592" s="149"/>
    </row>
    <row r="593" spans="2:6">
      <c r="B593" s="149"/>
      <c r="C593" s="149"/>
      <c r="D593" s="149"/>
      <c r="E593" s="149"/>
      <c r="F593" s="149"/>
    </row>
    <row r="594" spans="2:6">
      <c r="B594" s="149"/>
      <c r="C594" s="149"/>
      <c r="D594" s="149"/>
      <c r="E594" s="149"/>
      <c r="F594" s="149"/>
    </row>
    <row r="595" spans="2:6">
      <c r="B595" s="149"/>
      <c r="C595" s="149"/>
      <c r="D595" s="149"/>
      <c r="E595" s="149"/>
      <c r="F595" s="149"/>
    </row>
    <row r="596" spans="2:6">
      <c r="B596" s="149"/>
      <c r="C596" s="149"/>
      <c r="D596" s="149"/>
      <c r="E596" s="149"/>
      <c r="F596" s="149"/>
    </row>
    <row r="597" spans="2:6">
      <c r="B597" s="149"/>
      <c r="C597" s="149"/>
      <c r="D597" s="149"/>
      <c r="E597" s="149"/>
      <c r="F597" s="149"/>
    </row>
    <row r="598" spans="2:6">
      <c r="B598" s="149"/>
      <c r="C598" s="149"/>
      <c r="D598" s="149"/>
      <c r="E598" s="149"/>
      <c r="F598" s="149"/>
    </row>
    <row r="599" spans="2:6">
      <c r="B599" s="149"/>
      <c r="C599" s="149"/>
      <c r="D599" s="149"/>
      <c r="E599" s="149"/>
      <c r="F599" s="149"/>
    </row>
    <row r="600" spans="2:6">
      <c r="B600" s="149"/>
      <c r="C600" s="149"/>
      <c r="D600" s="149"/>
      <c r="E600" s="149"/>
      <c r="F600" s="149"/>
    </row>
    <row r="601" spans="2:6">
      <c r="B601" s="149"/>
      <c r="C601" s="149"/>
      <c r="D601" s="149"/>
      <c r="E601" s="149"/>
      <c r="F601" s="149"/>
    </row>
    <row r="602" spans="2:6">
      <c r="B602" s="149"/>
      <c r="C602" s="149"/>
      <c r="D602" s="149"/>
      <c r="E602" s="149"/>
      <c r="F602" s="149"/>
    </row>
    <row r="603" spans="2:6">
      <c r="B603" s="149"/>
      <c r="C603" s="149"/>
      <c r="D603" s="149"/>
      <c r="E603" s="149"/>
      <c r="F603" s="149"/>
    </row>
    <row r="604" spans="2:6">
      <c r="B604" s="149"/>
      <c r="C604" s="149"/>
      <c r="D604" s="149"/>
      <c r="E604" s="149"/>
      <c r="F604" s="149"/>
    </row>
  </sheetData>
  <mergeCells count="29">
    <mergeCell ref="B39:C39"/>
    <mergeCell ref="B65:F65"/>
    <mergeCell ref="B40:C40"/>
    <mergeCell ref="B64:F64"/>
    <mergeCell ref="B54:C54"/>
    <mergeCell ref="B57:C57"/>
    <mergeCell ref="B59:C59"/>
    <mergeCell ref="B44:C44"/>
    <mergeCell ref="B81:C81"/>
    <mergeCell ref="B66:C66"/>
    <mergeCell ref="B67:C67"/>
    <mergeCell ref="B68:C68"/>
    <mergeCell ref="B69:C69"/>
    <mergeCell ref="B74:C74"/>
    <mergeCell ref="B73:C73"/>
    <mergeCell ref="B72:C72"/>
    <mergeCell ref="B70:C70"/>
    <mergeCell ref="B76:C76"/>
    <mergeCell ref="B1:F1"/>
    <mergeCell ref="B25:C25"/>
    <mergeCell ref="B37:C37"/>
    <mergeCell ref="B38:C38"/>
    <mergeCell ref="B2:F2"/>
    <mergeCell ref="B4:C4"/>
    <mergeCell ref="B6:C6"/>
    <mergeCell ref="B12:C12"/>
    <mergeCell ref="B36:C36"/>
    <mergeCell ref="B3:F3"/>
    <mergeCell ref="B34:C34"/>
  </mergeCells>
  <phoneticPr fontId="0" type="noConversion"/>
  <printOptions horizontalCentered="1"/>
  <pageMargins left="0.70866141732283472" right="0.70866141732283472" top="0.31496062992125984" bottom="0.15748031496062992" header="0.31496062992125984" footer="0.15748031496062992"/>
  <pageSetup paperSize="8" scale="8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3"/>
  <sheetViews>
    <sheetView view="pageBreakPreview" zoomScale="140" zoomScaleSheetLayoutView="140" workbookViewId="0">
      <selection activeCell="A3" sqref="A3:I3"/>
    </sheetView>
  </sheetViews>
  <sheetFormatPr defaultRowHeight="15.75"/>
  <cols>
    <col min="1" max="1" width="9.140625" style="2"/>
    <col min="2" max="2" width="39" style="2" bestFit="1" customWidth="1"/>
    <col min="3" max="3" width="0.140625" style="2" customWidth="1"/>
    <col min="4" max="4" width="11.42578125" style="2" customWidth="1"/>
    <col min="5" max="5" width="11.85546875" style="2" customWidth="1"/>
    <col min="6" max="10" width="11.5703125" style="2" customWidth="1"/>
    <col min="11" max="16384" width="9.140625" style="2"/>
  </cols>
  <sheetData>
    <row r="1" spans="1:20" ht="22.5" customHeight="1">
      <c r="B1" s="425" t="s">
        <v>566</v>
      </c>
      <c r="C1" s="426"/>
      <c r="D1" s="426"/>
      <c r="E1" s="426"/>
      <c r="F1" s="426"/>
      <c r="G1" s="426"/>
      <c r="H1" s="426"/>
      <c r="I1" s="53"/>
      <c r="J1" s="1"/>
      <c r="K1" s="1"/>
    </row>
    <row r="2" spans="1:20">
      <c r="B2" s="3"/>
      <c r="C2" s="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ht="32.25" customHeight="1">
      <c r="A3" s="433" t="s">
        <v>278</v>
      </c>
      <c r="B3" s="433"/>
      <c r="C3" s="433"/>
      <c r="D3" s="433"/>
      <c r="E3" s="433"/>
      <c r="F3" s="433"/>
      <c r="G3" s="433"/>
      <c r="H3" s="433"/>
      <c r="I3" s="433"/>
      <c r="J3" s="4"/>
    </row>
    <row r="4" spans="1:20">
      <c r="B4" s="434"/>
      <c r="C4" s="434"/>
      <c r="D4" s="434"/>
      <c r="E4" s="434"/>
      <c r="F4" s="434"/>
      <c r="G4" s="164"/>
      <c r="H4" s="164"/>
    </row>
    <row r="5" spans="1:20">
      <c r="D5" s="431"/>
      <c r="E5" s="431"/>
      <c r="F5" s="431"/>
      <c r="G5" s="435" t="s">
        <v>185</v>
      </c>
      <c r="H5" s="435"/>
    </row>
    <row r="6" spans="1:20" s="5" customFormat="1" ht="21" customHeight="1" thickBot="1">
      <c r="B6" s="427" t="s">
        <v>1</v>
      </c>
      <c r="C6" s="428"/>
      <c r="D6" s="428"/>
      <c r="E6" s="428"/>
      <c r="F6" s="428"/>
      <c r="G6" s="429"/>
      <c r="H6" s="430"/>
      <c r="I6" s="6"/>
      <c r="J6" s="7"/>
    </row>
    <row r="7" spans="1:20" s="5" customFormat="1" ht="42" customHeight="1" thickBot="1">
      <c r="B7" s="231" t="s">
        <v>2</v>
      </c>
      <c r="C7" s="232"/>
      <c r="D7" s="233" t="s">
        <v>279</v>
      </c>
      <c r="E7" s="234" t="s">
        <v>4</v>
      </c>
      <c r="F7" s="233" t="s">
        <v>5</v>
      </c>
      <c r="G7" s="233" t="s">
        <v>280</v>
      </c>
      <c r="H7" s="233" t="s">
        <v>281</v>
      </c>
    </row>
    <row r="8" spans="1:20" s="7" customFormat="1" ht="15" customHeight="1">
      <c r="B8" s="239" t="s">
        <v>6</v>
      </c>
      <c r="C8" s="235"/>
      <c r="D8" s="242">
        <v>39952</v>
      </c>
      <c r="E8" s="243">
        <v>30245</v>
      </c>
      <c r="F8" s="243">
        <v>39850</v>
      </c>
      <c r="G8" s="243">
        <v>39504</v>
      </c>
      <c r="H8" s="243">
        <v>40269</v>
      </c>
    </row>
    <row r="9" spans="1:20" s="7" customFormat="1" ht="15" customHeight="1">
      <c r="B9" s="240" t="s">
        <v>7</v>
      </c>
      <c r="C9" s="8"/>
      <c r="D9" s="244">
        <v>40161</v>
      </c>
      <c r="E9" s="245">
        <v>31720</v>
      </c>
      <c r="F9" s="245">
        <v>26150</v>
      </c>
      <c r="G9" s="245">
        <v>31302</v>
      </c>
      <c r="H9" s="245">
        <v>38109</v>
      </c>
    </row>
    <row r="10" spans="1:20" s="7" customFormat="1" ht="15" customHeight="1">
      <c r="B10" s="228" t="s">
        <v>8</v>
      </c>
      <c r="C10" s="10"/>
      <c r="D10" s="244">
        <v>337845</v>
      </c>
      <c r="E10" s="246">
        <v>294723</v>
      </c>
      <c r="F10" s="246">
        <v>270057</v>
      </c>
      <c r="G10" s="246">
        <v>281748</v>
      </c>
      <c r="H10" s="246">
        <v>281748</v>
      </c>
    </row>
    <row r="11" spans="1:20" s="7" customFormat="1" ht="15" customHeight="1">
      <c r="B11" s="228" t="s">
        <v>9</v>
      </c>
      <c r="C11" s="10"/>
      <c r="D11" s="244">
        <v>85947</v>
      </c>
      <c r="E11" s="246">
        <v>33685</v>
      </c>
      <c r="F11" s="246">
        <v>31477</v>
      </c>
      <c r="G11" s="246">
        <v>99850</v>
      </c>
      <c r="H11" s="246">
        <v>123841</v>
      </c>
    </row>
    <row r="12" spans="1:20" s="7" customFormat="1" ht="15" customHeight="1">
      <c r="B12" s="228" t="s">
        <v>10</v>
      </c>
      <c r="C12" s="10"/>
      <c r="D12" s="244">
        <v>11572</v>
      </c>
      <c r="E12" s="246">
        <v>11516</v>
      </c>
      <c r="F12" s="246">
        <v>12348</v>
      </c>
      <c r="G12" s="246">
        <v>12329</v>
      </c>
      <c r="H12" s="246">
        <v>12336</v>
      </c>
    </row>
    <row r="13" spans="1:20" s="7" customFormat="1" ht="15" customHeight="1">
      <c r="B13" s="241" t="s">
        <v>11</v>
      </c>
      <c r="C13" s="12"/>
      <c r="D13" s="244">
        <v>40649</v>
      </c>
      <c r="E13" s="247">
        <v>49066</v>
      </c>
      <c r="F13" s="247">
        <v>22655</v>
      </c>
      <c r="G13" s="247">
        <v>28671</v>
      </c>
      <c r="H13" s="247">
        <v>28671</v>
      </c>
    </row>
    <row r="14" spans="1:20" s="7" customFormat="1" ht="15" customHeight="1">
      <c r="B14" s="228" t="s">
        <v>12</v>
      </c>
      <c r="C14" s="236"/>
      <c r="D14" s="248">
        <v>0</v>
      </c>
      <c r="E14" s="248">
        <v>10316</v>
      </c>
      <c r="F14" s="248">
        <v>0</v>
      </c>
      <c r="G14" s="248">
        <v>0</v>
      </c>
      <c r="H14" s="248">
        <v>0</v>
      </c>
    </row>
    <row r="15" spans="1:20" s="7" customFormat="1" ht="15" customHeight="1" thickBot="1">
      <c r="B15" s="229" t="s">
        <v>272</v>
      </c>
      <c r="C15" s="237"/>
      <c r="D15" s="249">
        <v>0</v>
      </c>
      <c r="E15" s="249">
        <v>0</v>
      </c>
      <c r="F15" s="249">
        <v>0</v>
      </c>
      <c r="G15" s="249">
        <v>0</v>
      </c>
      <c r="H15" s="249">
        <v>8996</v>
      </c>
    </row>
    <row r="16" spans="1:20" s="13" customFormat="1" ht="15" customHeight="1" thickBot="1">
      <c r="B16" s="230" t="s">
        <v>13</v>
      </c>
      <c r="C16" s="238"/>
      <c r="D16" s="250">
        <f>D8+D9+D10+D11+D13+D14</f>
        <v>544554</v>
      </c>
      <c r="E16" s="250">
        <f>E8+E9+E10+E11+E13+E14</f>
        <v>449755</v>
      </c>
      <c r="F16" s="250">
        <f>F8+F9+F10+F11+F13+F14</f>
        <v>390189</v>
      </c>
      <c r="G16" s="250">
        <f>G8+G9+G10+G11+G13+G14</f>
        <v>481075</v>
      </c>
      <c r="H16" s="250">
        <f>SUM(H8:H11,H13,H14,H15)</f>
        <v>521634</v>
      </c>
    </row>
    <row r="17" spans="2:9" s="7" customFormat="1" ht="15" customHeight="1">
      <c r="B17" s="16" t="s">
        <v>14</v>
      </c>
      <c r="C17" s="17"/>
      <c r="D17" s="251">
        <v>4440</v>
      </c>
      <c r="E17" s="243">
        <v>5000</v>
      </c>
      <c r="F17" s="243">
        <v>2706</v>
      </c>
      <c r="G17" s="243">
        <v>7807</v>
      </c>
      <c r="H17" s="243">
        <v>0</v>
      </c>
    </row>
    <row r="18" spans="2:9" s="7" customFormat="1" ht="15" customHeight="1">
      <c r="B18" s="9" t="s">
        <v>15</v>
      </c>
      <c r="C18" s="8"/>
      <c r="D18" s="244">
        <v>7327</v>
      </c>
      <c r="E18" s="245">
        <v>1380</v>
      </c>
      <c r="F18" s="245">
        <v>0</v>
      </c>
      <c r="G18" s="245">
        <v>0</v>
      </c>
      <c r="H18" s="245">
        <v>0</v>
      </c>
    </row>
    <row r="19" spans="2:9" s="7" customFormat="1" ht="15" customHeight="1">
      <c r="B19" s="9" t="s">
        <v>16</v>
      </c>
      <c r="C19" s="10"/>
      <c r="D19" s="244">
        <v>907503</v>
      </c>
      <c r="E19" s="246">
        <v>244197</v>
      </c>
      <c r="F19" s="246">
        <v>40079</v>
      </c>
      <c r="G19" s="246">
        <v>86356</v>
      </c>
      <c r="H19" s="246">
        <v>86356</v>
      </c>
    </row>
    <row r="20" spans="2:9" s="7" customFormat="1" ht="15" customHeight="1">
      <c r="B20" s="9" t="s">
        <v>17</v>
      </c>
      <c r="C20" s="10"/>
      <c r="D20" s="244">
        <v>0</v>
      </c>
      <c r="E20" s="246">
        <v>0</v>
      </c>
      <c r="F20" s="246">
        <v>0</v>
      </c>
      <c r="G20" s="246">
        <v>42472</v>
      </c>
      <c r="H20" s="246">
        <v>42472</v>
      </c>
    </row>
    <row r="21" spans="2:9" s="7" customFormat="1" ht="15" customHeight="1">
      <c r="B21" s="9" t="s">
        <v>18</v>
      </c>
      <c r="C21" s="10"/>
      <c r="D21" s="244">
        <v>344</v>
      </c>
      <c r="E21" s="246">
        <v>1000</v>
      </c>
      <c r="F21" s="246">
        <v>720</v>
      </c>
      <c r="G21" s="246">
        <v>720</v>
      </c>
      <c r="H21" s="246">
        <v>154</v>
      </c>
    </row>
    <row r="22" spans="2:9" s="7" customFormat="1" ht="15" customHeight="1" thickBot="1">
      <c r="B22" s="11" t="s">
        <v>263</v>
      </c>
      <c r="C22" s="12"/>
      <c r="D22" s="252">
        <v>0</v>
      </c>
      <c r="E22" s="247">
        <v>0</v>
      </c>
      <c r="F22" s="247">
        <v>0</v>
      </c>
      <c r="G22" s="247">
        <v>0</v>
      </c>
      <c r="H22" s="247">
        <v>53921</v>
      </c>
    </row>
    <row r="23" spans="2:9" s="13" customFormat="1" ht="15" customHeight="1" thickBot="1">
      <c r="B23" s="14" t="s">
        <v>19</v>
      </c>
      <c r="C23" s="15"/>
      <c r="D23" s="253">
        <f>SUM(D17:D22)</f>
        <v>919614</v>
      </c>
      <c r="E23" s="254">
        <f>SUM(E17:E22)</f>
        <v>251577</v>
      </c>
      <c r="F23" s="250">
        <f>SUM(F17:F22)</f>
        <v>43505</v>
      </c>
      <c r="G23" s="250">
        <f>SUM(G17:G22)</f>
        <v>137355</v>
      </c>
      <c r="H23" s="250">
        <f>SUM(H17:H22)</f>
        <v>182903</v>
      </c>
      <c r="I23" s="51"/>
    </row>
    <row r="24" spans="2:9" s="13" customFormat="1" ht="15" customHeight="1" thickBot="1">
      <c r="B24" s="18" t="s">
        <v>20</v>
      </c>
      <c r="C24" s="19"/>
      <c r="D24" s="255">
        <v>-371</v>
      </c>
      <c r="E24" s="256">
        <v>0</v>
      </c>
      <c r="F24" s="257">
        <v>0</v>
      </c>
      <c r="G24" s="257">
        <v>0</v>
      </c>
      <c r="H24" s="257">
        <v>0</v>
      </c>
    </row>
    <row r="25" spans="2:9" s="13" customFormat="1" ht="15" customHeight="1" thickBot="1">
      <c r="B25" s="18" t="s">
        <v>21</v>
      </c>
      <c r="C25" s="19"/>
      <c r="D25" s="258">
        <f>D16+D23+D24</f>
        <v>1463797</v>
      </c>
      <c r="E25" s="259">
        <f>E16+E23+E24</f>
        <v>701332</v>
      </c>
      <c r="F25" s="250">
        <f>F16+F23+F24</f>
        <v>433694</v>
      </c>
      <c r="G25" s="250">
        <f>G16+G23+G24</f>
        <v>618430</v>
      </c>
      <c r="H25" s="250">
        <f>H16+H23+H24</f>
        <v>704537</v>
      </c>
    </row>
    <row r="26" spans="2:9" s="5" customFormat="1" ht="15" customHeight="1"/>
    <row r="27" spans="2:9" s="5" customFormat="1" ht="15" customHeight="1">
      <c r="D27" s="431" t="s">
        <v>0</v>
      </c>
      <c r="E27" s="431"/>
      <c r="F27" s="431"/>
      <c r="G27" s="432"/>
      <c r="H27" s="432"/>
    </row>
    <row r="28" spans="2:9" s="5" customFormat="1" ht="21" customHeight="1" thickBot="1">
      <c r="B28" s="427" t="s">
        <v>22</v>
      </c>
      <c r="C28" s="428"/>
      <c r="D28" s="428"/>
      <c r="E28" s="428"/>
      <c r="F28" s="428"/>
      <c r="G28" s="429"/>
      <c r="H28" s="430"/>
      <c r="I28" s="52"/>
    </row>
    <row r="29" spans="2:9" s="5" customFormat="1" ht="39" thickBot="1">
      <c r="B29" s="231" t="s">
        <v>2</v>
      </c>
      <c r="C29" s="232"/>
      <c r="D29" s="233" t="s">
        <v>3</v>
      </c>
      <c r="E29" s="234" t="s">
        <v>4</v>
      </c>
      <c r="F29" s="233" t="s">
        <v>5</v>
      </c>
      <c r="G29" s="233" t="s">
        <v>280</v>
      </c>
      <c r="H29" s="233" t="s">
        <v>281</v>
      </c>
    </row>
    <row r="30" spans="2:9" s="5" customFormat="1" ht="15" customHeight="1">
      <c r="B30" s="20" t="s">
        <v>23</v>
      </c>
      <c r="C30" s="21"/>
      <c r="D30" s="260">
        <v>138109</v>
      </c>
      <c r="E30" s="260">
        <v>134389</v>
      </c>
      <c r="F30" s="260">
        <v>130359</v>
      </c>
      <c r="G30" s="260">
        <v>175376</v>
      </c>
      <c r="H30" s="260">
        <v>172071</v>
      </c>
    </row>
    <row r="31" spans="2:9" s="5" customFormat="1" ht="15" customHeight="1">
      <c r="B31" s="22" t="s">
        <v>24</v>
      </c>
      <c r="C31" s="23"/>
      <c r="D31" s="261">
        <v>31233</v>
      </c>
      <c r="E31" s="261">
        <v>33803</v>
      </c>
      <c r="F31" s="261">
        <v>32632</v>
      </c>
      <c r="G31" s="261">
        <v>38895</v>
      </c>
      <c r="H31" s="261">
        <v>38836</v>
      </c>
    </row>
    <row r="32" spans="2:9" s="5" customFormat="1" ht="15" customHeight="1">
      <c r="B32" s="22" t="s">
        <v>25</v>
      </c>
      <c r="C32" s="23"/>
      <c r="D32" s="261">
        <v>132075</v>
      </c>
      <c r="E32" s="261">
        <v>100216</v>
      </c>
      <c r="F32" s="261">
        <v>107722</v>
      </c>
      <c r="G32" s="261">
        <v>120409</v>
      </c>
      <c r="H32" s="261">
        <v>112998</v>
      </c>
    </row>
    <row r="33" spans="2:8" s="5" customFormat="1" ht="15" customHeight="1">
      <c r="B33" s="22" t="s">
        <v>26</v>
      </c>
      <c r="C33" s="23"/>
      <c r="D33" s="261">
        <v>123881</v>
      </c>
      <c r="E33" s="261">
        <v>103135</v>
      </c>
      <c r="F33" s="261">
        <v>93823</v>
      </c>
      <c r="G33" s="261">
        <v>107268</v>
      </c>
      <c r="H33" s="261">
        <v>105076</v>
      </c>
    </row>
    <row r="34" spans="2:8" s="5" customFormat="1" ht="15" customHeight="1">
      <c r="B34" s="24" t="s">
        <v>27</v>
      </c>
      <c r="C34" s="25"/>
      <c r="D34" s="261">
        <v>70828</v>
      </c>
      <c r="E34" s="261">
        <v>69115</v>
      </c>
      <c r="F34" s="261">
        <v>24153</v>
      </c>
      <c r="G34" s="261">
        <v>27956</v>
      </c>
      <c r="H34" s="261">
        <v>26499</v>
      </c>
    </row>
    <row r="35" spans="2:8" s="5" customFormat="1" ht="15" customHeight="1">
      <c r="B35" s="24" t="s">
        <v>28</v>
      </c>
      <c r="C35" s="25"/>
      <c r="D35" s="262"/>
      <c r="E35" s="262">
        <v>1500</v>
      </c>
      <c r="F35" s="262">
        <v>1000</v>
      </c>
      <c r="G35" s="262">
        <v>2041</v>
      </c>
      <c r="H35" s="262">
        <v>0</v>
      </c>
    </row>
    <row r="36" spans="2:8" s="5" customFormat="1" ht="15" customHeight="1" thickBot="1">
      <c r="B36" s="24" t="s">
        <v>29</v>
      </c>
      <c r="C36" s="25"/>
      <c r="D36" s="263">
        <v>0</v>
      </c>
      <c r="E36" s="263">
        <v>7597</v>
      </c>
      <c r="F36" s="263">
        <v>500</v>
      </c>
      <c r="G36" s="263">
        <v>500</v>
      </c>
      <c r="H36" s="263">
        <v>0</v>
      </c>
    </row>
    <row r="37" spans="2:8" s="5" customFormat="1" ht="15" customHeight="1" thickBot="1">
      <c r="B37" s="26" t="s">
        <v>30</v>
      </c>
      <c r="C37" s="27"/>
      <c r="D37" s="264">
        <f>SUM(D30:D36)</f>
        <v>496126</v>
      </c>
      <c r="E37" s="264">
        <f>SUM(E30:E36)</f>
        <v>449755</v>
      </c>
      <c r="F37" s="264">
        <f>SUM(F30:F36)</f>
        <v>390189</v>
      </c>
      <c r="G37" s="264">
        <f>SUM(G30:G36)</f>
        <v>472445</v>
      </c>
      <c r="H37" s="264">
        <f>SUM(H30:H36)</f>
        <v>455480</v>
      </c>
    </row>
    <row r="38" spans="2:8" s="5" customFormat="1" ht="15" customHeight="1">
      <c r="B38" s="20" t="s">
        <v>31</v>
      </c>
      <c r="C38" s="21"/>
      <c r="D38" s="260">
        <v>0</v>
      </c>
      <c r="E38" s="260">
        <v>0</v>
      </c>
      <c r="F38" s="260">
        <v>0</v>
      </c>
      <c r="G38" s="260">
        <v>38180</v>
      </c>
      <c r="H38" s="260">
        <v>25215</v>
      </c>
    </row>
    <row r="39" spans="2:8" s="5" customFormat="1" ht="15" customHeight="1">
      <c r="B39" s="22" t="s">
        <v>32</v>
      </c>
      <c r="C39" s="23"/>
      <c r="D39" s="261">
        <v>917686</v>
      </c>
      <c r="E39" s="261">
        <v>251577</v>
      </c>
      <c r="F39" s="261">
        <v>43505</v>
      </c>
      <c r="G39" s="261">
        <v>95429</v>
      </c>
      <c r="H39" s="261">
        <v>77299</v>
      </c>
    </row>
    <row r="40" spans="2:8" s="5" customFormat="1" ht="15" customHeight="1">
      <c r="B40" s="22" t="s">
        <v>33</v>
      </c>
      <c r="C40" s="23"/>
      <c r="D40" s="261">
        <v>0</v>
      </c>
      <c r="E40" s="261">
        <v>0</v>
      </c>
      <c r="F40" s="261">
        <v>0</v>
      </c>
      <c r="G40" s="261">
        <v>0</v>
      </c>
      <c r="H40" s="261">
        <v>0</v>
      </c>
    </row>
    <row r="41" spans="2:8" s="5" customFormat="1" ht="15" customHeight="1">
      <c r="B41" s="22" t="s">
        <v>34</v>
      </c>
      <c r="C41" s="23"/>
      <c r="D41" s="261">
        <v>0</v>
      </c>
      <c r="E41" s="261">
        <v>0</v>
      </c>
      <c r="F41" s="261">
        <v>0</v>
      </c>
      <c r="G41" s="261">
        <v>0</v>
      </c>
      <c r="H41" s="261">
        <v>0</v>
      </c>
    </row>
    <row r="42" spans="2:8" s="5" customFormat="1" ht="15" customHeight="1">
      <c r="B42" s="28" t="s">
        <v>35</v>
      </c>
      <c r="C42" s="29"/>
      <c r="D42" s="261">
        <v>0</v>
      </c>
      <c r="E42" s="261">
        <v>0</v>
      </c>
      <c r="F42" s="261">
        <v>0</v>
      </c>
      <c r="G42" s="261">
        <v>0</v>
      </c>
      <c r="H42" s="261">
        <v>0</v>
      </c>
    </row>
    <row r="43" spans="2:8" s="5" customFormat="1" ht="15" customHeight="1">
      <c r="B43" s="30" t="s">
        <v>36</v>
      </c>
      <c r="C43" s="31"/>
      <c r="D43" s="261">
        <v>0</v>
      </c>
      <c r="E43" s="261">
        <v>0</v>
      </c>
      <c r="F43" s="261">
        <v>0</v>
      </c>
      <c r="G43" s="261">
        <v>0</v>
      </c>
      <c r="H43" s="261">
        <v>0</v>
      </c>
    </row>
    <row r="44" spans="2:8" s="5" customFormat="1" ht="15" customHeight="1">
      <c r="B44" s="30" t="s">
        <v>37</v>
      </c>
      <c r="C44" s="31"/>
      <c r="D44" s="261">
        <v>0</v>
      </c>
      <c r="E44" s="261">
        <v>0</v>
      </c>
      <c r="F44" s="261">
        <v>0</v>
      </c>
      <c r="G44" s="261">
        <v>0</v>
      </c>
      <c r="H44" s="261">
        <v>0</v>
      </c>
    </row>
    <row r="45" spans="2:8" s="5" customFormat="1" ht="15" customHeight="1">
      <c r="B45" s="24" t="s">
        <v>38</v>
      </c>
      <c r="C45" s="25"/>
      <c r="D45" s="261">
        <v>0</v>
      </c>
      <c r="E45" s="261">
        <v>0</v>
      </c>
      <c r="F45" s="261">
        <v>0</v>
      </c>
      <c r="G45" s="261">
        <v>0</v>
      </c>
      <c r="H45" s="261">
        <v>0</v>
      </c>
    </row>
    <row r="46" spans="2:8" s="5" customFormat="1" ht="15" customHeight="1" thickBot="1">
      <c r="B46" s="194" t="s">
        <v>242</v>
      </c>
      <c r="C46" s="195"/>
      <c r="D46" s="261">
        <v>0</v>
      </c>
      <c r="E46" s="261">
        <v>0</v>
      </c>
      <c r="F46" s="261">
        <v>0</v>
      </c>
      <c r="G46" s="265">
        <v>3746</v>
      </c>
      <c r="H46" s="265">
        <v>3746</v>
      </c>
    </row>
    <row r="47" spans="2:8" s="5" customFormat="1" ht="15" customHeight="1" thickBot="1">
      <c r="B47" s="26" t="s">
        <v>39</v>
      </c>
      <c r="C47" s="27"/>
      <c r="D47" s="264">
        <f>SUM(D38:D45)</f>
        <v>917686</v>
      </c>
      <c r="E47" s="264">
        <f>SUM(E38:E45)</f>
        <v>251577</v>
      </c>
      <c r="F47" s="264">
        <f>SUM(F38:F45)</f>
        <v>43505</v>
      </c>
      <c r="G47" s="264">
        <f>SUM(G38:G46)</f>
        <v>137355</v>
      </c>
      <c r="H47" s="264">
        <f>SUM(H38:H46)</f>
        <v>106260</v>
      </c>
    </row>
    <row r="48" spans="2:8" s="5" customFormat="1" ht="15" customHeight="1" thickBot="1">
      <c r="B48" s="32" t="s">
        <v>40</v>
      </c>
      <c r="C48" s="33"/>
      <c r="D48" s="266">
        <v>-658</v>
      </c>
      <c r="E48" s="266">
        <v>0</v>
      </c>
      <c r="F48" s="266">
        <v>0</v>
      </c>
      <c r="G48" s="266">
        <v>0</v>
      </c>
      <c r="H48" s="266">
        <v>0</v>
      </c>
    </row>
    <row r="49" spans="2:8" s="5" customFormat="1" ht="15" customHeight="1" thickBot="1">
      <c r="B49" s="32" t="s">
        <v>282</v>
      </c>
      <c r="C49" s="33"/>
      <c r="D49" s="266">
        <v>0</v>
      </c>
      <c r="E49" s="266">
        <v>0</v>
      </c>
      <c r="F49" s="266">
        <v>0</v>
      </c>
      <c r="G49" s="266">
        <v>8630</v>
      </c>
      <c r="H49" s="266">
        <v>8630</v>
      </c>
    </row>
    <row r="50" spans="2:8" s="34" customFormat="1" ht="18.75" customHeight="1" thickBot="1">
      <c r="B50" s="32" t="s">
        <v>41</v>
      </c>
      <c r="C50" s="33"/>
      <c r="D50" s="266">
        <f>D47+D37+D48</f>
        <v>1413154</v>
      </c>
      <c r="E50" s="266">
        <f>E47+E37+E48</f>
        <v>701332</v>
      </c>
      <c r="F50" s="266">
        <f>F47+F37+F48</f>
        <v>433694</v>
      </c>
      <c r="G50" s="266">
        <f>SUM(G37,G47,G48,G49)</f>
        <v>618430</v>
      </c>
      <c r="H50" s="266">
        <f>SUM(H37,H47,H48,H49)</f>
        <v>570370</v>
      </c>
    </row>
    <row r="53" spans="2:8">
      <c r="D53" s="35"/>
      <c r="E53" s="35"/>
      <c r="F53" s="35"/>
      <c r="G53" s="35"/>
      <c r="H53" s="35"/>
    </row>
  </sheetData>
  <mergeCells count="8">
    <mergeCell ref="B1:H1"/>
    <mergeCell ref="B6:H6"/>
    <mergeCell ref="D27:H27"/>
    <mergeCell ref="B28:H28"/>
    <mergeCell ref="A3:I3"/>
    <mergeCell ref="B4:F4"/>
    <mergeCell ref="D5:F5"/>
    <mergeCell ref="G5:H5"/>
  </mergeCells>
  <phoneticPr fontId="0" type="noConversion"/>
  <printOptions horizontalCentered="1"/>
  <pageMargins left="0.43307086614173229" right="0.15748031496062992" top="0.51181102362204722" bottom="0.39370078740157483" header="0.55118110236220474" footer="0.5118110236220472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C23"/>
  <sheetViews>
    <sheetView view="pageBreakPreview" zoomScaleNormal="130" zoomScaleSheetLayoutView="100" workbookViewId="0">
      <selection sqref="A1:AD1"/>
    </sheetView>
  </sheetViews>
  <sheetFormatPr defaultRowHeight="15"/>
  <cols>
    <col min="1" max="1" width="4.140625" style="50" bestFit="1" customWidth="1"/>
    <col min="2" max="2" width="36.7109375" style="50" customWidth="1"/>
    <col min="3" max="30" width="10.7109375" style="43" customWidth="1"/>
    <col min="31" max="31" width="7.28515625" style="43" bestFit="1" customWidth="1"/>
    <col min="32" max="32" width="8.5703125" style="43" customWidth="1"/>
    <col min="33" max="34" width="8.42578125" style="43" bestFit="1" customWidth="1"/>
    <col min="35" max="35" width="8.85546875" style="43" bestFit="1" customWidth="1"/>
    <col min="36" max="37" width="10.42578125" style="43" bestFit="1" customWidth="1"/>
    <col min="38" max="38" width="8.42578125" style="43" bestFit="1" customWidth="1"/>
    <col min="39" max="40" width="8.42578125" style="43" customWidth="1"/>
    <col min="41" max="41" width="8.85546875" style="43" bestFit="1" customWidth="1"/>
    <col min="42" max="43" width="8.42578125" style="43" customWidth="1"/>
    <col min="44" max="44" width="8.85546875" style="43" bestFit="1" customWidth="1"/>
    <col min="45" max="46" width="8.42578125" style="43" customWidth="1"/>
    <col min="47" max="47" width="8.42578125" style="43" bestFit="1" customWidth="1"/>
    <col min="48" max="49" width="8.42578125" style="43" customWidth="1"/>
    <col min="50" max="50" width="8.42578125" style="43" bestFit="1" customWidth="1"/>
    <col min="51" max="52" width="8.42578125" style="43" customWidth="1"/>
    <col min="53" max="53" width="8.85546875" style="43" bestFit="1" customWidth="1"/>
    <col min="54" max="16384" width="9.140625" style="37"/>
  </cols>
  <sheetData>
    <row r="1" spans="1:55" ht="15" customHeight="1">
      <c r="A1" s="425" t="s">
        <v>567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25"/>
      <c r="AA1" s="425"/>
      <c r="AB1" s="425"/>
      <c r="AC1" s="425"/>
      <c r="AD1" s="425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</row>
    <row r="2" spans="1:55" ht="30.75" customHeight="1">
      <c r="A2" s="446" t="s">
        <v>236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38"/>
      <c r="AE2" s="38"/>
      <c r="AF2" s="38"/>
      <c r="AG2" s="38"/>
      <c r="AH2" s="38"/>
      <c r="AI2" s="38"/>
      <c r="AJ2" s="38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</row>
    <row r="3" spans="1:55" ht="15.75" thickBot="1">
      <c r="A3" s="40"/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48" t="s">
        <v>185</v>
      </c>
      <c r="T3" s="448"/>
      <c r="U3" s="267"/>
      <c r="V3" s="267"/>
      <c r="W3" s="267"/>
      <c r="X3" s="42"/>
      <c r="Y3" s="42"/>
      <c r="AA3" s="42"/>
      <c r="AB3" s="42"/>
      <c r="AC3" s="42"/>
      <c r="AD3" s="42"/>
      <c r="AE3" s="42"/>
      <c r="AF3" s="42"/>
      <c r="AG3" s="42"/>
      <c r="AH3" s="42"/>
    </row>
    <row r="4" spans="1:55" ht="24.6" customHeight="1" thickBot="1">
      <c r="A4" s="447" t="s">
        <v>42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38"/>
      <c r="V4" s="38"/>
      <c r="W4" s="38"/>
      <c r="AE4" s="44"/>
      <c r="AF4" s="44"/>
      <c r="AG4" s="44"/>
      <c r="AH4" s="44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ht="103.15" customHeight="1" thickBot="1">
      <c r="A5" s="443" t="s">
        <v>44</v>
      </c>
      <c r="B5" s="443"/>
      <c r="C5" s="439" t="s">
        <v>45</v>
      </c>
      <c r="D5" s="439"/>
      <c r="E5" s="439"/>
      <c r="F5" s="439" t="s">
        <v>46</v>
      </c>
      <c r="G5" s="439"/>
      <c r="H5" s="439"/>
      <c r="I5" s="439" t="s">
        <v>47</v>
      </c>
      <c r="J5" s="439"/>
      <c r="K5" s="439"/>
      <c r="L5" s="439" t="s">
        <v>48</v>
      </c>
      <c r="M5" s="439"/>
      <c r="N5" s="439"/>
      <c r="O5" s="439" t="s">
        <v>285</v>
      </c>
      <c r="P5" s="439"/>
      <c r="Q5" s="439"/>
      <c r="R5" s="439" t="s">
        <v>286</v>
      </c>
      <c r="S5" s="439"/>
      <c r="T5" s="439"/>
      <c r="U5" s="196"/>
      <c r="V5" s="196"/>
      <c r="W5" s="196"/>
      <c r="AE5" s="45"/>
      <c r="AF5" s="45"/>
      <c r="AG5" s="45"/>
      <c r="AH5" s="45"/>
      <c r="AI5" s="45"/>
      <c r="AJ5" s="45"/>
      <c r="AK5" s="45"/>
      <c r="AL5" s="45"/>
      <c r="AM5" s="45"/>
      <c r="AN5" s="444"/>
      <c r="AO5" s="444"/>
      <c r="AP5" s="444"/>
      <c r="AQ5" s="46"/>
      <c r="AR5" s="46"/>
      <c r="AS5" s="46"/>
      <c r="AT5" s="37"/>
      <c r="AU5" s="37"/>
      <c r="AV5" s="37"/>
      <c r="AW5" s="37"/>
      <c r="AX5" s="37"/>
      <c r="AY5" s="37"/>
      <c r="AZ5" s="37"/>
      <c r="BA5" s="37"/>
    </row>
    <row r="6" spans="1:55" ht="36" customHeight="1" thickBot="1">
      <c r="A6" s="165" t="s">
        <v>52</v>
      </c>
      <c r="B6" s="166"/>
      <c r="C6" s="167" t="s">
        <v>53</v>
      </c>
      <c r="D6" s="167" t="s">
        <v>283</v>
      </c>
      <c r="E6" s="167" t="s">
        <v>284</v>
      </c>
      <c r="F6" s="167" t="s">
        <v>53</v>
      </c>
      <c r="G6" s="167" t="s">
        <v>283</v>
      </c>
      <c r="H6" s="167" t="s">
        <v>284</v>
      </c>
      <c r="I6" s="167" t="s">
        <v>53</v>
      </c>
      <c r="J6" s="167" t="s">
        <v>283</v>
      </c>
      <c r="K6" s="167" t="s">
        <v>284</v>
      </c>
      <c r="L6" s="167" t="s">
        <v>53</v>
      </c>
      <c r="M6" s="167" t="s">
        <v>283</v>
      </c>
      <c r="N6" s="167" t="s">
        <v>284</v>
      </c>
      <c r="O6" s="167" t="s">
        <v>53</v>
      </c>
      <c r="P6" s="167" t="s">
        <v>283</v>
      </c>
      <c r="Q6" s="167" t="s">
        <v>284</v>
      </c>
      <c r="R6" s="167" t="s">
        <v>53</v>
      </c>
      <c r="S6" s="167" t="s">
        <v>283</v>
      </c>
      <c r="T6" s="167" t="s">
        <v>284</v>
      </c>
      <c r="U6" s="44"/>
      <c r="V6" s="44"/>
      <c r="W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37"/>
      <c r="AT6" s="37"/>
      <c r="AU6" s="37"/>
      <c r="AV6" s="37"/>
      <c r="AW6" s="37"/>
      <c r="AX6" s="37"/>
      <c r="AY6" s="37"/>
      <c r="AZ6" s="37"/>
      <c r="BA6" s="37"/>
    </row>
    <row r="7" spans="1:55" ht="30" customHeight="1" thickBot="1">
      <c r="A7" s="168" t="s">
        <v>54</v>
      </c>
      <c r="B7" s="169" t="s">
        <v>55</v>
      </c>
      <c r="C7" s="269">
        <v>38780</v>
      </c>
      <c r="D7" s="269">
        <v>36554</v>
      </c>
      <c r="E7" s="269">
        <v>37334</v>
      </c>
      <c r="F7" s="269">
        <v>4928</v>
      </c>
      <c r="G7" s="269">
        <v>31241</v>
      </c>
      <c r="H7" s="269">
        <v>38048</v>
      </c>
      <c r="I7" s="269">
        <v>222817</v>
      </c>
      <c r="J7" s="269">
        <v>286640</v>
      </c>
      <c r="K7" s="269">
        <v>320022</v>
      </c>
      <c r="L7" s="269">
        <v>0</v>
      </c>
      <c r="M7" s="269">
        <v>0</v>
      </c>
      <c r="N7" s="269">
        <v>0</v>
      </c>
      <c r="O7" s="269">
        <v>22313</v>
      </c>
      <c r="P7" s="269">
        <v>27768</v>
      </c>
      <c r="Q7" s="269">
        <v>27768</v>
      </c>
      <c r="R7" s="273">
        <f>C7+F7+I7+O7</f>
        <v>288838</v>
      </c>
      <c r="S7" s="273">
        <f t="shared" ref="S7:T11" si="0">D7+G7+J7+P7</f>
        <v>382203</v>
      </c>
      <c r="T7" s="273">
        <f t="shared" si="0"/>
        <v>423172</v>
      </c>
      <c r="U7" s="268"/>
      <c r="V7" s="268"/>
      <c r="W7" s="268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7"/>
      <c r="AQ7" s="47"/>
      <c r="AR7" s="47"/>
      <c r="AS7" s="37"/>
      <c r="AT7" s="37"/>
      <c r="AU7" s="37"/>
      <c r="AV7" s="37"/>
      <c r="AW7" s="37"/>
      <c r="AX7" s="37"/>
      <c r="AY7" s="37"/>
      <c r="AZ7" s="37"/>
      <c r="BA7" s="37"/>
    </row>
    <row r="8" spans="1:55" ht="30" customHeight="1" thickBot="1">
      <c r="A8" s="168" t="s">
        <v>56</v>
      </c>
      <c r="B8" s="169" t="s">
        <v>57</v>
      </c>
      <c r="C8" s="269">
        <v>170</v>
      </c>
      <c r="D8" s="269">
        <v>1706</v>
      </c>
      <c r="E8" s="269">
        <v>1699</v>
      </c>
      <c r="F8" s="269">
        <v>10621</v>
      </c>
      <c r="G8" s="269">
        <v>61</v>
      </c>
      <c r="H8" s="269">
        <v>61</v>
      </c>
      <c r="I8" s="269">
        <v>72295</v>
      </c>
      <c r="J8" s="269">
        <v>80012</v>
      </c>
      <c r="K8" s="269">
        <v>80012</v>
      </c>
      <c r="L8" s="269">
        <v>0</v>
      </c>
      <c r="M8" s="269">
        <v>0</v>
      </c>
      <c r="N8" s="269">
        <v>0</v>
      </c>
      <c r="O8" s="269">
        <v>0</v>
      </c>
      <c r="P8" s="269">
        <v>414</v>
      </c>
      <c r="Q8" s="269">
        <v>414</v>
      </c>
      <c r="R8" s="273">
        <f>C8+F8+I8+O8</f>
        <v>83086</v>
      </c>
      <c r="S8" s="273">
        <f t="shared" si="0"/>
        <v>82193</v>
      </c>
      <c r="T8" s="273">
        <f t="shared" si="0"/>
        <v>82186</v>
      </c>
      <c r="U8" s="268"/>
      <c r="V8" s="268"/>
      <c r="W8" s="268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7"/>
      <c r="AQ8" s="47"/>
      <c r="AR8" s="47"/>
      <c r="AS8" s="37"/>
      <c r="AT8" s="37"/>
      <c r="AU8" s="37"/>
      <c r="AV8" s="37"/>
      <c r="AW8" s="37"/>
      <c r="AX8" s="37"/>
      <c r="AY8" s="37"/>
      <c r="AZ8" s="37"/>
      <c r="BA8" s="37"/>
    </row>
    <row r="9" spans="1:55" ht="30" customHeight="1" thickBot="1">
      <c r="A9" s="168" t="s">
        <v>58</v>
      </c>
      <c r="B9" s="169" t="s">
        <v>59</v>
      </c>
      <c r="C9" s="269">
        <v>825</v>
      </c>
      <c r="D9" s="269">
        <v>1136</v>
      </c>
      <c r="E9" s="269">
        <v>1136</v>
      </c>
      <c r="F9" s="269">
        <v>10601</v>
      </c>
      <c r="G9" s="269">
        <v>0</v>
      </c>
      <c r="H9" s="269">
        <v>0</v>
      </c>
      <c r="I9" s="269">
        <v>1461</v>
      </c>
      <c r="J9" s="269">
        <v>8204</v>
      </c>
      <c r="K9" s="269">
        <v>8204</v>
      </c>
      <c r="L9" s="269">
        <v>0</v>
      </c>
      <c r="M9" s="269">
        <v>0</v>
      </c>
      <c r="N9" s="269">
        <v>0</v>
      </c>
      <c r="O9" s="269">
        <v>0</v>
      </c>
      <c r="P9" s="269">
        <v>35</v>
      </c>
      <c r="Q9" s="269">
        <v>35</v>
      </c>
      <c r="R9" s="273">
        <f>C9+F9+I9+O9</f>
        <v>12887</v>
      </c>
      <c r="S9" s="273">
        <f t="shared" si="0"/>
        <v>9375</v>
      </c>
      <c r="T9" s="273">
        <f t="shared" si="0"/>
        <v>9375</v>
      </c>
      <c r="U9" s="268"/>
      <c r="V9" s="268"/>
      <c r="W9" s="26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7"/>
      <c r="AQ9" s="47"/>
      <c r="AR9" s="47"/>
      <c r="AS9" s="37"/>
      <c r="AT9" s="37"/>
      <c r="AU9" s="37"/>
      <c r="AV9" s="37"/>
      <c r="AW9" s="37"/>
      <c r="AX9" s="37"/>
      <c r="AY9" s="37"/>
      <c r="AZ9" s="37"/>
      <c r="BA9" s="37"/>
    </row>
    <row r="10" spans="1:55" ht="30" customHeight="1" thickBot="1">
      <c r="A10" s="168" t="s">
        <v>60</v>
      </c>
      <c r="B10" s="170" t="s">
        <v>61</v>
      </c>
      <c r="C10" s="269">
        <v>75</v>
      </c>
      <c r="D10" s="269">
        <v>108</v>
      </c>
      <c r="E10" s="269">
        <v>100</v>
      </c>
      <c r="F10" s="269">
        <v>0</v>
      </c>
      <c r="G10" s="269">
        <v>0</v>
      </c>
      <c r="H10" s="269">
        <v>0</v>
      </c>
      <c r="I10" s="269">
        <v>4961</v>
      </c>
      <c r="J10" s="269">
        <v>6742</v>
      </c>
      <c r="K10" s="269">
        <v>6347</v>
      </c>
      <c r="L10" s="269">
        <v>0</v>
      </c>
      <c r="M10" s="269">
        <v>0</v>
      </c>
      <c r="N10" s="269">
        <v>0</v>
      </c>
      <c r="O10" s="269">
        <v>342</v>
      </c>
      <c r="P10" s="269">
        <v>454</v>
      </c>
      <c r="Q10" s="269">
        <v>454</v>
      </c>
      <c r="R10" s="273">
        <f>C10+F10+I10+O10</f>
        <v>5378</v>
      </c>
      <c r="S10" s="273">
        <f t="shared" si="0"/>
        <v>7304</v>
      </c>
      <c r="T10" s="273">
        <f t="shared" si="0"/>
        <v>6901</v>
      </c>
      <c r="U10" s="268"/>
      <c r="V10" s="268"/>
      <c r="W10" s="26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7"/>
      <c r="AQ10" s="47"/>
      <c r="AR10" s="4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5" ht="36.75" customHeight="1" thickBot="1">
      <c r="A11" s="445" t="s">
        <v>62</v>
      </c>
      <c r="B11" s="445"/>
      <c r="C11" s="271">
        <f>SUM(C7:C10)</f>
        <v>39850</v>
      </c>
      <c r="D11" s="271">
        <f t="shared" ref="D11:R11" si="1">SUM(D7:D10)</f>
        <v>39504</v>
      </c>
      <c r="E11" s="271">
        <f t="shared" si="1"/>
        <v>40269</v>
      </c>
      <c r="F11" s="271">
        <f t="shared" si="1"/>
        <v>26150</v>
      </c>
      <c r="G11" s="271">
        <f t="shared" si="1"/>
        <v>31302</v>
      </c>
      <c r="H11" s="271">
        <f t="shared" si="1"/>
        <v>38109</v>
      </c>
      <c r="I11" s="271">
        <f t="shared" si="1"/>
        <v>301534</v>
      </c>
      <c r="J11" s="271">
        <f t="shared" si="1"/>
        <v>381598</v>
      </c>
      <c r="K11" s="271">
        <f t="shared" si="1"/>
        <v>414585</v>
      </c>
      <c r="L11" s="271">
        <f t="shared" si="1"/>
        <v>0</v>
      </c>
      <c r="M11" s="271">
        <f t="shared" si="1"/>
        <v>0</v>
      </c>
      <c r="N11" s="271">
        <f t="shared" si="1"/>
        <v>0</v>
      </c>
      <c r="O11" s="271">
        <f t="shared" si="1"/>
        <v>22655</v>
      </c>
      <c r="P11" s="271">
        <f t="shared" si="1"/>
        <v>28671</v>
      </c>
      <c r="Q11" s="271">
        <f t="shared" si="1"/>
        <v>28671</v>
      </c>
      <c r="R11" s="271">
        <f t="shared" si="1"/>
        <v>390189</v>
      </c>
      <c r="S11" s="273">
        <f t="shared" si="0"/>
        <v>481075</v>
      </c>
      <c r="T11" s="273">
        <f t="shared" si="0"/>
        <v>521634</v>
      </c>
      <c r="U11" s="268"/>
      <c r="V11" s="268"/>
      <c r="W11" s="268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37"/>
      <c r="AT11" s="37"/>
      <c r="AU11" s="37"/>
      <c r="AV11" s="37"/>
      <c r="AW11" s="37"/>
      <c r="AX11" s="37"/>
      <c r="AY11" s="37"/>
      <c r="AZ11" s="37"/>
      <c r="BA11" s="37"/>
    </row>
    <row r="15" spans="1:55" ht="15.75" thickBot="1"/>
    <row r="16" spans="1:55" ht="15.75" customHeight="1" thickBot="1">
      <c r="A16" s="440" t="s">
        <v>43</v>
      </c>
      <c r="B16" s="441"/>
      <c r="C16" s="441"/>
      <c r="D16" s="441"/>
      <c r="E16" s="441"/>
      <c r="F16" s="441"/>
      <c r="G16" s="441"/>
      <c r="H16" s="441"/>
      <c r="I16" s="441"/>
      <c r="J16" s="441"/>
      <c r="K16" s="441"/>
      <c r="L16" s="441"/>
      <c r="M16" s="441"/>
      <c r="N16" s="441"/>
      <c r="O16" s="441"/>
      <c r="P16" s="441"/>
      <c r="Q16" s="441"/>
      <c r="R16" s="441"/>
      <c r="S16" s="441"/>
      <c r="T16" s="441"/>
      <c r="U16" s="441"/>
      <c r="V16" s="441"/>
      <c r="W16" s="441"/>
      <c r="X16" s="441"/>
      <c r="Y16" s="441"/>
      <c r="Z16" s="442"/>
    </row>
    <row r="17" spans="1:26" ht="99.95" customHeight="1" thickBot="1">
      <c r="A17" s="443" t="s">
        <v>44</v>
      </c>
      <c r="B17" s="443"/>
      <c r="C17" s="439" t="s">
        <v>288</v>
      </c>
      <c r="D17" s="439"/>
      <c r="E17" s="439"/>
      <c r="F17" s="439" t="s">
        <v>537</v>
      </c>
      <c r="G17" s="439"/>
      <c r="H17" s="439"/>
      <c r="I17" s="439" t="s">
        <v>538</v>
      </c>
      <c r="J17" s="439"/>
      <c r="K17" s="439"/>
      <c r="L17" s="439" t="s">
        <v>49</v>
      </c>
      <c r="M17" s="439"/>
      <c r="N17" s="439"/>
      <c r="O17" s="439" t="s">
        <v>539</v>
      </c>
      <c r="P17" s="439"/>
      <c r="Q17" s="439"/>
      <c r="R17" s="439" t="s">
        <v>50</v>
      </c>
      <c r="S17" s="439"/>
      <c r="T17" s="439"/>
      <c r="U17" s="436" t="s">
        <v>287</v>
      </c>
      <c r="V17" s="437"/>
      <c r="W17" s="438"/>
      <c r="X17" s="439" t="s">
        <v>51</v>
      </c>
      <c r="Y17" s="439"/>
      <c r="Z17" s="439"/>
    </row>
    <row r="18" spans="1:26" ht="26.25" thickBot="1">
      <c r="A18" s="165" t="s">
        <v>52</v>
      </c>
      <c r="B18" s="166"/>
      <c r="C18" s="167" t="s">
        <v>53</v>
      </c>
      <c r="D18" s="167" t="s">
        <v>283</v>
      </c>
      <c r="E18" s="167" t="s">
        <v>284</v>
      </c>
      <c r="F18" s="167" t="s">
        <v>53</v>
      </c>
      <c r="G18" s="167" t="s">
        <v>283</v>
      </c>
      <c r="H18" s="167" t="s">
        <v>284</v>
      </c>
      <c r="I18" s="167" t="s">
        <v>53</v>
      </c>
      <c r="J18" s="167" t="s">
        <v>283</v>
      </c>
      <c r="K18" s="167" t="s">
        <v>284</v>
      </c>
      <c r="L18" s="167" t="s">
        <v>53</v>
      </c>
      <c r="M18" s="167" t="s">
        <v>283</v>
      </c>
      <c r="N18" s="167" t="s">
        <v>284</v>
      </c>
      <c r="O18" s="167" t="s">
        <v>53</v>
      </c>
      <c r="P18" s="167" t="s">
        <v>283</v>
      </c>
      <c r="Q18" s="167" t="s">
        <v>284</v>
      </c>
      <c r="R18" s="167" t="s">
        <v>53</v>
      </c>
      <c r="S18" s="167" t="s">
        <v>283</v>
      </c>
      <c r="T18" s="167" t="s">
        <v>284</v>
      </c>
      <c r="U18" s="167" t="s">
        <v>53</v>
      </c>
      <c r="V18" s="167" t="s">
        <v>283</v>
      </c>
      <c r="W18" s="167" t="s">
        <v>284</v>
      </c>
      <c r="X18" s="167" t="s">
        <v>53</v>
      </c>
      <c r="Y18" s="167" t="s">
        <v>283</v>
      </c>
      <c r="Z18" s="167" t="s">
        <v>284</v>
      </c>
    </row>
    <row r="19" spans="1:26" ht="30" customHeight="1" thickBot="1">
      <c r="A19" s="168" t="s">
        <v>54</v>
      </c>
      <c r="B19" s="169" t="s">
        <v>55</v>
      </c>
      <c r="C19" s="269">
        <v>68152</v>
      </c>
      <c r="D19" s="269">
        <v>112990</v>
      </c>
      <c r="E19" s="269">
        <v>110005</v>
      </c>
      <c r="F19" s="269">
        <v>15948</v>
      </c>
      <c r="G19" s="269">
        <v>21963</v>
      </c>
      <c r="H19" s="269">
        <v>21954</v>
      </c>
      <c r="I19" s="269">
        <v>85262</v>
      </c>
      <c r="J19" s="269">
        <v>100855</v>
      </c>
      <c r="K19" s="269">
        <v>93601</v>
      </c>
      <c r="L19" s="269">
        <v>93823</v>
      </c>
      <c r="M19" s="269">
        <v>107268</v>
      </c>
      <c r="N19" s="269">
        <v>105076</v>
      </c>
      <c r="O19" s="269">
        <v>24153</v>
      </c>
      <c r="P19" s="269">
        <v>27956</v>
      </c>
      <c r="Q19" s="269">
        <v>26499</v>
      </c>
      <c r="R19" s="269">
        <v>1500</v>
      </c>
      <c r="S19" s="269">
        <v>2541</v>
      </c>
      <c r="T19" s="269">
        <v>0</v>
      </c>
      <c r="U19" s="269">
        <v>0</v>
      </c>
      <c r="V19" s="269">
        <v>8630</v>
      </c>
      <c r="W19" s="269">
        <v>8630</v>
      </c>
      <c r="X19" s="269">
        <f t="shared" ref="X19:Z22" si="2">SUM(C19,F19,I19,L19,O19,R19,U19)</f>
        <v>288838</v>
      </c>
      <c r="Y19" s="270">
        <f t="shared" si="2"/>
        <v>382203</v>
      </c>
      <c r="Z19" s="270">
        <f t="shared" si="2"/>
        <v>365765</v>
      </c>
    </row>
    <row r="20" spans="1:26" ht="30" customHeight="1" thickBot="1">
      <c r="A20" s="168" t="s">
        <v>56</v>
      </c>
      <c r="B20" s="169" t="s">
        <v>57</v>
      </c>
      <c r="C20" s="269">
        <v>53341</v>
      </c>
      <c r="D20" s="269">
        <v>54417</v>
      </c>
      <c r="E20" s="269">
        <v>54416</v>
      </c>
      <c r="F20" s="269">
        <v>14291</v>
      </c>
      <c r="G20" s="269">
        <v>14824</v>
      </c>
      <c r="H20" s="269">
        <v>14824</v>
      </c>
      <c r="I20" s="269">
        <v>15454</v>
      </c>
      <c r="J20" s="269">
        <v>12952</v>
      </c>
      <c r="K20" s="269">
        <v>12945</v>
      </c>
      <c r="L20" s="269">
        <v>0</v>
      </c>
      <c r="M20" s="269">
        <v>0</v>
      </c>
      <c r="N20" s="269">
        <v>0</v>
      </c>
      <c r="O20" s="269">
        <v>0</v>
      </c>
      <c r="P20" s="269">
        <v>0</v>
      </c>
      <c r="Q20" s="269">
        <v>0</v>
      </c>
      <c r="R20" s="269">
        <v>0</v>
      </c>
      <c r="S20" s="269">
        <v>0</v>
      </c>
      <c r="T20" s="269">
        <v>0</v>
      </c>
      <c r="U20" s="269">
        <v>0</v>
      </c>
      <c r="V20" s="269">
        <v>0</v>
      </c>
      <c r="W20" s="269">
        <v>0</v>
      </c>
      <c r="X20" s="269">
        <f t="shared" si="2"/>
        <v>83086</v>
      </c>
      <c r="Y20" s="270">
        <f t="shared" si="2"/>
        <v>82193</v>
      </c>
      <c r="Z20" s="270">
        <f t="shared" si="2"/>
        <v>82185</v>
      </c>
    </row>
    <row r="21" spans="1:26" ht="30" customHeight="1" thickBot="1">
      <c r="A21" s="168" t="s">
        <v>58</v>
      </c>
      <c r="B21" s="169" t="s">
        <v>59</v>
      </c>
      <c r="C21" s="269">
        <v>5382</v>
      </c>
      <c r="D21" s="269">
        <v>3855</v>
      </c>
      <c r="E21" s="269">
        <v>3855</v>
      </c>
      <c r="F21" s="269">
        <v>1453</v>
      </c>
      <c r="G21" s="269">
        <v>1033</v>
      </c>
      <c r="H21" s="269">
        <v>1033</v>
      </c>
      <c r="I21" s="269">
        <v>6052</v>
      </c>
      <c r="J21" s="269">
        <v>4487</v>
      </c>
      <c r="K21" s="269">
        <v>4432</v>
      </c>
      <c r="L21" s="269">
        <v>0</v>
      </c>
      <c r="M21" s="269">
        <v>0</v>
      </c>
      <c r="N21" s="269">
        <v>0</v>
      </c>
      <c r="O21" s="269">
        <v>0</v>
      </c>
      <c r="P21" s="269">
        <v>0</v>
      </c>
      <c r="Q21" s="269">
        <v>0</v>
      </c>
      <c r="R21" s="269">
        <v>0</v>
      </c>
      <c r="S21" s="269">
        <v>0</v>
      </c>
      <c r="T21" s="269">
        <v>0</v>
      </c>
      <c r="U21" s="269">
        <v>0</v>
      </c>
      <c r="V21" s="269">
        <v>0</v>
      </c>
      <c r="W21" s="269">
        <v>0</v>
      </c>
      <c r="X21" s="269">
        <f t="shared" si="2"/>
        <v>12887</v>
      </c>
      <c r="Y21" s="270">
        <f t="shared" si="2"/>
        <v>9375</v>
      </c>
      <c r="Z21" s="270">
        <f t="shared" si="2"/>
        <v>9320</v>
      </c>
    </row>
    <row r="22" spans="1:26" ht="30" customHeight="1" thickBot="1">
      <c r="A22" s="168" t="s">
        <v>60</v>
      </c>
      <c r="B22" s="170" t="s">
        <v>61</v>
      </c>
      <c r="C22" s="269">
        <v>3484</v>
      </c>
      <c r="D22" s="269">
        <v>4114</v>
      </c>
      <c r="E22" s="269">
        <v>3795</v>
      </c>
      <c r="F22" s="269">
        <v>940</v>
      </c>
      <c r="G22" s="269">
        <v>1075</v>
      </c>
      <c r="H22" s="269">
        <v>1025</v>
      </c>
      <c r="I22" s="269">
        <v>954</v>
      </c>
      <c r="J22" s="269">
        <v>2115</v>
      </c>
      <c r="K22" s="269">
        <v>2020</v>
      </c>
      <c r="L22" s="269">
        <v>0</v>
      </c>
      <c r="M22" s="269">
        <v>0</v>
      </c>
      <c r="N22" s="269">
        <v>0</v>
      </c>
      <c r="O22" s="269">
        <v>0</v>
      </c>
      <c r="P22" s="269">
        <v>0</v>
      </c>
      <c r="Q22" s="269">
        <v>0</v>
      </c>
      <c r="R22" s="269">
        <v>0</v>
      </c>
      <c r="S22" s="269">
        <v>0</v>
      </c>
      <c r="T22" s="269">
        <v>0</v>
      </c>
      <c r="U22" s="269">
        <v>0</v>
      </c>
      <c r="V22" s="269">
        <v>0</v>
      </c>
      <c r="W22" s="269">
        <v>0</v>
      </c>
      <c r="X22" s="269">
        <f t="shared" si="2"/>
        <v>5378</v>
      </c>
      <c r="Y22" s="270">
        <f t="shared" si="2"/>
        <v>7304</v>
      </c>
      <c r="Z22" s="270">
        <f t="shared" si="2"/>
        <v>6840</v>
      </c>
    </row>
    <row r="23" spans="1:26" ht="15.75" thickBot="1">
      <c r="A23" s="445" t="s">
        <v>62</v>
      </c>
      <c r="B23" s="445"/>
      <c r="C23" s="271">
        <f>SUM(C19:C22)</f>
        <v>130359</v>
      </c>
      <c r="D23" s="271">
        <f t="shared" ref="D23:W23" si="3">SUM(D19:D22)</f>
        <v>175376</v>
      </c>
      <c r="E23" s="271">
        <f t="shared" si="3"/>
        <v>172071</v>
      </c>
      <c r="F23" s="271">
        <f t="shared" si="3"/>
        <v>32632</v>
      </c>
      <c r="G23" s="271">
        <f t="shared" si="3"/>
        <v>38895</v>
      </c>
      <c r="H23" s="271">
        <f t="shared" si="3"/>
        <v>38836</v>
      </c>
      <c r="I23" s="271">
        <f t="shared" si="3"/>
        <v>107722</v>
      </c>
      <c r="J23" s="271">
        <f t="shared" si="3"/>
        <v>120409</v>
      </c>
      <c r="K23" s="271">
        <f t="shared" si="3"/>
        <v>112998</v>
      </c>
      <c r="L23" s="271">
        <f t="shared" si="3"/>
        <v>93823</v>
      </c>
      <c r="M23" s="271">
        <f t="shared" si="3"/>
        <v>107268</v>
      </c>
      <c r="N23" s="271">
        <f t="shared" si="3"/>
        <v>105076</v>
      </c>
      <c r="O23" s="271">
        <f t="shared" si="3"/>
        <v>24153</v>
      </c>
      <c r="P23" s="271">
        <f t="shared" si="3"/>
        <v>27956</v>
      </c>
      <c r="Q23" s="271">
        <f t="shared" si="3"/>
        <v>26499</v>
      </c>
      <c r="R23" s="271">
        <f t="shared" si="3"/>
        <v>1500</v>
      </c>
      <c r="S23" s="271">
        <f t="shared" si="3"/>
        <v>2541</v>
      </c>
      <c r="T23" s="271">
        <f t="shared" si="3"/>
        <v>0</v>
      </c>
      <c r="U23" s="271">
        <f t="shared" si="3"/>
        <v>0</v>
      </c>
      <c r="V23" s="271">
        <f t="shared" si="3"/>
        <v>8630</v>
      </c>
      <c r="W23" s="271">
        <f t="shared" si="3"/>
        <v>8630</v>
      </c>
      <c r="X23" s="271">
        <f>SUM(X19:X22)</f>
        <v>390189</v>
      </c>
      <c r="Y23" s="272">
        <f>SUM(D23,G23,J23,M23,P23,S23,V23)</f>
        <v>481075</v>
      </c>
      <c r="Z23" s="272">
        <f>SUM(E23,H23,K23,N23,Q23,T23,W23)</f>
        <v>464110</v>
      </c>
    </row>
  </sheetData>
  <mergeCells count="24">
    <mergeCell ref="A23:B23"/>
    <mergeCell ref="L17:N17"/>
    <mergeCell ref="O17:Q17"/>
    <mergeCell ref="O5:Q5"/>
    <mergeCell ref="F17:H17"/>
    <mergeCell ref="I17:K17"/>
    <mergeCell ref="I5:K5"/>
    <mergeCell ref="C17:E17"/>
    <mergeCell ref="L5:N5"/>
    <mergeCell ref="F5:H5"/>
    <mergeCell ref="AN5:AP5"/>
    <mergeCell ref="A11:B11"/>
    <mergeCell ref="A2:AC2"/>
    <mergeCell ref="A5:B5"/>
    <mergeCell ref="C5:E5"/>
    <mergeCell ref="A4:T4"/>
    <mergeCell ref="S3:T3"/>
    <mergeCell ref="R5:T5"/>
    <mergeCell ref="A1:AD1"/>
    <mergeCell ref="U17:W17"/>
    <mergeCell ref="X17:Z17"/>
    <mergeCell ref="A16:Z16"/>
    <mergeCell ref="A17:B17"/>
    <mergeCell ref="R17:T17"/>
  </mergeCells>
  <phoneticPr fontId="0" type="noConversion"/>
  <printOptions horizontalCentered="1"/>
  <pageMargins left="0.11811023622047245" right="0.15748031496062992" top="0.74803149606299213" bottom="0.74803149606299213" header="0.31496062992125984" footer="0.31496062992125984"/>
  <pageSetup paperSize="8" scale="60" orientation="landscape" r:id="rId1"/>
  <colBreaks count="1" manualBreakCount="1">
    <brk id="3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67"/>
  <sheetViews>
    <sheetView workbookViewId="0">
      <selection sqref="A1:AD1"/>
    </sheetView>
  </sheetViews>
  <sheetFormatPr defaultColWidth="8.85546875" defaultRowHeight="12.75"/>
  <cols>
    <col min="1" max="1" width="8.28515625" style="58" customWidth="1"/>
    <col min="2" max="2" width="8.85546875" style="58"/>
    <col min="3" max="3" width="41.28515625" style="58" customWidth="1"/>
    <col min="4" max="24" width="8.85546875" style="58"/>
    <col min="25" max="27" width="12.7109375" style="58" customWidth="1"/>
    <col min="28" max="30" width="8.7109375" style="58" customWidth="1"/>
    <col min="31" max="34" width="8.7109375" style="58" bestFit="1" customWidth="1"/>
    <col min="35" max="35" width="10.7109375" style="58" bestFit="1" customWidth="1"/>
    <col min="36" max="36" width="7.42578125" style="58" bestFit="1" customWidth="1"/>
    <col min="37" max="37" width="6.7109375" style="58" customWidth="1"/>
    <col min="38" max="39" width="10" style="58" bestFit="1" customWidth="1"/>
    <col min="40" max="40" width="7.42578125" style="58" bestFit="1" customWidth="1"/>
    <col min="41" max="43" width="10.5703125" style="58" bestFit="1" customWidth="1"/>
    <col min="44" max="44" width="5.140625" style="65" bestFit="1" customWidth="1"/>
    <col min="45" max="45" width="7.140625" style="58" bestFit="1" customWidth="1"/>
    <col min="46" max="16384" width="8.85546875" style="55"/>
  </cols>
  <sheetData>
    <row r="1" spans="1:47" ht="15.75">
      <c r="A1" s="425" t="s">
        <v>568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25"/>
      <c r="AA1" s="425"/>
      <c r="AB1" s="425"/>
      <c r="AC1" s="425"/>
      <c r="AD1" s="425"/>
      <c r="AE1" s="53"/>
      <c r="AF1" s="53"/>
      <c r="AG1" s="53"/>
      <c r="AH1" s="53"/>
      <c r="AI1" s="425"/>
      <c r="AJ1" s="425"/>
      <c r="AK1" s="425"/>
      <c r="AL1" s="53"/>
      <c r="AM1" s="53"/>
      <c r="AN1" s="53"/>
      <c r="AO1" s="53"/>
      <c r="AP1" s="53"/>
      <c r="AQ1" s="53"/>
      <c r="AR1" s="53"/>
      <c r="AS1" s="54"/>
      <c r="AT1" s="53" t="s">
        <v>63</v>
      </c>
      <c r="AU1" s="54"/>
    </row>
    <row r="2" spans="1:47" ht="33.75" customHeight="1">
      <c r="A2" s="478" t="s">
        <v>543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478"/>
      <c r="W2" s="478"/>
      <c r="X2" s="478"/>
      <c r="Y2" s="478"/>
      <c r="Z2" s="478"/>
      <c r="AA2" s="478"/>
      <c r="AB2" s="478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7"/>
    </row>
    <row r="3" spans="1:47" ht="16.5" thickBot="1">
      <c r="B3" s="59"/>
      <c r="C3" s="59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1"/>
      <c r="AP3" s="61"/>
      <c r="AQ3" s="61"/>
      <c r="AR3" s="62"/>
    </row>
    <row r="4" spans="1:47" ht="21" customHeight="1" thickBot="1">
      <c r="A4" s="479" t="s">
        <v>64</v>
      </c>
      <c r="B4" s="481" t="s">
        <v>65</v>
      </c>
      <c r="C4" s="483" t="s">
        <v>66</v>
      </c>
      <c r="D4" s="472" t="s">
        <v>67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4"/>
      <c r="Y4" s="463" t="s">
        <v>62</v>
      </c>
      <c r="Z4" s="464"/>
      <c r="AA4" s="465"/>
      <c r="AB4" s="457" t="s">
        <v>68</v>
      </c>
      <c r="AC4" s="458"/>
      <c r="AD4" s="459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</row>
    <row r="5" spans="1:47" ht="114" customHeight="1" thickBot="1">
      <c r="A5" s="480"/>
      <c r="B5" s="482"/>
      <c r="C5" s="484"/>
      <c r="D5" s="475" t="s">
        <v>69</v>
      </c>
      <c r="E5" s="476"/>
      <c r="F5" s="477"/>
      <c r="G5" s="475" t="s">
        <v>554</v>
      </c>
      <c r="H5" s="476"/>
      <c r="I5" s="477"/>
      <c r="J5" s="475" t="s">
        <v>553</v>
      </c>
      <c r="K5" s="476"/>
      <c r="L5" s="477"/>
      <c r="M5" s="475" t="s">
        <v>552</v>
      </c>
      <c r="N5" s="476"/>
      <c r="O5" s="477"/>
      <c r="P5" s="475" t="s">
        <v>551</v>
      </c>
      <c r="Q5" s="476"/>
      <c r="R5" s="477"/>
      <c r="S5" s="475" t="s">
        <v>70</v>
      </c>
      <c r="T5" s="476"/>
      <c r="U5" s="477"/>
      <c r="V5" s="469" t="s">
        <v>71</v>
      </c>
      <c r="W5" s="470"/>
      <c r="X5" s="471"/>
      <c r="Y5" s="466"/>
      <c r="Z5" s="467"/>
      <c r="AA5" s="468"/>
      <c r="AB5" s="460"/>
      <c r="AC5" s="461"/>
      <c r="AD5" s="462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</row>
    <row r="6" spans="1:47" ht="30" customHeight="1" thickBot="1">
      <c r="A6" s="171"/>
      <c r="B6" s="172"/>
      <c r="C6" s="172"/>
      <c r="D6" s="173" t="s">
        <v>72</v>
      </c>
      <c r="E6" s="173" t="s">
        <v>541</v>
      </c>
      <c r="F6" s="173" t="s">
        <v>542</v>
      </c>
      <c r="G6" s="173" t="s">
        <v>72</v>
      </c>
      <c r="H6" s="173" t="s">
        <v>541</v>
      </c>
      <c r="I6" s="173" t="s">
        <v>542</v>
      </c>
      <c r="J6" s="173" t="s">
        <v>72</v>
      </c>
      <c r="K6" s="173" t="s">
        <v>541</v>
      </c>
      <c r="L6" s="173" t="s">
        <v>542</v>
      </c>
      <c r="M6" s="173" t="s">
        <v>72</v>
      </c>
      <c r="N6" s="173" t="s">
        <v>541</v>
      </c>
      <c r="O6" s="173" t="s">
        <v>542</v>
      </c>
      <c r="P6" s="173" t="s">
        <v>72</v>
      </c>
      <c r="Q6" s="173" t="s">
        <v>541</v>
      </c>
      <c r="R6" s="173" t="s">
        <v>542</v>
      </c>
      <c r="S6" s="173" t="s">
        <v>72</v>
      </c>
      <c r="T6" s="173" t="s">
        <v>541</v>
      </c>
      <c r="U6" s="173" t="s">
        <v>542</v>
      </c>
      <c r="V6" s="173" t="s">
        <v>72</v>
      </c>
      <c r="W6" s="173" t="s">
        <v>541</v>
      </c>
      <c r="X6" s="173" t="s">
        <v>542</v>
      </c>
      <c r="Y6" s="173" t="s">
        <v>72</v>
      </c>
      <c r="Z6" s="173" t="s">
        <v>541</v>
      </c>
      <c r="AA6" s="173" t="s">
        <v>542</v>
      </c>
      <c r="AB6" s="173" t="s">
        <v>72</v>
      </c>
      <c r="AC6" s="173" t="s">
        <v>541</v>
      </c>
      <c r="AD6" s="173" t="s">
        <v>542</v>
      </c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</row>
    <row r="7" spans="1:47" ht="16.5" thickBot="1">
      <c r="A7" s="449" t="s">
        <v>54</v>
      </c>
      <c r="B7" s="174">
        <v>522000</v>
      </c>
      <c r="C7" s="174" t="s">
        <v>73</v>
      </c>
      <c r="D7" s="175"/>
      <c r="E7" s="175"/>
      <c r="F7" s="175"/>
      <c r="G7" s="175"/>
      <c r="H7" s="175"/>
      <c r="I7" s="175"/>
      <c r="J7" s="175">
        <v>2906</v>
      </c>
      <c r="K7" s="175">
        <v>2906</v>
      </c>
      <c r="L7" s="175">
        <v>446</v>
      </c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>
        <v>14876</v>
      </c>
      <c r="X7" s="175"/>
      <c r="Y7" s="63">
        <f t="shared" ref="Y7:Y39" si="0">D7+G7+J7+M7+P7+S7+V7</f>
        <v>2906</v>
      </c>
      <c r="Z7" s="63">
        <f>SUM(E7,H7,K7,N7,Q7,T7,W7)</f>
        <v>17782</v>
      </c>
      <c r="AA7" s="63">
        <f>SUM(F7,I7,L7,O7,R7,U7,X7)</f>
        <v>446</v>
      </c>
      <c r="AB7" s="176"/>
      <c r="AC7" s="176"/>
      <c r="AD7" s="176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</row>
    <row r="8" spans="1:47" ht="16.5" thickBot="1">
      <c r="A8" s="449"/>
      <c r="B8" s="174">
        <v>680001</v>
      </c>
      <c r="C8" s="174" t="s">
        <v>74</v>
      </c>
      <c r="D8" s="175"/>
      <c r="E8" s="175"/>
      <c r="F8" s="175"/>
      <c r="G8" s="175"/>
      <c r="H8" s="175"/>
      <c r="I8" s="175"/>
      <c r="J8" s="175">
        <v>12179</v>
      </c>
      <c r="K8" s="175">
        <v>11844</v>
      </c>
      <c r="L8" s="175">
        <v>9064</v>
      </c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>
        <v>25215</v>
      </c>
      <c r="Y8" s="63">
        <f t="shared" si="0"/>
        <v>12179</v>
      </c>
      <c r="Z8" s="63">
        <f t="shared" ref="Z8:Z63" si="1">SUM(E8,H8,K8,N8,Q8,T8,W8)</f>
        <v>11844</v>
      </c>
      <c r="AA8" s="63">
        <f t="shared" ref="AA8:AA63" si="2">SUM(F8,I8,L8,O8,R8,U8,X8)</f>
        <v>34279</v>
      </c>
      <c r="AB8" s="176"/>
      <c r="AC8" s="176"/>
      <c r="AD8" s="176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</row>
    <row r="9" spans="1:47" ht="16.5" thickBot="1">
      <c r="A9" s="449"/>
      <c r="B9" s="451">
        <v>841403</v>
      </c>
      <c r="C9" s="174" t="s">
        <v>75</v>
      </c>
      <c r="D9" s="175">
        <v>9616</v>
      </c>
      <c r="E9" s="175">
        <v>10147</v>
      </c>
      <c r="F9" s="175">
        <v>11669</v>
      </c>
      <c r="G9" s="175">
        <v>2586</v>
      </c>
      <c r="H9" s="175">
        <v>2586</v>
      </c>
      <c r="I9" s="175">
        <v>3195</v>
      </c>
      <c r="J9" s="175">
        <v>20964</v>
      </c>
      <c r="K9" s="175">
        <v>26622</v>
      </c>
      <c r="L9" s="175">
        <v>20876</v>
      </c>
      <c r="M9" s="175">
        <v>2443</v>
      </c>
      <c r="N9" s="175">
        <v>2543</v>
      </c>
      <c r="O9" s="175">
        <v>2706</v>
      </c>
      <c r="P9" s="175"/>
      <c r="Q9" s="175"/>
      <c r="R9" s="175"/>
      <c r="S9" s="175">
        <v>1500</v>
      </c>
      <c r="T9" s="175">
        <v>2541</v>
      </c>
      <c r="U9" s="175"/>
      <c r="V9" s="175"/>
      <c r="W9" s="175"/>
      <c r="X9" s="175">
        <v>81</v>
      </c>
      <c r="Y9" s="63">
        <f t="shared" si="0"/>
        <v>37109</v>
      </c>
      <c r="Z9" s="63">
        <f t="shared" si="1"/>
        <v>44439</v>
      </c>
      <c r="AA9" s="63">
        <f t="shared" si="2"/>
        <v>38527</v>
      </c>
      <c r="AB9" s="176">
        <v>6</v>
      </c>
      <c r="AC9" s="176">
        <v>6</v>
      </c>
      <c r="AD9" s="176">
        <v>7</v>
      </c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</row>
    <row r="10" spans="1:47" ht="16.5" thickBot="1">
      <c r="A10" s="449"/>
      <c r="B10" s="451"/>
      <c r="C10" s="177" t="s">
        <v>76</v>
      </c>
      <c r="D10" s="175">
        <v>1880</v>
      </c>
      <c r="E10" s="175">
        <v>1880</v>
      </c>
      <c r="F10" s="175">
        <v>1552</v>
      </c>
      <c r="G10" s="175">
        <v>508</v>
      </c>
      <c r="H10" s="175">
        <v>508</v>
      </c>
      <c r="I10" s="175">
        <v>419</v>
      </c>
      <c r="J10" s="175">
        <v>652</v>
      </c>
      <c r="K10" s="175">
        <v>1995</v>
      </c>
      <c r="L10" s="175">
        <v>1994</v>
      </c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63">
        <f t="shared" si="0"/>
        <v>3040</v>
      </c>
      <c r="Z10" s="63">
        <f t="shared" si="1"/>
        <v>4383</v>
      </c>
      <c r="AA10" s="63">
        <f t="shared" si="2"/>
        <v>3965</v>
      </c>
      <c r="AB10" s="176">
        <v>1</v>
      </c>
      <c r="AC10" s="176">
        <v>1</v>
      </c>
      <c r="AD10" s="176">
        <v>1</v>
      </c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</row>
    <row r="11" spans="1:47" ht="16.5" thickBot="1">
      <c r="A11" s="449"/>
      <c r="B11" s="451"/>
      <c r="C11" s="177" t="s">
        <v>77</v>
      </c>
      <c r="D11" s="175">
        <v>1095</v>
      </c>
      <c r="E11" s="175">
        <v>1096</v>
      </c>
      <c r="F11" s="175">
        <v>1262</v>
      </c>
      <c r="G11" s="175">
        <v>296</v>
      </c>
      <c r="H11" s="175">
        <v>296</v>
      </c>
      <c r="I11" s="175">
        <v>341</v>
      </c>
      <c r="J11" s="175">
        <v>1116</v>
      </c>
      <c r="K11" s="175">
        <v>1338</v>
      </c>
      <c r="L11" s="175">
        <v>1956</v>
      </c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>
        <v>215</v>
      </c>
      <c r="Y11" s="63">
        <f t="shared" si="0"/>
        <v>2507</v>
      </c>
      <c r="Z11" s="63">
        <f t="shared" si="1"/>
        <v>2730</v>
      </c>
      <c r="AA11" s="63">
        <f t="shared" si="2"/>
        <v>3774</v>
      </c>
      <c r="AB11" s="176">
        <v>1</v>
      </c>
      <c r="AC11" s="176">
        <v>1</v>
      </c>
      <c r="AD11" s="176">
        <v>1</v>
      </c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</row>
    <row r="12" spans="1:47" ht="16.5" thickBot="1">
      <c r="A12" s="449"/>
      <c r="B12" s="451"/>
      <c r="C12" s="177" t="s">
        <v>78</v>
      </c>
      <c r="D12" s="175"/>
      <c r="E12" s="175"/>
      <c r="F12" s="175"/>
      <c r="G12" s="175"/>
      <c r="H12" s="175"/>
      <c r="I12" s="175"/>
      <c r="J12" s="175">
        <v>350</v>
      </c>
      <c r="K12" s="175">
        <v>350</v>
      </c>
      <c r="L12" s="175">
        <v>168</v>
      </c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63">
        <f t="shared" si="0"/>
        <v>350</v>
      </c>
      <c r="Z12" s="63">
        <f t="shared" si="1"/>
        <v>350</v>
      </c>
      <c r="AA12" s="63">
        <f t="shared" si="2"/>
        <v>168</v>
      </c>
      <c r="AB12" s="176"/>
      <c r="AC12" s="176"/>
      <c r="AD12" s="176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</row>
    <row r="13" spans="1:47" ht="16.5" thickBot="1">
      <c r="A13" s="449"/>
      <c r="B13" s="178">
        <v>841126</v>
      </c>
      <c r="C13" s="177" t="s">
        <v>79</v>
      </c>
      <c r="D13" s="175">
        <v>14113</v>
      </c>
      <c r="E13" s="175">
        <v>14633</v>
      </c>
      <c r="F13" s="175">
        <v>14645</v>
      </c>
      <c r="G13" s="175">
        <v>3823</v>
      </c>
      <c r="H13" s="175">
        <v>3823</v>
      </c>
      <c r="I13" s="175">
        <v>3818</v>
      </c>
      <c r="J13" s="175"/>
      <c r="K13" s="175">
        <v>543</v>
      </c>
      <c r="L13" s="175">
        <v>509</v>
      </c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>
        <v>184</v>
      </c>
      <c r="X13" s="175">
        <v>182</v>
      </c>
      <c r="Y13" s="63">
        <f t="shared" si="0"/>
        <v>17936</v>
      </c>
      <c r="Z13" s="63">
        <f t="shared" si="1"/>
        <v>19183</v>
      </c>
      <c r="AA13" s="63">
        <f t="shared" si="2"/>
        <v>19154</v>
      </c>
      <c r="AB13" s="176">
        <v>1</v>
      </c>
      <c r="AC13" s="176">
        <v>1</v>
      </c>
      <c r="AD13" s="176">
        <v>1</v>
      </c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</row>
    <row r="14" spans="1:47" ht="16.5" thickBot="1">
      <c r="A14" s="449"/>
      <c r="B14" s="174">
        <v>890441</v>
      </c>
      <c r="C14" s="177" t="s">
        <v>80</v>
      </c>
      <c r="D14" s="175">
        <v>17431</v>
      </c>
      <c r="E14" s="175">
        <v>59750</v>
      </c>
      <c r="F14" s="175">
        <v>57322</v>
      </c>
      <c r="G14" s="175">
        <v>2353</v>
      </c>
      <c r="H14" s="175">
        <v>7975</v>
      </c>
      <c r="I14" s="175">
        <v>7883</v>
      </c>
      <c r="J14" s="175"/>
      <c r="K14" s="175">
        <v>6645</v>
      </c>
      <c r="L14" s="175">
        <v>8238</v>
      </c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>
        <v>1715</v>
      </c>
      <c r="X14" s="175">
        <v>3370</v>
      </c>
      <c r="Y14" s="63">
        <f t="shared" si="0"/>
        <v>19784</v>
      </c>
      <c r="Z14" s="63">
        <f t="shared" si="1"/>
        <v>76085</v>
      </c>
      <c r="AA14" s="63">
        <f t="shared" si="2"/>
        <v>76813</v>
      </c>
      <c r="AB14" s="176"/>
      <c r="AC14" s="176"/>
      <c r="AD14" s="176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</row>
    <row r="15" spans="1:47" ht="16.5" thickBot="1">
      <c r="A15" s="449"/>
      <c r="B15" s="174">
        <v>562913</v>
      </c>
      <c r="C15" s="177" t="s">
        <v>81</v>
      </c>
      <c r="D15" s="175">
        <v>14619</v>
      </c>
      <c r="E15" s="175">
        <v>14619</v>
      </c>
      <c r="F15" s="175">
        <v>12812</v>
      </c>
      <c r="G15" s="175">
        <v>3914</v>
      </c>
      <c r="H15" s="175">
        <v>3914</v>
      </c>
      <c r="I15" s="175">
        <v>3459</v>
      </c>
      <c r="J15" s="175">
        <v>35887</v>
      </c>
      <c r="K15" s="175">
        <v>34290</v>
      </c>
      <c r="L15" s="175">
        <v>35844</v>
      </c>
      <c r="M15" s="175"/>
      <c r="N15" s="175">
        <v>14</v>
      </c>
      <c r="O15" s="175">
        <v>14</v>
      </c>
      <c r="P15" s="175"/>
      <c r="Q15" s="175"/>
      <c r="R15" s="175"/>
      <c r="S15" s="175"/>
      <c r="T15" s="175"/>
      <c r="U15" s="175"/>
      <c r="V15" s="175"/>
      <c r="W15" s="175">
        <v>26856</v>
      </c>
      <c r="X15" s="175">
        <v>3606</v>
      </c>
      <c r="Y15" s="63">
        <f t="shared" si="0"/>
        <v>54420</v>
      </c>
      <c r="Z15" s="63">
        <f t="shared" si="1"/>
        <v>79693</v>
      </c>
      <c r="AA15" s="63">
        <f t="shared" si="2"/>
        <v>55735</v>
      </c>
      <c r="AB15" s="176">
        <v>10</v>
      </c>
      <c r="AC15" s="176">
        <v>10</v>
      </c>
      <c r="AD15" s="176">
        <v>8</v>
      </c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</row>
    <row r="16" spans="1:47" ht="16.5" thickBot="1">
      <c r="A16" s="449"/>
      <c r="B16" s="174">
        <v>360000</v>
      </c>
      <c r="C16" s="177" t="s">
        <v>82</v>
      </c>
      <c r="D16" s="175"/>
      <c r="E16" s="175"/>
      <c r="F16" s="175"/>
      <c r="G16" s="175"/>
      <c r="H16" s="175"/>
      <c r="I16" s="175"/>
      <c r="J16" s="175">
        <v>133</v>
      </c>
      <c r="K16" s="175">
        <v>133</v>
      </c>
      <c r="L16" s="175">
        <v>252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>
        <v>2540</v>
      </c>
      <c r="W16" s="175">
        <v>2401</v>
      </c>
      <c r="X16" s="175"/>
      <c r="Y16" s="63">
        <f t="shared" si="0"/>
        <v>2673</v>
      </c>
      <c r="Z16" s="63">
        <f t="shared" si="1"/>
        <v>2534</v>
      </c>
      <c r="AA16" s="63">
        <f t="shared" si="2"/>
        <v>252</v>
      </c>
      <c r="AB16" s="176"/>
      <c r="AC16" s="176"/>
      <c r="AD16" s="176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</row>
    <row r="17" spans="1:45" ht="16.5" thickBot="1">
      <c r="A17" s="449"/>
      <c r="B17" s="174">
        <v>960302</v>
      </c>
      <c r="C17" s="177" t="s">
        <v>83</v>
      </c>
      <c r="D17" s="175"/>
      <c r="E17" s="175"/>
      <c r="F17" s="175"/>
      <c r="G17" s="175"/>
      <c r="H17" s="175"/>
      <c r="I17" s="175"/>
      <c r="J17" s="175">
        <v>1205</v>
      </c>
      <c r="K17" s="175">
        <v>1205</v>
      </c>
      <c r="L17" s="175">
        <v>568</v>
      </c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63">
        <f t="shared" si="0"/>
        <v>1205</v>
      </c>
      <c r="Z17" s="63">
        <f t="shared" si="1"/>
        <v>1205</v>
      </c>
      <c r="AA17" s="63">
        <f t="shared" si="2"/>
        <v>568</v>
      </c>
      <c r="AB17" s="176"/>
      <c r="AC17" s="176"/>
      <c r="AD17" s="176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</row>
    <row r="18" spans="1:45" ht="16.5" thickBot="1">
      <c r="A18" s="449"/>
      <c r="B18" s="174">
        <v>841402</v>
      </c>
      <c r="C18" s="177" t="s">
        <v>84</v>
      </c>
      <c r="D18" s="175"/>
      <c r="E18" s="175"/>
      <c r="F18" s="175"/>
      <c r="G18" s="175"/>
      <c r="H18" s="175"/>
      <c r="I18" s="175"/>
      <c r="J18" s="175">
        <v>6240</v>
      </c>
      <c r="K18" s="175">
        <v>6240</v>
      </c>
      <c r="L18" s="175">
        <v>5527</v>
      </c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63">
        <f t="shared" si="0"/>
        <v>6240</v>
      </c>
      <c r="Z18" s="63">
        <f t="shared" si="1"/>
        <v>6240</v>
      </c>
      <c r="AA18" s="63">
        <f t="shared" si="2"/>
        <v>5527</v>
      </c>
      <c r="AB18" s="176"/>
      <c r="AC18" s="176"/>
      <c r="AD18" s="176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</row>
    <row r="19" spans="1:45" ht="16.5" thickBot="1">
      <c r="A19" s="449"/>
      <c r="B19" s="174">
        <v>869041</v>
      </c>
      <c r="C19" s="177" t="s">
        <v>85</v>
      </c>
      <c r="D19" s="175">
        <v>8628</v>
      </c>
      <c r="E19" s="175">
        <v>8628</v>
      </c>
      <c r="F19" s="175">
        <v>8517</v>
      </c>
      <c r="G19" s="175">
        <v>2281</v>
      </c>
      <c r="H19" s="175">
        <v>2281</v>
      </c>
      <c r="I19" s="175">
        <v>2258</v>
      </c>
      <c r="J19" s="175">
        <v>976</v>
      </c>
      <c r="K19" s="175">
        <v>977</v>
      </c>
      <c r="L19" s="175">
        <v>839</v>
      </c>
      <c r="M19" s="175"/>
      <c r="N19" s="175"/>
      <c r="O19" s="175">
        <v>6</v>
      </c>
      <c r="P19" s="175"/>
      <c r="Q19" s="175"/>
      <c r="R19" s="175"/>
      <c r="S19" s="175"/>
      <c r="T19" s="175"/>
      <c r="U19" s="175"/>
      <c r="V19" s="175">
        <v>100</v>
      </c>
      <c r="W19" s="175">
        <v>80</v>
      </c>
      <c r="X19" s="175"/>
      <c r="Y19" s="63">
        <f t="shared" si="0"/>
        <v>11985</v>
      </c>
      <c r="Z19" s="63">
        <f t="shared" si="1"/>
        <v>11966</v>
      </c>
      <c r="AA19" s="63">
        <f t="shared" si="2"/>
        <v>11620</v>
      </c>
      <c r="AB19" s="176">
        <v>3</v>
      </c>
      <c r="AC19" s="176">
        <v>3</v>
      </c>
      <c r="AD19" s="176">
        <v>3</v>
      </c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</row>
    <row r="20" spans="1:45" ht="16.5" thickBot="1">
      <c r="A20" s="449"/>
      <c r="B20" s="174">
        <v>862101</v>
      </c>
      <c r="C20" s="177" t="s">
        <v>86</v>
      </c>
      <c r="D20" s="175"/>
      <c r="E20" s="175"/>
      <c r="F20" s="175"/>
      <c r="G20" s="175"/>
      <c r="H20" s="175"/>
      <c r="I20" s="175"/>
      <c r="J20" s="175">
        <v>1205</v>
      </c>
      <c r="K20" s="175">
        <v>1205</v>
      </c>
      <c r="L20" s="175">
        <v>1416</v>
      </c>
      <c r="M20" s="175">
        <v>85</v>
      </c>
      <c r="N20" s="175">
        <v>85</v>
      </c>
      <c r="O20" s="175">
        <v>96</v>
      </c>
      <c r="P20" s="175"/>
      <c r="Q20" s="175"/>
      <c r="R20" s="175"/>
      <c r="S20" s="175"/>
      <c r="T20" s="175"/>
      <c r="U20" s="175"/>
      <c r="V20" s="175"/>
      <c r="W20" s="175">
        <v>178</v>
      </c>
      <c r="X20" s="175">
        <v>178</v>
      </c>
      <c r="Y20" s="63">
        <f t="shared" si="0"/>
        <v>1290</v>
      </c>
      <c r="Z20" s="63">
        <f t="shared" si="1"/>
        <v>1468</v>
      </c>
      <c r="AA20" s="63">
        <f t="shared" si="2"/>
        <v>1690</v>
      </c>
      <c r="AB20" s="176"/>
      <c r="AC20" s="176"/>
      <c r="AD20" s="176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</row>
    <row r="21" spans="1:45" ht="16.5" thickBot="1">
      <c r="A21" s="449"/>
      <c r="B21" s="174">
        <v>381103</v>
      </c>
      <c r="C21" s="177" t="s">
        <v>87</v>
      </c>
      <c r="D21" s="175"/>
      <c r="E21" s="175"/>
      <c r="F21" s="175"/>
      <c r="G21" s="175"/>
      <c r="H21" s="175"/>
      <c r="I21" s="175"/>
      <c r="J21" s="175"/>
      <c r="K21" s="175"/>
      <c r="L21" s="175"/>
      <c r="M21" s="175">
        <v>126</v>
      </c>
      <c r="N21" s="175">
        <v>126</v>
      </c>
      <c r="O21" s="175">
        <v>141</v>
      </c>
      <c r="P21" s="175"/>
      <c r="Q21" s="175"/>
      <c r="R21" s="175"/>
      <c r="S21" s="175"/>
      <c r="T21" s="175"/>
      <c r="U21" s="175"/>
      <c r="V21" s="175"/>
      <c r="W21" s="175"/>
      <c r="X21" s="175"/>
      <c r="Y21" s="63">
        <f t="shared" si="0"/>
        <v>126</v>
      </c>
      <c r="Z21" s="63">
        <f t="shared" si="1"/>
        <v>126</v>
      </c>
      <c r="AA21" s="63">
        <f t="shared" si="2"/>
        <v>141</v>
      </c>
      <c r="AB21" s="176"/>
      <c r="AC21" s="176"/>
      <c r="AD21" s="176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45" ht="16.5" thickBot="1">
      <c r="A22" s="449"/>
      <c r="B22" s="174">
        <v>882113</v>
      </c>
      <c r="C22" s="174" t="s">
        <v>88</v>
      </c>
      <c r="D22" s="175"/>
      <c r="E22" s="175"/>
      <c r="F22" s="175"/>
      <c r="G22" s="175"/>
      <c r="H22" s="175"/>
      <c r="I22" s="175"/>
      <c r="J22" s="175">
        <v>50</v>
      </c>
      <c r="K22" s="175">
        <v>50</v>
      </c>
      <c r="L22" s="175">
        <v>9</v>
      </c>
      <c r="M22" s="175"/>
      <c r="N22" s="175"/>
      <c r="O22" s="175"/>
      <c r="P22" s="175">
        <v>6204</v>
      </c>
      <c r="Q22" s="175">
        <v>6204</v>
      </c>
      <c r="R22" s="175">
        <v>6153</v>
      </c>
      <c r="S22" s="175"/>
      <c r="T22" s="175"/>
      <c r="U22" s="175"/>
      <c r="V22" s="175"/>
      <c r="W22" s="175"/>
      <c r="X22" s="175"/>
      <c r="Y22" s="63">
        <f t="shared" si="0"/>
        <v>6254</v>
      </c>
      <c r="Z22" s="63">
        <f t="shared" si="1"/>
        <v>6254</v>
      </c>
      <c r="AA22" s="63">
        <f t="shared" si="2"/>
        <v>6162</v>
      </c>
      <c r="AB22" s="176"/>
      <c r="AC22" s="176"/>
      <c r="AD22" s="176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</row>
    <row r="23" spans="1:45" ht="16.5" thickBot="1">
      <c r="A23" s="449"/>
      <c r="B23" s="450">
        <v>882111</v>
      </c>
      <c r="C23" s="174" t="s">
        <v>89</v>
      </c>
      <c r="D23" s="175"/>
      <c r="E23" s="175"/>
      <c r="F23" s="175"/>
      <c r="G23" s="175"/>
      <c r="H23" s="175"/>
      <c r="I23" s="175"/>
      <c r="J23" s="175">
        <v>50</v>
      </c>
      <c r="K23" s="175">
        <v>50</v>
      </c>
      <c r="L23" s="175"/>
      <c r="M23" s="175"/>
      <c r="N23" s="175"/>
      <c r="O23" s="175"/>
      <c r="P23" s="175">
        <v>1476</v>
      </c>
      <c r="Q23" s="175">
        <v>1476</v>
      </c>
      <c r="R23" s="175">
        <v>1483</v>
      </c>
      <c r="S23" s="175"/>
      <c r="T23" s="175"/>
      <c r="U23" s="175"/>
      <c r="V23" s="175"/>
      <c r="W23" s="175"/>
      <c r="X23" s="175"/>
      <c r="Y23" s="63">
        <f t="shared" si="0"/>
        <v>1526</v>
      </c>
      <c r="Z23" s="63">
        <f t="shared" si="1"/>
        <v>1526</v>
      </c>
      <c r="AA23" s="63">
        <f t="shared" si="2"/>
        <v>1483</v>
      </c>
      <c r="AB23" s="176"/>
      <c r="AC23" s="176"/>
      <c r="AD23" s="176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</row>
    <row r="24" spans="1:45" ht="16.5" thickBot="1">
      <c r="A24" s="449"/>
      <c r="B24" s="450"/>
      <c r="C24" s="174" t="s">
        <v>90</v>
      </c>
      <c r="D24" s="175"/>
      <c r="E24" s="175"/>
      <c r="F24" s="175"/>
      <c r="G24" s="175"/>
      <c r="H24" s="175"/>
      <c r="I24" s="175"/>
      <c r="J24" s="175">
        <v>100</v>
      </c>
      <c r="K24" s="175">
        <v>100</v>
      </c>
      <c r="L24" s="175">
        <v>104</v>
      </c>
      <c r="M24" s="175"/>
      <c r="N24" s="175"/>
      <c r="O24" s="175"/>
      <c r="P24" s="175">
        <v>9300</v>
      </c>
      <c r="Q24" s="175">
        <v>9312</v>
      </c>
      <c r="R24" s="175">
        <v>9312</v>
      </c>
      <c r="S24" s="175"/>
      <c r="T24" s="175"/>
      <c r="U24" s="175"/>
      <c r="V24" s="175"/>
      <c r="W24" s="175"/>
      <c r="X24" s="175"/>
      <c r="Y24" s="63">
        <f t="shared" si="0"/>
        <v>9400</v>
      </c>
      <c r="Z24" s="63">
        <f t="shared" si="1"/>
        <v>9412</v>
      </c>
      <c r="AA24" s="63">
        <f t="shared" si="2"/>
        <v>9416</v>
      </c>
      <c r="AB24" s="176"/>
      <c r="AC24" s="176"/>
      <c r="AD24" s="176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</row>
    <row r="25" spans="1:45" ht="16.5" thickBot="1">
      <c r="A25" s="449"/>
      <c r="B25" s="174">
        <v>882122</v>
      </c>
      <c r="C25" s="174" t="s">
        <v>91</v>
      </c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>
        <v>700</v>
      </c>
      <c r="Q25" s="175">
        <v>688</v>
      </c>
      <c r="R25" s="175">
        <v>499</v>
      </c>
      <c r="S25" s="175"/>
      <c r="T25" s="175"/>
      <c r="U25" s="175"/>
      <c r="V25" s="175"/>
      <c r="W25" s="175"/>
      <c r="X25" s="175"/>
      <c r="Y25" s="63">
        <f t="shared" si="0"/>
        <v>700</v>
      </c>
      <c r="Z25" s="63">
        <f t="shared" si="1"/>
        <v>688</v>
      </c>
      <c r="AA25" s="63">
        <f t="shared" si="2"/>
        <v>499</v>
      </c>
      <c r="AB25" s="176"/>
      <c r="AC25" s="176"/>
      <c r="AD25" s="176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</row>
    <row r="26" spans="1:45" ht="16.5" thickBot="1">
      <c r="A26" s="449"/>
      <c r="B26" s="174">
        <v>999000</v>
      </c>
      <c r="C26" s="174" t="s">
        <v>547</v>
      </c>
      <c r="D26" s="175"/>
      <c r="E26" s="175"/>
      <c r="F26" s="175"/>
      <c r="G26" s="175"/>
      <c r="H26" s="175"/>
      <c r="I26" s="175"/>
      <c r="J26" s="175"/>
      <c r="K26" s="175"/>
      <c r="L26" s="175">
        <v>262</v>
      </c>
      <c r="M26" s="175"/>
      <c r="N26" s="175">
        <v>7132</v>
      </c>
      <c r="O26" s="175">
        <v>7132</v>
      </c>
      <c r="P26" s="175"/>
      <c r="Q26" s="175"/>
      <c r="R26" s="175"/>
      <c r="S26" s="175"/>
      <c r="T26" s="175"/>
      <c r="U26" s="175"/>
      <c r="V26" s="175"/>
      <c r="W26" s="175"/>
      <c r="X26" s="175"/>
      <c r="Y26" s="63">
        <f t="shared" si="0"/>
        <v>0</v>
      </c>
      <c r="Z26" s="63">
        <f t="shared" si="1"/>
        <v>7132</v>
      </c>
      <c r="AA26" s="63">
        <f t="shared" si="2"/>
        <v>7394</v>
      </c>
      <c r="AB26" s="176"/>
      <c r="AC26" s="176"/>
      <c r="AD26" s="176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</row>
    <row r="27" spans="1:45" ht="18.75" customHeight="1" thickBot="1">
      <c r="A27" s="449"/>
      <c r="B27" s="174">
        <v>882123</v>
      </c>
      <c r="C27" s="174" t="s">
        <v>92</v>
      </c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>
        <v>500</v>
      </c>
      <c r="Q27" s="175">
        <v>500</v>
      </c>
      <c r="R27" s="175">
        <v>315</v>
      </c>
      <c r="S27" s="175"/>
      <c r="T27" s="175"/>
      <c r="U27" s="175"/>
      <c r="V27" s="175"/>
      <c r="W27" s="175"/>
      <c r="X27" s="175"/>
      <c r="Y27" s="63">
        <f t="shared" si="0"/>
        <v>500</v>
      </c>
      <c r="Z27" s="63">
        <f t="shared" si="1"/>
        <v>500</v>
      </c>
      <c r="AA27" s="63">
        <f t="shared" si="2"/>
        <v>315</v>
      </c>
      <c r="AB27" s="176"/>
      <c r="AC27" s="176"/>
      <c r="AD27" s="176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</row>
    <row r="28" spans="1:45" ht="18.75" customHeight="1" thickBot="1">
      <c r="A28" s="449"/>
      <c r="B28" s="174"/>
      <c r="C28" s="174" t="s">
        <v>544</v>
      </c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>
        <v>3220</v>
      </c>
      <c r="R28" s="175">
        <v>3673</v>
      </c>
      <c r="S28" s="175"/>
      <c r="T28" s="175"/>
      <c r="U28" s="175"/>
      <c r="V28" s="175"/>
      <c r="W28" s="175"/>
      <c r="X28" s="175"/>
      <c r="Y28" s="63">
        <f t="shared" si="0"/>
        <v>0</v>
      </c>
      <c r="Z28" s="63">
        <f t="shared" si="1"/>
        <v>3220</v>
      </c>
      <c r="AA28" s="63">
        <f t="shared" si="2"/>
        <v>3673</v>
      </c>
      <c r="AB28" s="176"/>
      <c r="AC28" s="176"/>
      <c r="AD28" s="176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</row>
    <row r="29" spans="1:45" ht="16.5" thickBot="1">
      <c r="A29" s="449"/>
      <c r="B29" s="174">
        <v>882202</v>
      </c>
      <c r="C29" s="174" t="s">
        <v>93</v>
      </c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>
        <v>486</v>
      </c>
      <c r="Q29" s="175">
        <v>486</v>
      </c>
      <c r="R29" s="175"/>
      <c r="S29" s="175"/>
      <c r="T29" s="175"/>
      <c r="U29" s="175"/>
      <c r="V29" s="175"/>
      <c r="W29" s="175"/>
      <c r="X29" s="175"/>
      <c r="Y29" s="63">
        <f t="shared" si="0"/>
        <v>486</v>
      </c>
      <c r="Z29" s="63">
        <f t="shared" si="1"/>
        <v>486</v>
      </c>
      <c r="AA29" s="63">
        <f t="shared" si="2"/>
        <v>0</v>
      </c>
      <c r="AB29" s="176"/>
      <c r="AC29" s="176"/>
      <c r="AD29" s="176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</row>
    <row r="30" spans="1:45" ht="16.5" thickBot="1">
      <c r="A30" s="449"/>
      <c r="B30" s="174">
        <v>882203</v>
      </c>
      <c r="C30" s="174" t="s">
        <v>94</v>
      </c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>
        <v>300</v>
      </c>
      <c r="Q30" s="175">
        <v>300</v>
      </c>
      <c r="R30" s="175">
        <v>150</v>
      </c>
      <c r="S30" s="175"/>
      <c r="T30" s="175"/>
      <c r="U30" s="175"/>
      <c r="V30" s="175"/>
      <c r="W30" s="175"/>
      <c r="X30" s="175"/>
      <c r="Y30" s="63">
        <f t="shared" si="0"/>
        <v>300</v>
      </c>
      <c r="Z30" s="63">
        <f t="shared" si="1"/>
        <v>300</v>
      </c>
      <c r="AA30" s="63">
        <f t="shared" si="2"/>
        <v>150</v>
      </c>
      <c r="AB30" s="176"/>
      <c r="AC30" s="176"/>
      <c r="AD30" s="176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</row>
    <row r="31" spans="1:45" ht="16.5" thickBot="1">
      <c r="A31" s="449"/>
      <c r="B31" s="174">
        <v>882119</v>
      </c>
      <c r="C31" s="174" t="s">
        <v>95</v>
      </c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>
        <v>340</v>
      </c>
      <c r="Q31" s="175">
        <v>340</v>
      </c>
      <c r="R31" s="175">
        <v>140</v>
      </c>
      <c r="S31" s="175"/>
      <c r="T31" s="175"/>
      <c r="U31" s="175"/>
      <c r="V31" s="175"/>
      <c r="W31" s="175"/>
      <c r="X31" s="175"/>
      <c r="Y31" s="63">
        <f t="shared" si="0"/>
        <v>340</v>
      </c>
      <c r="Z31" s="63">
        <f t="shared" si="1"/>
        <v>340</v>
      </c>
      <c r="AA31" s="63">
        <f t="shared" si="2"/>
        <v>140</v>
      </c>
      <c r="AB31" s="176"/>
      <c r="AC31" s="176"/>
      <c r="AD31" s="176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</row>
    <row r="32" spans="1:45" ht="16.5" thickBot="1">
      <c r="A32" s="449"/>
      <c r="B32" s="174">
        <v>8419139</v>
      </c>
      <c r="C32" s="174" t="s">
        <v>96</v>
      </c>
      <c r="D32" s="175"/>
      <c r="E32" s="175"/>
      <c r="F32" s="175"/>
      <c r="G32" s="175"/>
      <c r="H32" s="175"/>
      <c r="I32" s="175"/>
      <c r="J32" s="175"/>
      <c r="K32" s="175"/>
      <c r="L32" s="175"/>
      <c r="M32" s="175">
        <v>60971</v>
      </c>
      <c r="N32" s="175">
        <v>59341</v>
      </c>
      <c r="O32" s="175">
        <v>58898</v>
      </c>
      <c r="P32" s="175"/>
      <c r="Q32" s="175"/>
      <c r="R32" s="175"/>
      <c r="S32" s="175"/>
      <c r="T32" s="175"/>
      <c r="U32" s="175"/>
      <c r="V32" s="175"/>
      <c r="W32" s="175"/>
      <c r="X32" s="175"/>
      <c r="Y32" s="63">
        <f t="shared" si="0"/>
        <v>60971</v>
      </c>
      <c r="Z32" s="63">
        <f t="shared" si="1"/>
        <v>59341</v>
      </c>
      <c r="AA32" s="63">
        <f t="shared" si="2"/>
        <v>58898</v>
      </c>
      <c r="AB32" s="176"/>
      <c r="AC32" s="176"/>
      <c r="AD32" s="176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</row>
    <row r="33" spans="1:45" ht="16.5" thickBot="1">
      <c r="A33" s="449"/>
      <c r="B33" s="174">
        <v>8419139</v>
      </c>
      <c r="C33" s="174" t="s">
        <v>97</v>
      </c>
      <c r="D33" s="175"/>
      <c r="E33" s="175"/>
      <c r="F33" s="175"/>
      <c r="G33" s="175"/>
      <c r="H33" s="175"/>
      <c r="I33" s="175"/>
      <c r="J33" s="175"/>
      <c r="K33" s="175"/>
      <c r="L33" s="175"/>
      <c r="M33" s="175">
        <v>29298</v>
      </c>
      <c r="N33" s="175">
        <v>30882</v>
      </c>
      <c r="O33" s="175">
        <v>29032</v>
      </c>
      <c r="P33" s="175"/>
      <c r="Q33" s="175"/>
      <c r="R33" s="175"/>
      <c r="S33" s="175"/>
      <c r="T33" s="175"/>
      <c r="U33" s="175"/>
      <c r="V33" s="175"/>
      <c r="W33" s="175"/>
      <c r="X33" s="175"/>
      <c r="Y33" s="63">
        <f t="shared" si="0"/>
        <v>29298</v>
      </c>
      <c r="Z33" s="63">
        <f t="shared" si="1"/>
        <v>30882</v>
      </c>
      <c r="AA33" s="63">
        <f t="shared" si="2"/>
        <v>29032</v>
      </c>
      <c r="AB33" s="176"/>
      <c r="AC33" s="176"/>
      <c r="AD33" s="176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</row>
    <row r="34" spans="1:45" ht="16.5" thickBot="1">
      <c r="A34" s="449"/>
      <c r="B34" s="174"/>
      <c r="C34" s="174" t="s">
        <v>310</v>
      </c>
      <c r="D34" s="175"/>
      <c r="E34" s="175">
        <v>1467</v>
      </c>
      <c r="F34" s="175">
        <v>1469</v>
      </c>
      <c r="G34" s="175"/>
      <c r="H34" s="175">
        <v>393</v>
      </c>
      <c r="I34" s="175">
        <v>394</v>
      </c>
      <c r="J34" s="175"/>
      <c r="K34" s="175">
        <v>3113</v>
      </c>
      <c r="L34" s="175">
        <v>3570</v>
      </c>
      <c r="M34" s="175"/>
      <c r="N34" s="175">
        <v>6245</v>
      </c>
      <c r="O34" s="175">
        <v>6245</v>
      </c>
      <c r="P34" s="175"/>
      <c r="Q34" s="175"/>
      <c r="R34" s="175"/>
      <c r="S34" s="175"/>
      <c r="T34" s="175"/>
      <c r="U34" s="175"/>
      <c r="V34" s="175"/>
      <c r="W34" s="175"/>
      <c r="X34" s="175"/>
      <c r="Y34" s="63">
        <f t="shared" si="0"/>
        <v>0</v>
      </c>
      <c r="Z34" s="63">
        <f t="shared" si="1"/>
        <v>11218</v>
      </c>
      <c r="AA34" s="63">
        <f t="shared" si="2"/>
        <v>11678</v>
      </c>
      <c r="AB34" s="176"/>
      <c r="AC34" s="176"/>
      <c r="AD34" s="176">
        <v>2</v>
      </c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</row>
    <row r="35" spans="1:45" ht="16.5" thickBot="1">
      <c r="A35" s="449"/>
      <c r="B35" s="174"/>
      <c r="C35" s="174" t="s">
        <v>545</v>
      </c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>
        <v>583</v>
      </c>
      <c r="R35" s="175">
        <v>583</v>
      </c>
      <c r="S35" s="175"/>
      <c r="T35" s="175"/>
      <c r="U35" s="175"/>
      <c r="V35" s="175"/>
      <c r="W35" s="175"/>
      <c r="X35" s="175"/>
      <c r="Y35" s="63">
        <f t="shared" si="0"/>
        <v>0</v>
      </c>
      <c r="Z35" s="63">
        <f t="shared" si="1"/>
        <v>583</v>
      </c>
      <c r="AA35" s="63">
        <f t="shared" si="2"/>
        <v>583</v>
      </c>
      <c r="AB35" s="176"/>
      <c r="AC35" s="176"/>
      <c r="AD35" s="176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</row>
    <row r="36" spans="1:45" ht="16.5" thickBot="1">
      <c r="A36" s="449"/>
      <c r="B36" s="174"/>
      <c r="C36" s="174" t="s">
        <v>546</v>
      </c>
      <c r="D36" s="175"/>
      <c r="E36" s="175"/>
      <c r="F36" s="175"/>
      <c r="G36" s="175"/>
      <c r="H36" s="175"/>
      <c r="I36" s="175"/>
      <c r="J36" s="175"/>
      <c r="K36" s="175"/>
      <c r="L36" s="175">
        <v>396</v>
      </c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63">
        <f t="shared" si="0"/>
        <v>0</v>
      </c>
      <c r="Z36" s="63">
        <f t="shared" si="1"/>
        <v>0</v>
      </c>
      <c r="AA36" s="63">
        <f t="shared" si="2"/>
        <v>396</v>
      </c>
      <c r="AB36" s="176"/>
      <c r="AC36" s="176"/>
      <c r="AD36" s="176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</row>
    <row r="37" spans="1:45" ht="16.5" thickBot="1">
      <c r="A37" s="449"/>
      <c r="B37" s="174">
        <v>882117</v>
      </c>
      <c r="C37" s="174" t="s">
        <v>98</v>
      </c>
      <c r="D37" s="175"/>
      <c r="E37" s="175"/>
      <c r="F37" s="175"/>
      <c r="G37" s="175"/>
      <c r="H37" s="175"/>
      <c r="I37" s="175"/>
      <c r="J37" s="175"/>
      <c r="K37" s="175"/>
      <c r="L37" s="175">
        <v>3</v>
      </c>
      <c r="M37" s="175"/>
      <c r="N37" s="175"/>
      <c r="O37" s="175"/>
      <c r="P37" s="175">
        <v>2592</v>
      </c>
      <c r="Q37" s="175">
        <v>2592</v>
      </c>
      <c r="R37" s="175">
        <v>2227</v>
      </c>
      <c r="S37" s="175"/>
      <c r="T37" s="175"/>
      <c r="U37" s="175"/>
      <c r="V37" s="175"/>
      <c r="W37" s="175"/>
      <c r="X37" s="175"/>
      <c r="Y37" s="63">
        <f t="shared" si="0"/>
        <v>2592</v>
      </c>
      <c r="Z37" s="63">
        <f t="shared" si="1"/>
        <v>2592</v>
      </c>
      <c r="AA37" s="63">
        <f t="shared" si="2"/>
        <v>2230</v>
      </c>
      <c r="AB37" s="176"/>
      <c r="AC37" s="176"/>
      <c r="AD37" s="176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</row>
    <row r="38" spans="1:45" ht="16.5" thickBot="1">
      <c r="A38" s="449"/>
      <c r="B38" s="174">
        <v>910502</v>
      </c>
      <c r="C38" s="174" t="s">
        <v>550</v>
      </c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>
        <v>420</v>
      </c>
      <c r="X38" s="175">
        <v>139</v>
      </c>
      <c r="Y38" s="63"/>
      <c r="Z38" s="63"/>
      <c r="AA38" s="63"/>
      <c r="AB38" s="176"/>
      <c r="AC38" s="176"/>
      <c r="AD38" s="176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</row>
    <row r="39" spans="1:45" ht="16.5" thickBot="1">
      <c r="A39" s="449"/>
      <c r="B39" s="179" t="s">
        <v>99</v>
      </c>
      <c r="C39" s="179"/>
      <c r="D39" s="63">
        <f>SUM(D7:D37)</f>
        <v>67382</v>
      </c>
      <c r="E39" s="63">
        <f t="shared" ref="E39:AB39" si="3">SUM(E7:E37)</f>
        <v>112220</v>
      </c>
      <c r="F39" s="63">
        <f t="shared" si="3"/>
        <v>109248</v>
      </c>
      <c r="G39" s="63">
        <f t="shared" si="3"/>
        <v>15761</v>
      </c>
      <c r="H39" s="63">
        <f t="shared" si="3"/>
        <v>21776</v>
      </c>
      <c r="I39" s="63">
        <f t="shared" si="3"/>
        <v>21767</v>
      </c>
      <c r="J39" s="63">
        <f t="shared" si="3"/>
        <v>84013</v>
      </c>
      <c r="K39" s="63">
        <f t="shared" si="3"/>
        <v>99606</v>
      </c>
      <c r="L39" s="63">
        <f t="shared" si="3"/>
        <v>92041</v>
      </c>
      <c r="M39" s="63">
        <f t="shared" si="3"/>
        <v>92923</v>
      </c>
      <c r="N39" s="63">
        <f t="shared" si="3"/>
        <v>106368</v>
      </c>
      <c r="O39" s="63">
        <f t="shared" si="3"/>
        <v>104270</v>
      </c>
      <c r="P39" s="63">
        <f t="shared" si="3"/>
        <v>21898</v>
      </c>
      <c r="Q39" s="63">
        <f t="shared" si="3"/>
        <v>25701</v>
      </c>
      <c r="R39" s="63">
        <f t="shared" si="3"/>
        <v>24535</v>
      </c>
      <c r="S39" s="63">
        <f t="shared" si="3"/>
        <v>1500</v>
      </c>
      <c r="T39" s="63">
        <f t="shared" si="3"/>
        <v>2541</v>
      </c>
      <c r="U39" s="63">
        <f t="shared" si="3"/>
        <v>0</v>
      </c>
      <c r="V39" s="63">
        <f t="shared" si="3"/>
        <v>2640</v>
      </c>
      <c r="W39" s="63">
        <f>SUM(W7:W37:W38)</f>
        <v>46710</v>
      </c>
      <c r="X39" s="63">
        <f>SUM(X7:X37:X38)</f>
        <v>32986</v>
      </c>
      <c r="Y39" s="63">
        <f t="shared" si="0"/>
        <v>286117</v>
      </c>
      <c r="Z39" s="63">
        <f t="shared" si="1"/>
        <v>414922</v>
      </c>
      <c r="AA39" s="63">
        <f t="shared" si="2"/>
        <v>384847</v>
      </c>
      <c r="AB39" s="182">
        <f t="shared" si="3"/>
        <v>22</v>
      </c>
      <c r="AC39" s="182">
        <f>SUM(AC7:AC37)</f>
        <v>22</v>
      </c>
      <c r="AD39" s="182">
        <f>SUM(AD7:AD37)</f>
        <v>23</v>
      </c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</row>
    <row r="40" spans="1:45" ht="16.5" thickBot="1">
      <c r="A40" s="449"/>
      <c r="B40" s="174">
        <v>869037</v>
      </c>
      <c r="C40" s="177" t="s">
        <v>100</v>
      </c>
      <c r="D40" s="175">
        <v>770</v>
      </c>
      <c r="E40" s="175">
        <v>770</v>
      </c>
      <c r="F40" s="175">
        <v>757</v>
      </c>
      <c r="G40" s="175">
        <v>187</v>
      </c>
      <c r="H40" s="175">
        <v>187</v>
      </c>
      <c r="I40" s="175">
        <v>187</v>
      </c>
      <c r="J40" s="175">
        <v>240</v>
      </c>
      <c r="K40" s="175">
        <v>240</v>
      </c>
      <c r="L40" s="175">
        <v>342</v>
      </c>
      <c r="M40" s="175"/>
      <c r="N40" s="175"/>
      <c r="O40" s="175">
        <v>6</v>
      </c>
      <c r="P40" s="175"/>
      <c r="Q40" s="175"/>
      <c r="R40" s="175"/>
      <c r="S40" s="175"/>
      <c r="T40" s="175"/>
      <c r="U40" s="175"/>
      <c r="V40" s="175"/>
      <c r="W40" s="175"/>
      <c r="X40" s="175"/>
      <c r="Y40" s="63">
        <f t="shared" ref="Y40:Y63" si="4">D40+G40+J40+M40+P40+S40+V40</f>
        <v>1197</v>
      </c>
      <c r="Z40" s="63">
        <f t="shared" si="1"/>
        <v>1197</v>
      </c>
      <c r="AA40" s="63">
        <f t="shared" si="2"/>
        <v>1292</v>
      </c>
      <c r="AB40" s="180"/>
      <c r="AC40" s="180"/>
      <c r="AD40" s="180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</row>
    <row r="41" spans="1:45" ht="16.5" thickBot="1">
      <c r="A41" s="449"/>
      <c r="B41" s="174">
        <v>931903</v>
      </c>
      <c r="C41" s="174" t="s">
        <v>101</v>
      </c>
      <c r="D41" s="175"/>
      <c r="E41" s="175"/>
      <c r="F41" s="175"/>
      <c r="G41" s="175"/>
      <c r="H41" s="175"/>
      <c r="I41" s="175"/>
      <c r="J41" s="175">
        <v>1009</v>
      </c>
      <c r="K41" s="175">
        <v>1009</v>
      </c>
      <c r="L41" s="175">
        <v>1207</v>
      </c>
      <c r="M41" s="175">
        <v>900</v>
      </c>
      <c r="N41" s="175">
        <v>900</v>
      </c>
      <c r="O41" s="175">
        <v>800</v>
      </c>
      <c r="P41" s="175"/>
      <c r="Q41" s="175"/>
      <c r="R41" s="175"/>
      <c r="S41" s="175"/>
      <c r="T41" s="175"/>
      <c r="U41" s="175"/>
      <c r="V41" s="175"/>
      <c r="W41" s="175">
        <v>3244</v>
      </c>
      <c r="X41" s="175">
        <v>31888</v>
      </c>
      <c r="Y41" s="63">
        <f t="shared" si="4"/>
        <v>1909</v>
      </c>
      <c r="Z41" s="63">
        <f t="shared" si="1"/>
        <v>5153</v>
      </c>
      <c r="AA41" s="63">
        <f t="shared" si="2"/>
        <v>33895</v>
      </c>
      <c r="AB41" s="181"/>
      <c r="AC41" s="181"/>
      <c r="AD41" s="181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</row>
    <row r="42" spans="1:45" ht="16.5" thickBot="1">
      <c r="A42" s="449"/>
      <c r="B42" s="174">
        <v>882116</v>
      </c>
      <c r="C42" s="174" t="s">
        <v>102</v>
      </c>
      <c r="D42" s="175"/>
      <c r="E42" s="175"/>
      <c r="F42" s="175"/>
      <c r="G42" s="175"/>
      <c r="H42" s="175"/>
      <c r="I42" s="175"/>
      <c r="J42" s="175"/>
      <c r="K42" s="175"/>
      <c r="L42" s="175">
        <v>11</v>
      </c>
      <c r="M42" s="175"/>
      <c r="N42" s="175"/>
      <c r="O42" s="175"/>
      <c r="P42" s="175">
        <v>850</v>
      </c>
      <c r="Q42" s="175">
        <v>850</v>
      </c>
      <c r="R42" s="175">
        <v>831</v>
      </c>
      <c r="S42" s="175"/>
      <c r="T42" s="175"/>
      <c r="U42" s="175"/>
      <c r="V42" s="175"/>
      <c r="W42" s="175"/>
      <c r="X42" s="175"/>
      <c r="Y42" s="63">
        <f t="shared" si="4"/>
        <v>850</v>
      </c>
      <c r="Z42" s="63">
        <f t="shared" si="1"/>
        <v>850</v>
      </c>
      <c r="AA42" s="63">
        <f t="shared" si="2"/>
        <v>842</v>
      </c>
      <c r="AB42" s="180"/>
      <c r="AC42" s="180"/>
      <c r="AD42" s="180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</row>
    <row r="43" spans="1:45" ht="16.5" thickBot="1">
      <c r="A43" s="449"/>
      <c r="B43" s="450"/>
      <c r="C43" s="174" t="s">
        <v>103</v>
      </c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>
        <v>500</v>
      </c>
      <c r="Q43" s="175">
        <v>500</v>
      </c>
      <c r="R43" s="175">
        <v>550</v>
      </c>
      <c r="S43" s="175"/>
      <c r="T43" s="175"/>
      <c r="U43" s="175"/>
      <c r="V43" s="175"/>
      <c r="W43" s="175"/>
      <c r="X43" s="175"/>
      <c r="Y43" s="63">
        <f t="shared" si="4"/>
        <v>500</v>
      </c>
      <c r="Z43" s="63">
        <f t="shared" si="1"/>
        <v>500</v>
      </c>
      <c r="AA43" s="63">
        <f t="shared" si="2"/>
        <v>550</v>
      </c>
      <c r="AB43" s="180"/>
      <c r="AC43" s="180"/>
      <c r="AD43" s="180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</row>
    <row r="44" spans="1:45" ht="16.5" thickBot="1">
      <c r="A44" s="449"/>
      <c r="B44" s="450"/>
      <c r="C44" s="174" t="s">
        <v>104</v>
      </c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>
        <v>905</v>
      </c>
      <c r="Q44" s="175">
        <v>905</v>
      </c>
      <c r="R44" s="175">
        <v>583</v>
      </c>
      <c r="S44" s="175"/>
      <c r="T44" s="175"/>
      <c r="U44" s="175"/>
      <c r="V44" s="175"/>
      <c r="W44" s="175"/>
      <c r="X44" s="175"/>
      <c r="Y44" s="63">
        <f t="shared" si="4"/>
        <v>905</v>
      </c>
      <c r="Z44" s="63">
        <f t="shared" si="1"/>
        <v>905</v>
      </c>
      <c r="AA44" s="63">
        <f t="shared" si="2"/>
        <v>583</v>
      </c>
      <c r="AB44" s="180"/>
      <c r="AC44" s="180"/>
      <c r="AD44" s="180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</row>
    <row r="45" spans="1:45" ht="16.5" thickBot="1">
      <c r="A45" s="449"/>
      <c r="B45" s="179" t="s">
        <v>105</v>
      </c>
      <c r="C45" s="179"/>
      <c r="D45" s="63">
        <f>SUM(D40:D44)</f>
        <v>770</v>
      </c>
      <c r="E45" s="63">
        <f t="shared" ref="E45:AD45" si="5">SUM(E40:E44)</f>
        <v>770</v>
      </c>
      <c r="F45" s="63">
        <f t="shared" si="5"/>
        <v>757</v>
      </c>
      <c r="G45" s="63">
        <f t="shared" si="5"/>
        <v>187</v>
      </c>
      <c r="H45" s="63">
        <f t="shared" si="5"/>
        <v>187</v>
      </c>
      <c r="I45" s="63">
        <f t="shared" si="5"/>
        <v>187</v>
      </c>
      <c r="J45" s="63">
        <f t="shared" si="5"/>
        <v>1249</v>
      </c>
      <c r="K45" s="63">
        <f t="shared" si="5"/>
        <v>1249</v>
      </c>
      <c r="L45" s="63">
        <f t="shared" si="5"/>
        <v>1560</v>
      </c>
      <c r="M45" s="63">
        <f t="shared" si="5"/>
        <v>900</v>
      </c>
      <c r="N45" s="63">
        <f t="shared" si="5"/>
        <v>900</v>
      </c>
      <c r="O45" s="63">
        <f t="shared" si="5"/>
        <v>806</v>
      </c>
      <c r="P45" s="63">
        <f t="shared" si="5"/>
        <v>2255</v>
      </c>
      <c r="Q45" s="63">
        <f t="shared" si="5"/>
        <v>2255</v>
      </c>
      <c r="R45" s="63">
        <f t="shared" si="5"/>
        <v>1964</v>
      </c>
      <c r="S45" s="63">
        <f t="shared" si="5"/>
        <v>0</v>
      </c>
      <c r="T45" s="63">
        <f t="shared" si="5"/>
        <v>0</v>
      </c>
      <c r="U45" s="63">
        <f t="shared" si="5"/>
        <v>0</v>
      </c>
      <c r="V45" s="63">
        <f t="shared" si="5"/>
        <v>0</v>
      </c>
      <c r="W45" s="63">
        <f t="shared" si="5"/>
        <v>3244</v>
      </c>
      <c r="X45" s="63">
        <f t="shared" si="5"/>
        <v>31888</v>
      </c>
      <c r="Y45" s="63">
        <f t="shared" si="4"/>
        <v>5361</v>
      </c>
      <c r="Z45" s="63">
        <f t="shared" si="1"/>
        <v>8605</v>
      </c>
      <c r="AA45" s="63">
        <f t="shared" si="2"/>
        <v>37162</v>
      </c>
      <c r="AB45" s="182">
        <f t="shared" si="5"/>
        <v>0</v>
      </c>
      <c r="AC45" s="182">
        <f t="shared" si="5"/>
        <v>0</v>
      </c>
      <c r="AD45" s="182">
        <f t="shared" si="5"/>
        <v>0</v>
      </c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</row>
    <row r="46" spans="1:45" ht="16.5" thickBot="1">
      <c r="A46" s="449"/>
      <c r="B46" s="179" t="s">
        <v>106</v>
      </c>
      <c r="C46" s="179"/>
      <c r="D46" s="63">
        <f>D39+D45</f>
        <v>68152</v>
      </c>
      <c r="E46" s="63">
        <f t="shared" ref="E46:X46" si="6">E39+E45</f>
        <v>112990</v>
      </c>
      <c r="F46" s="63">
        <f t="shared" si="6"/>
        <v>110005</v>
      </c>
      <c r="G46" s="63">
        <f t="shared" si="6"/>
        <v>15948</v>
      </c>
      <c r="H46" s="63">
        <f t="shared" si="6"/>
        <v>21963</v>
      </c>
      <c r="I46" s="63">
        <f t="shared" si="6"/>
        <v>21954</v>
      </c>
      <c r="J46" s="63">
        <f t="shared" si="6"/>
        <v>85262</v>
      </c>
      <c r="K46" s="63">
        <f t="shared" si="6"/>
        <v>100855</v>
      </c>
      <c r="L46" s="63">
        <f t="shared" si="6"/>
        <v>93601</v>
      </c>
      <c r="M46" s="63">
        <f t="shared" si="6"/>
        <v>93823</v>
      </c>
      <c r="N46" s="63">
        <f t="shared" si="6"/>
        <v>107268</v>
      </c>
      <c r="O46" s="63">
        <f t="shared" si="6"/>
        <v>105076</v>
      </c>
      <c r="P46" s="63">
        <f t="shared" si="6"/>
        <v>24153</v>
      </c>
      <c r="Q46" s="63">
        <f t="shared" si="6"/>
        <v>27956</v>
      </c>
      <c r="R46" s="63">
        <f t="shared" si="6"/>
        <v>26499</v>
      </c>
      <c r="S46" s="63">
        <f t="shared" si="6"/>
        <v>1500</v>
      </c>
      <c r="T46" s="63">
        <f t="shared" si="6"/>
        <v>2541</v>
      </c>
      <c r="U46" s="63">
        <f t="shared" si="6"/>
        <v>0</v>
      </c>
      <c r="V46" s="63">
        <f t="shared" si="6"/>
        <v>2640</v>
      </c>
      <c r="W46" s="63">
        <f t="shared" si="6"/>
        <v>49954</v>
      </c>
      <c r="X46" s="63">
        <f t="shared" si="6"/>
        <v>64874</v>
      </c>
      <c r="Y46" s="63">
        <f t="shared" si="4"/>
        <v>291478</v>
      </c>
      <c r="Z46" s="63">
        <f t="shared" si="1"/>
        <v>423527</v>
      </c>
      <c r="AA46" s="63">
        <f t="shared" si="2"/>
        <v>422009</v>
      </c>
      <c r="AB46" s="182">
        <f>AB39+AB45</f>
        <v>22</v>
      </c>
      <c r="AC46" s="182">
        <f>AC39+AC45</f>
        <v>22</v>
      </c>
      <c r="AD46" s="182">
        <f>AD39+AD45</f>
        <v>23</v>
      </c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</row>
    <row r="47" spans="1:45" ht="37.9" customHeight="1" thickBot="1">
      <c r="A47" s="449" t="s">
        <v>56</v>
      </c>
      <c r="B47" s="178">
        <v>841126</v>
      </c>
      <c r="C47" s="174" t="s">
        <v>107</v>
      </c>
      <c r="D47" s="175">
        <v>53341</v>
      </c>
      <c r="E47" s="175">
        <v>54417</v>
      </c>
      <c r="F47" s="175">
        <v>54416</v>
      </c>
      <c r="G47" s="175">
        <v>14291</v>
      </c>
      <c r="H47" s="175">
        <v>14824</v>
      </c>
      <c r="I47" s="175">
        <v>14824</v>
      </c>
      <c r="J47" s="175">
        <v>15454</v>
      </c>
      <c r="K47" s="175">
        <v>12952</v>
      </c>
      <c r="L47" s="175">
        <v>12945</v>
      </c>
      <c r="M47" s="175"/>
      <c r="N47" s="175"/>
      <c r="O47" s="175"/>
      <c r="P47" s="175"/>
      <c r="Q47" s="175"/>
      <c r="R47" s="175"/>
      <c r="S47" s="175"/>
      <c r="T47" s="175"/>
      <c r="U47" s="175"/>
      <c r="V47" s="175">
        <v>190</v>
      </c>
      <c r="W47" s="175">
        <v>324</v>
      </c>
      <c r="X47" s="175">
        <v>324</v>
      </c>
      <c r="Y47" s="63">
        <f t="shared" si="4"/>
        <v>83276</v>
      </c>
      <c r="Z47" s="63">
        <f t="shared" si="1"/>
        <v>82517</v>
      </c>
      <c r="AA47" s="63">
        <f t="shared" si="2"/>
        <v>82509</v>
      </c>
      <c r="AB47" s="180">
        <v>18</v>
      </c>
      <c r="AC47" s="180">
        <v>18</v>
      </c>
      <c r="AD47" s="180">
        <v>17</v>
      </c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</row>
    <row r="48" spans="1:45" ht="16.5" thickBot="1">
      <c r="A48" s="449"/>
      <c r="B48" s="183"/>
      <c r="C48" s="184" t="s">
        <v>108</v>
      </c>
      <c r="D48" s="185">
        <f>D47</f>
        <v>53341</v>
      </c>
      <c r="E48" s="185">
        <f t="shared" ref="E48:X48" si="7">E47</f>
        <v>54417</v>
      </c>
      <c r="F48" s="185">
        <f t="shared" si="7"/>
        <v>54416</v>
      </c>
      <c r="G48" s="185">
        <f t="shared" si="7"/>
        <v>14291</v>
      </c>
      <c r="H48" s="185">
        <f t="shared" si="7"/>
        <v>14824</v>
      </c>
      <c r="I48" s="185">
        <f t="shared" si="7"/>
        <v>14824</v>
      </c>
      <c r="J48" s="185">
        <f t="shared" si="7"/>
        <v>15454</v>
      </c>
      <c r="K48" s="185">
        <f t="shared" si="7"/>
        <v>12952</v>
      </c>
      <c r="L48" s="185">
        <f t="shared" si="7"/>
        <v>12945</v>
      </c>
      <c r="M48" s="185">
        <f t="shared" si="7"/>
        <v>0</v>
      </c>
      <c r="N48" s="185">
        <f t="shared" si="7"/>
        <v>0</v>
      </c>
      <c r="O48" s="185">
        <f t="shared" si="7"/>
        <v>0</v>
      </c>
      <c r="P48" s="185">
        <f t="shared" si="7"/>
        <v>0</v>
      </c>
      <c r="Q48" s="185">
        <f t="shared" si="7"/>
        <v>0</v>
      </c>
      <c r="R48" s="185">
        <f t="shared" si="7"/>
        <v>0</v>
      </c>
      <c r="S48" s="185">
        <f t="shared" si="7"/>
        <v>0</v>
      </c>
      <c r="T48" s="185">
        <f t="shared" si="7"/>
        <v>0</v>
      </c>
      <c r="U48" s="185">
        <f t="shared" si="7"/>
        <v>0</v>
      </c>
      <c r="V48" s="185">
        <f t="shared" si="7"/>
        <v>190</v>
      </c>
      <c r="W48" s="185">
        <f t="shared" si="7"/>
        <v>324</v>
      </c>
      <c r="X48" s="185">
        <f t="shared" si="7"/>
        <v>324</v>
      </c>
      <c r="Y48" s="63">
        <f t="shared" si="4"/>
        <v>83276</v>
      </c>
      <c r="Z48" s="63">
        <f t="shared" si="1"/>
        <v>82517</v>
      </c>
      <c r="AA48" s="63">
        <f t="shared" si="2"/>
        <v>82509</v>
      </c>
      <c r="AB48" s="186">
        <v>18</v>
      </c>
      <c r="AC48" s="186">
        <v>18</v>
      </c>
      <c r="AD48" s="186">
        <v>17</v>
      </c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</row>
    <row r="49" spans="1:45" ht="18.95" customHeight="1" thickBot="1">
      <c r="A49" s="449" t="s">
        <v>58</v>
      </c>
      <c r="B49" s="174">
        <v>910502</v>
      </c>
      <c r="C49" s="174" t="s">
        <v>548</v>
      </c>
      <c r="D49" s="175">
        <v>4782</v>
      </c>
      <c r="E49" s="175">
        <v>3255</v>
      </c>
      <c r="F49" s="175">
        <v>3255</v>
      </c>
      <c r="G49" s="175">
        <v>1308</v>
      </c>
      <c r="H49" s="175">
        <v>888</v>
      </c>
      <c r="I49" s="175">
        <v>888</v>
      </c>
      <c r="J49" s="175">
        <v>5962</v>
      </c>
      <c r="K49" s="175">
        <v>4397</v>
      </c>
      <c r="L49" s="175">
        <v>4397</v>
      </c>
      <c r="M49" s="175"/>
      <c r="N49" s="175"/>
      <c r="O49" s="175"/>
      <c r="P49" s="175"/>
      <c r="Q49" s="175"/>
      <c r="R49" s="175"/>
      <c r="S49" s="175"/>
      <c r="T49" s="175"/>
      <c r="U49" s="175"/>
      <c r="V49" s="175">
        <v>500</v>
      </c>
      <c r="W49" s="175">
        <v>0</v>
      </c>
      <c r="X49" s="175">
        <v>0</v>
      </c>
      <c r="Y49" s="63">
        <f t="shared" si="4"/>
        <v>12552</v>
      </c>
      <c r="Z49" s="63">
        <f t="shared" si="1"/>
        <v>8540</v>
      </c>
      <c r="AA49" s="63">
        <f t="shared" si="2"/>
        <v>8540</v>
      </c>
      <c r="AB49" s="180">
        <v>2</v>
      </c>
      <c r="AC49" s="180">
        <v>2</v>
      </c>
      <c r="AD49" s="180">
        <v>1</v>
      </c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</row>
    <row r="50" spans="1:45" ht="22.5" customHeight="1" thickBot="1">
      <c r="A50" s="449"/>
      <c r="B50" s="179" t="s">
        <v>99</v>
      </c>
      <c r="C50" s="179"/>
      <c r="D50" s="63">
        <f>SUM(D49)</f>
        <v>4782</v>
      </c>
      <c r="E50" s="63">
        <f t="shared" ref="E50:X50" si="8">SUM(E49)</f>
        <v>3255</v>
      </c>
      <c r="F50" s="63">
        <f t="shared" si="8"/>
        <v>3255</v>
      </c>
      <c r="G50" s="63">
        <f t="shared" si="8"/>
        <v>1308</v>
      </c>
      <c r="H50" s="63">
        <f t="shared" si="8"/>
        <v>888</v>
      </c>
      <c r="I50" s="63">
        <f t="shared" si="8"/>
        <v>888</v>
      </c>
      <c r="J50" s="63">
        <f t="shared" si="8"/>
        <v>5962</v>
      </c>
      <c r="K50" s="63">
        <f t="shared" si="8"/>
        <v>4397</v>
      </c>
      <c r="L50" s="63">
        <f t="shared" si="8"/>
        <v>4397</v>
      </c>
      <c r="M50" s="63">
        <f t="shared" si="8"/>
        <v>0</v>
      </c>
      <c r="N50" s="63">
        <f t="shared" si="8"/>
        <v>0</v>
      </c>
      <c r="O50" s="63">
        <f t="shared" si="8"/>
        <v>0</v>
      </c>
      <c r="P50" s="63">
        <f t="shared" si="8"/>
        <v>0</v>
      </c>
      <c r="Q50" s="63">
        <f t="shared" si="8"/>
        <v>0</v>
      </c>
      <c r="R50" s="63">
        <f t="shared" si="8"/>
        <v>0</v>
      </c>
      <c r="S50" s="63">
        <f t="shared" si="8"/>
        <v>0</v>
      </c>
      <c r="T50" s="63">
        <f t="shared" si="8"/>
        <v>0</v>
      </c>
      <c r="U50" s="63">
        <f t="shared" si="8"/>
        <v>0</v>
      </c>
      <c r="V50" s="63">
        <f t="shared" si="8"/>
        <v>500</v>
      </c>
      <c r="W50" s="63">
        <f t="shared" si="8"/>
        <v>0</v>
      </c>
      <c r="X50" s="63">
        <f t="shared" si="8"/>
        <v>0</v>
      </c>
      <c r="Y50" s="63">
        <f t="shared" si="4"/>
        <v>12552</v>
      </c>
      <c r="Z50" s="63">
        <f t="shared" si="1"/>
        <v>8540</v>
      </c>
      <c r="AA50" s="63">
        <f t="shared" si="2"/>
        <v>8540</v>
      </c>
      <c r="AB50" s="182">
        <f>SUM(AB49)</f>
        <v>2</v>
      </c>
      <c r="AC50" s="182">
        <f>SUM(AC49)</f>
        <v>2</v>
      </c>
      <c r="AD50" s="182">
        <f>SUM(AD49)</f>
        <v>1</v>
      </c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</row>
    <row r="51" spans="1:45" ht="22.5" customHeight="1" thickBot="1">
      <c r="A51" s="449"/>
      <c r="B51" s="451">
        <v>910502</v>
      </c>
      <c r="C51" s="177" t="s">
        <v>109</v>
      </c>
      <c r="D51" s="175">
        <v>120</v>
      </c>
      <c r="E51" s="175">
        <v>120</v>
      </c>
      <c r="F51" s="175">
        <v>120</v>
      </c>
      <c r="G51" s="175">
        <v>29</v>
      </c>
      <c r="H51" s="175">
        <v>29</v>
      </c>
      <c r="I51" s="175">
        <v>29</v>
      </c>
      <c r="J51" s="175">
        <v>30</v>
      </c>
      <c r="K51" s="175">
        <v>30</v>
      </c>
      <c r="L51" s="175">
        <v>25</v>
      </c>
      <c r="M51" s="175"/>
      <c r="N51" s="175"/>
      <c r="O51" s="175"/>
      <c r="P51" s="175"/>
      <c r="Q51" s="175"/>
      <c r="R51" s="175"/>
      <c r="S51" s="187"/>
      <c r="T51" s="187"/>
      <c r="U51" s="187"/>
      <c r="V51" s="175"/>
      <c r="W51" s="175"/>
      <c r="X51" s="175"/>
      <c r="Y51" s="63">
        <f t="shared" si="4"/>
        <v>179</v>
      </c>
      <c r="Z51" s="63">
        <f t="shared" si="1"/>
        <v>179</v>
      </c>
      <c r="AA51" s="63">
        <f t="shared" si="2"/>
        <v>174</v>
      </c>
      <c r="AB51" s="180"/>
      <c r="AC51" s="180"/>
      <c r="AD51" s="180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</row>
    <row r="52" spans="1:45" ht="22.5" customHeight="1" thickBot="1">
      <c r="A52" s="449"/>
      <c r="B52" s="451"/>
      <c r="C52" s="177" t="s">
        <v>110</v>
      </c>
      <c r="D52" s="175">
        <v>120</v>
      </c>
      <c r="E52" s="175">
        <v>120</v>
      </c>
      <c r="F52" s="175">
        <v>120</v>
      </c>
      <c r="G52" s="175">
        <v>29</v>
      </c>
      <c r="H52" s="175">
        <v>29</v>
      </c>
      <c r="I52" s="175">
        <v>29</v>
      </c>
      <c r="J52" s="175">
        <v>30</v>
      </c>
      <c r="K52" s="175">
        <v>30</v>
      </c>
      <c r="L52" s="175"/>
      <c r="M52" s="175"/>
      <c r="N52" s="175"/>
      <c r="O52" s="175"/>
      <c r="P52" s="175"/>
      <c r="Q52" s="175"/>
      <c r="R52" s="175"/>
      <c r="S52" s="187"/>
      <c r="T52" s="187"/>
      <c r="U52" s="187"/>
      <c r="V52" s="175"/>
      <c r="W52" s="175"/>
      <c r="X52" s="175"/>
      <c r="Y52" s="63">
        <f t="shared" si="4"/>
        <v>179</v>
      </c>
      <c r="Z52" s="63">
        <f t="shared" si="1"/>
        <v>179</v>
      </c>
      <c r="AA52" s="63">
        <f t="shared" si="2"/>
        <v>149</v>
      </c>
      <c r="AB52" s="180"/>
      <c r="AC52" s="180"/>
      <c r="AD52" s="180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</row>
    <row r="53" spans="1:45" ht="22.5" customHeight="1" thickBot="1">
      <c r="A53" s="449"/>
      <c r="B53" s="451"/>
      <c r="C53" s="174" t="s">
        <v>111</v>
      </c>
      <c r="D53" s="175">
        <v>120</v>
      </c>
      <c r="E53" s="175">
        <v>120</v>
      </c>
      <c r="F53" s="175">
        <v>120</v>
      </c>
      <c r="G53" s="175">
        <v>29</v>
      </c>
      <c r="H53" s="175">
        <v>29</v>
      </c>
      <c r="I53" s="175">
        <v>29</v>
      </c>
      <c r="J53" s="175">
        <v>30</v>
      </c>
      <c r="K53" s="175">
        <v>30</v>
      </c>
      <c r="L53" s="175">
        <v>10</v>
      </c>
      <c r="M53" s="175"/>
      <c r="N53" s="175"/>
      <c r="O53" s="175"/>
      <c r="P53" s="175"/>
      <c r="Q53" s="175"/>
      <c r="R53" s="175"/>
      <c r="S53" s="187"/>
      <c r="T53" s="187"/>
      <c r="U53" s="187"/>
      <c r="V53" s="175"/>
      <c r="W53" s="175"/>
      <c r="X53" s="175"/>
      <c r="Y53" s="63">
        <f t="shared" si="4"/>
        <v>179</v>
      </c>
      <c r="Z53" s="63">
        <f t="shared" si="1"/>
        <v>179</v>
      </c>
      <c r="AA53" s="63">
        <f t="shared" si="2"/>
        <v>159</v>
      </c>
      <c r="AB53" s="180"/>
      <c r="AC53" s="180"/>
      <c r="AD53" s="180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</row>
    <row r="54" spans="1:45" ht="22.5" customHeight="1" thickBot="1">
      <c r="A54" s="449"/>
      <c r="B54" s="451"/>
      <c r="C54" s="174" t="s">
        <v>549</v>
      </c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87"/>
      <c r="T54" s="187"/>
      <c r="U54" s="187"/>
      <c r="V54" s="175"/>
      <c r="W54" s="175"/>
      <c r="X54" s="175"/>
      <c r="Y54" s="63">
        <f t="shared" si="4"/>
        <v>0</v>
      </c>
      <c r="Z54" s="63">
        <f t="shared" si="1"/>
        <v>0</v>
      </c>
      <c r="AA54" s="63">
        <f t="shared" si="2"/>
        <v>0</v>
      </c>
      <c r="AB54" s="180"/>
      <c r="AC54" s="180"/>
      <c r="AD54" s="180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</row>
    <row r="55" spans="1:45" ht="32.25" thickBot="1">
      <c r="A55" s="449"/>
      <c r="B55" s="451"/>
      <c r="C55" s="188" t="s">
        <v>112</v>
      </c>
      <c r="D55" s="175">
        <v>240</v>
      </c>
      <c r="E55" s="175">
        <v>240</v>
      </c>
      <c r="F55" s="175">
        <v>240</v>
      </c>
      <c r="G55" s="175">
        <v>58</v>
      </c>
      <c r="H55" s="175">
        <v>58</v>
      </c>
      <c r="I55" s="175">
        <v>58</v>
      </c>
      <c r="J55" s="175"/>
      <c r="K55" s="175"/>
      <c r="L55" s="175"/>
      <c r="M55" s="175"/>
      <c r="N55" s="175"/>
      <c r="O55" s="175"/>
      <c r="P55" s="175"/>
      <c r="Q55" s="175"/>
      <c r="R55" s="175"/>
      <c r="S55" s="187"/>
      <c r="T55" s="187"/>
      <c r="U55" s="187"/>
      <c r="V55" s="175"/>
      <c r="W55" s="175"/>
      <c r="X55" s="175"/>
      <c r="Y55" s="63">
        <f t="shared" si="4"/>
        <v>298</v>
      </c>
      <c r="Z55" s="63">
        <f t="shared" si="1"/>
        <v>298</v>
      </c>
      <c r="AA55" s="63">
        <f t="shared" si="2"/>
        <v>298</v>
      </c>
      <c r="AB55" s="180"/>
      <c r="AC55" s="180"/>
      <c r="AD55" s="180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</row>
    <row r="56" spans="1:45" ht="22.5" customHeight="1" thickBot="1">
      <c r="A56" s="449"/>
      <c r="B56" s="179" t="s">
        <v>105</v>
      </c>
      <c r="C56" s="179"/>
      <c r="D56" s="63">
        <f>SUM(D51:D55)</f>
        <v>600</v>
      </c>
      <c r="E56" s="63">
        <f t="shared" ref="E56:X56" si="9">SUM(E51:E55)</f>
        <v>600</v>
      </c>
      <c r="F56" s="63">
        <f t="shared" si="9"/>
        <v>600</v>
      </c>
      <c r="G56" s="63">
        <f t="shared" si="9"/>
        <v>145</v>
      </c>
      <c r="H56" s="63">
        <f t="shared" si="9"/>
        <v>145</v>
      </c>
      <c r="I56" s="63">
        <f t="shared" si="9"/>
        <v>145</v>
      </c>
      <c r="J56" s="63">
        <f t="shared" si="9"/>
        <v>90</v>
      </c>
      <c r="K56" s="63">
        <f t="shared" si="9"/>
        <v>90</v>
      </c>
      <c r="L56" s="63">
        <f t="shared" si="9"/>
        <v>35</v>
      </c>
      <c r="M56" s="63">
        <f t="shared" si="9"/>
        <v>0</v>
      </c>
      <c r="N56" s="63">
        <f t="shared" si="9"/>
        <v>0</v>
      </c>
      <c r="O56" s="63">
        <f t="shared" si="9"/>
        <v>0</v>
      </c>
      <c r="P56" s="63">
        <f t="shared" si="9"/>
        <v>0</v>
      </c>
      <c r="Q56" s="63">
        <f t="shared" si="9"/>
        <v>0</v>
      </c>
      <c r="R56" s="63">
        <f t="shared" si="9"/>
        <v>0</v>
      </c>
      <c r="S56" s="63">
        <f t="shared" si="9"/>
        <v>0</v>
      </c>
      <c r="T56" s="63">
        <f t="shared" si="9"/>
        <v>0</v>
      </c>
      <c r="U56" s="63">
        <f t="shared" si="9"/>
        <v>0</v>
      </c>
      <c r="V56" s="63">
        <f t="shared" si="9"/>
        <v>0</v>
      </c>
      <c r="W56" s="63">
        <f t="shared" si="9"/>
        <v>0</v>
      </c>
      <c r="X56" s="63">
        <f t="shared" si="9"/>
        <v>0</v>
      </c>
      <c r="Y56" s="63">
        <f t="shared" si="4"/>
        <v>835</v>
      </c>
      <c r="Z56" s="63">
        <f t="shared" si="1"/>
        <v>835</v>
      </c>
      <c r="AA56" s="63">
        <f t="shared" si="2"/>
        <v>780</v>
      </c>
      <c r="AB56" s="182">
        <f>SUM(AB51:AB55)</f>
        <v>0</v>
      </c>
      <c r="AC56" s="182">
        <f>SUM(AC51:AC55)</f>
        <v>0</v>
      </c>
      <c r="AD56" s="182">
        <f>SUM(AD51:AD55)</f>
        <v>0</v>
      </c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</row>
    <row r="57" spans="1:45" ht="23.25" customHeight="1" thickBot="1">
      <c r="A57" s="449"/>
      <c r="B57" s="179" t="s">
        <v>113</v>
      </c>
      <c r="C57" s="179"/>
      <c r="D57" s="63">
        <f>SUM(D50+D56)</f>
        <v>5382</v>
      </c>
      <c r="E57" s="63">
        <f t="shared" ref="E57:X57" si="10">SUM(E50+E56)</f>
        <v>3855</v>
      </c>
      <c r="F57" s="63">
        <f t="shared" si="10"/>
        <v>3855</v>
      </c>
      <c r="G57" s="63">
        <f t="shared" si="10"/>
        <v>1453</v>
      </c>
      <c r="H57" s="63">
        <f t="shared" si="10"/>
        <v>1033</v>
      </c>
      <c r="I57" s="63">
        <f t="shared" si="10"/>
        <v>1033</v>
      </c>
      <c r="J57" s="63">
        <f t="shared" si="10"/>
        <v>6052</v>
      </c>
      <c r="K57" s="63">
        <f t="shared" si="10"/>
        <v>4487</v>
      </c>
      <c r="L57" s="63">
        <f t="shared" si="10"/>
        <v>4432</v>
      </c>
      <c r="M57" s="63">
        <f t="shared" si="10"/>
        <v>0</v>
      </c>
      <c r="N57" s="63">
        <f t="shared" si="10"/>
        <v>0</v>
      </c>
      <c r="O57" s="63">
        <f t="shared" si="10"/>
        <v>0</v>
      </c>
      <c r="P57" s="63">
        <f t="shared" si="10"/>
        <v>0</v>
      </c>
      <c r="Q57" s="63">
        <f t="shared" si="10"/>
        <v>0</v>
      </c>
      <c r="R57" s="63">
        <f t="shared" si="10"/>
        <v>0</v>
      </c>
      <c r="S57" s="63">
        <f t="shared" si="10"/>
        <v>0</v>
      </c>
      <c r="T57" s="63">
        <f t="shared" si="10"/>
        <v>0</v>
      </c>
      <c r="U57" s="63">
        <f t="shared" si="10"/>
        <v>0</v>
      </c>
      <c r="V57" s="63">
        <f t="shared" si="10"/>
        <v>500</v>
      </c>
      <c r="W57" s="63">
        <f t="shared" si="10"/>
        <v>0</v>
      </c>
      <c r="X57" s="63">
        <f t="shared" si="10"/>
        <v>0</v>
      </c>
      <c r="Y57" s="63">
        <f t="shared" si="4"/>
        <v>13387</v>
      </c>
      <c r="Z57" s="63">
        <f t="shared" si="1"/>
        <v>9375</v>
      </c>
      <c r="AA57" s="63">
        <f t="shared" si="2"/>
        <v>9320</v>
      </c>
      <c r="AB57" s="182">
        <f>AB50+AB56</f>
        <v>2</v>
      </c>
      <c r="AC57" s="182">
        <f>AC50+AC56</f>
        <v>2</v>
      </c>
      <c r="AD57" s="182">
        <f>AD50+AD56</f>
        <v>1</v>
      </c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</row>
    <row r="58" spans="1:45" ht="15.75" customHeight="1" thickBot="1">
      <c r="A58" s="449" t="s">
        <v>60</v>
      </c>
      <c r="B58" s="178">
        <v>910123</v>
      </c>
      <c r="C58" s="174" t="s">
        <v>114</v>
      </c>
      <c r="D58" s="175">
        <v>3484</v>
      </c>
      <c r="E58" s="175">
        <v>4114</v>
      </c>
      <c r="F58" s="175">
        <v>3795</v>
      </c>
      <c r="G58" s="175">
        <v>940</v>
      </c>
      <c r="H58" s="175">
        <v>1075</v>
      </c>
      <c r="I58" s="175">
        <v>1025</v>
      </c>
      <c r="J58" s="175">
        <v>954</v>
      </c>
      <c r="K58" s="175">
        <v>2115</v>
      </c>
      <c r="L58" s="175">
        <v>2020</v>
      </c>
      <c r="M58" s="175"/>
      <c r="N58" s="175"/>
      <c r="O58" s="175"/>
      <c r="P58" s="175"/>
      <c r="Q58" s="175"/>
      <c r="R58" s="175"/>
      <c r="S58" s="175"/>
      <c r="T58" s="175"/>
      <c r="U58" s="175"/>
      <c r="V58" s="175">
        <v>96</v>
      </c>
      <c r="W58" s="175">
        <v>480</v>
      </c>
      <c r="X58" s="175">
        <v>480</v>
      </c>
      <c r="Y58" s="63">
        <f t="shared" si="4"/>
        <v>5474</v>
      </c>
      <c r="Z58" s="63">
        <f t="shared" si="1"/>
        <v>7784</v>
      </c>
      <c r="AA58" s="63">
        <f t="shared" si="2"/>
        <v>7320</v>
      </c>
      <c r="AB58" s="180">
        <v>2</v>
      </c>
      <c r="AC58" s="180">
        <v>2</v>
      </c>
      <c r="AD58" s="180">
        <v>2</v>
      </c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</row>
    <row r="59" spans="1:45" ht="21" customHeight="1" thickBot="1">
      <c r="A59" s="449"/>
      <c r="B59" s="179" t="s">
        <v>115</v>
      </c>
      <c r="C59" s="179"/>
      <c r="D59" s="63">
        <f>SUM(D58)</f>
        <v>3484</v>
      </c>
      <c r="E59" s="63">
        <f t="shared" ref="E59:X59" si="11">SUM(E58)</f>
        <v>4114</v>
      </c>
      <c r="F59" s="63">
        <f t="shared" si="11"/>
        <v>3795</v>
      </c>
      <c r="G59" s="63">
        <f t="shared" si="11"/>
        <v>940</v>
      </c>
      <c r="H59" s="63">
        <f t="shared" si="11"/>
        <v>1075</v>
      </c>
      <c r="I59" s="63">
        <f t="shared" si="11"/>
        <v>1025</v>
      </c>
      <c r="J59" s="63">
        <f t="shared" si="11"/>
        <v>954</v>
      </c>
      <c r="K59" s="63">
        <f t="shared" si="11"/>
        <v>2115</v>
      </c>
      <c r="L59" s="63">
        <f t="shared" si="11"/>
        <v>2020</v>
      </c>
      <c r="M59" s="63">
        <f t="shared" si="11"/>
        <v>0</v>
      </c>
      <c r="N59" s="63">
        <f t="shared" si="11"/>
        <v>0</v>
      </c>
      <c r="O59" s="63">
        <f t="shared" si="11"/>
        <v>0</v>
      </c>
      <c r="P59" s="63">
        <f t="shared" si="11"/>
        <v>0</v>
      </c>
      <c r="Q59" s="63">
        <f t="shared" si="11"/>
        <v>0</v>
      </c>
      <c r="R59" s="63">
        <f t="shared" si="11"/>
        <v>0</v>
      </c>
      <c r="S59" s="63">
        <f t="shared" si="11"/>
        <v>0</v>
      </c>
      <c r="T59" s="63">
        <f t="shared" si="11"/>
        <v>0</v>
      </c>
      <c r="U59" s="63">
        <f t="shared" si="11"/>
        <v>0</v>
      </c>
      <c r="V59" s="63">
        <f t="shared" si="11"/>
        <v>96</v>
      </c>
      <c r="W59" s="63">
        <f t="shared" si="11"/>
        <v>480</v>
      </c>
      <c r="X59" s="63">
        <f t="shared" si="11"/>
        <v>480</v>
      </c>
      <c r="Y59" s="63">
        <f t="shared" si="4"/>
        <v>5474</v>
      </c>
      <c r="Z59" s="63">
        <f t="shared" si="1"/>
        <v>7784</v>
      </c>
      <c r="AA59" s="63">
        <f t="shared" si="2"/>
        <v>7320</v>
      </c>
      <c r="AB59" s="182">
        <f>AB58</f>
        <v>2</v>
      </c>
      <c r="AC59" s="182">
        <f>AC58</f>
        <v>2</v>
      </c>
      <c r="AD59" s="182">
        <f>AD58</f>
        <v>2</v>
      </c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</row>
    <row r="60" spans="1:45" ht="18" customHeight="1" thickBot="1">
      <c r="A60" s="179" t="s">
        <v>116</v>
      </c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63">
        <f t="shared" si="4"/>
        <v>0</v>
      </c>
      <c r="Z60" s="63">
        <f t="shared" si="1"/>
        <v>0</v>
      </c>
      <c r="AA60" s="63">
        <f t="shared" si="2"/>
        <v>0</v>
      </c>
      <c r="AB60" s="179"/>
      <c r="AC60" s="179"/>
      <c r="AD60" s="179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</row>
    <row r="61" spans="1:45" ht="18.75" customHeight="1" thickBot="1">
      <c r="A61" s="179" t="s">
        <v>117</v>
      </c>
      <c r="B61" s="179"/>
      <c r="C61" s="179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>
        <f t="shared" si="4"/>
        <v>0</v>
      </c>
      <c r="Z61" s="63">
        <f t="shared" si="1"/>
        <v>0</v>
      </c>
      <c r="AA61" s="63">
        <f t="shared" si="2"/>
        <v>0</v>
      </c>
      <c r="AB61" s="182"/>
      <c r="AC61" s="182"/>
      <c r="AD61" s="182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</row>
    <row r="62" spans="1:45" ht="18.95" customHeight="1" thickBot="1">
      <c r="A62" s="453"/>
      <c r="B62" s="189">
        <v>422100</v>
      </c>
      <c r="C62" s="174" t="s">
        <v>118</v>
      </c>
      <c r="D62" s="190"/>
      <c r="E62" s="190"/>
      <c r="F62" s="190"/>
      <c r="G62" s="190"/>
      <c r="H62" s="190"/>
      <c r="I62" s="190"/>
      <c r="J62" s="190"/>
      <c r="K62" s="190"/>
      <c r="L62" s="190"/>
      <c r="M62" s="191"/>
      <c r="N62" s="191"/>
      <c r="O62" s="191"/>
      <c r="P62" s="191"/>
      <c r="Q62" s="191"/>
      <c r="R62" s="191"/>
      <c r="S62" s="190"/>
      <c r="T62" s="190"/>
      <c r="U62" s="190"/>
      <c r="V62" s="190">
        <v>40079</v>
      </c>
      <c r="W62" s="190">
        <v>86597</v>
      </c>
      <c r="X62" s="190">
        <v>40582</v>
      </c>
      <c r="Y62" s="63">
        <f t="shared" si="4"/>
        <v>40079</v>
      </c>
      <c r="Z62" s="63">
        <f t="shared" si="1"/>
        <v>86597</v>
      </c>
      <c r="AA62" s="63">
        <f t="shared" si="2"/>
        <v>40582</v>
      </c>
      <c r="AB62" s="192"/>
      <c r="AC62" s="192"/>
      <c r="AD62" s="192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</row>
    <row r="63" spans="1:45" ht="16.5" thickBot="1">
      <c r="A63" s="453"/>
      <c r="B63" s="179" t="s">
        <v>119</v>
      </c>
      <c r="C63" s="179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>
        <f>SUM(V62)</f>
        <v>40079</v>
      </c>
      <c r="W63" s="63">
        <v>86597</v>
      </c>
      <c r="X63" s="63">
        <v>40582</v>
      </c>
      <c r="Y63" s="63">
        <f t="shared" si="4"/>
        <v>40079</v>
      </c>
      <c r="Z63" s="63">
        <f t="shared" si="1"/>
        <v>86597</v>
      </c>
      <c r="AA63" s="63">
        <f t="shared" si="2"/>
        <v>40582</v>
      </c>
      <c r="AB63" s="182"/>
      <c r="AC63" s="182"/>
      <c r="AD63" s="182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</row>
    <row r="64" spans="1:45" ht="19.5" thickBot="1">
      <c r="A64" s="454" t="s">
        <v>287</v>
      </c>
      <c r="B64" s="455"/>
      <c r="C64" s="456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>
        <v>8630</v>
      </c>
      <c r="AA64" s="63">
        <v>8630</v>
      </c>
      <c r="AB64" s="182"/>
      <c r="AC64" s="182"/>
      <c r="AD64" s="182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</row>
    <row r="65" spans="1:45" ht="26.25" customHeight="1" thickBot="1">
      <c r="A65" s="452" t="s">
        <v>120</v>
      </c>
      <c r="B65" s="452"/>
      <c r="C65" s="452"/>
      <c r="D65" s="63">
        <f>D46+D48+D57+D59+D63</f>
        <v>130359</v>
      </c>
      <c r="E65" s="63">
        <f t="shared" ref="E65:V65" si="12">E46+E48+E57+E59+E63</f>
        <v>175376</v>
      </c>
      <c r="F65" s="63">
        <f t="shared" si="12"/>
        <v>172071</v>
      </c>
      <c r="G65" s="63">
        <f t="shared" si="12"/>
        <v>32632</v>
      </c>
      <c r="H65" s="63">
        <f t="shared" si="12"/>
        <v>38895</v>
      </c>
      <c r="I65" s="63">
        <f t="shared" si="12"/>
        <v>38836</v>
      </c>
      <c r="J65" s="63">
        <f t="shared" si="12"/>
        <v>107722</v>
      </c>
      <c r="K65" s="63">
        <f t="shared" si="12"/>
        <v>120409</v>
      </c>
      <c r="L65" s="63">
        <f t="shared" si="12"/>
        <v>112998</v>
      </c>
      <c r="M65" s="63">
        <f t="shared" si="12"/>
        <v>93823</v>
      </c>
      <c r="N65" s="63">
        <f t="shared" si="12"/>
        <v>107268</v>
      </c>
      <c r="O65" s="63">
        <f t="shared" si="12"/>
        <v>105076</v>
      </c>
      <c r="P65" s="63">
        <f t="shared" si="12"/>
        <v>24153</v>
      </c>
      <c r="Q65" s="63">
        <f t="shared" si="12"/>
        <v>27956</v>
      </c>
      <c r="R65" s="63">
        <f t="shared" si="12"/>
        <v>26499</v>
      </c>
      <c r="S65" s="63">
        <f t="shared" si="12"/>
        <v>1500</v>
      </c>
      <c r="T65" s="63">
        <f t="shared" si="12"/>
        <v>2541</v>
      </c>
      <c r="U65" s="63">
        <f t="shared" si="12"/>
        <v>0</v>
      </c>
      <c r="V65" s="63">
        <f t="shared" si="12"/>
        <v>43505</v>
      </c>
      <c r="W65" s="63">
        <f>W46+W48+W57+W59+W63+W64</f>
        <v>137355</v>
      </c>
      <c r="X65" s="63">
        <f>X46+X48+X57+X59+X63+X64</f>
        <v>106260</v>
      </c>
      <c r="Y65" s="63">
        <f>D65+G65+J65+M65+P65+S65+V65</f>
        <v>433694</v>
      </c>
      <c r="Z65" s="63">
        <f>E65+H65+K65+N65+Q65+T65+W65+Z64</f>
        <v>618430</v>
      </c>
      <c r="AA65" s="63">
        <f>F65+I65+L65+O65+R65+U65+X65+AA64</f>
        <v>570370</v>
      </c>
      <c r="AB65" s="182">
        <f>AB46+AB48+AB57+AB59</f>
        <v>44</v>
      </c>
      <c r="AC65" s="182">
        <f>AC46+AC48+AC57+AC59</f>
        <v>44</v>
      </c>
      <c r="AD65" s="182">
        <f>AD46+AD48+AD57+AD59</f>
        <v>43</v>
      </c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</row>
    <row r="67" spans="1:45">
      <c r="AO67" s="64"/>
      <c r="AP67" s="64"/>
      <c r="AQ67" s="64"/>
    </row>
  </sheetData>
  <mergeCells count="27">
    <mergeCell ref="AI1:AK1"/>
    <mergeCell ref="A2:AB2"/>
    <mergeCell ref="A4:A5"/>
    <mergeCell ref="B4:B5"/>
    <mergeCell ref="C4:C5"/>
    <mergeCell ref="A1:AD1"/>
    <mergeCell ref="AB4:AD5"/>
    <mergeCell ref="Y4:AA5"/>
    <mergeCell ref="V5:X5"/>
    <mergeCell ref="D4:X4"/>
    <mergeCell ref="G5:I5"/>
    <mergeCell ref="D5:F5"/>
    <mergeCell ref="S5:U5"/>
    <mergeCell ref="P5:R5"/>
    <mergeCell ref="M5:O5"/>
    <mergeCell ref="J5:L5"/>
    <mergeCell ref="A7:A46"/>
    <mergeCell ref="B43:B44"/>
    <mergeCell ref="B9:B12"/>
    <mergeCell ref="B23:B24"/>
    <mergeCell ref="A65:C65"/>
    <mergeCell ref="A62:A63"/>
    <mergeCell ref="A58:A59"/>
    <mergeCell ref="A64:C64"/>
    <mergeCell ref="A47:A48"/>
    <mergeCell ref="A49:A57"/>
    <mergeCell ref="B51:B55"/>
  </mergeCells>
  <phoneticPr fontId="0" type="noConversion"/>
  <printOptions horizontalCentered="1"/>
  <pageMargins left="0.35433070866141736" right="0.27559055118110237" top="0.23622047244094491" bottom="0.15748031496062992" header="0.43307086614173229" footer="0.19685039370078741"/>
  <pageSetup paperSize="8" scale="63" orientation="landscape" r:id="rId1"/>
  <colBreaks count="1" manualBreakCount="1">
    <brk id="28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sqref="A1:F1"/>
    </sheetView>
  </sheetViews>
  <sheetFormatPr defaultRowHeight="12.75"/>
  <cols>
    <col min="1" max="1" width="7.28515625" style="66" customWidth="1"/>
    <col min="2" max="2" width="46.140625" style="66" customWidth="1"/>
    <col min="3" max="3" width="12.85546875" style="66" customWidth="1"/>
    <col min="4" max="4" width="13.42578125" style="66" customWidth="1"/>
    <col min="5" max="5" width="12.85546875" style="66" bestFit="1" customWidth="1"/>
    <col min="6" max="6" width="10.28515625" style="66" customWidth="1"/>
    <col min="7" max="16384" width="9.140625" style="66"/>
  </cols>
  <sheetData>
    <row r="1" spans="1:6" ht="22.5" customHeight="1">
      <c r="A1" s="485" t="s">
        <v>569</v>
      </c>
      <c r="B1" s="485"/>
      <c r="C1" s="485"/>
      <c r="D1" s="485"/>
      <c r="E1" s="485"/>
      <c r="F1" s="485"/>
    </row>
    <row r="2" spans="1:6" ht="39" customHeight="1">
      <c r="A2" s="486" t="s">
        <v>540</v>
      </c>
      <c r="B2" s="486"/>
      <c r="C2" s="486"/>
      <c r="D2" s="486"/>
      <c r="E2" s="486"/>
      <c r="F2" s="486"/>
    </row>
    <row r="3" spans="1:6">
      <c r="B3" s="67"/>
      <c r="C3" s="67"/>
      <c r="D3" s="67"/>
      <c r="E3" s="68"/>
    </row>
    <row r="4" spans="1:6">
      <c r="B4" s="68"/>
      <c r="C4" s="68"/>
      <c r="D4" s="68"/>
      <c r="E4" s="68"/>
    </row>
    <row r="5" spans="1:6" ht="13.5" thickBot="1">
      <c r="B5" s="68"/>
      <c r="C5" s="68"/>
      <c r="D5" s="68"/>
      <c r="E5" s="69" t="s">
        <v>121</v>
      </c>
    </row>
    <row r="6" spans="1:6" s="70" customFormat="1" ht="32.25" thickBot="1">
      <c r="B6" s="274" t="s">
        <v>308</v>
      </c>
      <c r="C6" s="274" t="s">
        <v>291</v>
      </c>
      <c r="D6" s="274" t="s">
        <v>289</v>
      </c>
      <c r="E6" s="309" t="s">
        <v>290</v>
      </c>
      <c r="F6" s="71"/>
    </row>
    <row r="7" spans="1:6" ht="15" customHeight="1" thickBot="1">
      <c r="B7" s="310" t="s">
        <v>562</v>
      </c>
      <c r="C7" s="371">
        <v>2706</v>
      </c>
      <c r="D7" s="372">
        <v>7807</v>
      </c>
      <c r="E7" s="371">
        <v>0</v>
      </c>
      <c r="F7" s="72"/>
    </row>
    <row r="8" spans="1:6" s="73" customFormat="1" ht="15" customHeight="1" thickBot="1">
      <c r="B8" s="311" t="s">
        <v>122</v>
      </c>
      <c r="C8" s="373">
        <f>SUM(C7:C7)</f>
        <v>2706</v>
      </c>
      <c r="D8" s="373">
        <v>7807</v>
      </c>
      <c r="E8" s="373">
        <v>0</v>
      </c>
    </row>
    <row r="9" spans="1:6" s="73" customFormat="1" ht="15" customHeight="1" thickBot="1">
      <c r="B9" s="312" t="s">
        <v>123</v>
      </c>
      <c r="C9" s="374">
        <v>40079</v>
      </c>
      <c r="D9" s="375">
        <v>86356</v>
      </c>
      <c r="E9" s="374">
        <v>111571</v>
      </c>
    </row>
    <row r="10" spans="1:6" s="73" customFormat="1" ht="15" customHeight="1" thickBot="1">
      <c r="B10" s="310" t="s">
        <v>561</v>
      </c>
      <c r="C10" s="371">
        <v>40079</v>
      </c>
      <c r="D10" s="371">
        <v>86356</v>
      </c>
      <c r="E10" s="371">
        <v>86356</v>
      </c>
    </row>
    <row r="11" spans="1:6" ht="15" customHeight="1" thickBot="1">
      <c r="B11" s="310" t="s">
        <v>296</v>
      </c>
      <c r="C11" s="371">
        <v>0</v>
      </c>
      <c r="D11" s="372">
        <v>0</v>
      </c>
      <c r="E11" s="371">
        <v>25215</v>
      </c>
    </row>
    <row r="12" spans="1:6" s="73" customFormat="1" ht="15" customHeight="1" thickBot="1">
      <c r="B12" s="313" t="s">
        <v>124</v>
      </c>
      <c r="C12" s="375">
        <v>0</v>
      </c>
      <c r="D12" s="376">
        <v>0</v>
      </c>
      <c r="E12" s="375">
        <v>28706</v>
      </c>
    </row>
    <row r="13" spans="1:6" s="73" customFormat="1" ht="15" customHeight="1" thickBot="1">
      <c r="B13" s="310" t="s">
        <v>297</v>
      </c>
      <c r="C13" s="371">
        <v>0</v>
      </c>
      <c r="D13" s="372">
        <v>0</v>
      </c>
      <c r="E13" s="371">
        <v>62</v>
      </c>
    </row>
    <row r="14" spans="1:6" ht="15" customHeight="1" thickBot="1">
      <c r="B14" s="310" t="s">
        <v>298</v>
      </c>
      <c r="C14" s="371">
        <v>0</v>
      </c>
      <c r="D14" s="372">
        <v>0</v>
      </c>
      <c r="E14" s="371">
        <v>28644</v>
      </c>
    </row>
    <row r="15" spans="1:6" s="73" customFormat="1" ht="15" customHeight="1" thickBot="1">
      <c r="B15" s="311" t="s">
        <v>122</v>
      </c>
      <c r="C15" s="373">
        <v>40079</v>
      </c>
      <c r="D15" s="373">
        <v>86356</v>
      </c>
      <c r="E15" s="373">
        <f>SUM(E9,E12)</f>
        <v>140277</v>
      </c>
    </row>
    <row r="16" spans="1:6" s="75" customFormat="1" ht="15" customHeight="1" thickBot="1">
      <c r="B16" s="310" t="s">
        <v>125</v>
      </c>
      <c r="C16" s="371">
        <v>720</v>
      </c>
      <c r="D16" s="372">
        <v>720</v>
      </c>
      <c r="E16" s="371">
        <v>154</v>
      </c>
    </row>
    <row r="17" spans="2:6" s="73" customFormat="1" ht="15" customHeight="1" thickBot="1">
      <c r="B17" s="314" t="s">
        <v>122</v>
      </c>
      <c r="C17" s="373">
        <f>SUM(C16)</f>
        <v>720</v>
      </c>
      <c r="D17" s="377">
        <v>720</v>
      </c>
      <c r="E17" s="373">
        <v>154</v>
      </c>
    </row>
    <row r="18" spans="2:6" s="73" customFormat="1" ht="15" customHeight="1" thickBot="1">
      <c r="B18" s="315" t="s">
        <v>292</v>
      </c>
      <c r="C18" s="378">
        <v>0</v>
      </c>
      <c r="D18" s="379">
        <v>502</v>
      </c>
      <c r="E18" s="378">
        <v>502</v>
      </c>
    </row>
    <row r="19" spans="2:6" s="73" customFormat="1" ht="15" customHeight="1" thickBot="1">
      <c r="B19" s="315" t="s">
        <v>293</v>
      </c>
      <c r="C19" s="378">
        <v>0</v>
      </c>
      <c r="D19" s="378">
        <v>14876</v>
      </c>
      <c r="E19" s="378">
        <v>14876</v>
      </c>
    </row>
    <row r="20" spans="2:6" s="73" customFormat="1" ht="15" customHeight="1" thickBot="1">
      <c r="B20" s="315" t="s">
        <v>294</v>
      </c>
      <c r="C20" s="378">
        <v>0</v>
      </c>
      <c r="D20" s="379">
        <v>420</v>
      </c>
      <c r="E20" s="378">
        <v>420</v>
      </c>
    </row>
    <row r="21" spans="2:6" s="73" customFormat="1" ht="15" customHeight="1" thickBot="1">
      <c r="B21" s="315" t="s">
        <v>295</v>
      </c>
      <c r="C21" s="378">
        <v>0</v>
      </c>
      <c r="D21" s="378">
        <v>26674</v>
      </c>
      <c r="E21" s="378">
        <v>26674</v>
      </c>
    </row>
    <row r="22" spans="2:6" ht="15" customHeight="1" thickBot="1">
      <c r="B22" s="314" t="s">
        <v>122</v>
      </c>
      <c r="C22" s="373">
        <v>0</v>
      </c>
      <c r="D22" s="373">
        <v>42472</v>
      </c>
      <c r="E22" s="373">
        <v>42472</v>
      </c>
    </row>
    <row r="23" spans="2:6" ht="15" customHeight="1" thickBot="1">
      <c r="B23" s="275" t="s">
        <v>126</v>
      </c>
      <c r="C23" s="373">
        <f>SUM(C8+C15+C17+C22)</f>
        <v>43505</v>
      </c>
      <c r="D23" s="373">
        <f>SUM(D8+D15+D17+D22)</f>
        <v>137355</v>
      </c>
      <c r="E23" s="373">
        <f>SUM(E8+E15+E17+E22)</f>
        <v>182903</v>
      </c>
    </row>
    <row r="24" spans="2:6">
      <c r="E24" s="76"/>
    </row>
    <row r="25" spans="2:6">
      <c r="B25" s="73"/>
      <c r="C25" s="73"/>
      <c r="D25" s="73"/>
      <c r="E25" s="487"/>
      <c r="F25" s="488"/>
    </row>
    <row r="26" spans="2:6">
      <c r="E26" s="76"/>
    </row>
    <row r="27" spans="2:6">
      <c r="E27" s="76"/>
    </row>
    <row r="28" spans="2:6">
      <c r="E28" s="76"/>
    </row>
    <row r="29" spans="2:6">
      <c r="E29" s="76"/>
    </row>
    <row r="30" spans="2:6">
      <c r="E30" s="76"/>
    </row>
  </sheetData>
  <mergeCells count="3">
    <mergeCell ref="A1:F1"/>
    <mergeCell ref="A2:F2"/>
    <mergeCell ref="E25:F25"/>
  </mergeCells>
  <phoneticPr fontId="0" type="noConversion"/>
  <printOptions horizontalCentered="1"/>
  <pageMargins left="0.35433070866141736" right="0.35433070866141736" top="0.55118110236220474" bottom="0.98425196850393704" header="0.51181102362204722" footer="0.51181102362204722"/>
  <pageSetup paperSize="9" scale="93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32"/>
  <sheetViews>
    <sheetView workbookViewId="0">
      <selection sqref="A1:E1"/>
    </sheetView>
  </sheetViews>
  <sheetFormatPr defaultRowHeight="15.75"/>
  <cols>
    <col min="1" max="1" width="2.28515625" style="66" customWidth="1"/>
    <col min="2" max="2" width="54.28515625" style="82" customWidth="1"/>
    <col min="3" max="3" width="12.140625" style="89" customWidth="1"/>
    <col min="4" max="4" width="14" style="89" customWidth="1"/>
    <col min="5" max="5" width="12.140625" style="89" customWidth="1"/>
    <col min="6" max="6" width="8.5703125" style="66" customWidth="1"/>
    <col min="7" max="16384" width="9.140625" style="66"/>
  </cols>
  <sheetData>
    <row r="1" spans="1:6" ht="30" customHeight="1">
      <c r="A1" s="425" t="s">
        <v>570</v>
      </c>
      <c r="B1" s="425"/>
      <c r="C1" s="425"/>
      <c r="D1" s="425"/>
      <c r="E1" s="425"/>
      <c r="F1" s="53"/>
    </row>
    <row r="2" spans="1:6" ht="49.5" customHeight="1">
      <c r="A2" s="489" t="s">
        <v>299</v>
      </c>
      <c r="B2" s="489"/>
      <c r="C2" s="489"/>
      <c r="D2" s="489"/>
      <c r="E2" s="489"/>
      <c r="F2" s="77"/>
    </row>
    <row r="3" spans="1:6">
      <c r="B3" s="78"/>
      <c r="C3" s="79"/>
      <c r="D3" s="79"/>
      <c r="E3" s="79"/>
    </row>
    <row r="4" spans="1:6" ht="19.5" customHeight="1" thickBot="1">
      <c r="B4" s="78"/>
      <c r="C4" s="79"/>
      <c r="D4" s="79"/>
      <c r="E4" s="79" t="s">
        <v>121</v>
      </c>
    </row>
    <row r="5" spans="1:6" s="73" customFormat="1" ht="30.75" customHeight="1" thickBot="1">
      <c r="B5" s="274" t="s">
        <v>127</v>
      </c>
      <c r="C5" s="274" t="s">
        <v>291</v>
      </c>
      <c r="D5" s="274" t="s">
        <v>289</v>
      </c>
      <c r="E5" s="309" t="s">
        <v>290</v>
      </c>
    </row>
    <row r="6" spans="1:6" ht="16.5" thickBot="1">
      <c r="B6" s="314" t="s">
        <v>128</v>
      </c>
      <c r="C6" s="314"/>
      <c r="D6" s="314"/>
      <c r="E6" s="316"/>
    </row>
    <row r="7" spans="1:6" ht="16.5" thickBot="1">
      <c r="B7" s="317" t="s">
        <v>129</v>
      </c>
      <c r="C7" s="374">
        <v>40079</v>
      </c>
      <c r="D7" s="374">
        <v>86095</v>
      </c>
      <c r="E7" s="374">
        <v>65295</v>
      </c>
    </row>
    <row r="8" spans="1:6" ht="16.5" thickBot="1">
      <c r="B8" s="318" t="s">
        <v>130</v>
      </c>
      <c r="C8" s="371">
        <v>40079</v>
      </c>
      <c r="D8" s="371">
        <v>86095</v>
      </c>
      <c r="E8" s="371">
        <v>40080</v>
      </c>
    </row>
    <row r="9" spans="1:6" ht="16.5" thickBot="1">
      <c r="B9" s="318" t="s">
        <v>296</v>
      </c>
      <c r="C9" s="371">
        <v>0</v>
      </c>
      <c r="D9" s="371">
        <v>0</v>
      </c>
      <c r="E9" s="371">
        <v>25215</v>
      </c>
    </row>
    <row r="10" spans="1:6" ht="16.5" thickBot="1">
      <c r="B10" s="319" t="s">
        <v>131</v>
      </c>
      <c r="C10" s="375">
        <f>SUM(C11:C24)</f>
        <v>3426</v>
      </c>
      <c r="D10" s="375">
        <f>SUM(D11:D24)</f>
        <v>51260</v>
      </c>
      <c r="E10" s="375">
        <f>SUM(E11:E24)</f>
        <v>40965</v>
      </c>
    </row>
    <row r="11" spans="1:6" ht="16.5" thickBot="1">
      <c r="B11" s="318" t="s">
        <v>132</v>
      </c>
      <c r="C11" s="371">
        <v>2540</v>
      </c>
      <c r="D11" s="371">
        <v>2401</v>
      </c>
      <c r="E11" s="371">
        <v>0</v>
      </c>
    </row>
    <row r="12" spans="1:6" ht="16.5" thickBot="1">
      <c r="B12" s="318" t="s">
        <v>243</v>
      </c>
      <c r="C12" s="371">
        <v>0</v>
      </c>
      <c r="D12" s="371">
        <v>1715</v>
      </c>
      <c r="E12" s="371">
        <v>3370</v>
      </c>
    </row>
    <row r="13" spans="1:6" ht="16.5" thickBot="1">
      <c r="B13" s="318" t="s">
        <v>300</v>
      </c>
      <c r="C13" s="371">
        <v>0</v>
      </c>
      <c r="D13" s="371">
        <v>178</v>
      </c>
      <c r="E13" s="371">
        <v>178</v>
      </c>
    </row>
    <row r="14" spans="1:6" ht="16.5" thickBot="1">
      <c r="B14" s="318" t="s">
        <v>301</v>
      </c>
      <c r="C14" s="371">
        <v>0</v>
      </c>
      <c r="D14" s="371">
        <v>184</v>
      </c>
      <c r="E14" s="371">
        <v>182</v>
      </c>
    </row>
    <row r="15" spans="1:6" ht="16.5" thickBot="1">
      <c r="B15" s="318" t="s">
        <v>302</v>
      </c>
      <c r="C15" s="371">
        <v>0</v>
      </c>
      <c r="D15" s="371">
        <v>14876</v>
      </c>
      <c r="E15" s="371">
        <v>0</v>
      </c>
    </row>
    <row r="16" spans="1:6" ht="16.5" thickBot="1">
      <c r="B16" s="318" t="s">
        <v>133</v>
      </c>
      <c r="C16" s="371">
        <v>100</v>
      </c>
      <c r="D16" s="371">
        <v>80</v>
      </c>
      <c r="E16" s="371">
        <v>0</v>
      </c>
    </row>
    <row r="17" spans="2:5" ht="16.5" thickBot="1">
      <c r="B17" s="318" t="s">
        <v>303</v>
      </c>
      <c r="C17" s="371">
        <v>190</v>
      </c>
      <c r="D17" s="371">
        <v>324</v>
      </c>
      <c r="E17" s="371">
        <v>324</v>
      </c>
    </row>
    <row r="18" spans="2:5" ht="16.5" thickBot="1">
      <c r="B18" s="318" t="s">
        <v>134</v>
      </c>
      <c r="C18" s="371">
        <v>500</v>
      </c>
      <c r="D18" s="371">
        <v>420</v>
      </c>
      <c r="E18" s="371">
        <v>139</v>
      </c>
    </row>
    <row r="19" spans="2:5" ht="16.5" thickBot="1">
      <c r="B19" s="318" t="s">
        <v>244</v>
      </c>
      <c r="C19" s="371">
        <v>96</v>
      </c>
      <c r="D19" s="371">
        <v>480</v>
      </c>
      <c r="E19" s="371">
        <v>480</v>
      </c>
    </row>
    <row r="20" spans="2:5" ht="16.5" thickBot="1">
      <c r="B20" s="318" t="s">
        <v>245</v>
      </c>
      <c r="C20" s="371">
        <v>0</v>
      </c>
      <c r="D20" s="371">
        <v>502</v>
      </c>
      <c r="E20" s="371">
        <v>502</v>
      </c>
    </row>
    <row r="21" spans="2:5" ht="16.5" thickBot="1">
      <c r="B21" s="318" t="s">
        <v>304</v>
      </c>
      <c r="C21" s="371">
        <v>0</v>
      </c>
      <c r="D21" s="371">
        <v>3244</v>
      </c>
      <c r="E21" s="371">
        <v>3244</v>
      </c>
    </row>
    <row r="22" spans="2:5" ht="16.5" thickBot="1">
      <c r="B22" s="318" t="s">
        <v>306</v>
      </c>
      <c r="C22" s="371">
        <v>0</v>
      </c>
      <c r="D22" s="371">
        <v>26856</v>
      </c>
      <c r="E22" s="371">
        <v>3606</v>
      </c>
    </row>
    <row r="23" spans="2:5" ht="16.5" thickBot="1">
      <c r="B23" s="318" t="s">
        <v>307</v>
      </c>
      <c r="C23" s="371">
        <v>0</v>
      </c>
      <c r="D23" s="371">
        <v>0</v>
      </c>
      <c r="E23" s="371">
        <v>296</v>
      </c>
    </row>
    <row r="24" spans="2:5" ht="16.5" thickBot="1">
      <c r="B24" s="318" t="s">
        <v>305</v>
      </c>
      <c r="C24" s="371">
        <v>0</v>
      </c>
      <c r="D24" s="371">
        <v>0</v>
      </c>
      <c r="E24" s="371">
        <v>28644</v>
      </c>
    </row>
    <row r="25" spans="2:5" ht="16.5" thickBot="1">
      <c r="B25" s="275" t="s">
        <v>122</v>
      </c>
      <c r="C25" s="373">
        <f>C7+C10</f>
        <v>43505</v>
      </c>
      <c r="D25" s="373">
        <f>D7+D10</f>
        <v>137355</v>
      </c>
      <c r="E25" s="373">
        <f>E7+E10</f>
        <v>106260</v>
      </c>
    </row>
    <row r="26" spans="2:5" s="73" customFormat="1">
      <c r="B26" s="80"/>
      <c r="C26" s="81"/>
      <c r="D26" s="81"/>
      <c r="E26" s="81"/>
    </row>
    <row r="27" spans="2:5" ht="11.25" customHeight="1">
      <c r="B27" s="80"/>
      <c r="C27" s="81"/>
      <c r="D27" s="81"/>
      <c r="E27" s="81"/>
    </row>
    <row r="28" spans="2:5" ht="11.25" customHeight="1">
      <c r="B28" s="80"/>
      <c r="C28" s="81"/>
      <c r="D28" s="81"/>
      <c r="E28" s="81"/>
    </row>
    <row r="29" spans="2:5" ht="11.25" customHeight="1">
      <c r="B29" s="80"/>
      <c r="C29" s="81"/>
      <c r="D29" s="81"/>
      <c r="E29" s="81"/>
    </row>
    <row r="30" spans="2:5" ht="11.25" customHeight="1">
      <c r="C30" s="82"/>
      <c r="D30" s="82"/>
      <c r="E30" s="82"/>
    </row>
    <row r="31" spans="2:5" ht="11.25" customHeight="1">
      <c r="B31" s="83"/>
      <c r="C31" s="83"/>
      <c r="D31" s="83"/>
      <c r="E31" s="83"/>
    </row>
    <row r="32" spans="2:5" ht="13.5" customHeight="1">
      <c r="C32" s="82"/>
      <c r="D32" s="82"/>
      <c r="E32" s="82"/>
    </row>
    <row r="33" spans="2:5">
      <c r="C33" s="82"/>
      <c r="D33" s="82"/>
      <c r="E33" s="82"/>
    </row>
    <row r="34" spans="2:5" s="75" customFormat="1">
      <c r="B34" s="82"/>
      <c r="C34" s="82"/>
      <c r="D34" s="82"/>
      <c r="E34" s="82"/>
    </row>
    <row r="35" spans="2:5">
      <c r="C35" s="82"/>
      <c r="D35" s="82"/>
      <c r="E35" s="82"/>
    </row>
    <row r="36" spans="2:5">
      <c r="C36" s="82"/>
      <c r="D36" s="82"/>
      <c r="E36" s="82"/>
    </row>
    <row r="37" spans="2:5">
      <c r="B37" s="80"/>
      <c r="C37" s="80"/>
      <c r="D37" s="80"/>
      <c r="E37" s="80"/>
    </row>
    <row r="38" spans="2:5">
      <c r="B38" s="80"/>
      <c r="C38" s="80"/>
      <c r="D38" s="80"/>
      <c r="E38" s="80"/>
    </row>
    <row r="39" spans="2:5">
      <c r="C39" s="82"/>
      <c r="D39" s="82"/>
      <c r="E39" s="82"/>
    </row>
    <row r="40" spans="2:5" s="73" customFormat="1">
      <c r="B40" s="80"/>
      <c r="C40" s="80"/>
      <c r="D40" s="80"/>
      <c r="E40" s="80"/>
    </row>
    <row r="41" spans="2:5" s="73" customFormat="1">
      <c r="B41" s="82"/>
      <c r="C41" s="82"/>
      <c r="D41" s="82"/>
      <c r="E41" s="82"/>
    </row>
    <row r="42" spans="2:5">
      <c r="C42" s="82"/>
      <c r="D42" s="82"/>
      <c r="E42" s="82"/>
    </row>
    <row r="43" spans="2:5" s="73" customFormat="1">
      <c r="B43" s="80"/>
      <c r="C43" s="80"/>
      <c r="D43" s="80"/>
      <c r="E43" s="80"/>
    </row>
    <row r="44" spans="2:5">
      <c r="B44" s="80"/>
      <c r="C44" s="80"/>
      <c r="D44" s="80"/>
      <c r="E44" s="80"/>
    </row>
    <row r="45" spans="2:5">
      <c r="C45" s="82"/>
      <c r="D45" s="82"/>
      <c r="E45" s="82"/>
    </row>
    <row r="46" spans="2:5" s="73" customFormat="1">
      <c r="B46" s="80"/>
      <c r="C46" s="80"/>
      <c r="D46" s="80"/>
      <c r="E46" s="80"/>
    </row>
    <row r="47" spans="2:5" s="73" customFormat="1">
      <c r="B47" s="82"/>
      <c r="C47" s="82"/>
      <c r="D47" s="82"/>
      <c r="E47" s="82"/>
    </row>
    <row r="48" spans="2:5">
      <c r="C48" s="82"/>
      <c r="D48" s="82"/>
      <c r="E48" s="82"/>
    </row>
    <row r="49" spans="2:5" s="73" customFormat="1">
      <c r="B49" s="82"/>
      <c r="C49" s="82"/>
      <c r="D49" s="82"/>
      <c r="E49" s="82"/>
    </row>
    <row r="50" spans="2:5">
      <c r="C50" s="82"/>
      <c r="D50" s="82"/>
      <c r="E50" s="82"/>
    </row>
    <row r="51" spans="2:5">
      <c r="C51" s="82"/>
      <c r="D51" s="82"/>
      <c r="E51" s="82"/>
    </row>
    <row r="52" spans="2:5">
      <c r="C52" s="82"/>
      <c r="D52" s="82"/>
      <c r="E52" s="82"/>
    </row>
    <row r="53" spans="2:5">
      <c r="C53" s="82"/>
      <c r="D53" s="82"/>
      <c r="E53" s="82"/>
    </row>
    <row r="54" spans="2:5">
      <c r="C54" s="82"/>
      <c r="D54" s="82"/>
      <c r="E54" s="82"/>
    </row>
    <row r="55" spans="2:5">
      <c r="C55" s="82"/>
      <c r="D55" s="82"/>
      <c r="E55" s="82"/>
    </row>
    <row r="56" spans="2:5">
      <c r="C56" s="82"/>
      <c r="D56" s="82"/>
      <c r="E56" s="82"/>
    </row>
    <row r="57" spans="2:5">
      <c r="C57" s="82"/>
      <c r="D57" s="82"/>
      <c r="E57" s="82"/>
    </row>
    <row r="58" spans="2:5">
      <c r="C58" s="82"/>
      <c r="D58" s="82"/>
      <c r="E58" s="82"/>
    </row>
    <row r="59" spans="2:5">
      <c r="C59" s="82"/>
      <c r="D59" s="82"/>
      <c r="E59" s="82"/>
    </row>
    <row r="60" spans="2:5">
      <c r="B60" s="84"/>
      <c r="C60" s="85"/>
      <c r="D60" s="85"/>
      <c r="E60" s="85"/>
    </row>
    <row r="61" spans="2:5">
      <c r="B61" s="84"/>
      <c r="C61" s="85"/>
      <c r="D61" s="85"/>
      <c r="E61" s="85"/>
    </row>
    <row r="62" spans="2:5">
      <c r="B62" s="84"/>
      <c r="C62" s="85"/>
      <c r="D62" s="85"/>
      <c r="E62" s="85"/>
    </row>
    <row r="63" spans="2:5">
      <c r="B63" s="84"/>
      <c r="C63" s="85"/>
      <c r="D63" s="85"/>
      <c r="E63" s="85"/>
    </row>
    <row r="64" spans="2:5" s="75" customFormat="1">
      <c r="B64" s="84"/>
      <c r="C64" s="85"/>
      <c r="D64" s="85"/>
      <c r="E64" s="85"/>
    </row>
    <row r="65" spans="2:5" s="73" customFormat="1">
      <c r="B65" s="84"/>
      <c r="C65" s="85"/>
      <c r="D65" s="85"/>
      <c r="E65" s="85"/>
    </row>
    <row r="66" spans="2:5" s="86" customFormat="1">
      <c r="B66" s="84"/>
      <c r="C66" s="85"/>
      <c r="D66" s="85"/>
      <c r="E66" s="85"/>
    </row>
    <row r="67" spans="2:5">
      <c r="B67" s="84"/>
      <c r="C67" s="85"/>
      <c r="D67" s="85"/>
      <c r="E67" s="85"/>
    </row>
    <row r="68" spans="2:5">
      <c r="B68" s="84"/>
      <c r="C68" s="85"/>
      <c r="D68" s="85"/>
      <c r="E68" s="85"/>
    </row>
    <row r="69" spans="2:5">
      <c r="B69" s="84"/>
      <c r="C69" s="85"/>
      <c r="D69" s="85"/>
      <c r="E69" s="85"/>
    </row>
    <row r="70" spans="2:5">
      <c r="B70" s="84"/>
      <c r="C70" s="85"/>
      <c r="D70" s="85"/>
      <c r="E70" s="85"/>
    </row>
    <row r="71" spans="2:5">
      <c r="B71" s="84"/>
      <c r="C71" s="85"/>
      <c r="D71" s="85"/>
      <c r="E71" s="85"/>
    </row>
    <row r="72" spans="2:5">
      <c r="B72" s="84"/>
      <c r="C72" s="85"/>
      <c r="D72" s="85"/>
      <c r="E72" s="85"/>
    </row>
    <row r="73" spans="2:5">
      <c r="B73" s="84"/>
      <c r="C73" s="85"/>
      <c r="D73" s="85"/>
      <c r="E73" s="85"/>
    </row>
    <row r="74" spans="2:5">
      <c r="B74" s="84"/>
      <c r="C74" s="85"/>
      <c r="D74" s="85"/>
      <c r="E74" s="85"/>
    </row>
    <row r="75" spans="2:5">
      <c r="B75" s="84"/>
      <c r="C75" s="85"/>
      <c r="D75" s="85"/>
      <c r="E75" s="85"/>
    </row>
    <row r="76" spans="2:5">
      <c r="B76" s="84"/>
      <c r="C76" s="85"/>
      <c r="D76" s="85"/>
      <c r="E76" s="85"/>
    </row>
    <row r="77" spans="2:5">
      <c r="B77" s="84"/>
      <c r="C77" s="85"/>
      <c r="D77" s="85"/>
      <c r="E77" s="85"/>
    </row>
    <row r="78" spans="2:5">
      <c r="B78" s="80"/>
      <c r="C78" s="87"/>
      <c r="D78" s="87"/>
      <c r="E78" s="87"/>
    </row>
    <row r="79" spans="2:5">
      <c r="C79" s="82"/>
      <c r="D79" s="82"/>
      <c r="E79" s="82"/>
    </row>
    <row r="80" spans="2:5">
      <c r="C80" s="82"/>
      <c r="D80" s="82"/>
      <c r="E80" s="82"/>
    </row>
    <row r="81" spans="2:5" s="73" customFormat="1">
      <c r="B81" s="80"/>
      <c r="C81" s="80"/>
      <c r="D81" s="80"/>
      <c r="E81" s="80"/>
    </row>
    <row r="82" spans="2:5">
      <c r="C82" s="82"/>
      <c r="D82" s="82"/>
      <c r="E82" s="82"/>
    </row>
    <row r="83" spans="2:5">
      <c r="C83" s="82"/>
      <c r="D83" s="82"/>
      <c r="E83" s="82"/>
    </row>
    <row r="84" spans="2:5" s="73" customFormat="1">
      <c r="B84" s="80"/>
      <c r="C84" s="82"/>
      <c r="D84" s="82"/>
      <c r="E84" s="82"/>
    </row>
    <row r="85" spans="2:5">
      <c r="B85" s="84"/>
      <c r="C85" s="88"/>
      <c r="D85" s="88"/>
      <c r="E85" s="88"/>
    </row>
    <row r="86" spans="2:5">
      <c r="B86" s="84"/>
      <c r="C86" s="88"/>
      <c r="D86" s="88"/>
      <c r="E86" s="88"/>
    </row>
    <row r="87" spans="2:5">
      <c r="B87" s="84"/>
      <c r="C87" s="88"/>
      <c r="D87" s="88"/>
      <c r="E87" s="88"/>
    </row>
    <row r="88" spans="2:5">
      <c r="B88" s="84"/>
      <c r="C88" s="88"/>
      <c r="D88" s="88"/>
      <c r="E88" s="88"/>
    </row>
    <row r="89" spans="2:5">
      <c r="B89" s="84"/>
      <c r="C89" s="88"/>
      <c r="D89" s="88"/>
      <c r="E89" s="88"/>
    </row>
    <row r="90" spans="2:5">
      <c r="B90" s="84"/>
      <c r="C90" s="88"/>
      <c r="D90" s="88"/>
      <c r="E90" s="88"/>
    </row>
    <row r="91" spans="2:5">
      <c r="B91" s="84"/>
      <c r="C91" s="88"/>
      <c r="D91" s="88"/>
      <c r="E91" s="88"/>
    </row>
    <row r="92" spans="2:5">
      <c r="B92" s="84"/>
      <c r="C92" s="88"/>
      <c r="D92" s="88"/>
      <c r="E92" s="88"/>
    </row>
    <row r="93" spans="2:5">
      <c r="B93" s="80"/>
      <c r="C93" s="81"/>
      <c r="D93" s="81"/>
      <c r="E93" s="81"/>
    </row>
    <row r="94" spans="2:5">
      <c r="B94" s="80"/>
    </row>
    <row r="95" spans="2:5">
      <c r="C95" s="81"/>
      <c r="D95" s="81"/>
      <c r="E95" s="81"/>
    </row>
    <row r="96" spans="2:5">
      <c r="B96" s="80"/>
    </row>
    <row r="98" spans="2:5">
      <c r="C98" s="81"/>
      <c r="D98" s="81"/>
      <c r="E98" s="81"/>
    </row>
    <row r="99" spans="2:5">
      <c r="B99" s="80"/>
      <c r="C99" s="81"/>
      <c r="D99" s="81"/>
      <c r="E99" s="81"/>
    </row>
    <row r="100" spans="2:5">
      <c r="B100" s="80"/>
    </row>
    <row r="101" spans="2:5">
      <c r="C101" s="81"/>
      <c r="D101" s="81"/>
      <c r="E101" s="81"/>
    </row>
    <row r="102" spans="2:5">
      <c r="B102" s="80"/>
      <c r="C102" s="88"/>
      <c r="D102" s="88"/>
      <c r="E102" s="88"/>
    </row>
    <row r="103" spans="2:5">
      <c r="B103" s="90"/>
      <c r="C103" s="88"/>
      <c r="D103" s="88"/>
      <c r="E103" s="88"/>
    </row>
    <row r="104" spans="2:5">
      <c r="B104" s="90"/>
      <c r="C104" s="88"/>
      <c r="D104" s="88"/>
      <c r="E104" s="88"/>
    </row>
    <row r="105" spans="2:5">
      <c r="B105" s="90"/>
      <c r="C105" s="88"/>
      <c r="D105" s="88"/>
      <c r="E105" s="88"/>
    </row>
    <row r="106" spans="2:5">
      <c r="B106" s="90"/>
      <c r="C106" s="88"/>
      <c r="D106" s="88"/>
      <c r="E106" s="88"/>
    </row>
    <row r="107" spans="2:5">
      <c r="B107" s="90"/>
      <c r="C107" s="88"/>
      <c r="D107" s="88"/>
      <c r="E107" s="88"/>
    </row>
    <row r="108" spans="2:5">
      <c r="B108" s="90"/>
      <c r="C108" s="88"/>
      <c r="D108" s="88"/>
      <c r="E108" s="88"/>
    </row>
    <row r="109" spans="2:5">
      <c r="B109" s="90"/>
      <c r="C109" s="88"/>
      <c r="D109" s="88"/>
      <c r="E109" s="88"/>
    </row>
    <row r="110" spans="2:5">
      <c r="B110" s="90"/>
      <c r="C110" s="88"/>
      <c r="D110" s="88"/>
      <c r="E110" s="88"/>
    </row>
    <row r="111" spans="2:5">
      <c r="B111" s="90"/>
    </row>
    <row r="118" spans="2:5">
      <c r="C118" s="81"/>
      <c r="D118" s="81"/>
      <c r="E118" s="81"/>
    </row>
    <row r="119" spans="2:5">
      <c r="B119" s="80"/>
    </row>
    <row r="120" spans="2:5">
      <c r="C120" s="81"/>
      <c r="D120" s="81"/>
      <c r="E120" s="81"/>
    </row>
    <row r="121" spans="2:5">
      <c r="B121" s="80"/>
    </row>
    <row r="124" spans="2:5">
      <c r="C124" s="81"/>
      <c r="D124" s="81"/>
      <c r="E124" s="81"/>
    </row>
    <row r="125" spans="2:5">
      <c r="C125" s="82"/>
      <c r="D125" s="82"/>
      <c r="E125" s="82"/>
    </row>
    <row r="126" spans="2:5">
      <c r="C126" s="81"/>
      <c r="D126" s="81"/>
      <c r="E126" s="81"/>
    </row>
    <row r="127" spans="2:5">
      <c r="B127" s="80"/>
      <c r="C127" s="88"/>
      <c r="D127" s="88"/>
      <c r="E127" s="88"/>
    </row>
    <row r="128" spans="2:5">
      <c r="B128" s="90"/>
    </row>
    <row r="129" spans="2:5">
      <c r="C129" s="81"/>
      <c r="D129" s="81"/>
      <c r="E129" s="81"/>
    </row>
    <row r="130" spans="2:5">
      <c r="B130" s="80"/>
    </row>
    <row r="131" spans="2:5">
      <c r="C131" s="81"/>
      <c r="D131" s="81"/>
      <c r="E131" s="81"/>
    </row>
    <row r="132" spans="2:5">
      <c r="B132" s="80"/>
    </row>
  </sheetData>
  <mergeCells count="2">
    <mergeCell ref="A1:E1"/>
    <mergeCell ref="A2:E2"/>
  </mergeCells>
  <phoneticPr fontId="0" type="noConversion"/>
  <printOptions horizontalCentered="1"/>
  <pageMargins left="0.39370078740157483" right="0.39370078740157483" top="0.35433070866141736" bottom="0.6692913385826772" header="0.35433070866141736" footer="0.27559055118110237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0"/>
  <sheetViews>
    <sheetView workbookViewId="0">
      <selection sqref="A1:J1"/>
    </sheetView>
  </sheetViews>
  <sheetFormatPr defaultColWidth="8.85546875" defaultRowHeight="15.75"/>
  <cols>
    <col min="1" max="1" width="8.85546875" style="55"/>
    <col min="2" max="2" width="9.7109375" style="55" customWidth="1"/>
    <col min="3" max="3" width="3.85546875" style="93" bestFit="1" customWidth="1"/>
    <col min="4" max="4" width="12.140625" style="94" bestFit="1" customWidth="1"/>
    <col min="5" max="5" width="27.7109375" style="98" bestFit="1" customWidth="1"/>
    <col min="6" max="8" width="14.42578125" style="94" bestFit="1" customWidth="1"/>
    <col min="9" max="9" width="9.85546875" style="98" customWidth="1"/>
    <col min="10" max="10" width="9.7109375" style="98" customWidth="1"/>
    <col min="11" max="14" width="8.85546875" style="98"/>
    <col min="15" max="16384" width="8.85546875" style="55"/>
  </cols>
  <sheetData>
    <row r="1" spans="1:14">
      <c r="A1" s="485" t="s">
        <v>571</v>
      </c>
      <c r="B1" s="485"/>
      <c r="C1" s="485"/>
      <c r="D1" s="485"/>
      <c r="E1" s="485"/>
      <c r="F1" s="485"/>
      <c r="G1" s="485"/>
      <c r="H1" s="485"/>
      <c r="I1" s="485"/>
      <c r="J1" s="485"/>
      <c r="K1" s="91"/>
      <c r="L1" s="92"/>
      <c r="M1" s="92"/>
      <c r="N1" s="92"/>
    </row>
    <row r="2" spans="1:14">
      <c r="E2" s="95"/>
      <c r="F2" s="96"/>
      <c r="G2" s="96"/>
      <c r="H2" s="96"/>
      <c r="I2" s="97"/>
    </row>
    <row r="3" spans="1:14" ht="27.75" customHeight="1">
      <c r="A3" s="491" t="s">
        <v>135</v>
      </c>
      <c r="B3" s="491"/>
      <c r="C3" s="491"/>
      <c r="D3" s="491"/>
      <c r="E3" s="491"/>
      <c r="F3" s="491"/>
      <c r="G3" s="491"/>
      <c r="H3" s="491"/>
      <c r="I3" s="491"/>
      <c r="J3" s="491"/>
      <c r="K3" s="99"/>
      <c r="L3" s="99"/>
      <c r="M3" s="99"/>
      <c r="N3" s="99"/>
    </row>
    <row r="4" spans="1:14" ht="39" customHeight="1">
      <c r="A4" s="491" t="s">
        <v>536</v>
      </c>
      <c r="B4" s="491"/>
      <c r="C4" s="491"/>
      <c r="D4" s="491"/>
      <c r="E4" s="491"/>
      <c r="F4" s="491"/>
      <c r="G4" s="491"/>
      <c r="H4" s="491"/>
      <c r="I4" s="491"/>
      <c r="J4" s="491"/>
      <c r="K4" s="99"/>
      <c r="L4" s="99"/>
      <c r="M4" s="99"/>
      <c r="N4" s="99"/>
    </row>
    <row r="5" spans="1:14" ht="19.5" customHeight="1" thickBot="1">
      <c r="D5" s="100"/>
      <c r="E5" s="100"/>
      <c r="F5" s="100"/>
      <c r="G5" s="100"/>
      <c r="H5" s="100"/>
      <c r="I5" s="100"/>
      <c r="J5" s="100"/>
      <c r="K5" s="100"/>
      <c r="L5" s="100"/>
      <c r="M5" s="99"/>
      <c r="N5" s="99"/>
    </row>
    <row r="6" spans="1:14" s="101" customFormat="1" ht="31.5" customHeight="1" thickBot="1">
      <c r="C6" s="320" t="s">
        <v>136</v>
      </c>
      <c r="D6" s="320" t="s">
        <v>137</v>
      </c>
      <c r="E6" s="320" t="s">
        <v>138</v>
      </c>
      <c r="F6" s="493" t="s">
        <v>309</v>
      </c>
      <c r="G6" s="493"/>
      <c r="H6" s="493"/>
      <c r="I6" s="102"/>
      <c r="J6" s="102"/>
      <c r="K6" s="102"/>
      <c r="L6" s="102"/>
    </row>
    <row r="7" spans="1:14" s="101" customFormat="1" ht="39" customHeight="1" thickBot="1">
      <c r="C7" s="492"/>
      <c r="D7" s="492"/>
      <c r="E7" s="492"/>
      <c r="F7" s="309" t="s">
        <v>291</v>
      </c>
      <c r="G7" s="309" t="s">
        <v>289</v>
      </c>
      <c r="H7" s="309" t="s">
        <v>290</v>
      </c>
      <c r="I7" s="102"/>
      <c r="J7" s="102"/>
      <c r="K7" s="102"/>
      <c r="L7" s="102"/>
    </row>
    <row r="8" spans="1:14" s="101" customFormat="1" ht="16.5" thickBot="1">
      <c r="C8" s="492" t="s">
        <v>54</v>
      </c>
      <c r="D8" s="321">
        <v>841403</v>
      </c>
      <c r="E8" s="322" t="s">
        <v>139</v>
      </c>
      <c r="F8" s="321">
        <v>8</v>
      </c>
      <c r="G8" s="321">
        <v>8</v>
      </c>
      <c r="H8" s="321">
        <v>9</v>
      </c>
      <c r="I8" s="102"/>
      <c r="J8" s="102"/>
      <c r="K8" s="102"/>
      <c r="L8" s="102"/>
    </row>
    <row r="9" spans="1:14" s="101" customFormat="1" ht="16.5" thickBot="1">
      <c r="C9" s="492"/>
      <c r="D9" s="321">
        <v>869041</v>
      </c>
      <c r="E9" s="322" t="s">
        <v>85</v>
      </c>
      <c r="F9" s="321">
        <v>3</v>
      </c>
      <c r="G9" s="321">
        <v>3</v>
      </c>
      <c r="H9" s="321">
        <v>3</v>
      </c>
      <c r="I9" s="102"/>
      <c r="J9" s="102"/>
      <c r="K9" s="102"/>
      <c r="L9" s="102"/>
    </row>
    <row r="10" spans="1:14" s="101" customFormat="1" ht="16.5" thickBot="1">
      <c r="C10" s="492"/>
      <c r="D10" s="321">
        <v>841126</v>
      </c>
      <c r="E10" s="322" t="s">
        <v>140</v>
      </c>
      <c r="F10" s="321">
        <v>1</v>
      </c>
      <c r="G10" s="321">
        <v>1</v>
      </c>
      <c r="H10" s="321">
        <v>1</v>
      </c>
      <c r="I10" s="102"/>
      <c r="J10" s="102"/>
      <c r="K10" s="102"/>
      <c r="L10" s="102"/>
    </row>
    <row r="11" spans="1:14" s="101" customFormat="1" ht="16.5" thickBot="1">
      <c r="C11" s="492"/>
      <c r="D11" s="321">
        <v>889924</v>
      </c>
      <c r="E11" s="322" t="s">
        <v>310</v>
      </c>
      <c r="F11" s="321">
        <v>0</v>
      </c>
      <c r="G11" s="321">
        <v>0</v>
      </c>
      <c r="H11" s="321">
        <v>2</v>
      </c>
      <c r="I11" s="102"/>
      <c r="J11" s="102"/>
      <c r="K11" s="102"/>
      <c r="L11" s="102"/>
    </row>
    <row r="12" spans="1:14" s="101" customFormat="1" ht="16.5" thickBot="1">
      <c r="C12" s="492"/>
      <c r="D12" s="321">
        <v>562913</v>
      </c>
      <c r="E12" s="322" t="s">
        <v>141</v>
      </c>
      <c r="F12" s="321">
        <v>10</v>
      </c>
      <c r="G12" s="321">
        <v>10</v>
      </c>
      <c r="H12" s="321">
        <v>8</v>
      </c>
      <c r="I12" s="102"/>
      <c r="J12" s="102"/>
      <c r="K12" s="102"/>
      <c r="L12" s="102"/>
    </row>
    <row r="13" spans="1:14" s="101" customFormat="1" ht="16.5" thickBot="1">
      <c r="C13" s="492"/>
      <c r="D13" s="179" t="s">
        <v>142</v>
      </c>
      <c r="E13" s="323"/>
      <c r="F13" s="324">
        <f>SUM(F8:F12)</f>
        <v>22</v>
      </c>
      <c r="G13" s="324">
        <f>SUM(G8:G12)</f>
        <v>22</v>
      </c>
      <c r="H13" s="324">
        <f>SUM(H8:H12)</f>
        <v>23</v>
      </c>
      <c r="I13" s="102"/>
      <c r="J13" s="102"/>
      <c r="K13" s="102"/>
      <c r="L13" s="102"/>
    </row>
    <row r="14" spans="1:14" s="101" customFormat="1" ht="19.5" customHeight="1" thickBot="1">
      <c r="C14" s="325" t="s">
        <v>56</v>
      </c>
      <c r="D14" s="274">
        <v>841126</v>
      </c>
      <c r="E14" s="189" t="s">
        <v>143</v>
      </c>
      <c r="F14" s="309">
        <v>18</v>
      </c>
      <c r="G14" s="309">
        <v>18</v>
      </c>
      <c r="H14" s="309">
        <v>17</v>
      </c>
      <c r="I14" s="102"/>
      <c r="J14" s="102"/>
      <c r="K14" s="102"/>
      <c r="L14" s="102"/>
    </row>
    <row r="15" spans="1:14" ht="16.5" thickBot="1">
      <c r="C15" s="325"/>
      <c r="D15" s="179" t="s">
        <v>144</v>
      </c>
      <c r="E15" s="179"/>
      <c r="F15" s="326">
        <f>F14</f>
        <v>18</v>
      </c>
      <c r="G15" s="326">
        <f>G14</f>
        <v>18</v>
      </c>
      <c r="H15" s="326">
        <f>H14</f>
        <v>17</v>
      </c>
      <c r="M15" s="55"/>
      <c r="N15" s="55"/>
    </row>
    <row r="16" spans="1:14" ht="16.5" thickBot="1">
      <c r="C16" s="492" t="s">
        <v>58</v>
      </c>
      <c r="D16" s="321">
        <v>910502</v>
      </c>
      <c r="E16" s="322" t="s">
        <v>145</v>
      </c>
      <c r="F16" s="321">
        <v>2</v>
      </c>
      <c r="G16" s="321">
        <v>2</v>
      </c>
      <c r="H16" s="321">
        <v>1</v>
      </c>
      <c r="M16" s="55"/>
      <c r="N16" s="55"/>
    </row>
    <row r="17" spans="3:14" ht="16.5" thickBot="1">
      <c r="C17" s="492"/>
      <c r="D17" s="179" t="s">
        <v>146</v>
      </c>
      <c r="E17" s="179"/>
      <c r="F17" s="326">
        <f>SUM(F16)</f>
        <v>2</v>
      </c>
      <c r="G17" s="326">
        <f>SUM(G16)</f>
        <v>2</v>
      </c>
      <c r="H17" s="326">
        <v>1</v>
      </c>
      <c r="M17" s="55"/>
      <c r="N17" s="55"/>
    </row>
    <row r="18" spans="3:14" ht="16.5" thickBot="1">
      <c r="C18" s="492" t="s">
        <v>60</v>
      </c>
      <c r="D18" s="321">
        <v>910123</v>
      </c>
      <c r="E18" s="322" t="s">
        <v>114</v>
      </c>
      <c r="F18" s="321">
        <v>2</v>
      </c>
      <c r="G18" s="321">
        <v>2</v>
      </c>
      <c r="H18" s="321">
        <v>2</v>
      </c>
      <c r="M18" s="55"/>
      <c r="N18" s="55"/>
    </row>
    <row r="19" spans="3:14" ht="19.5" customHeight="1" thickBot="1">
      <c r="C19" s="492"/>
      <c r="D19" s="179" t="s">
        <v>147</v>
      </c>
      <c r="E19" s="179"/>
      <c r="F19" s="326">
        <f>F18</f>
        <v>2</v>
      </c>
      <c r="G19" s="326">
        <f>G18</f>
        <v>2</v>
      </c>
      <c r="H19" s="326">
        <f>H18</f>
        <v>2</v>
      </c>
      <c r="M19" s="55"/>
      <c r="N19" s="55"/>
    </row>
    <row r="20" spans="3:14" ht="36" customHeight="1" thickBot="1">
      <c r="C20" s="490" t="s">
        <v>148</v>
      </c>
      <c r="D20" s="490"/>
      <c r="E20" s="490"/>
      <c r="F20" s="327">
        <f>F13+F15+F17+F19</f>
        <v>44</v>
      </c>
      <c r="G20" s="327">
        <f>G13+G15+G17+G19</f>
        <v>44</v>
      </c>
      <c r="H20" s="327">
        <f>H13+H15+H17+H19</f>
        <v>43</v>
      </c>
      <c r="M20" s="55"/>
      <c r="N20" s="55"/>
    </row>
  </sheetData>
  <mergeCells count="9">
    <mergeCell ref="C20:E20"/>
    <mergeCell ref="A3:J3"/>
    <mergeCell ref="A4:J4"/>
    <mergeCell ref="A1:J1"/>
    <mergeCell ref="C7:E7"/>
    <mergeCell ref="C16:C17"/>
    <mergeCell ref="F6:H6"/>
    <mergeCell ref="C18:C19"/>
    <mergeCell ref="C8:C13"/>
  </mergeCells>
  <phoneticPr fontId="0" type="noConversion"/>
  <printOptions horizontalCentered="1"/>
  <pageMargins left="0.74803149606299213" right="0.70866141732283472" top="0.31496062992125984" bottom="0.27559055118110237" header="0.31496062992125984" footer="0.31496062992125984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9"/>
  <sheetViews>
    <sheetView view="pageBreakPreview" zoomScale="60" workbookViewId="0">
      <selection sqref="A1:I1"/>
    </sheetView>
  </sheetViews>
  <sheetFormatPr defaultColWidth="8.85546875" defaultRowHeight="15.75"/>
  <cols>
    <col min="1" max="2" width="8.85546875" style="55"/>
    <col min="3" max="3" width="8.85546875" style="98"/>
    <col min="4" max="4" width="30.42578125" style="98" customWidth="1"/>
    <col min="5" max="5" width="9.140625" style="94" hidden="1" customWidth="1"/>
    <col min="6" max="6" width="9.140625" style="98" hidden="1" customWidth="1"/>
    <col min="7" max="12" width="8.85546875" style="98"/>
    <col min="13" max="16384" width="8.85546875" style="55"/>
  </cols>
  <sheetData>
    <row r="1" spans="1:9">
      <c r="A1" s="495" t="s">
        <v>572</v>
      </c>
      <c r="B1" s="495"/>
      <c r="C1" s="495"/>
      <c r="D1" s="495"/>
      <c r="E1" s="495"/>
      <c r="F1" s="495"/>
      <c r="G1" s="495"/>
      <c r="H1" s="495"/>
      <c r="I1" s="495"/>
    </row>
    <row r="3" spans="1:9" ht="37.5" customHeight="1">
      <c r="A3" s="491" t="s">
        <v>311</v>
      </c>
      <c r="B3" s="491"/>
      <c r="C3" s="491"/>
      <c r="D3" s="491"/>
      <c r="E3" s="491"/>
      <c r="F3" s="491"/>
      <c r="G3" s="491"/>
      <c r="H3" s="491"/>
      <c r="I3" s="491"/>
    </row>
    <row r="5" spans="1:9">
      <c r="C5" s="98" t="s">
        <v>152</v>
      </c>
    </row>
    <row r="6" spans="1:9">
      <c r="C6" s="98" t="s">
        <v>154</v>
      </c>
      <c r="G6" s="98" t="s">
        <v>153</v>
      </c>
    </row>
    <row r="8" spans="1:9">
      <c r="C8" s="98" t="s">
        <v>155</v>
      </c>
    </row>
    <row r="9" spans="1:9">
      <c r="C9" s="98" t="s">
        <v>156</v>
      </c>
      <c r="G9" s="98" t="s">
        <v>149</v>
      </c>
    </row>
    <row r="10" spans="1:9">
      <c r="C10" s="494" t="s">
        <v>312</v>
      </c>
      <c r="D10" s="494"/>
      <c r="G10" s="98" t="s">
        <v>313</v>
      </c>
    </row>
    <row r="12" spans="1:9">
      <c r="C12" s="98" t="s">
        <v>157</v>
      </c>
    </row>
    <row r="13" spans="1:9">
      <c r="C13" s="98" t="s">
        <v>158</v>
      </c>
      <c r="G13" s="98" t="s">
        <v>151</v>
      </c>
    </row>
    <row r="14" spans="1:9">
      <c r="C14" s="494" t="s">
        <v>312</v>
      </c>
      <c r="D14" s="494"/>
      <c r="G14" s="98" t="s">
        <v>151</v>
      </c>
    </row>
    <row r="15" spans="1:9">
      <c r="C15" s="104"/>
    </row>
    <row r="16" spans="1:9" ht="13.5" customHeight="1">
      <c r="C16" s="98" t="s">
        <v>314</v>
      </c>
    </row>
    <row r="17" spans="3:7">
      <c r="C17" s="98" t="s">
        <v>160</v>
      </c>
      <c r="G17" s="98" t="s">
        <v>159</v>
      </c>
    </row>
    <row r="19" spans="3:7" ht="14.25" customHeight="1">
      <c r="C19" s="98" t="s">
        <v>161</v>
      </c>
    </row>
    <row r="20" spans="3:7" ht="14.25" customHeight="1">
      <c r="C20" s="98" t="s">
        <v>162</v>
      </c>
      <c r="G20" s="98" t="s">
        <v>150</v>
      </c>
    </row>
    <row r="22" spans="3:7">
      <c r="C22" s="494" t="s">
        <v>315</v>
      </c>
      <c r="D22" s="494"/>
    </row>
    <row r="23" spans="3:7">
      <c r="C23" s="494" t="s">
        <v>316</v>
      </c>
      <c r="D23" s="494"/>
      <c r="G23" s="98" t="s">
        <v>318</v>
      </c>
    </row>
    <row r="24" spans="3:7">
      <c r="C24" s="494" t="s">
        <v>317</v>
      </c>
      <c r="D24" s="494"/>
      <c r="G24" s="98" t="s">
        <v>318</v>
      </c>
    </row>
    <row r="25" spans="3:7">
      <c r="C25" s="494" t="s">
        <v>319</v>
      </c>
      <c r="D25" s="494"/>
      <c r="G25" s="98" t="s">
        <v>320</v>
      </c>
    </row>
    <row r="27" spans="3:7" ht="30.75" customHeight="1">
      <c r="C27" s="497" t="s">
        <v>323</v>
      </c>
      <c r="D27" s="497"/>
    </row>
    <row r="28" spans="3:7">
      <c r="C28" s="494" t="s">
        <v>321</v>
      </c>
      <c r="D28" s="494"/>
      <c r="G28" s="98" t="s">
        <v>322</v>
      </c>
    </row>
    <row r="30" spans="3:7">
      <c r="C30" s="98" t="s">
        <v>324</v>
      </c>
    </row>
    <row r="31" spans="3:7">
      <c r="C31" s="98" t="s">
        <v>325</v>
      </c>
      <c r="G31" s="98" t="s">
        <v>326</v>
      </c>
    </row>
    <row r="33" spans="3:8">
      <c r="C33" s="98" t="s">
        <v>327</v>
      </c>
    </row>
    <row r="34" spans="3:8">
      <c r="C34" s="494" t="s">
        <v>328</v>
      </c>
      <c r="D34" s="494"/>
      <c r="G34" s="98" t="s">
        <v>320</v>
      </c>
    </row>
    <row r="35" spans="3:8">
      <c r="C35" s="494" t="s">
        <v>329</v>
      </c>
      <c r="D35" s="494"/>
      <c r="G35" s="98" t="s">
        <v>330</v>
      </c>
    </row>
    <row r="36" spans="3:8">
      <c r="C36" s="494" t="s">
        <v>319</v>
      </c>
      <c r="D36" s="494"/>
      <c r="G36" s="98" t="s">
        <v>331</v>
      </c>
    </row>
    <row r="37" spans="3:8">
      <c r="C37" s="494" t="s">
        <v>332</v>
      </c>
      <c r="D37" s="494"/>
      <c r="G37" s="98" t="s">
        <v>333</v>
      </c>
    </row>
    <row r="39" spans="3:8" ht="18.75">
      <c r="C39" s="496" t="s">
        <v>334</v>
      </c>
      <c r="D39" s="496"/>
      <c r="E39" s="496"/>
      <c r="F39" s="496"/>
      <c r="G39" s="496"/>
      <c r="H39" s="496"/>
    </row>
  </sheetData>
  <mergeCells count="15">
    <mergeCell ref="C24:D24"/>
    <mergeCell ref="C36:D36"/>
    <mergeCell ref="C37:D37"/>
    <mergeCell ref="C39:H39"/>
    <mergeCell ref="C25:D25"/>
    <mergeCell ref="C27:D27"/>
    <mergeCell ref="C28:D28"/>
    <mergeCell ref="C34:D34"/>
    <mergeCell ref="C35:D35"/>
    <mergeCell ref="C23:D23"/>
    <mergeCell ref="A1:I1"/>
    <mergeCell ref="A3:I3"/>
    <mergeCell ref="C10:D10"/>
    <mergeCell ref="C14:D14"/>
    <mergeCell ref="C22:D22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6</vt:i4>
      </vt:variant>
    </vt:vector>
  </HeadingPairs>
  <TitlesOfParts>
    <vt:vector size="20" baseType="lpstr">
      <vt:lpstr>1. melléklet</vt:lpstr>
      <vt:lpstr>2.sz.mell.</vt:lpstr>
      <vt:lpstr>3.sz.mell.</vt:lpstr>
      <vt:lpstr>4.sz.mell.</vt:lpstr>
      <vt:lpstr>5.sz.mell.</vt:lpstr>
      <vt:lpstr>6.sz.mell.</vt:lpstr>
      <vt:lpstr>7.sz.mell.</vt:lpstr>
      <vt:lpstr>8.sz.mell.</vt:lpstr>
      <vt:lpstr>9.sz.mell.</vt:lpstr>
      <vt:lpstr>10.sz.mell.</vt:lpstr>
      <vt:lpstr>11.sz.mell.</vt:lpstr>
      <vt:lpstr>12.sz.mell.</vt:lpstr>
      <vt:lpstr>13.sz.m</vt:lpstr>
      <vt:lpstr>14.sz.mell.</vt:lpstr>
      <vt:lpstr>'13.sz.m'!Nyomtatási_terület</vt:lpstr>
      <vt:lpstr>'2.sz.mell.'!Nyomtatási_terület</vt:lpstr>
      <vt:lpstr>'3.sz.mell.'!Nyomtatási_terület</vt:lpstr>
      <vt:lpstr>'4.sz.mell.'!Nyomtatási_terület</vt:lpstr>
      <vt:lpstr>'5.sz.mell.'!Nyomtatási_terület</vt:lpstr>
      <vt:lpstr>'7.sz.mell.'!Nyomtatási_terület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Iroda48</cp:lastModifiedBy>
  <cp:lastPrinted>2016-04-25T12:50:38Z</cp:lastPrinted>
  <dcterms:created xsi:type="dcterms:W3CDTF">2015-02-02T07:42:02Z</dcterms:created>
  <dcterms:modified xsi:type="dcterms:W3CDTF">2016-04-29T06:23:29Z</dcterms:modified>
</cp:coreProperties>
</file>