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6.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7" i="1" l="1"/>
  <c r="G221" i="1"/>
  <c r="F221" i="1"/>
  <c r="E221" i="1"/>
  <c r="H220" i="1"/>
  <c r="H221" i="1" s="1"/>
  <c r="G217" i="1"/>
  <c r="F217" i="1"/>
  <c r="E217" i="1"/>
  <c r="F213" i="1"/>
  <c r="E213" i="1"/>
  <c r="H212" i="1"/>
  <c r="H213" i="1" s="1"/>
  <c r="G212" i="1"/>
  <c r="G213" i="1" s="1"/>
  <c r="G208" i="1"/>
  <c r="F208" i="1"/>
  <c r="E208" i="1"/>
  <c r="H207" i="1"/>
  <c r="H208" i="1" s="1"/>
  <c r="G205" i="1"/>
  <c r="F205" i="1"/>
  <c r="E205" i="1"/>
  <c r="H203" i="1"/>
  <c r="H205" i="1" s="1"/>
  <c r="E203" i="1"/>
  <c r="G201" i="1"/>
  <c r="G209" i="1" s="1"/>
  <c r="F201" i="1"/>
  <c r="F209" i="1" s="1"/>
  <c r="F223" i="1" s="1"/>
  <c r="F229" i="1" s="1"/>
  <c r="E201" i="1"/>
  <c r="E209" i="1" s="1"/>
  <c r="E223" i="1" s="1"/>
  <c r="E229" i="1" s="1"/>
  <c r="H200" i="1"/>
  <c r="H199" i="1"/>
  <c r="H201" i="1" s="1"/>
  <c r="G190" i="1"/>
  <c r="F190" i="1"/>
  <c r="F192" i="1" s="1"/>
  <c r="E190" i="1"/>
  <c r="H189" i="1"/>
  <c r="H188" i="1"/>
  <c r="H187" i="1"/>
  <c r="H186" i="1"/>
  <c r="H185" i="1"/>
  <c r="H190" i="1" s="1"/>
  <c r="H183" i="1"/>
  <c r="G183" i="1"/>
  <c r="G192" i="1" s="1"/>
  <c r="E183" i="1"/>
  <c r="E192" i="1" s="1"/>
  <c r="G176" i="1"/>
  <c r="F176" i="1"/>
  <c r="E176" i="1"/>
  <c r="H175" i="1"/>
  <c r="H174" i="1"/>
  <c r="H173" i="1"/>
  <c r="H172" i="1"/>
  <c r="H171" i="1"/>
  <c r="H170" i="1"/>
  <c r="H176" i="1" s="1"/>
  <c r="G162" i="1"/>
  <c r="F162" i="1"/>
  <c r="E162" i="1"/>
  <c r="H157" i="1"/>
  <c r="H162" i="1" s="1"/>
  <c r="G150" i="1"/>
  <c r="F150" i="1"/>
  <c r="E150" i="1"/>
  <c r="H148" i="1"/>
  <c r="H150" i="1" s="1"/>
  <c r="H147" i="1"/>
  <c r="F144" i="1"/>
  <c r="F152" i="1" s="1"/>
  <c r="E144" i="1"/>
  <c r="E152" i="1" s="1"/>
  <c r="H140" i="1"/>
  <c r="G139" i="1"/>
  <c r="H139" i="1" s="1"/>
  <c r="G137" i="1"/>
  <c r="H137" i="1" s="1"/>
  <c r="H134" i="1"/>
  <c r="H133" i="1"/>
  <c r="H131" i="1"/>
  <c r="H130" i="1"/>
  <c r="H125" i="1"/>
  <c r="H117" i="1"/>
  <c r="G117" i="1"/>
  <c r="F117" i="1"/>
  <c r="E117" i="1"/>
  <c r="H114" i="1"/>
  <c r="H113" i="1"/>
  <c r="G106" i="1"/>
  <c r="F106" i="1"/>
  <c r="E106" i="1"/>
  <c r="H104" i="1"/>
  <c r="H103" i="1"/>
  <c r="H102" i="1"/>
  <c r="H106" i="1" s="1"/>
  <c r="G100" i="1"/>
  <c r="G119" i="1" s="1"/>
  <c r="F100" i="1"/>
  <c r="F119" i="1" s="1"/>
  <c r="E100" i="1"/>
  <c r="E119" i="1" s="1"/>
  <c r="H99" i="1"/>
  <c r="H98" i="1"/>
  <c r="H100" i="1" s="1"/>
  <c r="H119" i="1" s="1"/>
  <c r="F91" i="1"/>
  <c r="E91" i="1"/>
  <c r="G86" i="1"/>
  <c r="H86" i="1" s="1"/>
  <c r="H85" i="1"/>
  <c r="H84" i="1"/>
  <c r="H91" i="1" s="1"/>
  <c r="H79" i="1"/>
  <c r="G79" i="1"/>
  <c r="E79" i="1"/>
  <c r="H74" i="1"/>
  <c r="G74" i="1"/>
  <c r="E74" i="1"/>
  <c r="E69" i="1"/>
  <c r="E93" i="1" s="1"/>
  <c r="G65" i="1"/>
  <c r="G69" i="1" s="1"/>
  <c r="F65" i="1"/>
  <c r="F69" i="1" s="1"/>
  <c r="H64" i="1"/>
  <c r="H65" i="1" s="1"/>
  <c r="F55" i="1"/>
  <c r="E55" i="1"/>
  <c r="G51" i="1"/>
  <c r="H51" i="1" s="1"/>
  <c r="H50" i="1"/>
  <c r="H49" i="1"/>
  <c r="H48" i="1"/>
  <c r="H47" i="1"/>
  <c r="H46" i="1"/>
  <c r="H45" i="1"/>
  <c r="H41" i="1"/>
  <c r="H38" i="1"/>
  <c r="G38" i="1"/>
  <c r="F38" i="1"/>
  <c r="E38" i="1"/>
  <c r="H34" i="1"/>
  <c r="G34" i="1"/>
  <c r="F34" i="1"/>
  <c r="E34" i="1"/>
  <c r="G28" i="1"/>
  <c r="F28" i="1"/>
  <c r="E28" i="1"/>
  <c r="H27" i="1"/>
  <c r="H28" i="1" s="1"/>
  <c r="G25" i="1"/>
  <c r="F25" i="1"/>
  <c r="E25" i="1"/>
  <c r="H24" i="1"/>
  <c r="H23" i="1"/>
  <c r="H22" i="1"/>
  <c r="H20" i="1"/>
  <c r="H19" i="1"/>
  <c r="H18" i="1"/>
  <c r="H17" i="1"/>
  <c r="H25" i="1" s="1"/>
  <c r="G15" i="1"/>
  <c r="G30" i="1" s="1"/>
  <c r="F15" i="1"/>
  <c r="F30" i="1" s="1"/>
  <c r="F57" i="1" s="1"/>
  <c r="H14" i="1"/>
  <c r="H13" i="1"/>
  <c r="H12" i="1"/>
  <c r="H11" i="1"/>
  <c r="H15" i="1" s="1"/>
  <c r="H30" i="1" s="1"/>
  <c r="E11" i="1"/>
  <c r="E15" i="1" s="1"/>
  <c r="E30" i="1" s="1"/>
  <c r="E57" i="1" s="1"/>
  <c r="E194" i="1" s="1"/>
  <c r="E231" i="1" s="1"/>
  <c r="H55" i="1" l="1"/>
  <c r="H57" i="1" s="1"/>
  <c r="H194" i="1" s="1"/>
  <c r="H231" i="1" s="1"/>
  <c r="H192" i="1"/>
  <c r="F93" i="1"/>
  <c r="F194" i="1" s="1"/>
  <c r="F231" i="1" s="1"/>
  <c r="H69" i="1"/>
  <c r="H93" i="1" s="1"/>
  <c r="H209" i="1"/>
  <c r="H223" i="1" s="1"/>
  <c r="H229" i="1" s="1"/>
  <c r="G223" i="1"/>
  <c r="G229" i="1" s="1"/>
  <c r="H144" i="1"/>
  <c r="H152" i="1" s="1"/>
  <c r="G91" i="1"/>
  <c r="G93" i="1" s="1"/>
  <c r="G144" i="1"/>
  <c r="G152" i="1" s="1"/>
  <c r="G55" i="1"/>
  <c r="G57" i="1" s="1"/>
  <c r="G194" i="1" s="1"/>
  <c r="G231" i="1" s="1"/>
</calcChain>
</file>

<file path=xl/sharedStrings.xml><?xml version="1.0" encoding="utf-8"?>
<sst xmlns="http://schemas.openxmlformats.org/spreadsheetml/2006/main" count="462" uniqueCount="239">
  <si>
    <t>2017. évi eredeti ei.</t>
  </si>
  <si>
    <t>2017. évi  módosított ei. XI.30.</t>
  </si>
  <si>
    <t>Módosítási javaslat</t>
  </si>
  <si>
    <t>2017. évi  módosított ei. XII.31.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</si>
  <si>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</si>
  <si>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</si>
  <si>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</si>
  <si>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</si>
  <si>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</si>
  <si>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</si>
  <si>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</si>
  <si>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</si>
  <si>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</si>
  <si>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</si>
  <si>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Belföldi értékpapírok bevételei</t>
  </si>
  <si>
    <t>Felsőörs Község Önkormányzata</t>
  </si>
  <si>
    <t>11.</t>
  </si>
  <si>
    <t>12.</t>
  </si>
  <si>
    <t>13.</t>
  </si>
  <si>
    <t>14.</t>
  </si>
  <si>
    <t>Működési célra maradvány igénybevétele</t>
  </si>
  <si>
    <t>Felhalmozási célra maradvány igénybevétele</t>
  </si>
  <si>
    <t>Finanszírozási célra maradvány igénybevétele</t>
  </si>
  <si>
    <t>15.</t>
  </si>
  <si>
    <t>16.</t>
  </si>
  <si>
    <t>17.</t>
  </si>
  <si>
    <t>18.</t>
  </si>
  <si>
    <t>19.</t>
  </si>
  <si>
    <t>20.</t>
  </si>
  <si>
    <t>"6. melléklet a  4/2017.(III.08.)önkormányzati rendelethez"</t>
  </si>
  <si>
    <t>2017. évi bevételi előirányzat (Ft)</t>
  </si>
  <si>
    <t>6. melléklet a  3/2018.(II.28.) önkormányzati rendelethez, hatályos 2018. március 1-től</t>
  </si>
  <si>
    <t>Címnév</t>
  </si>
  <si>
    <t>Alcím</t>
  </si>
  <si>
    <t>Kormányzati funkció</t>
  </si>
  <si>
    <t xml:space="preserve"> 1. Működési célú támogatások államháztartáson belülről</t>
  </si>
  <si>
    <t xml:space="preserve">   1. Önkormányzatok működési támogatásai</t>
  </si>
  <si>
    <t xml:space="preserve">    1. Állami támogatás (Költségvetési törvény 2. számú melléklete alapján)</t>
  </si>
  <si>
    <t>Önkorm.</t>
  </si>
  <si>
    <t>I. A települési önkormányzatok működésének támogatása</t>
  </si>
  <si>
    <t>II. A települési önkormányzatok egyes köznevelési feladatainak  támogatása</t>
  </si>
  <si>
    <t>III. A települési önkormányzatok szociális, gyermekjóléti és gyermekétkeztetési feladatainak támogatása</t>
  </si>
  <si>
    <t>IV. A települési önkormányzatok kulturális feladatainak támogatása</t>
  </si>
  <si>
    <t xml:space="preserve">  Helyi önkormányzatok általános működésének és ágazati feladatainak támogatása összesen
</t>
  </si>
  <si>
    <t xml:space="preserve">  2. Helyi önkormányzatok kiegészítő támogatása</t>
  </si>
  <si>
    <t>Költségvetési szervnél foglalkoztatottak bérkompenzációja (2017. évi)</t>
  </si>
  <si>
    <t>Nyári gyermekétkeztetés</t>
  </si>
  <si>
    <t>Lakossági csatornaszolgáltatás támogatás</t>
  </si>
  <si>
    <t>Szociális tüzifa támogatás</t>
  </si>
  <si>
    <t>Rendkívüli támogatás</t>
  </si>
  <si>
    <t>Polgármester béremelés különbözete</t>
  </si>
  <si>
    <t>Kulturális illetménypótlék</t>
  </si>
  <si>
    <t>Helyi önkormányzatok kiegészítő támogatása összesen</t>
  </si>
  <si>
    <t xml:space="preserve">    3. Elszámolásból származó bevételek</t>
  </si>
  <si>
    <t xml:space="preserve">1. </t>
  </si>
  <si>
    <t>Elszámolásból származó bevételek (előző évi állami támogatás visszatérülése)</t>
  </si>
  <si>
    <t xml:space="preserve">2. </t>
  </si>
  <si>
    <t>Elszámolásból származó bevételek összesen</t>
  </si>
  <si>
    <t>Önkormányzat működési célú költségvetési támogatása összesen</t>
  </si>
  <si>
    <t xml:space="preserve">  4. Működési célú visszatérítendő támogatások, kölcsönök visszatérülése ÁH-on belülről</t>
  </si>
  <si>
    <t>Működési célú visszatérítendő támogatások, kölcsönök megtérülése ÁH-on belülről</t>
  </si>
  <si>
    <t>Működési célú visszatérítendő támogatások, kölcsönök visszatérülése ÁH-on belülről</t>
  </si>
  <si>
    <t xml:space="preserve"> 5. Működési célú visszatérítendő támogatások, kölcsönök igénybevétele ÁH-on belülről</t>
  </si>
  <si>
    <t>Működési célú visszatérítendő támogatások, kölcsönök igénybevétele ÁH-on belülről</t>
  </si>
  <si>
    <t xml:space="preserve"> 6. Egyéb működési célú támogatások bevételei ÁH-on belülről </t>
  </si>
  <si>
    <t xml:space="preserve"> ebből:   OEP alapból átvett pénzeszköz</t>
  </si>
  <si>
    <t xml:space="preserve">               KDOP Csapadékvíz elvezetés</t>
  </si>
  <si>
    <t xml:space="preserve">               KEOP napelemes pályázat</t>
  </si>
  <si>
    <t xml:space="preserve">               TÁMOP Miske Óvoda fejlesztés</t>
  </si>
  <si>
    <t xml:space="preserve">               Gyermekvédelmi támogatás (Erzsébet utalvány)</t>
  </si>
  <si>
    <t xml:space="preserve">               Bethlen Gábor Alapkezelő Zrt</t>
  </si>
  <si>
    <t xml:space="preserve">               Nyári diákmunka (Munkaügyi Központ)</t>
  </si>
  <si>
    <t xml:space="preserve">               Hosszabb távú közfoglalkoztatás (Munkaügyi Központ)</t>
  </si>
  <si>
    <t xml:space="preserve">               VP-6-4-4.1.1-16 faluház energetikai pályázat</t>
  </si>
  <si>
    <t xml:space="preserve">               EFOP-1.5.2-16-2017-00016 Humánszolgáltatások fejlesztése</t>
  </si>
  <si>
    <t xml:space="preserve">               KEHOP-2.2.1-15-2015-00005 Bonyhád és aggl.térség szennyvíztelep fejlesztése</t>
  </si>
  <si>
    <t xml:space="preserve">               Balatonalmádi Szociális Társulás 2016. évi elszámolás</t>
  </si>
  <si>
    <t xml:space="preserve">               Balatonalmádi Város Önkormányzata 2016. évi elszámolás</t>
  </si>
  <si>
    <t xml:space="preserve">               Busa Hungarica visszatérítése</t>
  </si>
  <si>
    <t xml:space="preserve">Egyéb működési célú támogatások bevételei ÁH-on belülről </t>
  </si>
  <si>
    <t>Működési célú támogatások államháztartáson belülről összesen:</t>
  </si>
  <si>
    <t xml:space="preserve"> 2. Felhalmozási célú támogatások államháztartáson belülről</t>
  </si>
  <si>
    <t xml:space="preserve"> 1.  Felhalmozási célú önkormányzati támogatások </t>
  </si>
  <si>
    <t>Céljellegű dec.</t>
  </si>
  <si>
    <t>Céltámogatás</t>
  </si>
  <si>
    <t>Kistelepülési önkormányzatok alacsony összegű fejlesztéseinek támogatása</t>
  </si>
  <si>
    <t>Helyi önkormányzatok kiegészítő támogatásai (Költségvetési törvény 3. számú melléklete alapján)</t>
  </si>
  <si>
    <t>Miske óvoda felújítás támogatás</t>
  </si>
  <si>
    <t>Adósságkonszolídációban nem részesült települési önkormányzatok fejlesztési támogatása</t>
  </si>
  <si>
    <t>Felhalmozési célú önkormányzati támogatások összesen:</t>
  </si>
  <si>
    <t xml:space="preserve">  2.  Felhalmozási célú visszatérítendő támogatások, kölcsönök visszatérülése ÁH-on belülről</t>
  </si>
  <si>
    <t>Felhalmozási célú visszatérítendő támogatások, kölcsönök megtérülése ÁH-on belülről</t>
  </si>
  <si>
    <t>Felhalmozási célú visszatérítendő támogatások, kölcsönök visszatérülése ÁH-on belülről</t>
  </si>
  <si>
    <t xml:space="preserve">  3.  Felhalmozási célú visszatérítendő támogatások, kölcsönök igénybevétele ÁH-on belülről</t>
  </si>
  <si>
    <t>Felhalmozási célú visszatérítendő támogatások, kölcsönök igénybevétele ÁH-on belülről</t>
  </si>
  <si>
    <t xml:space="preserve"> 4. Egyéb felhalmozási célú támogatások bevételei államháztartáson belülről</t>
  </si>
  <si>
    <t>ebből:   KDOP csapadékvíz elvezetés</t>
  </si>
  <si>
    <t>ebből:   VP-6-4-4.1.1-16 faluház energetikai pályázat</t>
  </si>
  <si>
    <t>ebből: EFOP-1.5.2-16-2017-00016 Humánszolgáltatások fejlesztése</t>
  </si>
  <si>
    <t>ebből: KEHOP-2.2.1-15-2015-00005 Bonyhád és aggl.térség szennyvíztelep fejlesztése</t>
  </si>
  <si>
    <t>ebből:   KEOP napelemes pályázat</t>
  </si>
  <si>
    <t>ebből:   EMVA gépkocsivásárlás pályázat</t>
  </si>
  <si>
    <t>ebből:   Miske Óvoda felújítás támogatás</t>
  </si>
  <si>
    <t>Egészségügyi Központ ügyeleti autó támogatás visszatérítése</t>
  </si>
  <si>
    <t>Egyéb felhalmozási célú támogatások bevételei ÁH-on belülről összesen:</t>
  </si>
  <si>
    <t>Felhalmozási célú támogatások államháztartáson belülről összesen:</t>
  </si>
  <si>
    <t>3. Közhatalmi bevételek</t>
  </si>
  <si>
    <t xml:space="preserve">  1. Vagyoni típusú adók</t>
  </si>
  <si>
    <t>Építményadó</t>
  </si>
  <si>
    <t>Telekadó</t>
  </si>
  <si>
    <t>Vagyoni típusú adók összesen :</t>
  </si>
  <si>
    <t xml:space="preserve">  2. Termékek és szolgáltatások adói</t>
  </si>
  <si>
    <t>Gépjárműadó</t>
  </si>
  <si>
    <t>Id.forg.adó tart.alapján</t>
  </si>
  <si>
    <t>Iparűzési adó</t>
  </si>
  <si>
    <t>Talajterhelési díj</t>
  </si>
  <si>
    <t>Termékek és szolgáltatások adói összesen :</t>
  </si>
  <si>
    <t xml:space="preserve">  3. Egyéb közhatalmi bevételek</t>
  </si>
  <si>
    <t>Igazgatási szolgáltatási díj</t>
  </si>
  <si>
    <t>Környezetvédelmi bírság</t>
  </si>
  <si>
    <t xml:space="preserve">Természetvédelmi bírság </t>
  </si>
  <si>
    <t>Építésügyi bírság</t>
  </si>
  <si>
    <t>Szabálysértési és közigazgatási bírság helyi önkormányzatot megillető része</t>
  </si>
  <si>
    <t>Egyéb bírság</t>
  </si>
  <si>
    <t>Ebrendészeti hozzájárulás</t>
  </si>
  <si>
    <t>Késedelmi és önellenőrzési pótlék</t>
  </si>
  <si>
    <t>Egyéb különféle közhatalmi bevételek</t>
  </si>
  <si>
    <t>Egyéb közhatalmi bevételek összesen :</t>
  </si>
  <si>
    <t>Közhatalmi bevételek összesen :</t>
  </si>
  <si>
    <t>4. Működési bevételek:</t>
  </si>
  <si>
    <t>Önkormányzat</t>
  </si>
  <si>
    <t>011130</t>
  </si>
  <si>
    <t>Önkormányzatok és önkormányzati hivatalok jogalkotó és általános igazgatási tevékenysége</t>
  </si>
  <si>
    <t>013350</t>
  </si>
  <si>
    <t>Az önkormányzati vagyonnal való gazdálkodással kapcsolatos feladat</t>
  </si>
  <si>
    <t>016080</t>
  </si>
  <si>
    <t>Kiemelt állami és önkormányzati rendezvények</t>
  </si>
  <si>
    <t>045120</t>
  </si>
  <si>
    <t>Út- és autópálya építés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</si>
  <si>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</si>
  <si>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</si>
  <si>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</si>
  <si>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</si>
  <si>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</si>
  <si>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</si>
  <si>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</si>
  <si>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Vízellátással kapcsolatos közmű építése, fenntartása, üzemel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</si>
  <si>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</si>
  <si>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</si>
  <si>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</si>
  <si>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</si>
  <si>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</si>
  <si>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</si>
  <si>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</si>
  <si>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Nemzetközi kulturális együttműködés</t>
  </si>
  <si>
    <t>091110</t>
  </si>
  <si>
    <t>Óvodai nevelés szakmai ellátás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</si>
  <si>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</si>
  <si>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</si>
  <si>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</si>
  <si>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</si>
  <si>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</si>
  <si>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</si>
  <si>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</si>
  <si>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</si>
  <si>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</si>
  <si>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</si>
  <si>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900020</t>
  </si>
  <si>
    <t>Önkormányzatok funkcióra nem sorolható bevételei államháztartáson kívülről</t>
  </si>
  <si>
    <t>066010</t>
  </si>
  <si>
    <t>Zöldterület-kezelés</t>
  </si>
  <si>
    <t>Önkormányzat összesen:</t>
  </si>
  <si>
    <t xml:space="preserve">Miske Óvoda </t>
  </si>
  <si>
    <t>Miske Óvoda</t>
  </si>
  <si>
    <t>Óvodai intézményi étkeztetés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</si>
  <si>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</si>
  <si>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</si>
  <si>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</si>
  <si>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</si>
  <si>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</si>
  <si>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 xml:space="preserve">Működési bevételek összesen: </t>
  </si>
  <si>
    <t xml:space="preserve"> 5.  Felhalmozási bevételek</t>
  </si>
  <si>
    <t xml:space="preserve">Immateriális javak értékesítése 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</si>
  <si>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</si>
  <si>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</si>
  <si>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</si>
  <si>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</si>
  <si>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 xml:space="preserve">Felhalmozási bevételek összesen: </t>
  </si>
  <si>
    <t xml:space="preserve"> 6. Működési célú átvett pénzeszközök</t>
  </si>
  <si>
    <t xml:space="preserve">  1. Működési célú visszatérítendő támogatások, kölcsönök visszatérülése államháztartáson kívülről</t>
  </si>
  <si>
    <t xml:space="preserve">Működési célú visszatérítendő támogatások, kölcsönök visszatérülése államháztartáson kívülről </t>
  </si>
  <si>
    <t>Működési célú visszatérítendő támogatások, kölcsönök visszatérülése államháztartáson kívülről összesen:</t>
  </si>
  <si>
    <t xml:space="preserve">  2. Egyéb működési célú átvett pénzeszközök</t>
  </si>
  <si>
    <t xml:space="preserve">                                      .-Viziközmű üzemeltetőtől átvett pénzeszköz (DRV Zrt.)</t>
  </si>
  <si>
    <t xml:space="preserve">                                      -  Működési célú átvett pénzeszköz háztartásoktól (adomány) </t>
  </si>
  <si>
    <t xml:space="preserve">                                      - Működési célú átvett pénzeszköz háztartásoktól TRT (földvédelmi járadék)</t>
  </si>
  <si>
    <t xml:space="preserve">                                      - Temetési költség megfizetése magánszemélytől</t>
  </si>
  <si>
    <t xml:space="preserve">                                      - Testvértelepülési látogatás utazási költség megtérítése lakosságtól</t>
  </si>
  <si>
    <t xml:space="preserve">                                      -  Működési célú átvett pénzeszköz háztartásoktól lakossági támogatás falunapi rendezvényhez</t>
  </si>
  <si>
    <t>Egyéb működési célú átvett pénzeszközök összesen:</t>
  </si>
  <si>
    <t xml:space="preserve"> 7. Felhalmozási célú átvett pénzeszközök</t>
  </si>
  <si>
    <t xml:space="preserve">  1. Felhalmozási célú visszatérítendő támogatások, kölcsönök visszatérülése államháztartáson kívülről</t>
  </si>
  <si>
    <t>Fenyves u. útépítés</t>
  </si>
  <si>
    <t>Felhalmozási célú visszatérítendő támogatások, kölcsönök visszatérülése államháztartáson kívülről</t>
  </si>
  <si>
    <t xml:space="preserve">  2. Egyéb felhalmozási célú átvett pénzeszközök</t>
  </si>
  <si>
    <t>ebből:     háztartástól - Miske utca útépítés hozzájárulás</t>
  </si>
  <si>
    <t xml:space="preserve">                                      - Felhalmozási célú átvett pénzeszköz háztartásoktól TRT</t>
  </si>
  <si>
    <t xml:space="preserve">                                     .- Kertvég utca útépítés hozzájárulás</t>
  </si>
  <si>
    <t>045121</t>
  </si>
  <si>
    <t xml:space="preserve">                                      - Fenyves utca útépítés hozzájárulás</t>
  </si>
  <si>
    <t xml:space="preserve">                                      - Felhalmozási célú átvett pénzeszköz háztartásoktól (adomány) </t>
  </si>
  <si>
    <t>Egyéb felhalmozási célú átvett pénzeszközök összesen:</t>
  </si>
  <si>
    <t>Felhalmozási célú átvett pénzeszközök összesen</t>
  </si>
  <si>
    <t>1-7. Költségvetési bevételek összesen:</t>
  </si>
  <si>
    <t>8. Finanszírozási bevételek</t>
  </si>
  <si>
    <t xml:space="preserve">  1.</t>
  </si>
  <si>
    <t>Belföldi finanszírozás bevételei</t>
  </si>
  <si>
    <t xml:space="preserve">   1.  Működési célú maradvány</t>
  </si>
  <si>
    <t>Óvoda</t>
  </si>
  <si>
    <t>Működési célú maradvány összesen:</t>
  </si>
  <si>
    <t xml:space="preserve">   2.  Felhalmozási célú maradvány</t>
  </si>
  <si>
    <t>Felhalmozási célú maradvány összesen :</t>
  </si>
  <si>
    <t xml:space="preserve">   3.  Finanszirozási célú  egyéb bevételek</t>
  </si>
  <si>
    <t>Finanszírozási  célú egyéb bevételek összesen :</t>
  </si>
  <si>
    <t>Maradvány igénybevétele összesen:</t>
  </si>
  <si>
    <t>2. ÁH-n belüli megelőlegezés</t>
  </si>
  <si>
    <t>ÁH-n belüli megelőlegezés</t>
  </si>
  <si>
    <t>ÁH-n belüli megelőlegezés összesen :</t>
  </si>
  <si>
    <t xml:space="preserve">  3. Betétek megszüntetése</t>
  </si>
  <si>
    <t>Lekötött betétek megszüntetése</t>
  </si>
  <si>
    <t>Lekötött betétek megszüntetése összesen :</t>
  </si>
  <si>
    <t xml:space="preserve"> 4. Belföldi értékpapírok bevételei</t>
  </si>
  <si>
    <t>Belföldi értékpapírok bevételei összesen:</t>
  </si>
  <si>
    <t>Belföldi finanszírozás bevételei összesen:</t>
  </si>
  <si>
    <t xml:space="preserve">    2. Külföldi finanszírozási bevételei</t>
  </si>
  <si>
    <t>Külföldi finanszírozási bevételei</t>
  </si>
  <si>
    <t>Külföldi finanszírozási bevételei összesen :</t>
  </si>
  <si>
    <t>8 . Finanszirozási bevételek összesen</t>
  </si>
  <si>
    <t>1-8. BEVÉTELEK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</si>
</sst>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color indexed="8"/>
      <name val="Arial"/>
      <family val="2"/>
      <charset val="238"/>
    </font>
    <font>
      <b/>
      <sz val="13"/>
      <name val="Arial"/>
      <family val="2"/>
      <charset val="238"/>
    </font>
    <font>
      <sz val="13"/>
      <name val="MS Sans Serif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69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0" xfId="0" applyFont="1" applyFill="1"/>
    <xf numFmtId="3" fontId="0" fillId="0" borderId="0" xfId="0" applyNumberFormat="1"/>
    <xf numFmtId="0" fontId="3" fillId="0" borderId="0" xfId="0" applyFont="1"/>
    <xf numFmtId="165" fontId="3" fillId="0" borderId="0" xfId="0" applyNumberFormat="1" applyFont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0" fontId="6" fillId="0" borderId="30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56" xfId="0" applyFont="1" applyFill="1" applyBorder="1" applyAlignment="1">
      <alignment horizontal="center"/>
    </xf>
    <xf numFmtId="3" fontId="6" fillId="0" borderId="4" xfId="0" applyNumberFormat="1" applyFont="1" applyFill="1" applyBorder="1" applyAlignment="1">
      <alignment horizontal="center"/>
    </xf>
    <xf numFmtId="0" fontId="7" fillId="0" borderId="14" xfId="0" applyFont="1" applyBorder="1" applyAlignment="1">
      <alignment horizontal="right"/>
    </xf>
    <xf numFmtId="0" fontId="7" fillId="2" borderId="0" xfId="0" applyFont="1" applyFill="1" applyBorder="1"/>
    <xf numFmtId="3" fontId="8" fillId="2" borderId="0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8" fillId="0" borderId="31" xfId="0" applyNumberFormat="1" applyFont="1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6" fillId="0" borderId="0" xfId="0" applyFont="1" applyBorder="1" applyAlignment="1"/>
    <xf numFmtId="3" fontId="3" fillId="0" borderId="0" xfId="0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3" fontId="3" fillId="0" borderId="46" xfId="0" applyNumberFormat="1" applyFont="1" applyBorder="1" applyAlignment="1">
      <alignment horizontal="center"/>
    </xf>
    <xf numFmtId="0" fontId="6" fillId="0" borderId="0" xfId="0" applyFont="1" applyFill="1" applyBorder="1"/>
    <xf numFmtId="3" fontId="3" fillId="0" borderId="19" xfId="0" applyNumberFormat="1" applyFont="1" applyBorder="1" applyAlignment="1">
      <alignment horizontal="center"/>
    </xf>
    <xf numFmtId="3" fontId="3" fillId="0" borderId="26" xfId="0" applyNumberFormat="1" applyFont="1" applyBorder="1"/>
    <xf numFmtId="3" fontId="3" fillId="0" borderId="46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49" xfId="0" applyFont="1" applyFill="1" applyBorder="1" applyAlignment="1">
      <alignment horizontal="right"/>
    </xf>
    <xf numFmtId="3" fontId="3" fillId="0" borderId="20" xfId="0" applyNumberFormat="1" applyFont="1" applyFill="1" applyBorder="1" applyAlignment="1">
      <alignment horizontal="right"/>
    </xf>
    <xf numFmtId="0" fontId="3" fillId="0" borderId="42" xfId="0" applyFont="1" applyFill="1" applyBorder="1"/>
    <xf numFmtId="3" fontId="3" fillId="0" borderId="6" xfId="0" applyNumberFormat="1" applyFont="1" applyFill="1" applyBorder="1"/>
    <xf numFmtId="3" fontId="3" fillId="0" borderId="57" xfId="0" applyNumberFormat="1" applyFont="1" applyFill="1" applyBorder="1"/>
    <xf numFmtId="3" fontId="3" fillId="0" borderId="9" xfId="0" applyNumberFormat="1" applyFont="1" applyFill="1" applyBorder="1"/>
    <xf numFmtId="3" fontId="3" fillId="0" borderId="48" xfId="0" applyNumberFormat="1" applyFont="1" applyFill="1" applyBorder="1"/>
    <xf numFmtId="0" fontId="3" fillId="0" borderId="42" xfId="0" applyFont="1" applyFill="1" applyBorder="1" applyAlignment="1">
      <alignment wrapText="1"/>
    </xf>
    <xf numFmtId="3" fontId="3" fillId="0" borderId="10" xfId="0" applyNumberFormat="1" applyFont="1" applyFill="1" applyBorder="1"/>
    <xf numFmtId="3" fontId="3" fillId="0" borderId="50" xfId="0" applyNumberFormat="1" applyFont="1" applyFill="1" applyBorder="1"/>
    <xf numFmtId="0" fontId="3" fillId="0" borderId="49" xfId="0" applyFont="1" applyBorder="1" applyAlignment="1">
      <alignment horizontal="right"/>
    </xf>
    <xf numFmtId="3" fontId="3" fillId="0" borderId="49" xfId="0" applyNumberFormat="1" applyFont="1" applyBorder="1" applyAlignment="1">
      <alignment horizontal="right"/>
    </xf>
    <xf numFmtId="0" fontId="3" fillId="0" borderId="37" xfId="0" applyFont="1" applyFill="1" applyBorder="1"/>
    <xf numFmtId="3" fontId="3" fillId="0" borderId="25" xfId="0" applyNumberFormat="1" applyFont="1" applyFill="1" applyBorder="1"/>
    <xf numFmtId="3" fontId="3" fillId="0" borderId="52" xfId="0" applyNumberFormat="1" applyFont="1" applyFill="1" applyBorder="1"/>
    <xf numFmtId="0" fontId="3" fillId="0" borderId="0" xfId="0" applyFont="1" applyBorder="1" applyAlignment="1">
      <alignment horizontal="center"/>
    </xf>
    <xf numFmtId="3" fontId="6" fillId="0" borderId="58" xfId="0" applyNumberFormat="1" applyFont="1" applyBorder="1" applyAlignment="1">
      <alignment horizontal="right"/>
    </xf>
    <xf numFmtId="0" fontId="6" fillId="0" borderId="4" xfId="0" applyFont="1" applyFill="1" applyBorder="1" applyAlignment="1">
      <alignment vertical="top" wrapText="1"/>
    </xf>
    <xf numFmtId="3" fontId="6" fillId="0" borderId="4" xfId="0" applyNumberFormat="1" applyFont="1" applyFill="1" applyBorder="1" applyAlignment="1">
      <alignment horizontal="right"/>
    </xf>
    <xf numFmtId="0" fontId="6" fillId="0" borderId="19" xfId="0" applyFont="1" applyFill="1" applyBorder="1" applyAlignment="1"/>
    <xf numFmtId="3" fontId="6" fillId="0" borderId="19" xfId="0" applyNumberFormat="1" applyFont="1" applyBorder="1" applyAlignment="1"/>
    <xf numFmtId="3" fontId="6" fillId="0" borderId="20" xfId="0" applyNumberFormat="1" applyFont="1" applyBorder="1" applyAlignment="1"/>
    <xf numFmtId="3" fontId="3" fillId="0" borderId="9" xfId="0" applyNumberFormat="1" applyFont="1" applyFill="1" applyBorder="1" applyAlignment="1">
      <alignment horizontal="center"/>
    </xf>
    <xf numFmtId="3" fontId="3" fillId="0" borderId="48" xfId="0" applyNumberFormat="1" applyFont="1" applyFill="1" applyBorder="1" applyAlignment="1">
      <alignment horizontal="center"/>
    </xf>
    <xf numFmtId="3" fontId="3" fillId="0" borderId="49" xfId="1" applyNumberFormat="1" applyFont="1" applyBorder="1" applyAlignment="1">
      <alignment horizontal="right"/>
    </xf>
    <xf numFmtId="0" fontId="3" fillId="0" borderId="0" xfId="0" applyFont="1" applyFill="1" applyBorder="1"/>
    <xf numFmtId="0" fontId="3" fillId="0" borderId="43" xfId="0" applyFont="1" applyFill="1" applyBorder="1"/>
    <xf numFmtId="3" fontId="6" fillId="0" borderId="0" xfId="0" applyNumberFormat="1" applyFont="1" applyBorder="1" applyAlignment="1">
      <alignment horizontal="right"/>
    </xf>
    <xf numFmtId="3" fontId="6" fillId="0" borderId="23" xfId="0" applyNumberFormat="1" applyFont="1" applyBorder="1" applyAlignment="1">
      <alignment horizontal="left"/>
    </xf>
    <xf numFmtId="3" fontId="6" fillId="0" borderId="4" xfId="0" applyNumberFormat="1" applyFont="1" applyBorder="1" applyAlignment="1">
      <alignment horizontal="right"/>
    </xf>
    <xf numFmtId="0" fontId="6" fillId="0" borderId="19" xfId="0" applyFont="1" applyFill="1" applyBorder="1" applyAlignment="1">
      <alignment wrapText="1"/>
    </xf>
    <xf numFmtId="0" fontId="0" fillId="0" borderId="19" xfId="0" applyBorder="1" applyAlignment="1">
      <alignment wrapText="1"/>
    </xf>
    <xf numFmtId="3" fontId="6" fillId="0" borderId="26" xfId="0" applyNumberFormat="1" applyFont="1" applyFill="1" applyBorder="1" applyAlignment="1"/>
    <xf numFmtId="3" fontId="6" fillId="0" borderId="46" xfId="0" applyNumberFormat="1" applyFont="1" applyFill="1" applyBorder="1" applyAlignment="1"/>
    <xf numFmtId="3" fontId="3" fillId="0" borderId="42" xfId="0" applyNumberFormat="1" applyFont="1" applyFill="1" applyBorder="1" applyAlignment="1">
      <alignment horizontal="right"/>
    </xf>
    <xf numFmtId="0" fontId="3" fillId="0" borderId="29" xfId="0" applyFont="1" applyFill="1" applyBorder="1"/>
    <xf numFmtId="3" fontId="3" fillId="0" borderId="29" xfId="0" applyNumberFormat="1" applyFont="1" applyFill="1" applyBorder="1"/>
    <xf numFmtId="3" fontId="3" fillId="0" borderId="18" xfId="0" applyNumberFormat="1" applyFont="1" applyFill="1" applyBorder="1"/>
    <xf numFmtId="0" fontId="6" fillId="0" borderId="21" xfId="0" applyFont="1" applyFill="1" applyBorder="1"/>
    <xf numFmtId="3" fontId="6" fillId="0" borderId="16" xfId="0" applyNumberFormat="1" applyFont="1" applyFill="1" applyBorder="1"/>
    <xf numFmtId="3" fontId="6" fillId="0" borderId="21" xfId="0" applyNumberFormat="1" applyFont="1" applyFill="1" applyBorder="1"/>
    <xf numFmtId="3" fontId="6" fillId="0" borderId="22" xfId="0" applyNumberFormat="1" applyFont="1" applyFill="1" applyBorder="1"/>
    <xf numFmtId="3" fontId="6" fillId="0" borderId="0" xfId="0" applyNumberFormat="1" applyFont="1" applyBorder="1" applyAlignment="1"/>
    <xf numFmtId="0" fontId="6" fillId="0" borderId="23" xfId="0" applyFont="1" applyFill="1" applyBorder="1"/>
    <xf numFmtId="3" fontId="6" fillId="0" borderId="15" xfId="0" applyNumberFormat="1" applyFont="1" applyBorder="1" applyAlignment="1"/>
    <xf numFmtId="3" fontId="6" fillId="0" borderId="23" xfId="0" applyNumberFormat="1" applyFont="1" applyBorder="1" applyAlignment="1"/>
    <xf numFmtId="3" fontId="6" fillId="0" borderId="4" xfId="0" applyNumberFormat="1" applyFont="1" applyBorder="1" applyAlignment="1"/>
    <xf numFmtId="0" fontId="3" fillId="0" borderId="14" xfId="0" applyFont="1" applyBorder="1"/>
    <xf numFmtId="3" fontId="6" fillId="0" borderId="0" xfId="0" applyNumberFormat="1" applyFont="1" applyBorder="1" applyAlignment="1">
      <alignment horizontal="left"/>
    </xf>
    <xf numFmtId="3" fontId="6" fillId="0" borderId="26" xfId="0" applyNumberFormat="1" applyFont="1" applyBorder="1" applyAlignment="1">
      <alignment horizontal="right"/>
    </xf>
    <xf numFmtId="3" fontId="6" fillId="0" borderId="46" xfId="0" applyNumberFormat="1" applyFont="1" applyBorder="1" applyAlignment="1">
      <alignment horizontal="right"/>
    </xf>
    <xf numFmtId="3" fontId="6" fillId="0" borderId="20" xfId="1" applyNumberFormat="1" applyFont="1" applyBorder="1" applyAlignment="1"/>
    <xf numFmtId="0" fontId="3" fillId="0" borderId="42" xfId="0" applyFont="1" applyBorder="1"/>
    <xf numFmtId="3" fontId="3" fillId="0" borderId="10" xfId="0" applyNumberFormat="1" applyFont="1" applyBorder="1"/>
    <xf numFmtId="3" fontId="3" fillId="0" borderId="50" xfId="0" applyNumberFormat="1" applyFont="1" applyBorder="1"/>
    <xf numFmtId="3" fontId="6" fillId="0" borderId="59" xfId="0" applyNumberFormat="1" applyFont="1" applyBorder="1" applyAlignment="1">
      <alignment horizontal="right"/>
    </xf>
    <xf numFmtId="3" fontId="6" fillId="0" borderId="42" xfId="0" applyNumberFormat="1" applyFont="1" applyBorder="1" applyAlignment="1">
      <alignment horizontal="left"/>
    </xf>
    <xf numFmtId="3" fontId="6" fillId="0" borderId="1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0" fontId="3" fillId="0" borderId="6" xfId="0" applyFont="1" applyFill="1" applyBorder="1"/>
    <xf numFmtId="3" fontId="3" fillId="0" borderId="6" xfId="0" applyNumberFormat="1" applyFont="1" applyBorder="1"/>
    <xf numFmtId="3" fontId="3" fillId="0" borderId="57" xfId="0" applyNumberFormat="1" applyFont="1" applyBorder="1"/>
    <xf numFmtId="49" fontId="6" fillId="0" borderId="20" xfId="0" applyNumberFormat="1" applyFont="1" applyFill="1" applyBorder="1" applyAlignment="1">
      <alignment horizontal="center"/>
    </xf>
    <xf numFmtId="0" fontId="3" fillId="0" borderId="10" xfId="0" applyFont="1" applyFill="1" applyBorder="1"/>
    <xf numFmtId="0" fontId="3" fillId="0" borderId="9" xfId="0" applyFont="1" applyFill="1" applyBorder="1"/>
    <xf numFmtId="0" fontId="3" fillId="0" borderId="10" xfId="0" applyFont="1" applyFill="1" applyBorder="1" applyAlignment="1">
      <alignment horizontal="left"/>
    </xf>
    <xf numFmtId="49" fontId="6" fillId="0" borderId="28" xfId="0" applyNumberFormat="1" applyFont="1" applyFill="1" applyBorder="1" applyAlignment="1">
      <alignment horizontal="center"/>
    </xf>
    <xf numFmtId="0" fontId="3" fillId="3" borderId="9" xfId="0" applyFont="1" applyFill="1" applyBorder="1"/>
    <xf numFmtId="3" fontId="3" fillId="3" borderId="10" xfId="0" applyNumberFormat="1" applyFont="1" applyFill="1" applyBorder="1"/>
    <xf numFmtId="3" fontId="3" fillId="3" borderId="50" xfId="0" applyNumberFormat="1" applyFont="1" applyFill="1" applyBorder="1"/>
    <xf numFmtId="0" fontId="9" fillId="3" borderId="39" xfId="0" applyFont="1" applyFill="1" applyBorder="1"/>
    <xf numFmtId="0" fontId="3" fillId="0" borderId="25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16" xfId="0" applyNumberFormat="1" applyFont="1" applyFill="1" applyBorder="1"/>
    <xf numFmtId="3" fontId="3" fillId="0" borderId="60" xfId="0" applyNumberFormat="1" applyFont="1" applyFill="1" applyBorder="1"/>
    <xf numFmtId="0" fontId="3" fillId="0" borderId="28" xfId="0" applyFont="1" applyFill="1" applyBorder="1"/>
    <xf numFmtId="3" fontId="3" fillId="0" borderId="28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/>
    </xf>
    <xf numFmtId="0" fontId="3" fillId="0" borderId="14" xfId="0" applyFont="1" applyBorder="1" applyAlignment="1">
      <alignment horizontal="right"/>
    </xf>
    <xf numFmtId="0" fontId="6" fillId="0" borderId="4" xfId="0" applyFont="1" applyFill="1" applyBorder="1"/>
    <xf numFmtId="3" fontId="6" fillId="0" borderId="4" xfId="0" applyNumberFormat="1" applyFont="1" applyBorder="1"/>
    <xf numFmtId="3" fontId="6" fillId="0" borderId="0" xfId="0" applyNumberFormat="1" applyFont="1" applyBorder="1"/>
    <xf numFmtId="3" fontId="6" fillId="0" borderId="26" xfId="0" applyNumberFormat="1" applyFont="1" applyBorder="1"/>
    <xf numFmtId="3" fontId="6" fillId="0" borderId="46" xfId="0" applyNumberFormat="1" applyFont="1" applyBorder="1"/>
    <xf numFmtId="3" fontId="6" fillId="2" borderId="26" xfId="0" applyNumberFormat="1" applyFont="1" applyFill="1" applyBorder="1"/>
    <xf numFmtId="3" fontId="6" fillId="2" borderId="46" xfId="0" applyNumberFormat="1" applyFont="1" applyFill="1" applyBorder="1"/>
    <xf numFmtId="0" fontId="7" fillId="0" borderId="14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3" fontId="7" fillId="0" borderId="0" xfId="0" applyNumberFormat="1" applyFont="1" applyBorder="1" applyAlignment="1">
      <alignment horizontal="center"/>
    </xf>
    <xf numFmtId="3" fontId="7" fillId="0" borderId="26" xfId="0" applyNumberFormat="1" applyFont="1" applyBorder="1" applyAlignment="1">
      <alignment horizontal="center"/>
    </xf>
    <xf numFmtId="3" fontId="7" fillId="0" borderId="46" xfId="0" applyNumberFormat="1" applyFont="1" applyBorder="1" applyAlignment="1">
      <alignment horizontal="center"/>
    </xf>
    <xf numFmtId="3" fontId="7" fillId="0" borderId="19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3" fontId="7" fillId="0" borderId="33" xfId="0" applyNumberFormat="1" applyFont="1" applyBorder="1" applyAlignment="1">
      <alignment horizontal="center"/>
    </xf>
    <xf numFmtId="0" fontId="3" fillId="0" borderId="42" xfId="0" applyFont="1" applyFill="1" applyBorder="1" applyAlignment="1">
      <alignment horizontal="right"/>
    </xf>
    <xf numFmtId="0" fontId="6" fillId="0" borderId="29" xfId="0" applyFont="1" applyFill="1" applyBorder="1" applyAlignment="1">
      <alignment horizontal="left"/>
    </xf>
    <xf numFmtId="0" fontId="6" fillId="0" borderId="18" xfId="0" applyFont="1" applyFill="1" applyBorder="1" applyAlignment="1">
      <alignment horizontal="left"/>
    </xf>
    <xf numFmtId="3" fontId="3" fillId="0" borderId="6" xfId="0" applyNumberFormat="1" applyFont="1" applyFill="1" applyBorder="1" applyAlignment="1"/>
    <xf numFmtId="3" fontId="3" fillId="0" borderId="18" xfId="0" applyNumberFormat="1" applyFont="1" applyFill="1" applyBorder="1" applyAlignment="1"/>
    <xf numFmtId="0" fontId="6" fillId="0" borderId="12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3" fontId="3" fillId="0" borderId="10" xfId="0" applyNumberFormat="1" applyFont="1" applyFill="1" applyBorder="1" applyAlignment="1"/>
    <xf numFmtId="3" fontId="3" fillId="0" borderId="11" xfId="0" applyNumberFormat="1" applyFont="1" applyFill="1" applyBorder="1" applyAlignment="1"/>
    <xf numFmtId="0" fontId="3" fillId="3" borderId="12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3" fontId="3" fillId="3" borderId="10" xfId="0" applyNumberFormat="1" applyFont="1" applyFill="1" applyBorder="1" applyAlignment="1"/>
    <xf numFmtId="3" fontId="3" fillId="3" borderId="11" xfId="0" applyNumberFormat="1" applyFont="1" applyFill="1" applyBorder="1" applyAlignment="1"/>
    <xf numFmtId="0" fontId="6" fillId="0" borderId="12" xfId="0" applyFont="1" applyFill="1" applyBorder="1"/>
    <xf numFmtId="0" fontId="3" fillId="0" borderId="11" xfId="0" applyFont="1" applyFill="1" applyBorder="1"/>
    <xf numFmtId="3" fontId="6" fillId="0" borderId="10" xfId="0" applyNumberFormat="1" applyFont="1" applyFill="1" applyBorder="1" applyAlignment="1"/>
    <xf numFmtId="3" fontId="6" fillId="0" borderId="11" xfId="0" applyNumberFormat="1" applyFont="1" applyFill="1" applyBorder="1" applyAlignment="1"/>
    <xf numFmtId="0" fontId="6" fillId="0" borderId="39" xfId="0" applyFont="1" applyFill="1" applyBorder="1" applyAlignment="1">
      <alignment horizontal="left"/>
    </xf>
    <xf numFmtId="0" fontId="3" fillId="0" borderId="61" xfId="0" applyFont="1" applyFill="1" applyBorder="1"/>
    <xf numFmtId="0" fontId="6" fillId="0" borderId="21" xfId="0" applyFont="1" applyFill="1" applyBorder="1" applyAlignment="1">
      <alignment horizontal="left"/>
    </xf>
    <xf numFmtId="0" fontId="6" fillId="0" borderId="22" xfId="0" applyFont="1" applyFill="1" applyBorder="1" applyAlignment="1">
      <alignment horizontal="left"/>
    </xf>
    <xf numFmtId="3" fontId="3" fillId="0" borderId="16" xfId="0" applyNumberFormat="1" applyFont="1" applyFill="1" applyBorder="1" applyAlignment="1"/>
    <xf numFmtId="3" fontId="3" fillId="0" borderId="22" xfId="0" applyNumberFormat="1" applyFont="1" applyFill="1" applyBorder="1" applyAlignment="1"/>
    <xf numFmtId="0" fontId="3" fillId="0" borderId="42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left"/>
    </xf>
    <xf numFmtId="0" fontId="3" fillId="0" borderId="24" xfId="0" applyFont="1" applyFill="1" applyBorder="1"/>
    <xf numFmtId="3" fontId="3" fillId="0" borderId="26" xfId="0" applyNumberFormat="1" applyFont="1" applyFill="1" applyBorder="1" applyAlignment="1"/>
    <xf numFmtId="3" fontId="3" fillId="0" borderId="13" xfId="0" applyNumberFormat="1" applyFont="1" applyFill="1" applyBorder="1" applyAlignment="1"/>
    <xf numFmtId="0" fontId="6" fillId="0" borderId="28" xfId="0" applyFont="1" applyBorder="1" applyAlignment="1">
      <alignment horizontal="left"/>
    </xf>
    <xf numFmtId="3" fontId="6" fillId="0" borderId="3" xfId="0" applyNumberFormat="1" applyFont="1" applyBorder="1" applyAlignment="1"/>
    <xf numFmtId="3" fontId="6" fillId="0" borderId="26" xfId="0" applyNumberFormat="1" applyFont="1" applyBorder="1" applyAlignment="1"/>
    <xf numFmtId="3" fontId="6" fillId="0" borderId="46" xfId="0" applyNumberFormat="1" applyFont="1" applyBorder="1" applyAlignment="1"/>
    <xf numFmtId="0" fontId="8" fillId="0" borderId="14" xfId="0" applyFont="1" applyBorder="1"/>
    <xf numFmtId="0" fontId="7" fillId="0" borderId="0" xfId="0" applyFont="1" applyFill="1" applyBorder="1"/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left"/>
    </xf>
    <xf numFmtId="3" fontId="7" fillId="0" borderId="26" xfId="0" applyNumberFormat="1" applyFont="1" applyBorder="1" applyAlignment="1">
      <alignment horizontal="right"/>
    </xf>
    <xf numFmtId="3" fontId="7" fillId="0" borderId="46" xfId="0" applyNumberFormat="1" applyFont="1" applyBorder="1" applyAlignment="1">
      <alignment horizontal="right"/>
    </xf>
    <xf numFmtId="0" fontId="6" fillId="0" borderId="42" xfId="0" applyFont="1" applyBorder="1"/>
    <xf numFmtId="0" fontId="3" fillId="0" borderId="61" xfId="0" applyFont="1" applyBorder="1"/>
    <xf numFmtId="3" fontId="3" fillId="0" borderId="25" xfId="0" applyNumberFormat="1" applyFont="1" applyBorder="1"/>
    <xf numFmtId="3" fontId="3" fillId="0" borderId="52" xfId="0" applyNumberFormat="1" applyFont="1" applyBorder="1"/>
    <xf numFmtId="3" fontId="6" fillId="0" borderId="28" xfId="0" applyNumberFormat="1" applyFont="1" applyBorder="1" applyAlignment="1">
      <alignment horizontal="right"/>
    </xf>
    <xf numFmtId="3" fontId="3" fillId="0" borderId="20" xfId="0" applyNumberFormat="1" applyFont="1" applyBorder="1" applyAlignment="1">
      <alignment horizontal="left"/>
    </xf>
    <xf numFmtId="3" fontId="3" fillId="3" borderId="9" xfId="0" applyNumberFormat="1" applyFont="1" applyFill="1" applyBorder="1"/>
    <xf numFmtId="0" fontId="3" fillId="3" borderId="39" xfId="0" applyFont="1" applyFill="1" applyBorder="1"/>
    <xf numFmtId="3" fontId="3" fillId="0" borderId="20" xfId="0" applyNumberFormat="1" applyFont="1" applyFill="1" applyBorder="1" applyAlignment="1">
      <alignment horizontal="left"/>
    </xf>
    <xf numFmtId="0" fontId="3" fillId="0" borderId="16" xfId="0" applyFont="1" applyFill="1" applyBorder="1"/>
    <xf numFmtId="0" fontId="3" fillId="0" borderId="28" xfId="0" applyFont="1" applyFill="1" applyBorder="1" applyAlignment="1">
      <alignment horizontal="center"/>
    </xf>
    <xf numFmtId="3" fontId="3" fillId="0" borderId="28" xfId="0" applyNumberFormat="1" applyFont="1" applyBorder="1" applyAlignment="1">
      <alignment horizontal="left"/>
    </xf>
    <xf numFmtId="0" fontId="6" fillId="0" borderId="34" xfId="0" applyFont="1" applyFill="1" applyBorder="1"/>
    <xf numFmtId="3" fontId="6" fillId="0" borderId="15" xfId="0" applyNumberFormat="1" applyFont="1" applyBorder="1"/>
    <xf numFmtId="3" fontId="6" fillId="0" borderId="23" xfId="0" applyNumberFormat="1" applyFont="1" applyBorder="1"/>
    <xf numFmtId="0" fontId="8" fillId="0" borderId="14" xfId="0" applyFont="1" applyBorder="1" applyAlignment="1">
      <alignment horizontal="right"/>
    </xf>
    <xf numFmtId="3" fontId="8" fillId="2" borderId="0" xfId="0" applyNumberFormat="1" applyFont="1" applyFill="1" applyBorder="1" applyAlignment="1">
      <alignment horizontal="left"/>
    </xf>
    <xf numFmtId="0" fontId="7" fillId="2" borderId="44" xfId="0" applyFont="1" applyFill="1" applyBorder="1"/>
    <xf numFmtId="3" fontId="7" fillId="2" borderId="26" xfId="0" applyNumberFormat="1" applyFont="1" applyFill="1" applyBorder="1" applyAlignment="1">
      <alignment horizontal="right"/>
    </xf>
    <xf numFmtId="3" fontId="7" fillId="2" borderId="46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19" xfId="0" applyFont="1" applyBorder="1"/>
    <xf numFmtId="3" fontId="6" fillId="0" borderId="19" xfId="0" applyNumberFormat="1" applyFont="1" applyBorder="1"/>
    <xf numFmtId="3" fontId="6" fillId="0" borderId="42" xfId="0" applyNumberFormat="1" applyFont="1" applyBorder="1"/>
    <xf numFmtId="0" fontId="3" fillId="0" borderId="6" xfId="0" applyFont="1" applyBorder="1"/>
    <xf numFmtId="0" fontId="3" fillId="0" borderId="16" xfId="0" applyFont="1" applyBorder="1"/>
    <xf numFmtId="0" fontId="6" fillId="0" borderId="23" xfId="0" applyFont="1" applyBorder="1"/>
    <xf numFmtId="3" fontId="6" fillId="0" borderId="36" xfId="0" applyNumberFormat="1" applyFont="1" applyBorder="1"/>
    <xf numFmtId="3" fontId="3" fillId="0" borderId="19" xfId="0" applyNumberFormat="1" applyFont="1" applyBorder="1"/>
    <xf numFmtId="3" fontId="3" fillId="0" borderId="0" xfId="0" applyNumberFormat="1" applyFont="1" applyBorder="1"/>
    <xf numFmtId="3" fontId="3" fillId="0" borderId="20" xfId="1" applyNumberFormat="1" applyFont="1" applyBorder="1"/>
    <xf numFmtId="0" fontId="3" fillId="0" borderId="10" xfId="0" applyFont="1" applyBorder="1"/>
    <xf numFmtId="3" fontId="0" fillId="0" borderId="0" xfId="0" applyNumberFormat="1" applyFill="1"/>
    <xf numFmtId="3" fontId="3" fillId="0" borderId="16" xfId="0" applyNumberFormat="1" applyFont="1" applyBorder="1"/>
    <xf numFmtId="3" fontId="3" fillId="0" borderId="60" xfId="0" applyNumberFormat="1" applyFont="1" applyBorder="1"/>
    <xf numFmtId="3" fontId="3" fillId="0" borderId="9" xfId="0" applyNumberFormat="1" applyFont="1" applyBorder="1" applyAlignment="1">
      <alignment horizontal="center"/>
    </xf>
    <xf numFmtId="3" fontId="3" fillId="0" borderId="48" xfId="0" applyNumberFormat="1" applyFont="1" applyBorder="1" applyAlignment="1">
      <alignment horizontal="center"/>
    </xf>
    <xf numFmtId="3" fontId="3" fillId="0" borderId="9" xfId="0" applyNumberFormat="1" applyFont="1" applyBorder="1"/>
    <xf numFmtId="3" fontId="3" fillId="0" borderId="48" xfId="0" applyNumberFormat="1" applyFont="1" applyBorder="1"/>
    <xf numFmtId="3" fontId="3" fillId="0" borderId="42" xfId="1" applyNumberFormat="1" applyFont="1" applyBorder="1"/>
    <xf numFmtId="0" fontId="3" fillId="0" borderId="25" xfId="0" applyFont="1" applyBorder="1"/>
    <xf numFmtId="0" fontId="3" fillId="0" borderId="0" xfId="0" applyFont="1" applyBorder="1"/>
    <xf numFmtId="0" fontId="6" fillId="0" borderId="4" xfId="0" applyFont="1" applyBorder="1"/>
    <xf numFmtId="0" fontId="3" fillId="0" borderId="26" xfId="0" applyFont="1" applyBorder="1"/>
    <xf numFmtId="0" fontId="3" fillId="0" borderId="0" xfId="0" applyFont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3" fontId="8" fillId="2" borderId="0" xfId="0" applyNumberFormat="1" applyFont="1" applyFill="1" applyBorder="1"/>
    <xf numFmtId="0" fontId="6" fillId="0" borderId="14" xfId="0" applyFont="1" applyFill="1" applyBorder="1" applyAlignment="1">
      <alignment horizontal="left"/>
    </xf>
    <xf numFmtId="0" fontId="6" fillId="0" borderId="19" xfId="0" applyFont="1" applyFill="1" applyBorder="1"/>
    <xf numFmtId="0" fontId="6" fillId="0" borderId="1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9" xfId="0" applyFont="1" applyFill="1" applyBorder="1" applyAlignment="1">
      <alignment horizontal="center"/>
    </xf>
    <xf numFmtId="3" fontId="3" fillId="0" borderId="42" xfId="0" applyNumberFormat="1" applyFont="1" applyBorder="1" applyAlignment="1">
      <alignment horizontal="right"/>
    </xf>
    <xf numFmtId="0" fontId="6" fillId="0" borderId="6" xfId="0" applyFont="1" applyBorder="1" applyAlignment="1"/>
    <xf numFmtId="3" fontId="6" fillId="0" borderId="6" xfId="0" applyNumberFormat="1" applyFont="1" applyBorder="1" applyAlignment="1">
      <alignment horizontal="right"/>
    </xf>
    <xf numFmtId="49" fontId="3" fillId="0" borderId="42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left" wrapText="1"/>
    </xf>
    <xf numFmtId="3" fontId="3" fillId="0" borderId="25" xfId="0" applyNumberFormat="1" applyFont="1" applyFill="1" applyBorder="1" applyAlignment="1">
      <alignment horizontal="right"/>
    </xf>
    <xf numFmtId="0" fontId="9" fillId="0" borderId="10" xfId="0" applyFont="1" applyFill="1" applyBorder="1"/>
    <xf numFmtId="3" fontId="3" fillId="0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left"/>
    </xf>
    <xf numFmtId="49" fontId="3" fillId="0" borderId="42" xfId="0" quotePrefix="1" applyNumberFormat="1" applyFont="1" applyFill="1" applyBorder="1" applyAlignment="1">
      <alignment horizontal="center"/>
    </xf>
    <xf numFmtId="3" fontId="3" fillId="0" borderId="26" xfId="0" applyNumberFormat="1" applyFont="1" applyFill="1" applyBorder="1" applyAlignment="1">
      <alignment horizontal="right"/>
    </xf>
    <xf numFmtId="49" fontId="3" fillId="0" borderId="25" xfId="0" applyNumberFormat="1" applyFont="1" applyFill="1" applyBorder="1" applyAlignment="1">
      <alignment horizontal="left" wrapText="1"/>
    </xf>
    <xf numFmtId="3" fontId="3" fillId="0" borderId="25" xfId="0" applyNumberFormat="1" applyFont="1" applyFill="1" applyBorder="1" applyAlignment="1"/>
    <xf numFmtId="3" fontId="3" fillId="0" borderId="25" xfId="0" applyNumberFormat="1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left"/>
    </xf>
    <xf numFmtId="3" fontId="3" fillId="0" borderId="16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3" fontId="6" fillId="0" borderId="49" xfId="0" applyNumberFormat="1" applyFont="1" applyBorder="1" applyAlignment="1">
      <alignment horizontal="right"/>
    </xf>
    <xf numFmtId="3" fontId="6" fillId="0" borderId="42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165" fontId="3" fillId="0" borderId="14" xfId="0" applyNumberFormat="1" applyFont="1" applyBorder="1"/>
    <xf numFmtId="165" fontId="3" fillId="0" borderId="0" xfId="0" applyNumberFormat="1" applyFont="1" applyBorder="1"/>
    <xf numFmtId="3" fontId="3" fillId="0" borderId="26" xfId="0" applyNumberFormat="1" applyFont="1" applyFill="1" applyBorder="1"/>
    <xf numFmtId="3" fontId="3" fillId="0" borderId="46" xfId="0" applyNumberFormat="1" applyFont="1" applyFill="1" applyBorder="1"/>
    <xf numFmtId="3" fontId="3" fillId="0" borderId="14" xfId="0" applyNumberFormat="1" applyFont="1" applyBorder="1"/>
    <xf numFmtId="0" fontId="6" fillId="0" borderId="42" xfId="0" applyFont="1" applyFill="1" applyBorder="1" applyAlignment="1">
      <alignment horizontal="center"/>
    </xf>
    <xf numFmtId="49" fontId="6" fillId="0" borderId="42" xfId="0" applyNumberFormat="1" applyFont="1" applyBorder="1" applyAlignment="1">
      <alignment horizontal="center"/>
    </xf>
    <xf numFmtId="0" fontId="6" fillId="0" borderId="29" xfId="0" applyFont="1" applyBorder="1" applyAlignment="1"/>
    <xf numFmtId="0" fontId="3" fillId="4" borderId="14" xfId="0" applyFont="1" applyFill="1" applyBorder="1" applyAlignment="1">
      <alignment horizontal="center"/>
    </xf>
    <xf numFmtId="49" fontId="3" fillId="0" borderId="42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left"/>
    </xf>
    <xf numFmtId="3" fontId="6" fillId="0" borderId="10" xfId="0" applyNumberFormat="1" applyFont="1" applyFill="1" applyBorder="1"/>
    <xf numFmtId="3" fontId="3" fillId="0" borderId="26" xfId="0" applyNumberFormat="1" applyFont="1" applyBorder="1" applyAlignment="1">
      <alignment horizontal="left"/>
    </xf>
    <xf numFmtId="3" fontId="6" fillId="0" borderId="25" xfId="0" applyNumberFormat="1" applyFont="1" applyBorder="1" applyAlignment="1">
      <alignment horizontal="right"/>
    </xf>
    <xf numFmtId="3" fontId="6" fillId="0" borderId="14" xfId="0" applyNumberFormat="1" applyFont="1" applyBorder="1"/>
    <xf numFmtId="3" fontId="6" fillId="0" borderId="56" xfId="0" applyNumberFormat="1" applyFont="1" applyBorder="1"/>
    <xf numFmtId="3" fontId="3" fillId="0" borderId="0" xfId="0" applyNumberFormat="1" applyFont="1"/>
    <xf numFmtId="0" fontId="7" fillId="0" borderId="14" xfId="0" applyFont="1" applyFill="1" applyBorder="1" applyAlignment="1"/>
    <xf numFmtId="0" fontId="7" fillId="2" borderId="0" xfId="0" applyFont="1" applyFill="1" applyBorder="1" applyAlignment="1">
      <alignment horizontal="left"/>
    </xf>
    <xf numFmtId="3" fontId="7" fillId="2" borderId="26" xfId="0" applyNumberFormat="1" applyFont="1" applyFill="1" applyBorder="1" applyAlignment="1">
      <alignment horizontal="center"/>
    </xf>
    <xf numFmtId="3" fontId="7" fillId="2" borderId="46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3" fontId="3" fillId="0" borderId="42" xfId="0" applyNumberFormat="1" applyFont="1" applyBorder="1"/>
    <xf numFmtId="0" fontId="6" fillId="0" borderId="50" xfId="0" applyFont="1" applyBorder="1"/>
    <xf numFmtId="3" fontId="6" fillId="0" borderId="10" xfId="1" applyNumberFormat="1" applyFont="1" applyBorder="1" applyAlignment="1"/>
    <xf numFmtId="3" fontId="6" fillId="0" borderId="42" xfId="1" applyNumberFormat="1" applyFont="1" applyBorder="1" applyAlignment="1"/>
    <xf numFmtId="0" fontId="3" fillId="0" borderId="4" xfId="0" applyFont="1" applyBorder="1" applyAlignment="1">
      <alignment wrapText="1"/>
    </xf>
    <xf numFmtId="0" fontId="6" fillId="0" borderId="28" xfId="0" applyFont="1" applyBorder="1"/>
    <xf numFmtId="3" fontId="6" fillId="0" borderId="28" xfId="1" applyNumberFormat="1" applyFont="1" applyBorder="1" applyAlignment="1"/>
    <xf numFmtId="0" fontId="6" fillId="0" borderId="23" xfId="0" applyFont="1" applyBorder="1" applyAlignment="1">
      <alignment wrapText="1"/>
    </xf>
    <xf numFmtId="3" fontId="3" fillId="0" borderId="2" xfId="0" applyNumberFormat="1" applyFont="1" applyBorder="1"/>
    <xf numFmtId="3" fontId="3" fillId="0" borderId="31" xfId="0" applyNumberFormat="1" applyFont="1" applyBorder="1"/>
    <xf numFmtId="0" fontId="3" fillId="0" borderId="8" xfId="0" applyFont="1" applyBorder="1"/>
    <xf numFmtId="49" fontId="3" fillId="0" borderId="28" xfId="1" applyNumberFormat="1" applyFont="1" applyFill="1" applyBorder="1" applyAlignment="1">
      <alignment horizontal="center"/>
    </xf>
    <xf numFmtId="0" fontId="3" fillId="0" borderId="39" xfId="0" applyFont="1" applyBorder="1"/>
    <xf numFmtId="0" fontId="3" fillId="0" borderId="12" xfId="0" applyFont="1" applyFill="1" applyBorder="1" applyAlignment="1">
      <alignment horizontal="left"/>
    </xf>
    <xf numFmtId="3" fontId="6" fillId="0" borderId="3" xfId="0" applyNumberFormat="1" applyFont="1" applyBorder="1"/>
    <xf numFmtId="0" fontId="3" fillId="0" borderId="39" xfId="0" applyFont="1" applyFill="1" applyBorder="1"/>
    <xf numFmtId="0" fontId="3" fillId="0" borderId="49" xfId="0" applyFont="1" applyBorder="1" applyAlignment="1">
      <alignment horizontal="center"/>
    </xf>
    <xf numFmtId="3" fontId="3" fillId="0" borderId="3" xfId="0" applyNumberFormat="1" applyFont="1" applyBorder="1"/>
    <xf numFmtId="3" fontId="3" fillId="0" borderId="33" xfId="0" applyNumberFormat="1" applyFont="1" applyBorder="1"/>
    <xf numFmtId="3" fontId="6" fillId="0" borderId="2" xfId="0" applyNumberFormat="1" applyFont="1" applyBorder="1"/>
    <xf numFmtId="3" fontId="3" fillId="0" borderId="7" xfId="0" applyNumberFormat="1" applyFont="1" applyBorder="1"/>
    <xf numFmtId="0" fontId="3" fillId="0" borderId="39" xfId="0" applyFont="1" applyFill="1" applyBorder="1" applyAlignment="1">
      <alignment horizontal="left"/>
    </xf>
    <xf numFmtId="3" fontId="3" fillId="0" borderId="11" xfId="0" applyNumberFormat="1" applyFont="1" applyBorder="1"/>
    <xf numFmtId="3" fontId="6" fillId="0" borderId="0" xfId="1" applyNumberFormat="1" applyFont="1" applyBorder="1" applyAlignment="1"/>
    <xf numFmtId="0" fontId="7" fillId="0" borderId="23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3" fontId="7" fillId="0" borderId="4" xfId="0" applyNumberFormat="1" applyFont="1" applyBorder="1"/>
    <xf numFmtId="0" fontId="6" fillId="0" borderId="38" xfId="0" applyFont="1" applyBorder="1" applyAlignment="1">
      <alignment horizontal="right"/>
    </xf>
    <xf numFmtId="0" fontId="6" fillId="0" borderId="55" xfId="0" applyFont="1" applyBorder="1"/>
    <xf numFmtId="3" fontId="6" fillId="0" borderId="55" xfId="1" applyNumberFormat="1" applyFont="1" applyBorder="1"/>
    <xf numFmtId="0" fontId="7" fillId="0" borderId="14" xfId="0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right"/>
    </xf>
    <xf numFmtId="0" fontId="3" fillId="0" borderId="62" xfId="0" applyFont="1" applyFill="1" applyBorder="1" applyAlignment="1">
      <alignment horizontal="center"/>
    </xf>
    <xf numFmtId="0" fontId="3" fillId="0" borderId="63" xfId="0" applyFont="1" applyFill="1" applyBorder="1" applyAlignment="1"/>
    <xf numFmtId="3" fontId="3" fillId="0" borderId="64" xfId="0" applyNumberFormat="1" applyFont="1" applyFill="1" applyBorder="1"/>
    <xf numFmtId="0" fontId="3" fillId="5" borderId="14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right"/>
    </xf>
    <xf numFmtId="0" fontId="3" fillId="0" borderId="59" xfId="0" applyFont="1" applyFill="1" applyBorder="1" applyAlignment="1">
      <alignment horizontal="center"/>
    </xf>
    <xf numFmtId="0" fontId="3" fillId="0" borderId="37" xfId="0" applyFont="1" applyFill="1" applyBorder="1" applyAlignment="1"/>
    <xf numFmtId="3" fontId="3" fillId="0" borderId="37" xfId="0" applyNumberFormat="1" applyFont="1" applyFill="1" applyBorder="1"/>
    <xf numFmtId="0" fontId="6" fillId="0" borderId="14" xfId="0" applyFont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65" xfId="0" applyFont="1" applyFill="1" applyBorder="1" applyAlignment="1">
      <alignment horizontal="left"/>
    </xf>
    <xf numFmtId="0" fontId="6" fillId="0" borderId="56" xfId="0" applyFont="1" applyFill="1" applyBorder="1" applyAlignment="1"/>
    <xf numFmtId="3" fontId="6" fillId="0" borderId="4" xfId="0" applyNumberFormat="1" applyFont="1" applyFill="1" applyBorder="1"/>
    <xf numFmtId="3" fontId="6" fillId="0" borderId="3" xfId="0" applyNumberFormat="1" applyFont="1" applyFill="1" applyBorder="1"/>
    <xf numFmtId="0" fontId="6" fillId="0" borderId="45" xfId="0" applyFont="1" applyFill="1" applyBorder="1" applyAlignment="1">
      <alignment horizontal="left"/>
    </xf>
    <xf numFmtId="0" fontId="6" fillId="0" borderId="47" xfId="0" applyFont="1" applyFill="1" applyBorder="1" applyAlignment="1">
      <alignment horizontal="center"/>
    </xf>
    <xf numFmtId="0" fontId="6" fillId="0" borderId="43" xfId="0" applyFont="1" applyFill="1" applyBorder="1" applyAlignment="1"/>
    <xf numFmtId="3" fontId="6" fillId="0" borderId="9" xfId="0" applyNumberFormat="1" applyFont="1" applyFill="1" applyBorder="1"/>
    <xf numFmtId="3" fontId="6" fillId="0" borderId="48" xfId="0" applyNumberFormat="1" applyFont="1" applyFill="1" applyBorder="1"/>
    <xf numFmtId="0" fontId="3" fillId="0" borderId="66" xfId="0" applyFont="1" applyFill="1" applyBorder="1" applyAlignment="1">
      <alignment horizontal="center"/>
    </xf>
    <xf numFmtId="0" fontId="3" fillId="0" borderId="42" xfId="0" applyFont="1" applyFill="1" applyBorder="1" applyAlignment="1"/>
    <xf numFmtId="0" fontId="6" fillId="0" borderId="3" xfId="0" applyFont="1" applyFill="1" applyBorder="1" applyAlignment="1">
      <alignment horizontal="right"/>
    </xf>
    <xf numFmtId="0" fontId="6" fillId="0" borderId="40" xfId="0" applyFont="1" applyFill="1" applyBorder="1" applyAlignment="1">
      <alignment horizontal="left"/>
    </xf>
    <xf numFmtId="0" fontId="3" fillId="0" borderId="41" xfId="0" applyFont="1" applyFill="1" applyBorder="1" applyAlignment="1">
      <alignment horizontal="right"/>
    </xf>
    <xf numFmtId="0" fontId="3" fillId="0" borderId="5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left"/>
    </xf>
    <xf numFmtId="0" fontId="6" fillId="0" borderId="14" xfId="0" applyFont="1" applyFill="1" applyBorder="1"/>
    <xf numFmtId="0" fontId="6" fillId="0" borderId="23" xfId="0" applyFont="1" applyFill="1" applyBorder="1" applyAlignment="1"/>
    <xf numFmtId="0" fontId="6" fillId="0" borderId="15" xfId="0" applyFont="1" applyFill="1" applyBorder="1" applyAlignment="1"/>
    <xf numFmtId="0" fontId="3" fillId="0" borderId="15" xfId="0" applyFont="1" applyFill="1" applyBorder="1" applyAlignment="1"/>
    <xf numFmtId="3" fontId="6" fillId="0" borderId="4" xfId="0" applyNumberFormat="1" applyFont="1" applyFill="1" applyBorder="1" applyAlignment="1"/>
    <xf numFmtId="0" fontId="6" fillId="0" borderId="0" xfId="0" applyFont="1" applyFill="1" applyBorder="1" applyAlignment="1"/>
    <xf numFmtId="0" fontId="3" fillId="0" borderId="0" xfId="0" applyFont="1" applyFill="1" applyBorder="1" applyAlignment="1"/>
    <xf numFmtId="3" fontId="6" fillId="0" borderId="49" xfId="0" applyNumberFormat="1" applyFont="1" applyBorder="1"/>
    <xf numFmtId="3" fontId="3" fillId="0" borderId="37" xfId="0" applyNumberFormat="1" applyFont="1" applyBorder="1"/>
    <xf numFmtId="3" fontId="6" fillId="0" borderId="9" xfId="0" applyNumberFormat="1" applyFont="1" applyBorder="1"/>
    <xf numFmtId="3" fontId="6" fillId="0" borderId="48" xfId="0" applyNumberFormat="1" applyFont="1" applyBorder="1"/>
    <xf numFmtId="3" fontId="3" fillId="0" borderId="4" xfId="0" applyNumberFormat="1" applyFont="1" applyBorder="1"/>
    <xf numFmtId="3" fontId="3" fillId="0" borderId="36" xfId="0" applyNumberFormat="1" applyFont="1" applyBorder="1"/>
    <xf numFmtId="3" fontId="6" fillId="0" borderId="0" xfId="0" applyNumberFormat="1" applyFont="1" applyFill="1" applyBorder="1" applyAlignment="1">
      <alignment horizontal="left"/>
    </xf>
    <xf numFmtId="3" fontId="6" fillId="0" borderId="26" xfId="0" applyNumberFormat="1" applyFont="1" applyFill="1" applyBorder="1"/>
    <xf numFmtId="3" fontId="6" fillId="0" borderId="46" xfId="0" applyNumberFormat="1" applyFont="1" applyFill="1" applyBorder="1"/>
    <xf numFmtId="3" fontId="6" fillId="0" borderId="49" xfId="0" applyNumberFormat="1" applyFont="1" applyFill="1" applyBorder="1"/>
    <xf numFmtId="3" fontId="6" fillId="0" borderId="42" xfId="0" applyNumberFormat="1" applyFont="1" applyFill="1" applyBorder="1"/>
    <xf numFmtId="0" fontId="3" fillId="0" borderId="0" xfId="0" applyFont="1" applyFill="1" applyBorder="1" applyAlignment="1">
      <alignment horizontal="right"/>
    </xf>
    <xf numFmtId="3" fontId="6" fillId="0" borderId="0" xfId="0" applyNumberFormat="1" applyFont="1" applyFill="1" applyBorder="1"/>
    <xf numFmtId="0" fontId="6" fillId="0" borderId="23" xfId="0" applyFont="1" applyBorder="1" applyAlignment="1">
      <alignment horizontal="left"/>
    </xf>
    <xf numFmtId="0" fontId="6" fillId="0" borderId="15" xfId="0" applyFont="1" applyBorder="1"/>
    <xf numFmtId="3" fontId="6" fillId="0" borderId="10" xfId="0" applyNumberFormat="1" applyFont="1" applyBorder="1"/>
    <xf numFmtId="3" fontId="6" fillId="0" borderId="50" xfId="0" applyNumberFormat="1" applyFont="1" applyBorder="1"/>
    <xf numFmtId="0" fontId="7" fillId="0" borderId="34" xfId="0" applyFont="1" applyFill="1" applyBorder="1" applyAlignment="1">
      <alignment horizontal="left"/>
    </xf>
    <xf numFmtId="0" fontId="7" fillId="0" borderId="35" xfId="0" applyFont="1" applyFill="1" applyBorder="1" applyAlignment="1">
      <alignment horizontal="left"/>
    </xf>
    <xf numFmtId="3" fontId="7" fillId="0" borderId="35" xfId="0" applyNumberFormat="1" applyFont="1" applyBorder="1" applyAlignment="1">
      <alignment horizontal="center"/>
    </xf>
    <xf numFmtId="3" fontId="7" fillId="0" borderId="56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right"/>
    </xf>
    <xf numFmtId="0" fontId="6" fillId="0" borderId="14" xfId="0" applyFont="1" applyBorder="1"/>
    <xf numFmtId="3" fontId="6" fillId="0" borderId="1" xfId="0" applyNumberFormat="1" applyFont="1" applyBorder="1"/>
    <xf numFmtId="3" fontId="6" fillId="0" borderId="33" xfId="0" applyNumberFormat="1" applyFont="1" applyBorder="1"/>
    <xf numFmtId="0" fontId="10" fillId="0" borderId="23" xfId="0" applyFont="1" applyFill="1" applyBorder="1" applyAlignment="1">
      <alignment horizontal="left" wrapText="1"/>
    </xf>
    <xf numFmtId="0" fontId="11" fillId="0" borderId="1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3" fontId="10" fillId="0" borderId="4" xfId="0" applyNumberFormat="1" applyFont="1" applyBorder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</cellXfs>
  <cellStyles count="3">
    <cellStyle name="Normál" xfId="0" builtinId="0"/>
    <cellStyle name="Normál 2 2" xfId="2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4"/>
  <sheetViews>
    <sheetView tabSelected="1" topLeftCell="A58" workbookViewId="0">
      <selection activeCell="D93" sqref="D93"/>
    </sheetView>
  </sheetViews>
  <sheetFormatPr defaultRowHeight="14.25" x14ac:dyDescent="0.2"/>
  <cols>
    <col min="1" max="1" width="12.5703125" style="248" customWidth="1"/>
    <col min="2" max="2" width="8.5703125" style="367" customWidth="1"/>
    <col min="3" max="3" width="19.42578125" style="368" customWidth="1"/>
    <col min="4" max="4" width="115.42578125" style="367" customWidth="1"/>
    <col min="5" max="8" width="14.5703125" style="7" customWidth="1"/>
    <col min="9" max="9" width="12" style="7" bestFit="1" customWidth="1"/>
    <col min="10" max="10" width="10.85546875" style="7" bestFit="1" customWidth="1"/>
    <col min="11" max="11" width="12" style="7" bestFit="1" customWidth="1"/>
    <col min="12" max="16384" width="9.140625" style="7"/>
  </cols>
  <sheetData>
    <row r="1" spans="1:16" x14ac:dyDescent="0.2">
      <c r="A1" s="8" t="s">
        <v>29</v>
      </c>
      <c r="B1" s="8"/>
      <c r="C1" s="8"/>
      <c r="D1" s="8"/>
      <c r="E1" s="8"/>
      <c r="F1" s="8"/>
      <c r="G1" s="8"/>
      <c r="H1" s="8"/>
    </row>
    <row r="2" spans="1:16" s="5" customFormat="1" ht="15" x14ac:dyDescent="0.25">
      <c r="A2" s="9" t="s">
        <v>15</v>
      </c>
      <c r="B2" s="9"/>
      <c r="C2" s="9"/>
      <c r="D2" s="9"/>
      <c r="E2" s="9"/>
      <c r="F2" s="9"/>
      <c r="G2" s="9"/>
      <c r="H2" s="9"/>
    </row>
    <row r="3" spans="1:16" s="5" customFormat="1" ht="15" x14ac:dyDescent="0.25">
      <c r="A3" s="9" t="s">
        <v>30</v>
      </c>
      <c r="B3" s="9"/>
      <c r="C3" s="9"/>
      <c r="D3" s="9"/>
      <c r="E3" s="9"/>
      <c r="F3" s="9"/>
      <c r="G3" s="9"/>
      <c r="H3" s="9"/>
    </row>
    <row r="4" spans="1:16" s="5" customFormat="1" ht="15" thickBot="1" x14ac:dyDescent="0.25">
      <c r="A4" s="10" t="s">
        <v>31</v>
      </c>
      <c r="B4" s="10"/>
      <c r="C4" s="10"/>
      <c r="D4" s="10"/>
      <c r="E4" s="10"/>
      <c r="F4" s="10"/>
      <c r="G4" s="10"/>
      <c r="H4" s="10"/>
    </row>
    <row r="5" spans="1:16" s="5" customFormat="1" ht="24.95" customHeight="1" x14ac:dyDescent="0.25">
      <c r="A5" s="11" t="s">
        <v>32</v>
      </c>
      <c r="B5" s="12" t="s">
        <v>33</v>
      </c>
      <c r="C5" s="13"/>
      <c r="D5" s="14" t="s">
        <v>34</v>
      </c>
      <c r="E5" s="1" t="s">
        <v>0</v>
      </c>
      <c r="F5" s="1" t="s">
        <v>1</v>
      </c>
      <c r="G5" s="1" t="s">
        <v>2</v>
      </c>
      <c r="H5" s="2" t="s">
        <v>3</v>
      </c>
    </row>
    <row r="6" spans="1:16" s="5" customFormat="1" ht="24.95" customHeight="1" thickBot="1" x14ac:dyDescent="0.3">
      <c r="A6" s="15"/>
      <c r="B6" s="16"/>
      <c r="C6" s="17"/>
      <c r="D6" s="18"/>
      <c r="E6" s="3"/>
      <c r="F6" s="3"/>
      <c r="G6" s="3"/>
      <c r="H6" s="4"/>
    </row>
    <row r="7" spans="1:16" ht="15.75" thickBot="1" x14ac:dyDescent="0.3">
      <c r="A7" s="19" t="s">
        <v>4</v>
      </c>
      <c r="B7" s="20" t="s">
        <v>5</v>
      </c>
      <c r="C7" s="20" t="s">
        <v>6</v>
      </c>
      <c r="D7" s="21" t="s">
        <v>7</v>
      </c>
      <c r="E7" s="22" t="s">
        <v>8</v>
      </c>
      <c r="F7" s="22" t="s">
        <v>9</v>
      </c>
      <c r="G7" s="22" t="s">
        <v>10</v>
      </c>
      <c r="H7" s="22" t="s">
        <v>11</v>
      </c>
      <c r="I7" s="6"/>
      <c r="J7" s="6"/>
      <c r="K7"/>
      <c r="L7"/>
      <c r="M7" s="6"/>
      <c r="N7" s="6"/>
      <c r="O7" s="6"/>
      <c r="P7" s="6"/>
    </row>
    <row r="8" spans="1:16" ht="15.75" x14ac:dyDescent="0.25">
      <c r="A8" s="23"/>
      <c r="B8" s="24" t="s">
        <v>35</v>
      </c>
      <c r="C8" s="25"/>
      <c r="D8" s="25"/>
      <c r="E8" s="26"/>
      <c r="F8" s="27"/>
      <c r="G8" s="27"/>
      <c r="H8" s="27"/>
      <c r="I8" s="6"/>
      <c r="J8" s="6"/>
      <c r="K8" s="6"/>
      <c r="L8" s="6"/>
      <c r="M8"/>
      <c r="N8"/>
      <c r="O8"/>
      <c r="P8" s="6"/>
    </row>
    <row r="9" spans="1:16" ht="15" x14ac:dyDescent="0.25">
      <c r="A9" s="28"/>
      <c r="B9" s="29" t="s">
        <v>36</v>
      </c>
      <c r="C9" s="30"/>
      <c r="D9" s="30"/>
      <c r="E9" s="31"/>
      <c r="F9" s="32"/>
      <c r="G9" s="32"/>
      <c r="H9" s="32"/>
      <c r="I9" s="6"/>
      <c r="J9" s="6"/>
      <c r="K9" s="6"/>
      <c r="L9" s="6"/>
      <c r="M9"/>
      <c r="N9"/>
      <c r="O9"/>
      <c r="P9" s="6"/>
    </row>
    <row r="10" spans="1:16" ht="15.75" thickBot="1" x14ac:dyDescent="0.3">
      <c r="A10" s="28"/>
      <c r="B10" s="33" t="s">
        <v>37</v>
      </c>
      <c r="C10" s="34"/>
      <c r="D10" s="34"/>
      <c r="E10" s="35"/>
      <c r="F10" s="36"/>
      <c r="G10" s="36"/>
      <c r="H10" s="36"/>
    </row>
    <row r="11" spans="1:16" x14ac:dyDescent="0.2">
      <c r="A11" s="37" t="s">
        <v>38</v>
      </c>
      <c r="B11" s="38" t="s">
        <v>4</v>
      </c>
      <c r="C11" s="39"/>
      <c r="D11" s="40" t="s">
        <v>39</v>
      </c>
      <c r="E11" s="41">
        <f>23067483+4572</f>
        <v>23072055</v>
      </c>
      <c r="F11" s="42">
        <v>24072055</v>
      </c>
      <c r="G11" s="42"/>
      <c r="H11" s="42">
        <f>SUM(F11:G11)</f>
        <v>24072055</v>
      </c>
    </row>
    <row r="12" spans="1:16" x14ac:dyDescent="0.2">
      <c r="A12" s="37" t="s">
        <v>38</v>
      </c>
      <c r="B12" s="38" t="s">
        <v>5</v>
      </c>
      <c r="C12" s="39"/>
      <c r="D12" s="40" t="s">
        <v>40</v>
      </c>
      <c r="E12" s="43">
        <v>47074430</v>
      </c>
      <c r="F12" s="44">
        <v>48259149</v>
      </c>
      <c r="G12" s="44">
        <v>283281</v>
      </c>
      <c r="H12" s="44">
        <f>SUM(F12:G12)</f>
        <v>48542430</v>
      </c>
    </row>
    <row r="13" spans="1:16" x14ac:dyDescent="0.2">
      <c r="A13" s="37" t="s">
        <v>38</v>
      </c>
      <c r="B13" s="38" t="s">
        <v>6</v>
      </c>
      <c r="C13" s="39"/>
      <c r="D13" s="45" t="s">
        <v>41</v>
      </c>
      <c r="E13" s="46">
        <v>29812357</v>
      </c>
      <c r="F13" s="47">
        <v>30530981</v>
      </c>
      <c r="G13" s="47"/>
      <c r="H13" s="44">
        <f>SUM(F13:G13)</f>
        <v>30530981</v>
      </c>
    </row>
    <row r="14" spans="1:16" ht="15" thickBot="1" x14ac:dyDescent="0.25">
      <c r="A14" s="37" t="s">
        <v>38</v>
      </c>
      <c r="B14" s="48" t="s">
        <v>7</v>
      </c>
      <c r="C14" s="49"/>
      <c r="D14" s="50" t="s">
        <v>42</v>
      </c>
      <c r="E14" s="51">
        <v>2013240</v>
      </c>
      <c r="F14" s="52">
        <v>2091381</v>
      </c>
      <c r="G14" s="52">
        <v>89</v>
      </c>
      <c r="H14" s="52">
        <f>SUM(F14:G14)</f>
        <v>2091470</v>
      </c>
    </row>
    <row r="15" spans="1:16" s="5" customFormat="1" ht="19.5" customHeight="1" thickBot="1" x14ac:dyDescent="0.3">
      <c r="A15" s="37"/>
      <c r="B15" s="53"/>
      <c r="C15" s="54"/>
      <c r="D15" s="55" t="s">
        <v>43</v>
      </c>
      <c r="E15" s="56">
        <f>SUM(E11:E14)</f>
        <v>101972082</v>
      </c>
      <c r="F15" s="56">
        <f t="shared" ref="F15:H15" si="0">SUM(F11:F14)</f>
        <v>104953566</v>
      </c>
      <c r="G15" s="56">
        <f t="shared" si="0"/>
        <v>283370</v>
      </c>
      <c r="H15" s="56">
        <f t="shared" si="0"/>
        <v>105236936</v>
      </c>
    </row>
    <row r="16" spans="1:16" s="5" customFormat="1" ht="15" x14ac:dyDescent="0.25">
      <c r="A16" s="37"/>
      <c r="B16" s="57" t="s">
        <v>44</v>
      </c>
      <c r="C16" s="58"/>
      <c r="D16" s="59"/>
      <c r="E16" s="60"/>
      <c r="F16" s="61"/>
      <c r="G16" s="61"/>
      <c r="H16" s="61"/>
    </row>
    <row r="17" spans="1:9" s="5" customFormat="1" x14ac:dyDescent="0.2">
      <c r="A17" s="37" t="s">
        <v>38</v>
      </c>
      <c r="B17" s="48" t="s">
        <v>4</v>
      </c>
      <c r="C17" s="62"/>
      <c r="D17" s="40" t="s">
        <v>45</v>
      </c>
      <c r="E17" s="46"/>
      <c r="F17" s="47">
        <v>44579</v>
      </c>
      <c r="G17" s="47">
        <v>-2977</v>
      </c>
      <c r="H17" s="47">
        <f>SUM(F17:G17)</f>
        <v>41602</v>
      </c>
      <c r="I17" s="63"/>
    </row>
    <row r="18" spans="1:9" s="5" customFormat="1" x14ac:dyDescent="0.2">
      <c r="A18" s="37" t="s">
        <v>38</v>
      </c>
      <c r="B18" s="48" t="s">
        <v>5</v>
      </c>
      <c r="C18" s="62"/>
      <c r="D18" s="64" t="s">
        <v>46</v>
      </c>
      <c r="E18" s="46"/>
      <c r="F18" s="47"/>
      <c r="G18" s="47"/>
      <c r="H18" s="47">
        <f t="shared" ref="H18:H20" si="1">SUM(F18:G18)</f>
        <v>0</v>
      </c>
    </row>
    <row r="19" spans="1:9" s="5" customFormat="1" x14ac:dyDescent="0.2">
      <c r="A19" s="37" t="s">
        <v>38</v>
      </c>
      <c r="B19" s="48" t="s">
        <v>6</v>
      </c>
      <c r="C19" s="62"/>
      <c r="D19" s="64" t="s">
        <v>47</v>
      </c>
      <c r="E19" s="46"/>
      <c r="F19" s="47">
        <v>12665900</v>
      </c>
      <c r="G19" s="47"/>
      <c r="H19" s="47">
        <f t="shared" si="1"/>
        <v>12665900</v>
      </c>
    </row>
    <row r="20" spans="1:9" s="5" customFormat="1" x14ac:dyDescent="0.2">
      <c r="A20" s="37" t="s">
        <v>38</v>
      </c>
      <c r="B20" s="48" t="s">
        <v>7</v>
      </c>
      <c r="C20" s="62"/>
      <c r="D20" s="64" t="s">
        <v>48</v>
      </c>
      <c r="E20" s="46"/>
      <c r="F20" s="47">
        <v>764540</v>
      </c>
      <c r="G20" s="47"/>
      <c r="H20" s="47">
        <f t="shared" si="1"/>
        <v>764540</v>
      </c>
    </row>
    <row r="21" spans="1:9" s="5" customFormat="1" x14ac:dyDescent="0.2">
      <c r="A21" s="37" t="s">
        <v>38</v>
      </c>
      <c r="B21" s="48" t="s">
        <v>8</v>
      </c>
      <c r="C21" s="62"/>
      <c r="D21" s="64" t="s">
        <v>49</v>
      </c>
      <c r="E21" s="46"/>
      <c r="F21" s="47"/>
      <c r="G21" s="47"/>
      <c r="H21" s="47"/>
    </row>
    <row r="22" spans="1:9" s="5" customFormat="1" x14ac:dyDescent="0.2">
      <c r="A22" s="37" t="s">
        <v>38</v>
      </c>
      <c r="B22" s="48" t="s">
        <v>9</v>
      </c>
      <c r="C22" s="62"/>
      <c r="D22" s="64" t="s">
        <v>50</v>
      </c>
      <c r="E22" s="46"/>
      <c r="F22" s="47">
        <v>387700</v>
      </c>
      <c r="G22" s="47"/>
      <c r="H22" s="47">
        <f t="shared" ref="H22:H24" si="2">SUM(F22:G22)</f>
        <v>387700</v>
      </c>
    </row>
    <row r="23" spans="1:9" s="5" customFormat="1" x14ac:dyDescent="0.2">
      <c r="A23" s="37" t="s">
        <v>38</v>
      </c>
      <c r="B23" s="48" t="s">
        <v>10</v>
      </c>
      <c r="C23" s="62"/>
      <c r="D23" s="64" t="s">
        <v>51</v>
      </c>
      <c r="E23" s="46"/>
      <c r="F23" s="47">
        <v>0</v>
      </c>
      <c r="G23" s="47"/>
      <c r="H23" s="47">
        <f t="shared" si="2"/>
        <v>0</v>
      </c>
    </row>
    <row r="24" spans="1:9" s="5" customFormat="1" ht="15" thickBot="1" x14ac:dyDescent="0.25">
      <c r="A24" s="37" t="s">
        <v>38</v>
      </c>
      <c r="B24" s="48" t="s">
        <v>11</v>
      </c>
      <c r="C24" s="62"/>
      <c r="D24" s="64"/>
      <c r="E24" s="46"/>
      <c r="F24" s="47"/>
      <c r="G24" s="47"/>
      <c r="H24" s="47">
        <f t="shared" si="2"/>
        <v>0</v>
      </c>
    </row>
    <row r="25" spans="1:9" s="5" customFormat="1" ht="15.75" thickBot="1" x14ac:dyDescent="0.3">
      <c r="A25" s="37"/>
      <c r="B25" s="53"/>
      <c r="C25" s="65"/>
      <c r="D25" s="66" t="s">
        <v>52</v>
      </c>
      <c r="E25" s="67">
        <f>SUM(E17:E24)</f>
        <v>0</v>
      </c>
      <c r="F25" s="67">
        <f>SUM(F17:F24)</f>
        <v>13862719</v>
      </c>
      <c r="G25" s="67">
        <f>SUM(G17:G24)</f>
        <v>-2977</v>
      </c>
      <c r="H25" s="67">
        <f>SUM(H17:H24)</f>
        <v>13859742</v>
      </c>
    </row>
    <row r="26" spans="1:9" s="5" customFormat="1" ht="16.5" customHeight="1" thickBot="1" x14ac:dyDescent="0.3">
      <c r="A26" s="37"/>
      <c r="B26" s="68" t="s">
        <v>53</v>
      </c>
      <c r="C26" s="69"/>
      <c r="D26" s="69"/>
      <c r="E26" s="70"/>
      <c r="F26" s="71"/>
      <c r="G26" s="71"/>
      <c r="H26" s="71"/>
    </row>
    <row r="27" spans="1:9" s="5" customFormat="1" x14ac:dyDescent="0.2">
      <c r="A27" s="37" t="s">
        <v>38</v>
      </c>
      <c r="B27" s="38" t="s">
        <v>54</v>
      </c>
      <c r="C27" s="72"/>
      <c r="D27" s="73" t="s">
        <v>55</v>
      </c>
      <c r="E27" s="41"/>
      <c r="F27" s="74">
        <v>202240</v>
      </c>
      <c r="G27" s="41"/>
      <c r="H27" s="75">
        <f>SUM(F27:G27)</f>
        <v>202240</v>
      </c>
    </row>
    <row r="28" spans="1:9" s="5" customFormat="1" ht="15.75" thickBot="1" x14ac:dyDescent="0.3">
      <c r="A28" s="37" t="s">
        <v>38</v>
      </c>
      <c r="B28" s="38" t="s">
        <v>56</v>
      </c>
      <c r="C28" s="72"/>
      <c r="D28" s="76" t="s">
        <v>57</v>
      </c>
      <c r="E28" s="77">
        <f>SUM(E27)</f>
        <v>0</v>
      </c>
      <c r="F28" s="78">
        <f t="shared" ref="F28:H28" si="3">SUM(F27)</f>
        <v>202240</v>
      </c>
      <c r="G28" s="77">
        <f t="shared" si="3"/>
        <v>0</v>
      </c>
      <c r="H28" s="79">
        <f t="shared" si="3"/>
        <v>202240</v>
      </c>
    </row>
    <row r="29" spans="1:9" s="5" customFormat="1" ht="9" customHeight="1" thickBot="1" x14ac:dyDescent="0.3">
      <c r="A29" s="37"/>
      <c r="B29" s="33"/>
      <c r="C29" s="80"/>
      <c r="D29" s="80"/>
      <c r="E29" s="43"/>
      <c r="F29" s="44"/>
      <c r="G29" s="44"/>
      <c r="H29" s="44"/>
    </row>
    <row r="30" spans="1:9" s="5" customFormat="1" ht="15.75" thickBot="1" x14ac:dyDescent="0.3">
      <c r="A30" s="37"/>
      <c r="B30" s="81" t="s">
        <v>58</v>
      </c>
      <c r="C30" s="82"/>
      <c r="D30" s="83"/>
      <c r="E30" s="84">
        <f>E15+E25+E28</f>
        <v>101972082</v>
      </c>
      <c r="F30" s="84">
        <f>F15+F25+F28</f>
        <v>119018525</v>
      </c>
      <c r="G30" s="84">
        <f>G15+G25+G28</f>
        <v>280393</v>
      </c>
      <c r="H30" s="84">
        <f>H15+H25+H28</f>
        <v>119298918</v>
      </c>
    </row>
    <row r="31" spans="1:9" ht="15" x14ac:dyDescent="0.25">
      <c r="A31" s="85"/>
      <c r="B31" s="53"/>
      <c r="C31" s="65"/>
      <c r="D31" s="86"/>
      <c r="E31" s="87"/>
      <c r="F31" s="88"/>
      <c r="G31" s="88"/>
      <c r="H31" s="88"/>
    </row>
    <row r="32" spans="1:9" ht="15" x14ac:dyDescent="0.25">
      <c r="A32" s="85"/>
      <c r="B32" s="33" t="s">
        <v>59</v>
      </c>
      <c r="C32" s="65"/>
      <c r="D32" s="86"/>
      <c r="E32" s="87"/>
      <c r="F32" s="88"/>
      <c r="G32" s="88"/>
      <c r="H32" s="88"/>
    </row>
    <row r="33" spans="1:8" ht="15" x14ac:dyDescent="0.25">
      <c r="A33" s="37" t="s">
        <v>38</v>
      </c>
      <c r="B33" s="48" t="s">
        <v>4</v>
      </c>
      <c r="C33" s="89"/>
      <c r="D33" s="90" t="s">
        <v>60</v>
      </c>
      <c r="E33" s="91"/>
      <c r="F33" s="92"/>
      <c r="G33" s="92"/>
      <c r="H33" s="92"/>
    </row>
    <row r="34" spans="1:8" ht="15" x14ac:dyDescent="0.25">
      <c r="A34" s="85"/>
      <c r="B34" s="53"/>
      <c r="C34" s="93"/>
      <c r="D34" s="94" t="s">
        <v>61</v>
      </c>
      <c r="E34" s="95">
        <f>SUM(E33)</f>
        <v>0</v>
      </c>
      <c r="F34" s="95">
        <f t="shared" ref="F34:H34" si="4">SUM(F33)</f>
        <v>0</v>
      </c>
      <c r="G34" s="95">
        <f t="shared" si="4"/>
        <v>0</v>
      </c>
      <c r="H34" s="95">
        <f t="shared" si="4"/>
        <v>0</v>
      </c>
    </row>
    <row r="35" spans="1:8" ht="15" x14ac:dyDescent="0.25">
      <c r="A35" s="85"/>
      <c r="B35" s="53"/>
      <c r="C35" s="65"/>
      <c r="D35" s="86"/>
      <c r="E35" s="87"/>
      <c r="F35" s="88"/>
      <c r="G35" s="88"/>
      <c r="H35" s="88"/>
    </row>
    <row r="36" spans="1:8" ht="15" x14ac:dyDescent="0.25">
      <c r="A36" s="85"/>
      <c r="B36" s="33" t="s">
        <v>62</v>
      </c>
      <c r="C36" s="65"/>
      <c r="D36" s="86"/>
      <c r="E36" s="87"/>
      <c r="F36" s="88"/>
      <c r="G36" s="88"/>
      <c r="H36" s="88"/>
    </row>
    <row r="37" spans="1:8" ht="15" x14ac:dyDescent="0.25">
      <c r="A37" s="37" t="s">
        <v>38</v>
      </c>
      <c r="B37" s="48" t="s">
        <v>4</v>
      </c>
      <c r="C37" s="89"/>
      <c r="D37" s="90" t="s">
        <v>60</v>
      </c>
      <c r="E37" s="91"/>
      <c r="F37" s="92"/>
      <c r="G37" s="92"/>
      <c r="H37" s="92"/>
    </row>
    <row r="38" spans="1:8" ht="15" x14ac:dyDescent="0.25">
      <c r="A38" s="85"/>
      <c r="B38" s="53"/>
      <c r="C38" s="93"/>
      <c r="D38" s="94" t="s">
        <v>63</v>
      </c>
      <c r="E38" s="95">
        <f>SUM(E37)</f>
        <v>0</v>
      </c>
      <c r="F38" s="95">
        <f t="shared" ref="F38:H38" si="5">SUM(F37)</f>
        <v>0</v>
      </c>
      <c r="G38" s="95">
        <f t="shared" si="5"/>
        <v>0</v>
      </c>
      <c r="H38" s="95">
        <f t="shared" si="5"/>
        <v>0</v>
      </c>
    </row>
    <row r="39" spans="1:8" ht="9.75" customHeight="1" x14ac:dyDescent="0.25">
      <c r="A39" s="85"/>
      <c r="B39" s="53"/>
      <c r="C39" s="65"/>
      <c r="D39" s="86"/>
      <c r="E39" s="87"/>
      <c r="F39" s="88"/>
      <c r="G39" s="88"/>
      <c r="H39" s="88"/>
    </row>
    <row r="40" spans="1:8" ht="15.75" thickBot="1" x14ac:dyDescent="0.3">
      <c r="A40" s="85"/>
      <c r="B40" s="96" t="s">
        <v>64</v>
      </c>
      <c r="C40" s="97"/>
      <c r="D40" s="86"/>
      <c r="E40" s="87"/>
      <c r="F40" s="88"/>
      <c r="G40" s="88"/>
      <c r="H40" s="88"/>
    </row>
    <row r="41" spans="1:8" ht="15" x14ac:dyDescent="0.25">
      <c r="A41" s="37" t="s">
        <v>38</v>
      </c>
      <c r="B41" s="38" t="s">
        <v>4</v>
      </c>
      <c r="C41" s="98"/>
      <c r="D41" s="99" t="s">
        <v>65</v>
      </c>
      <c r="E41" s="100">
        <v>79200</v>
      </c>
      <c r="F41" s="101">
        <v>79200</v>
      </c>
      <c r="G41" s="101"/>
      <c r="H41" s="101">
        <f>SUM(F41:G41)</f>
        <v>79200</v>
      </c>
    </row>
    <row r="42" spans="1:8" ht="15" x14ac:dyDescent="0.25">
      <c r="A42" s="37" t="s">
        <v>38</v>
      </c>
      <c r="B42" s="38" t="s">
        <v>5</v>
      </c>
      <c r="C42" s="102"/>
      <c r="D42" s="103" t="s">
        <v>66</v>
      </c>
      <c r="E42" s="46"/>
      <c r="F42" s="47"/>
      <c r="G42" s="47"/>
      <c r="H42" s="47"/>
    </row>
    <row r="43" spans="1:8" ht="15" x14ac:dyDescent="0.25">
      <c r="A43" s="37" t="s">
        <v>38</v>
      </c>
      <c r="B43" s="38" t="s">
        <v>6</v>
      </c>
      <c r="C43" s="102"/>
      <c r="D43" s="104" t="s">
        <v>67</v>
      </c>
      <c r="E43" s="46"/>
      <c r="F43" s="47"/>
      <c r="G43" s="47"/>
      <c r="H43" s="47"/>
    </row>
    <row r="44" spans="1:8" ht="15" x14ac:dyDescent="0.25">
      <c r="A44" s="37" t="s">
        <v>38</v>
      </c>
      <c r="B44" s="38" t="s">
        <v>7</v>
      </c>
      <c r="C44" s="98"/>
      <c r="D44" s="104" t="s">
        <v>68</v>
      </c>
      <c r="E44" s="46"/>
      <c r="F44" s="47"/>
      <c r="G44" s="47"/>
      <c r="H44" s="47"/>
    </row>
    <row r="45" spans="1:8" s="5" customFormat="1" ht="15" x14ac:dyDescent="0.25">
      <c r="A45" s="37" t="s">
        <v>38</v>
      </c>
      <c r="B45" s="38" t="s">
        <v>8</v>
      </c>
      <c r="C45" s="102"/>
      <c r="D45" s="105" t="s">
        <v>69</v>
      </c>
      <c r="E45" s="46"/>
      <c r="F45" s="47">
        <v>228000</v>
      </c>
      <c r="G45" s="47"/>
      <c r="H45" s="47">
        <f>SUM(F45:G45)</f>
        <v>228000</v>
      </c>
    </row>
    <row r="46" spans="1:8" s="5" customFormat="1" ht="15" x14ac:dyDescent="0.25">
      <c r="A46" s="37" t="s">
        <v>38</v>
      </c>
      <c r="B46" s="38" t="s">
        <v>9</v>
      </c>
      <c r="C46" s="102"/>
      <c r="D46" s="105" t="s">
        <v>70</v>
      </c>
      <c r="E46" s="46"/>
      <c r="F46" s="47">
        <v>500000</v>
      </c>
      <c r="G46" s="47"/>
      <c r="H46" s="47">
        <f>SUM(F46:G46)</f>
        <v>500000</v>
      </c>
    </row>
    <row r="47" spans="1:8" ht="15" x14ac:dyDescent="0.25">
      <c r="A47" s="37" t="s">
        <v>38</v>
      </c>
      <c r="B47" s="38" t="s">
        <v>10</v>
      </c>
      <c r="C47" s="102"/>
      <c r="D47" s="105" t="s">
        <v>71</v>
      </c>
      <c r="E47" s="46"/>
      <c r="F47" s="47">
        <v>299990</v>
      </c>
      <c r="G47" s="47"/>
      <c r="H47" s="47">
        <f>SUM(F47:G47)</f>
        <v>299990</v>
      </c>
    </row>
    <row r="48" spans="1:8" ht="15" x14ac:dyDescent="0.25">
      <c r="A48" s="37" t="s">
        <v>38</v>
      </c>
      <c r="B48" s="38" t="s">
        <v>11</v>
      </c>
      <c r="C48" s="102"/>
      <c r="D48" s="103" t="s">
        <v>72</v>
      </c>
      <c r="E48" s="46">
        <v>2634254</v>
      </c>
      <c r="F48" s="47">
        <v>3054873</v>
      </c>
      <c r="G48" s="47">
        <v>246787</v>
      </c>
      <c r="H48" s="47">
        <f>SUM(F48:G48)</f>
        <v>3301660</v>
      </c>
    </row>
    <row r="49" spans="1:8" ht="15" x14ac:dyDescent="0.25">
      <c r="A49" s="37" t="s">
        <v>38</v>
      </c>
      <c r="B49" s="38" t="s">
        <v>12</v>
      </c>
      <c r="C49" s="106"/>
      <c r="D49" s="107" t="s">
        <v>73</v>
      </c>
      <c r="E49" s="108"/>
      <c r="F49" s="109">
        <v>625185</v>
      </c>
      <c r="G49" s="109"/>
      <c r="H49" s="109">
        <f>SUM(F49:G49)</f>
        <v>625185</v>
      </c>
    </row>
    <row r="50" spans="1:8" ht="15" x14ac:dyDescent="0.25">
      <c r="A50" s="37" t="s">
        <v>38</v>
      </c>
      <c r="B50" s="38" t="s">
        <v>13</v>
      </c>
      <c r="C50" s="106"/>
      <c r="D50" s="110" t="s">
        <v>74</v>
      </c>
      <c r="E50" s="108"/>
      <c r="F50" s="109"/>
      <c r="G50" s="109">
        <v>14965000</v>
      </c>
      <c r="H50" s="109">
        <f t="shared" ref="H50:H51" si="6">SUM(F50:G50)</f>
        <v>14965000</v>
      </c>
    </row>
    <row r="51" spans="1:8" ht="15" x14ac:dyDescent="0.25">
      <c r="A51" s="37" t="s">
        <v>38</v>
      </c>
      <c r="B51" s="38" t="s">
        <v>16</v>
      </c>
      <c r="C51" s="106"/>
      <c r="D51" s="110" t="s">
        <v>75</v>
      </c>
      <c r="E51" s="108"/>
      <c r="F51" s="109"/>
      <c r="G51" s="109">
        <f>17534+7703</f>
        <v>25237</v>
      </c>
      <c r="H51" s="109">
        <f t="shared" si="6"/>
        <v>25237</v>
      </c>
    </row>
    <row r="52" spans="1:8" ht="15" x14ac:dyDescent="0.25">
      <c r="A52" s="37" t="s">
        <v>38</v>
      </c>
      <c r="B52" s="38" t="s">
        <v>17</v>
      </c>
      <c r="C52" s="106"/>
      <c r="D52" s="111" t="s">
        <v>76</v>
      </c>
      <c r="E52" s="46"/>
      <c r="F52" s="47"/>
      <c r="G52" s="47"/>
      <c r="H52" s="47"/>
    </row>
    <row r="53" spans="1:8" ht="15" x14ac:dyDescent="0.25">
      <c r="A53" s="37" t="s">
        <v>38</v>
      </c>
      <c r="B53" s="38" t="s">
        <v>18</v>
      </c>
      <c r="C53" s="106"/>
      <c r="D53" s="103" t="s">
        <v>77</v>
      </c>
      <c r="E53" s="51"/>
      <c r="F53" s="52"/>
      <c r="G53" s="52"/>
      <c r="H53" s="52"/>
    </row>
    <row r="54" spans="1:8" s="5" customFormat="1" ht="15.75" thickBot="1" x14ac:dyDescent="0.3">
      <c r="A54" s="112"/>
      <c r="B54" s="38" t="s">
        <v>19</v>
      </c>
      <c r="C54" s="106"/>
      <c r="D54" s="113" t="s">
        <v>78</v>
      </c>
      <c r="E54" s="114"/>
      <c r="F54" s="115"/>
      <c r="G54" s="115"/>
      <c r="H54" s="115"/>
    </row>
    <row r="55" spans="1:8" ht="15.75" thickBot="1" x14ac:dyDescent="0.3">
      <c r="A55" s="112"/>
      <c r="B55" s="116"/>
      <c r="C55" s="117"/>
      <c r="D55" s="81" t="s">
        <v>79</v>
      </c>
      <c r="E55" s="67">
        <f>SUM(E41:E54)</f>
        <v>2713454</v>
      </c>
      <c r="F55" s="67">
        <f>SUM(F41:F54)</f>
        <v>4787248</v>
      </c>
      <c r="G55" s="67">
        <f>SUM(G41:G54)</f>
        <v>15237024</v>
      </c>
      <c r="H55" s="67">
        <f>SUM(H41:H52)</f>
        <v>20024272</v>
      </c>
    </row>
    <row r="56" spans="1:8" ht="9" customHeight="1" thickBot="1" x14ac:dyDescent="0.3">
      <c r="A56" s="118"/>
      <c r="B56" s="63"/>
      <c r="C56" s="119"/>
      <c r="D56" s="33"/>
      <c r="E56" s="87"/>
      <c r="F56" s="88"/>
      <c r="G56" s="88"/>
      <c r="H56" s="88"/>
    </row>
    <row r="57" spans="1:8" ht="15.75" thickBot="1" x14ac:dyDescent="0.3">
      <c r="A57" s="120"/>
      <c r="B57" s="121" t="s">
        <v>80</v>
      </c>
      <c r="C57" s="122"/>
      <c r="D57" s="122"/>
      <c r="E57" s="122">
        <f>E30+E55</f>
        <v>104685536</v>
      </c>
      <c r="F57" s="122">
        <f t="shared" ref="F57:H57" si="7">F30+F55</f>
        <v>123805773</v>
      </c>
      <c r="G57" s="122">
        <f t="shared" si="7"/>
        <v>15517417</v>
      </c>
      <c r="H57" s="122">
        <f t="shared" si="7"/>
        <v>139323190</v>
      </c>
    </row>
    <row r="58" spans="1:8" ht="6" customHeight="1" x14ac:dyDescent="0.25">
      <c r="A58" s="120"/>
      <c r="B58" s="33"/>
      <c r="C58" s="123"/>
      <c r="D58" s="123"/>
      <c r="E58" s="124"/>
      <c r="F58" s="125"/>
      <c r="G58" s="125"/>
      <c r="H58" s="125"/>
    </row>
    <row r="59" spans="1:8" ht="15.75" x14ac:dyDescent="0.25">
      <c r="A59" s="120"/>
      <c r="B59" s="24" t="s">
        <v>81</v>
      </c>
      <c r="C59" s="25"/>
      <c r="D59" s="25"/>
      <c r="E59" s="126"/>
      <c r="F59" s="127"/>
      <c r="G59" s="127"/>
      <c r="H59" s="127"/>
    </row>
    <row r="60" spans="1:8" ht="15.75" x14ac:dyDescent="0.25">
      <c r="A60" s="128"/>
      <c r="B60" s="129" t="s">
        <v>82</v>
      </c>
      <c r="C60" s="130"/>
      <c r="D60" s="130"/>
      <c r="E60" s="131"/>
      <c r="F60" s="132"/>
      <c r="G60" s="132"/>
      <c r="H60" s="132"/>
    </row>
    <row r="61" spans="1:8" ht="7.5" customHeight="1" thickBot="1" x14ac:dyDescent="0.3">
      <c r="A61" s="128"/>
      <c r="B61" s="129"/>
      <c r="C61" s="133"/>
      <c r="D61" s="133"/>
      <c r="E61" s="134"/>
      <c r="F61" s="135"/>
      <c r="G61" s="135"/>
      <c r="H61" s="135"/>
    </row>
    <row r="62" spans="1:8" ht="15" x14ac:dyDescent="0.25">
      <c r="A62" s="37" t="s">
        <v>38</v>
      </c>
      <c r="B62" s="136" t="s">
        <v>4</v>
      </c>
      <c r="C62" s="137" t="s">
        <v>83</v>
      </c>
      <c r="D62" s="138"/>
      <c r="E62" s="139"/>
      <c r="F62" s="140"/>
      <c r="G62" s="140"/>
      <c r="H62" s="140"/>
    </row>
    <row r="63" spans="1:8" ht="15" x14ac:dyDescent="0.25">
      <c r="A63" s="37" t="s">
        <v>38</v>
      </c>
      <c r="B63" s="136" t="s">
        <v>5</v>
      </c>
      <c r="C63" s="141" t="s">
        <v>84</v>
      </c>
      <c r="D63" s="142"/>
      <c r="E63" s="143"/>
      <c r="F63" s="144"/>
      <c r="G63" s="144"/>
      <c r="H63" s="144"/>
    </row>
    <row r="64" spans="1:8" x14ac:dyDescent="0.2">
      <c r="A64" s="37" t="s">
        <v>38</v>
      </c>
      <c r="B64" s="136" t="s">
        <v>6</v>
      </c>
      <c r="C64" s="145" t="s">
        <v>85</v>
      </c>
      <c r="D64" s="146"/>
      <c r="E64" s="147"/>
      <c r="F64" s="148">
        <v>1593844</v>
      </c>
      <c r="G64" s="148"/>
      <c r="H64" s="148">
        <f>SUM(F64:G64)</f>
        <v>1593844</v>
      </c>
    </row>
    <row r="65" spans="1:8" ht="15" x14ac:dyDescent="0.25">
      <c r="A65" s="37" t="s">
        <v>38</v>
      </c>
      <c r="B65" s="136" t="s">
        <v>7</v>
      </c>
      <c r="C65" s="149" t="s">
        <v>86</v>
      </c>
      <c r="D65" s="150"/>
      <c r="E65" s="151"/>
      <c r="F65" s="152">
        <f>SUM(F64)</f>
        <v>1593844</v>
      </c>
      <c r="G65" s="152">
        <f>SUM(G64)</f>
        <v>0</v>
      </c>
      <c r="H65" s="152">
        <f>SUM(H64)</f>
        <v>1593844</v>
      </c>
    </row>
    <row r="66" spans="1:8" ht="15" x14ac:dyDescent="0.25">
      <c r="A66" s="37" t="s">
        <v>38</v>
      </c>
      <c r="B66" s="136" t="s">
        <v>8</v>
      </c>
      <c r="C66" s="153" t="s">
        <v>87</v>
      </c>
      <c r="D66" s="154"/>
      <c r="E66" s="143"/>
      <c r="F66" s="144"/>
      <c r="G66" s="144"/>
      <c r="H66" s="144"/>
    </row>
    <row r="67" spans="1:8" ht="15.75" thickBot="1" x14ac:dyDescent="0.3">
      <c r="A67" s="37" t="s">
        <v>38</v>
      </c>
      <c r="B67" s="136" t="s">
        <v>9</v>
      </c>
      <c r="C67" s="155" t="s">
        <v>88</v>
      </c>
      <c r="D67" s="156"/>
      <c r="E67" s="157"/>
      <c r="F67" s="158"/>
      <c r="G67" s="158"/>
      <c r="H67" s="158"/>
    </row>
    <row r="68" spans="1:8" s="5" customFormat="1" ht="15" thickBot="1" x14ac:dyDescent="0.25">
      <c r="A68" s="37"/>
      <c r="B68" s="159"/>
      <c r="C68" s="160"/>
      <c r="D68" s="161"/>
      <c r="E68" s="162"/>
      <c r="F68" s="163"/>
      <c r="G68" s="163"/>
      <c r="H68" s="163"/>
    </row>
    <row r="69" spans="1:8" ht="15.75" thickBot="1" x14ac:dyDescent="0.3">
      <c r="A69" s="112"/>
      <c r="B69" s="164"/>
      <c r="C69" s="97"/>
      <c r="D69" s="165" t="s">
        <v>89</v>
      </c>
      <c r="E69" s="84">
        <f>SUM(E62:E65)</f>
        <v>0</v>
      </c>
      <c r="F69" s="84">
        <f>SUM(F63,F65,F66,F67)</f>
        <v>1593844</v>
      </c>
      <c r="G69" s="84">
        <f>SUM(G63,G65,G66,G67)</f>
        <v>0</v>
      </c>
      <c r="H69" s="84">
        <f>SUM(F69:G69)</f>
        <v>1593844</v>
      </c>
    </row>
    <row r="70" spans="1:8" ht="8.25" customHeight="1" x14ac:dyDescent="0.25">
      <c r="A70" s="37"/>
      <c r="B70" s="96"/>
      <c r="C70" s="80"/>
      <c r="D70" s="80"/>
      <c r="E70" s="166"/>
      <c r="F70" s="167"/>
      <c r="G70" s="167"/>
      <c r="H70" s="167"/>
    </row>
    <row r="71" spans="1:8" s="5" customFormat="1" ht="15.75" x14ac:dyDescent="0.25">
      <c r="A71" s="168"/>
      <c r="B71" s="169" t="s">
        <v>90</v>
      </c>
      <c r="C71" s="170"/>
      <c r="D71" s="171"/>
      <c r="E71" s="172"/>
      <c r="F71" s="173"/>
      <c r="G71" s="173"/>
      <c r="H71" s="173"/>
    </row>
    <row r="72" spans="1:8" ht="9" customHeight="1" x14ac:dyDescent="0.25">
      <c r="A72" s="168"/>
      <c r="B72" s="169"/>
      <c r="C72" s="170"/>
      <c r="D72" s="171"/>
      <c r="E72" s="172"/>
      <c r="F72" s="173"/>
      <c r="G72" s="173"/>
      <c r="H72" s="173"/>
    </row>
    <row r="73" spans="1:8" ht="15.75" thickBot="1" x14ac:dyDescent="0.3">
      <c r="A73" s="37" t="s">
        <v>38</v>
      </c>
      <c r="B73" s="48" t="s">
        <v>4</v>
      </c>
      <c r="C73" s="174" t="s">
        <v>91</v>
      </c>
      <c r="D73" s="175"/>
      <c r="E73" s="176"/>
      <c r="F73" s="177"/>
      <c r="G73" s="177"/>
      <c r="H73" s="177"/>
    </row>
    <row r="74" spans="1:8" s="5" customFormat="1" ht="15.75" thickBot="1" x14ac:dyDescent="0.3">
      <c r="A74" s="85"/>
      <c r="B74" s="53"/>
      <c r="C74" s="178"/>
      <c r="D74" s="66" t="s">
        <v>92</v>
      </c>
      <c r="E74" s="67">
        <f>SUM(E73)</f>
        <v>0</v>
      </c>
      <c r="F74" s="67"/>
      <c r="G74" s="67">
        <f t="shared" ref="G74:H74" si="8">SUM(G73)</f>
        <v>0</v>
      </c>
      <c r="H74" s="67">
        <f t="shared" si="8"/>
        <v>0</v>
      </c>
    </row>
    <row r="75" spans="1:8" ht="9.75" customHeight="1" x14ac:dyDescent="0.25">
      <c r="A75" s="85"/>
      <c r="B75" s="53"/>
      <c r="C75" s="65"/>
      <c r="D75" s="86"/>
      <c r="E75" s="87"/>
      <c r="F75" s="88"/>
      <c r="G75" s="88"/>
      <c r="H75" s="88"/>
    </row>
    <row r="76" spans="1:8" ht="15.75" x14ac:dyDescent="0.25">
      <c r="A76" s="168"/>
      <c r="B76" s="169" t="s">
        <v>93</v>
      </c>
      <c r="C76" s="170"/>
      <c r="D76" s="171"/>
      <c r="E76" s="172"/>
      <c r="F76" s="173"/>
      <c r="G76" s="173"/>
      <c r="H76" s="173"/>
    </row>
    <row r="77" spans="1:8" ht="11.25" customHeight="1" x14ac:dyDescent="0.25">
      <c r="A77" s="168"/>
      <c r="B77" s="169"/>
      <c r="C77" s="170"/>
      <c r="D77" s="171"/>
      <c r="E77" s="172"/>
      <c r="F77" s="173"/>
      <c r="G77" s="173"/>
      <c r="H77" s="173"/>
    </row>
    <row r="78" spans="1:8" ht="15.75" thickBot="1" x14ac:dyDescent="0.3">
      <c r="A78" s="37" t="s">
        <v>38</v>
      </c>
      <c r="B78" s="48" t="s">
        <v>4</v>
      </c>
      <c r="C78" s="174" t="s">
        <v>91</v>
      </c>
      <c r="D78" s="175"/>
      <c r="E78" s="176"/>
      <c r="F78" s="177"/>
      <c r="G78" s="177"/>
      <c r="H78" s="177"/>
    </row>
    <row r="79" spans="1:8" ht="15.75" thickBot="1" x14ac:dyDescent="0.3">
      <c r="A79" s="85"/>
      <c r="B79" s="53"/>
      <c r="C79" s="178"/>
      <c r="D79" s="66" t="s">
        <v>94</v>
      </c>
      <c r="E79" s="67">
        <f>SUM(E78)</f>
        <v>0</v>
      </c>
      <c r="F79" s="67"/>
      <c r="G79" s="67">
        <f t="shared" ref="G79:H79" si="9">SUM(G78)</f>
        <v>0</v>
      </c>
      <c r="H79" s="67">
        <f t="shared" si="9"/>
        <v>0</v>
      </c>
    </row>
    <row r="80" spans="1:8" ht="9.75" customHeight="1" x14ac:dyDescent="0.25">
      <c r="A80" s="85"/>
      <c r="B80" s="53"/>
      <c r="C80" s="65"/>
      <c r="D80" s="86"/>
      <c r="E80" s="87"/>
      <c r="F80" s="88"/>
      <c r="G80" s="88"/>
      <c r="H80" s="88"/>
    </row>
    <row r="81" spans="1:8" ht="15.75" x14ac:dyDescent="0.25">
      <c r="A81" s="128"/>
      <c r="B81" s="129" t="s">
        <v>95</v>
      </c>
      <c r="C81" s="130"/>
      <c r="D81" s="130"/>
      <c r="E81" s="131"/>
      <c r="F81" s="132"/>
      <c r="G81" s="132"/>
      <c r="H81" s="132"/>
    </row>
    <row r="82" spans="1:8" s="5" customFormat="1" ht="10.5" customHeight="1" thickBot="1" x14ac:dyDescent="0.3">
      <c r="A82" s="128"/>
      <c r="B82" s="129"/>
      <c r="C82" s="133"/>
      <c r="D82" s="133"/>
      <c r="E82" s="131"/>
      <c r="F82" s="132"/>
      <c r="G82" s="132"/>
      <c r="H82" s="132"/>
    </row>
    <row r="83" spans="1:8" s="5" customFormat="1" x14ac:dyDescent="0.2">
      <c r="A83" s="37" t="s">
        <v>38</v>
      </c>
      <c r="B83" s="38" t="s">
        <v>4</v>
      </c>
      <c r="C83" s="179"/>
      <c r="D83" s="99" t="s">
        <v>96</v>
      </c>
      <c r="E83" s="100"/>
      <c r="F83" s="100"/>
      <c r="G83" s="100"/>
      <c r="H83" s="100"/>
    </row>
    <row r="84" spans="1:8" s="5" customFormat="1" x14ac:dyDescent="0.2">
      <c r="A84" s="37" t="s">
        <v>38</v>
      </c>
      <c r="B84" s="38" t="s">
        <v>5</v>
      </c>
      <c r="C84" s="179"/>
      <c r="D84" s="107" t="s">
        <v>97</v>
      </c>
      <c r="E84" s="180"/>
      <c r="F84" s="180">
        <v>36880850</v>
      </c>
      <c r="G84" s="180"/>
      <c r="H84" s="180">
        <f>SUM(F84:G84)</f>
        <v>36880850</v>
      </c>
    </row>
    <row r="85" spans="1:8" s="5" customFormat="1" x14ac:dyDescent="0.2">
      <c r="A85" s="37" t="s">
        <v>38</v>
      </c>
      <c r="B85" s="38" t="s">
        <v>6</v>
      </c>
      <c r="C85" s="179"/>
      <c r="D85" s="110" t="s">
        <v>98</v>
      </c>
      <c r="E85" s="180"/>
      <c r="F85" s="180"/>
      <c r="G85" s="180">
        <v>3900000</v>
      </c>
      <c r="H85" s="180">
        <f t="shared" ref="H85:H86" si="10">SUM(F85:G85)</f>
        <v>3900000</v>
      </c>
    </row>
    <row r="86" spans="1:8" s="5" customFormat="1" x14ac:dyDescent="0.2">
      <c r="A86" s="37" t="s">
        <v>38</v>
      </c>
      <c r="B86" s="38" t="s">
        <v>7</v>
      </c>
      <c r="C86" s="179"/>
      <c r="D86" s="181" t="s">
        <v>99</v>
      </c>
      <c r="E86" s="180"/>
      <c r="F86" s="180"/>
      <c r="G86" s="180">
        <f>3329832+1462885</f>
        <v>4792717</v>
      </c>
      <c r="H86" s="180">
        <f t="shared" si="10"/>
        <v>4792717</v>
      </c>
    </row>
    <row r="87" spans="1:8" s="5" customFormat="1" x14ac:dyDescent="0.2">
      <c r="A87" s="37" t="s">
        <v>38</v>
      </c>
      <c r="B87" s="38" t="s">
        <v>8</v>
      </c>
      <c r="C87" s="182"/>
      <c r="D87" s="103" t="s">
        <v>100</v>
      </c>
      <c r="E87" s="46"/>
      <c r="F87" s="46"/>
      <c r="G87" s="46"/>
      <c r="H87" s="46"/>
    </row>
    <row r="88" spans="1:8" s="5" customFormat="1" x14ac:dyDescent="0.2">
      <c r="A88" s="37" t="s">
        <v>38</v>
      </c>
      <c r="B88" s="38" t="s">
        <v>9</v>
      </c>
      <c r="C88" s="182"/>
      <c r="D88" s="103" t="s">
        <v>101</v>
      </c>
      <c r="E88" s="46"/>
      <c r="F88" s="46"/>
      <c r="G88" s="46"/>
      <c r="H88" s="46"/>
    </row>
    <row r="89" spans="1:8" s="5" customFormat="1" x14ac:dyDescent="0.2">
      <c r="A89" s="37" t="s">
        <v>38</v>
      </c>
      <c r="B89" s="38" t="s">
        <v>10</v>
      </c>
      <c r="C89" s="182"/>
      <c r="D89" s="111" t="s">
        <v>102</v>
      </c>
      <c r="E89" s="51"/>
      <c r="F89" s="51"/>
      <c r="G89" s="51"/>
      <c r="H89" s="51"/>
    </row>
    <row r="90" spans="1:8" s="5" customFormat="1" ht="15" thickBot="1" x14ac:dyDescent="0.25">
      <c r="A90" s="112" t="s">
        <v>38</v>
      </c>
      <c r="B90" s="38" t="s">
        <v>11</v>
      </c>
      <c r="C90" s="182"/>
      <c r="D90" s="183" t="s">
        <v>103</v>
      </c>
      <c r="E90" s="114"/>
      <c r="F90" s="114"/>
      <c r="G90" s="114"/>
      <c r="H90" s="114"/>
    </row>
    <row r="91" spans="1:8" s="5" customFormat="1" ht="15.75" thickBot="1" x14ac:dyDescent="0.3">
      <c r="A91" s="120"/>
      <c r="B91" s="184"/>
      <c r="C91" s="185"/>
      <c r="D91" s="81" t="s">
        <v>104</v>
      </c>
      <c r="E91" s="67">
        <f>SUM(E83:E90)</f>
        <v>0</v>
      </c>
      <c r="F91" s="67">
        <f>SUM(F83:F90)</f>
        <v>36880850</v>
      </c>
      <c r="G91" s="67">
        <f>SUM(G83:G90)</f>
        <v>8692717</v>
      </c>
      <c r="H91" s="67">
        <f>SUM(H83:H90)</f>
        <v>45573567</v>
      </c>
    </row>
    <row r="92" spans="1:8" s="5" customFormat="1" ht="8.25" customHeight="1" thickBot="1" x14ac:dyDescent="0.3">
      <c r="A92" s="85"/>
      <c r="B92" s="53"/>
      <c r="C92" s="65"/>
      <c r="D92" s="86"/>
      <c r="E92" s="87"/>
      <c r="F92" s="88"/>
      <c r="G92" s="88"/>
      <c r="H92" s="88"/>
    </row>
    <row r="93" spans="1:8" s="5" customFormat="1" ht="15.75" thickBot="1" x14ac:dyDescent="0.3">
      <c r="A93" s="85"/>
      <c r="B93" s="186" t="s">
        <v>105</v>
      </c>
      <c r="C93" s="187"/>
      <c r="D93" s="188"/>
      <c r="E93" s="122">
        <f>E69+E74+E79+E91</f>
        <v>0</v>
      </c>
      <c r="F93" s="122">
        <f>F69+F74+F79+F91</f>
        <v>38474694</v>
      </c>
      <c r="G93" s="122">
        <f>G69+G74+G79+G91</f>
        <v>8692717</v>
      </c>
      <c r="H93" s="122">
        <f>H69+H74+H79+H91</f>
        <v>47167411</v>
      </c>
    </row>
    <row r="94" spans="1:8" s="5" customFormat="1" ht="10.5" customHeight="1" x14ac:dyDescent="0.25">
      <c r="A94" s="120"/>
      <c r="B94" s="33"/>
      <c r="C94" s="123"/>
      <c r="D94" s="123"/>
      <c r="E94" s="124"/>
      <c r="F94" s="125"/>
      <c r="G94" s="125"/>
      <c r="H94" s="125"/>
    </row>
    <row r="95" spans="1:8" s="5" customFormat="1" ht="15.75" x14ac:dyDescent="0.25">
      <c r="A95" s="189"/>
      <c r="B95" s="24" t="s">
        <v>106</v>
      </c>
      <c r="C95" s="190"/>
      <c r="D95" s="191"/>
      <c r="E95" s="192"/>
      <c r="F95" s="193"/>
      <c r="G95" s="193"/>
      <c r="H95" s="193"/>
    </row>
    <row r="96" spans="1:8" s="5" customFormat="1" ht="9.75" customHeight="1" x14ac:dyDescent="0.25">
      <c r="A96" s="120"/>
      <c r="B96" s="194"/>
      <c r="C96" s="119"/>
      <c r="D96" s="33"/>
      <c r="E96" s="87"/>
      <c r="F96" s="88"/>
      <c r="G96" s="88"/>
      <c r="H96" s="88"/>
    </row>
    <row r="97" spans="1:16" s="5" customFormat="1" ht="15.75" thickBot="1" x14ac:dyDescent="0.3">
      <c r="A97" s="85"/>
      <c r="B97" s="195" t="s">
        <v>107</v>
      </c>
      <c r="C97" s="196"/>
      <c r="D97" s="123"/>
      <c r="E97" s="124"/>
      <c r="F97" s="125"/>
      <c r="G97" s="125"/>
      <c r="H97" s="125"/>
    </row>
    <row r="98" spans="1:16" ht="15" x14ac:dyDescent="0.25">
      <c r="A98" s="37" t="s">
        <v>38</v>
      </c>
      <c r="B98" s="48" t="s">
        <v>4</v>
      </c>
      <c r="C98" s="197"/>
      <c r="D98" s="198" t="s">
        <v>108</v>
      </c>
      <c r="E98" s="100">
        <v>28500000</v>
      </c>
      <c r="F98" s="101">
        <v>28500000</v>
      </c>
      <c r="G98" s="101"/>
      <c r="H98" s="101">
        <f>SUM(F98:G98)</f>
        <v>28500000</v>
      </c>
    </row>
    <row r="99" spans="1:16" ht="15.75" thickBot="1" x14ac:dyDescent="0.3">
      <c r="A99" s="37" t="s">
        <v>38</v>
      </c>
      <c r="B99" s="48" t="s">
        <v>5</v>
      </c>
      <c r="C99" s="197"/>
      <c r="D99" s="199" t="s">
        <v>109</v>
      </c>
      <c r="E99" s="176">
        <v>2200000</v>
      </c>
      <c r="F99" s="177">
        <v>2200000</v>
      </c>
      <c r="G99" s="177"/>
      <c r="H99" s="177">
        <f>SUM(F99:G99)</f>
        <v>2200000</v>
      </c>
    </row>
    <row r="100" spans="1:16" ht="15.75" thickBot="1" x14ac:dyDescent="0.3">
      <c r="A100" s="85"/>
      <c r="B100" s="194"/>
      <c r="C100" s="123"/>
      <c r="D100" s="200" t="s">
        <v>110</v>
      </c>
      <c r="E100" s="122">
        <f>SUM(E98:E99)</f>
        <v>30700000</v>
      </c>
      <c r="F100" s="122">
        <f>SUM(F98:F99)</f>
        <v>30700000</v>
      </c>
      <c r="G100" s="122">
        <f>SUM(G98:G99)</f>
        <v>0</v>
      </c>
      <c r="H100" s="201">
        <f>SUM(H98:H99)</f>
        <v>30700000</v>
      </c>
    </row>
    <row r="101" spans="1:16" ht="15.75" thickBot="1" x14ac:dyDescent="0.3">
      <c r="A101" s="37"/>
      <c r="B101" s="194" t="s">
        <v>111</v>
      </c>
      <c r="C101" s="202"/>
      <c r="D101" s="203"/>
      <c r="E101" s="35"/>
      <c r="F101" s="36"/>
      <c r="G101" s="36"/>
      <c r="H101" s="36"/>
    </row>
    <row r="102" spans="1:16" ht="15" customHeight="1" x14ac:dyDescent="0.2">
      <c r="A102" s="37" t="s">
        <v>38</v>
      </c>
      <c r="B102" s="48" t="s">
        <v>4</v>
      </c>
      <c r="C102" s="204"/>
      <c r="D102" s="198" t="s">
        <v>112</v>
      </c>
      <c r="E102" s="100">
        <v>5000000</v>
      </c>
      <c r="F102" s="101">
        <v>5000000</v>
      </c>
      <c r="G102" s="101"/>
      <c r="H102" s="101">
        <f>SUM(F102:G102)</f>
        <v>5000000</v>
      </c>
    </row>
    <row r="103" spans="1:16" x14ac:dyDescent="0.2">
      <c r="A103" s="37" t="s">
        <v>38</v>
      </c>
      <c r="B103" s="48" t="s">
        <v>5</v>
      </c>
      <c r="C103" s="204"/>
      <c r="D103" s="205" t="s">
        <v>113</v>
      </c>
      <c r="E103" s="91">
        <v>800000</v>
      </c>
      <c r="F103" s="92">
        <v>800000</v>
      </c>
      <c r="G103" s="92"/>
      <c r="H103" s="92">
        <f t="shared" ref="H103:H104" si="11">SUM(F103:G103)</f>
        <v>800000</v>
      </c>
    </row>
    <row r="104" spans="1:16" ht="15" x14ac:dyDescent="0.25">
      <c r="A104" s="37" t="s">
        <v>38</v>
      </c>
      <c r="B104" s="48" t="s">
        <v>6</v>
      </c>
      <c r="C104" s="204"/>
      <c r="D104" s="205" t="s">
        <v>114</v>
      </c>
      <c r="E104" s="91">
        <v>24000000</v>
      </c>
      <c r="F104" s="92">
        <v>24000000</v>
      </c>
      <c r="G104" s="92"/>
      <c r="H104" s="92">
        <f t="shared" si="11"/>
        <v>24000000</v>
      </c>
      <c r="I104" s="6"/>
      <c r="J104" s="206"/>
      <c r="K104" s="6"/>
      <c r="L104" s="6"/>
      <c r="M104" s="6"/>
      <c r="N104" s="6"/>
      <c r="O104" s="6"/>
      <c r="P104" s="6"/>
    </row>
    <row r="105" spans="1:16" ht="15.75" thickBot="1" x14ac:dyDescent="0.3">
      <c r="A105" s="37" t="s">
        <v>38</v>
      </c>
      <c r="B105" s="48" t="s">
        <v>7</v>
      </c>
      <c r="C105" s="204"/>
      <c r="D105" s="199" t="s">
        <v>115</v>
      </c>
      <c r="E105" s="207"/>
      <c r="F105" s="208"/>
      <c r="G105" s="208"/>
      <c r="H105" s="208"/>
      <c r="I105" s="6"/>
      <c r="J105" s="206"/>
      <c r="K105" s="6"/>
      <c r="L105" s="6"/>
      <c r="M105" s="6"/>
      <c r="N105" s="6"/>
      <c r="O105" s="6"/>
      <c r="P105" s="6"/>
    </row>
    <row r="106" spans="1:16" ht="15.75" thickBot="1" x14ac:dyDescent="0.3">
      <c r="A106" s="85"/>
      <c r="B106" s="194"/>
      <c r="C106" s="123"/>
      <c r="D106" s="200" t="s">
        <v>116</v>
      </c>
      <c r="E106" s="122">
        <f>SUM(E102:E105)</f>
        <v>29800000</v>
      </c>
      <c r="F106" s="122">
        <f>SUM(F102:F105)</f>
        <v>29800000</v>
      </c>
      <c r="G106" s="122">
        <f>SUM(G102:G105)</f>
        <v>0</v>
      </c>
      <c r="H106" s="201">
        <f>SUM(H102:H105)</f>
        <v>29800000</v>
      </c>
      <c r="I106" s="6"/>
      <c r="J106" s="206"/>
      <c r="K106" s="6"/>
      <c r="L106" s="6"/>
      <c r="M106" s="6"/>
      <c r="N106" s="6"/>
      <c r="O106" s="6"/>
      <c r="P106" s="6"/>
    </row>
    <row r="107" spans="1:16" ht="15.75" thickBot="1" x14ac:dyDescent="0.3">
      <c r="A107" s="37"/>
      <c r="B107" s="195" t="s">
        <v>117</v>
      </c>
      <c r="C107" s="34"/>
      <c r="D107" s="30"/>
      <c r="E107" s="209"/>
      <c r="F107" s="210"/>
      <c r="G107" s="210"/>
      <c r="H107" s="210"/>
    </row>
    <row r="108" spans="1:16" x14ac:dyDescent="0.2">
      <c r="A108" s="37" t="s">
        <v>38</v>
      </c>
      <c r="B108" s="48" t="s">
        <v>4</v>
      </c>
      <c r="C108" s="204"/>
      <c r="D108" s="198" t="s">
        <v>118</v>
      </c>
      <c r="E108" s="211"/>
      <c r="F108" s="212"/>
      <c r="G108" s="212"/>
      <c r="H108" s="212"/>
    </row>
    <row r="109" spans="1:16" x14ac:dyDescent="0.2">
      <c r="A109" s="37" t="s">
        <v>38</v>
      </c>
      <c r="B109" s="48" t="s">
        <v>5</v>
      </c>
      <c r="C109" s="204"/>
      <c r="D109" s="205" t="s">
        <v>119</v>
      </c>
      <c r="E109" s="91"/>
      <c r="F109" s="92"/>
      <c r="G109" s="92"/>
      <c r="H109" s="92"/>
    </row>
    <row r="110" spans="1:16" x14ac:dyDescent="0.2">
      <c r="A110" s="37" t="s">
        <v>38</v>
      </c>
      <c r="B110" s="48" t="s">
        <v>6</v>
      </c>
      <c r="C110" s="204"/>
      <c r="D110" s="205" t="s">
        <v>120</v>
      </c>
      <c r="E110" s="91"/>
      <c r="F110" s="92"/>
      <c r="G110" s="92"/>
      <c r="H110" s="92"/>
    </row>
    <row r="111" spans="1:16" x14ac:dyDescent="0.2">
      <c r="A111" s="37" t="s">
        <v>38</v>
      </c>
      <c r="B111" s="48" t="s">
        <v>7</v>
      </c>
      <c r="C111" s="204"/>
      <c r="D111" s="205" t="s">
        <v>121</v>
      </c>
      <c r="E111" s="91"/>
      <c r="F111" s="92"/>
      <c r="G111" s="92"/>
      <c r="H111" s="92"/>
    </row>
    <row r="112" spans="1:16" x14ac:dyDescent="0.2">
      <c r="A112" s="37" t="s">
        <v>38</v>
      </c>
      <c r="B112" s="48" t="s">
        <v>8</v>
      </c>
      <c r="C112" s="204"/>
      <c r="D112" s="205" t="s">
        <v>122</v>
      </c>
      <c r="E112" s="91"/>
      <c r="F112" s="92"/>
      <c r="G112" s="92"/>
      <c r="H112" s="92"/>
    </row>
    <row r="113" spans="1:8" x14ac:dyDescent="0.2">
      <c r="A113" s="37" t="s">
        <v>38</v>
      </c>
      <c r="B113" s="48" t="s">
        <v>9</v>
      </c>
      <c r="C113" s="204"/>
      <c r="D113" s="205" t="s">
        <v>123</v>
      </c>
      <c r="E113" s="91">
        <v>100000</v>
      </c>
      <c r="F113" s="92">
        <v>100000</v>
      </c>
      <c r="G113" s="92"/>
      <c r="H113" s="92">
        <f>SUM(F113:G113)</f>
        <v>100000</v>
      </c>
    </row>
    <row r="114" spans="1:8" ht="18" customHeight="1" x14ac:dyDescent="0.2">
      <c r="A114" s="37" t="s">
        <v>38</v>
      </c>
      <c r="B114" s="48" t="s">
        <v>10</v>
      </c>
      <c r="C114" s="213"/>
      <c r="D114" s="111" t="s">
        <v>124</v>
      </c>
      <c r="E114" s="91">
        <v>350000</v>
      </c>
      <c r="F114" s="92">
        <v>350000</v>
      </c>
      <c r="G114" s="92"/>
      <c r="H114" s="92">
        <f>SUM(F114:G114)</f>
        <v>350000</v>
      </c>
    </row>
    <row r="115" spans="1:8" ht="18" customHeight="1" x14ac:dyDescent="0.2">
      <c r="A115" s="37" t="s">
        <v>38</v>
      </c>
      <c r="B115" s="48" t="s">
        <v>11</v>
      </c>
      <c r="C115" s="204"/>
      <c r="D115" s="214" t="s">
        <v>125</v>
      </c>
      <c r="E115" s="176"/>
      <c r="F115" s="177"/>
      <c r="G115" s="177"/>
      <c r="H115" s="177"/>
    </row>
    <row r="116" spans="1:8" ht="18" customHeight="1" thickBot="1" x14ac:dyDescent="0.3">
      <c r="A116" s="37" t="s">
        <v>38</v>
      </c>
      <c r="B116" s="48" t="s">
        <v>12</v>
      </c>
      <c r="C116" s="197"/>
      <c r="D116" s="199" t="s">
        <v>126</v>
      </c>
      <c r="E116" s="176"/>
      <c r="F116" s="177"/>
      <c r="G116" s="177"/>
      <c r="H116" s="177"/>
    </row>
    <row r="117" spans="1:8" ht="18" customHeight="1" thickBot="1" x14ac:dyDescent="0.3">
      <c r="A117" s="85"/>
      <c r="B117" s="215"/>
      <c r="C117" s="123"/>
      <c r="D117" s="216" t="s">
        <v>127</v>
      </c>
      <c r="E117" s="122">
        <f>SUM(E108:E116)</f>
        <v>450000</v>
      </c>
      <c r="F117" s="122">
        <f t="shared" ref="F117:G117" si="12">SUM(F108:F116)</f>
        <v>450000</v>
      </c>
      <c r="G117" s="122">
        <f t="shared" si="12"/>
        <v>0</v>
      </c>
      <c r="H117" s="201">
        <f>SUM(H108:H116)</f>
        <v>450000</v>
      </c>
    </row>
    <row r="118" spans="1:8" ht="9" customHeight="1" thickBot="1" x14ac:dyDescent="0.3">
      <c r="A118" s="37"/>
      <c r="B118" s="215"/>
      <c r="C118" s="123"/>
      <c r="D118" s="215"/>
      <c r="E118" s="35"/>
      <c r="F118" s="36"/>
      <c r="G118" s="36"/>
      <c r="H118" s="36"/>
    </row>
    <row r="119" spans="1:8" ht="15.75" thickBot="1" x14ac:dyDescent="0.3">
      <c r="A119" s="217"/>
      <c r="B119" s="186" t="s">
        <v>128</v>
      </c>
      <c r="C119" s="187"/>
      <c r="D119" s="188"/>
      <c r="E119" s="122">
        <f>+E100+E106+E117</f>
        <v>60950000</v>
      </c>
      <c r="F119" s="122">
        <f t="shared" ref="F119:H119" si="13">+F100+F106+F117</f>
        <v>60950000</v>
      </c>
      <c r="G119" s="122">
        <f t="shared" si="13"/>
        <v>0</v>
      </c>
      <c r="H119" s="122">
        <f t="shared" si="13"/>
        <v>60950000</v>
      </c>
    </row>
    <row r="120" spans="1:8" s="215" customFormat="1" ht="15" x14ac:dyDescent="0.25">
      <c r="A120" s="218"/>
      <c r="B120" s="33"/>
      <c r="C120" s="123"/>
      <c r="D120" s="123"/>
      <c r="E120" s="123"/>
      <c r="F120" s="123"/>
      <c r="G120" s="123"/>
      <c r="H120" s="123"/>
    </row>
    <row r="121" spans="1:8" s="215" customFormat="1" ht="15.75" x14ac:dyDescent="0.25">
      <c r="A121" s="129"/>
      <c r="B121" s="24" t="s">
        <v>129</v>
      </c>
      <c r="C121" s="219"/>
      <c r="D121" s="219"/>
      <c r="E121" s="220"/>
      <c r="F121" s="220"/>
      <c r="G121" s="220"/>
      <c r="H121" s="220"/>
    </row>
    <row r="122" spans="1:8" ht="9" customHeight="1" thickBot="1" x14ac:dyDescent="0.3">
      <c r="A122" s="221"/>
      <c r="B122" s="222"/>
      <c r="C122" s="223"/>
      <c r="D122" s="224"/>
      <c r="E122" s="203"/>
      <c r="F122" s="203"/>
      <c r="G122" s="203"/>
      <c r="H122" s="203"/>
    </row>
    <row r="123" spans="1:8" ht="15" x14ac:dyDescent="0.25">
      <c r="A123" s="37" t="s">
        <v>38</v>
      </c>
      <c r="B123" s="225" t="s">
        <v>4</v>
      </c>
      <c r="C123" s="226"/>
      <c r="D123" s="227" t="s">
        <v>130</v>
      </c>
      <c r="E123" s="228"/>
      <c r="F123" s="228"/>
      <c r="G123" s="228"/>
      <c r="H123" s="228"/>
    </row>
    <row r="124" spans="1:8" x14ac:dyDescent="0.2">
      <c r="A124" s="37" t="s">
        <v>38</v>
      </c>
      <c r="B124" s="49" t="s">
        <v>4</v>
      </c>
      <c r="C124" s="229" t="s">
        <v>131</v>
      </c>
      <c r="D124" s="230" t="s">
        <v>132</v>
      </c>
      <c r="E124" s="231"/>
      <c r="F124" s="231"/>
      <c r="G124" s="231"/>
      <c r="H124" s="231"/>
    </row>
    <row r="125" spans="1:8" s="5" customFormat="1" x14ac:dyDescent="0.2">
      <c r="A125" s="37" t="s">
        <v>38</v>
      </c>
      <c r="B125" s="49" t="s">
        <v>5</v>
      </c>
      <c r="C125" s="229" t="s">
        <v>133</v>
      </c>
      <c r="D125" s="232" t="s">
        <v>134</v>
      </c>
      <c r="E125" s="233">
        <v>1773831</v>
      </c>
      <c r="F125" s="233">
        <v>1773831</v>
      </c>
      <c r="G125" s="233"/>
      <c r="H125" s="233">
        <f>SUM(F125:G125)</f>
        <v>1773831</v>
      </c>
    </row>
    <row r="126" spans="1:8" x14ac:dyDescent="0.2">
      <c r="A126" s="37" t="s">
        <v>38</v>
      </c>
      <c r="B126" s="49" t="s">
        <v>6</v>
      </c>
      <c r="C126" s="229" t="s">
        <v>135</v>
      </c>
      <c r="D126" s="234" t="s">
        <v>136</v>
      </c>
      <c r="E126" s="233"/>
      <c r="F126" s="233"/>
      <c r="G126" s="233"/>
      <c r="H126" s="233"/>
    </row>
    <row r="127" spans="1:8" x14ac:dyDescent="0.2">
      <c r="A127" s="37" t="s">
        <v>38</v>
      </c>
      <c r="B127" s="49" t="s">
        <v>7</v>
      </c>
      <c r="C127" s="229" t="s">
        <v>137</v>
      </c>
      <c r="D127" s="143" t="s">
        <v>138</v>
      </c>
      <c r="E127" s="233"/>
      <c r="F127" s="233"/>
      <c r="G127" s="233"/>
      <c r="H127" s="233"/>
    </row>
    <row r="128" spans="1:8" x14ac:dyDescent="0.2">
      <c r="A128" s="37" t="s">
        <v>38</v>
      </c>
      <c r="B128" s="49" t="s">
        <v>8</v>
      </c>
      <c r="C128" s="229" t="s">
        <v>139</v>
      </c>
      <c r="D128" s="143" t="s">
        <v>140</v>
      </c>
      <c r="E128" s="233"/>
      <c r="F128" s="233"/>
      <c r="G128" s="233"/>
      <c r="H128" s="233"/>
    </row>
    <row r="129" spans="1:8" x14ac:dyDescent="0.2">
      <c r="A129" s="37" t="s">
        <v>38</v>
      </c>
      <c r="B129" s="49" t="s">
        <v>9</v>
      </c>
      <c r="C129" s="229" t="s">
        <v>141</v>
      </c>
      <c r="D129" s="143" t="s">
        <v>142</v>
      </c>
      <c r="E129" s="233"/>
      <c r="F129" s="233"/>
      <c r="G129" s="233"/>
      <c r="H129" s="233"/>
    </row>
    <row r="130" spans="1:8" x14ac:dyDescent="0.2">
      <c r="A130" s="37" t="s">
        <v>38</v>
      </c>
      <c r="B130" s="49" t="s">
        <v>10</v>
      </c>
      <c r="C130" s="235" t="s">
        <v>143</v>
      </c>
      <c r="D130" s="232" t="s">
        <v>144</v>
      </c>
      <c r="E130" s="236">
        <v>3660564</v>
      </c>
      <c r="F130" s="236">
        <v>3693045</v>
      </c>
      <c r="G130" s="236"/>
      <c r="H130" s="233">
        <f t="shared" ref="H130:H140" si="14">SUM(F130:G130)</f>
        <v>3693045</v>
      </c>
    </row>
    <row r="131" spans="1:8" s="5" customFormat="1" x14ac:dyDescent="0.2">
      <c r="A131" s="37" t="s">
        <v>38</v>
      </c>
      <c r="B131" s="49" t="s">
        <v>11</v>
      </c>
      <c r="C131" s="235" t="s">
        <v>145</v>
      </c>
      <c r="D131" s="232" t="s">
        <v>146</v>
      </c>
      <c r="E131" s="233">
        <v>3913094</v>
      </c>
      <c r="F131" s="233">
        <v>3913094</v>
      </c>
      <c r="G131" s="233"/>
      <c r="H131" s="233">
        <f t="shared" si="14"/>
        <v>3913094</v>
      </c>
    </row>
    <row r="132" spans="1:8" s="5" customFormat="1" x14ac:dyDescent="0.2">
      <c r="A132" s="37" t="s">
        <v>38</v>
      </c>
      <c r="B132" s="49" t="s">
        <v>12</v>
      </c>
      <c r="C132" s="229" t="s">
        <v>147</v>
      </c>
      <c r="D132" s="143" t="s">
        <v>148</v>
      </c>
      <c r="E132" s="233"/>
      <c r="F132" s="233"/>
      <c r="G132" s="233"/>
      <c r="H132" s="233"/>
    </row>
    <row r="133" spans="1:8" x14ac:dyDescent="0.2">
      <c r="A133" s="37" t="s">
        <v>38</v>
      </c>
      <c r="B133" s="49" t="s">
        <v>13</v>
      </c>
      <c r="C133" s="235" t="s">
        <v>149</v>
      </c>
      <c r="D133" s="103" t="s">
        <v>150</v>
      </c>
      <c r="E133" s="233">
        <v>1500000</v>
      </c>
      <c r="F133" s="233">
        <v>3272889</v>
      </c>
      <c r="G133" s="233"/>
      <c r="H133" s="233">
        <f t="shared" si="14"/>
        <v>3272889</v>
      </c>
    </row>
    <row r="134" spans="1:8" x14ac:dyDescent="0.2">
      <c r="A134" s="37" t="s">
        <v>38</v>
      </c>
      <c r="B134" s="49" t="s">
        <v>16</v>
      </c>
      <c r="C134" s="229" t="s">
        <v>151</v>
      </c>
      <c r="D134" s="230" t="s">
        <v>152</v>
      </c>
      <c r="E134" s="233"/>
      <c r="F134" s="233">
        <v>150000</v>
      </c>
      <c r="G134" s="233"/>
      <c r="H134" s="233">
        <f t="shared" si="14"/>
        <v>150000</v>
      </c>
    </row>
    <row r="135" spans="1:8" x14ac:dyDescent="0.2">
      <c r="A135" s="37" t="s">
        <v>38</v>
      </c>
      <c r="B135" s="49" t="s">
        <v>17</v>
      </c>
      <c r="C135" s="229" t="s">
        <v>153</v>
      </c>
      <c r="D135" s="237" t="s">
        <v>154</v>
      </c>
      <c r="E135" s="233"/>
      <c r="F135" s="233"/>
      <c r="G135" s="233"/>
      <c r="H135" s="233"/>
    </row>
    <row r="136" spans="1:8" x14ac:dyDescent="0.2">
      <c r="A136" s="37" t="s">
        <v>38</v>
      </c>
      <c r="B136" s="49" t="s">
        <v>18</v>
      </c>
      <c r="C136" s="229" t="s">
        <v>155</v>
      </c>
      <c r="D136" s="238" t="s">
        <v>156</v>
      </c>
      <c r="E136" s="233"/>
      <c r="F136" s="233"/>
      <c r="G136" s="233"/>
      <c r="H136" s="233"/>
    </row>
    <row r="137" spans="1:8" x14ac:dyDescent="0.2">
      <c r="A137" s="37" t="s">
        <v>38</v>
      </c>
      <c r="B137" s="49" t="s">
        <v>19</v>
      </c>
      <c r="C137" s="229" t="s">
        <v>157</v>
      </c>
      <c r="D137" s="238" t="s">
        <v>158</v>
      </c>
      <c r="E137" s="233">
        <v>3384813</v>
      </c>
      <c r="F137" s="233">
        <v>3384813</v>
      </c>
      <c r="G137" s="233">
        <f>223743+60444</f>
        <v>284187</v>
      </c>
      <c r="H137" s="233">
        <f t="shared" si="14"/>
        <v>3669000</v>
      </c>
    </row>
    <row r="138" spans="1:8" s="5" customFormat="1" x14ac:dyDescent="0.2">
      <c r="A138" s="37" t="s">
        <v>38</v>
      </c>
      <c r="B138" s="49" t="s">
        <v>23</v>
      </c>
      <c r="C138" s="229" t="s">
        <v>159</v>
      </c>
      <c r="D138" s="239" t="s">
        <v>160</v>
      </c>
      <c r="E138" s="233"/>
      <c r="F138" s="233"/>
      <c r="G138" s="233"/>
      <c r="H138" s="233"/>
    </row>
    <row r="139" spans="1:8" s="5" customFormat="1" x14ac:dyDescent="0.2">
      <c r="A139" s="37" t="s">
        <v>38</v>
      </c>
      <c r="B139" s="49" t="s">
        <v>24</v>
      </c>
      <c r="C139" s="229" t="s">
        <v>161</v>
      </c>
      <c r="D139" s="240" t="s">
        <v>162</v>
      </c>
      <c r="E139" s="233">
        <v>1441732</v>
      </c>
      <c r="F139" s="233">
        <v>1441732</v>
      </c>
      <c r="G139" s="233">
        <f>2665+719</f>
        <v>3384</v>
      </c>
      <c r="H139" s="233">
        <f t="shared" si="14"/>
        <v>1445116</v>
      </c>
    </row>
    <row r="140" spans="1:8" s="5" customFormat="1" x14ac:dyDescent="0.2">
      <c r="A140" s="37" t="s">
        <v>38</v>
      </c>
      <c r="B140" s="49" t="s">
        <v>25</v>
      </c>
      <c r="C140" s="229" t="s">
        <v>163</v>
      </c>
      <c r="D140" s="238" t="s">
        <v>164</v>
      </c>
      <c r="E140" s="236">
        <v>3357000</v>
      </c>
      <c r="F140" s="236">
        <v>3357000</v>
      </c>
      <c r="G140" s="236"/>
      <c r="H140" s="233">
        <f t="shared" si="14"/>
        <v>3357000</v>
      </c>
    </row>
    <row r="141" spans="1:8" s="5" customFormat="1" x14ac:dyDescent="0.2">
      <c r="A141" s="37" t="s">
        <v>38</v>
      </c>
      <c r="B141" s="49" t="s">
        <v>26</v>
      </c>
      <c r="C141" s="229" t="s">
        <v>165</v>
      </c>
      <c r="D141" s="143" t="s">
        <v>166</v>
      </c>
      <c r="E141" s="231"/>
      <c r="F141" s="231"/>
      <c r="G141" s="231"/>
      <c r="H141" s="231"/>
    </row>
    <row r="142" spans="1:8" s="5" customFormat="1" ht="15" thickBot="1" x14ac:dyDescent="0.25">
      <c r="A142" s="37" t="s">
        <v>38</v>
      </c>
      <c r="B142" s="49" t="s">
        <v>27</v>
      </c>
      <c r="C142" s="229" t="s">
        <v>167</v>
      </c>
      <c r="D142" s="143" t="s">
        <v>168</v>
      </c>
      <c r="E142" s="241"/>
      <c r="F142" s="241"/>
      <c r="G142" s="241"/>
      <c r="H142" s="241"/>
    </row>
    <row r="143" spans="1:8" s="5" customFormat="1" ht="15" thickBot="1" x14ac:dyDescent="0.25">
      <c r="A143" s="37" t="s">
        <v>38</v>
      </c>
      <c r="B143" s="49" t="s">
        <v>28</v>
      </c>
      <c r="C143" s="229" t="s">
        <v>169</v>
      </c>
      <c r="D143" s="157" t="s">
        <v>170</v>
      </c>
      <c r="E143" s="242"/>
      <c r="F143" s="242"/>
      <c r="G143" s="242"/>
      <c r="H143" s="242"/>
    </row>
    <row r="144" spans="1:8" ht="15.75" thickBot="1" x14ac:dyDescent="0.3">
      <c r="A144" s="243"/>
      <c r="B144" s="244"/>
      <c r="C144" s="245"/>
      <c r="D144" s="200" t="s">
        <v>171</v>
      </c>
      <c r="E144" s="246">
        <f>SUM(E123:E143)</f>
        <v>19031034</v>
      </c>
      <c r="F144" s="246">
        <f>SUM(F123:F143)</f>
        <v>20986404</v>
      </c>
      <c r="G144" s="246">
        <f t="shared" ref="G144:H144" si="15">SUM(G123:G143)</f>
        <v>287571</v>
      </c>
      <c r="H144" s="246">
        <f t="shared" si="15"/>
        <v>21273975</v>
      </c>
    </row>
    <row r="145" spans="1:11" ht="15" thickBot="1" x14ac:dyDescent="0.25">
      <c r="A145" s="247"/>
      <c r="B145" s="248"/>
      <c r="C145" s="248"/>
      <c r="D145" s="248"/>
      <c r="E145" s="249"/>
      <c r="F145" s="250"/>
      <c r="G145" s="250"/>
      <c r="H145" s="250"/>
    </row>
    <row r="146" spans="1:11" ht="15" x14ac:dyDescent="0.25">
      <c r="A146" s="251"/>
      <c r="B146" s="252" t="s">
        <v>5</v>
      </c>
      <c r="C146" s="253"/>
      <c r="D146" s="254" t="s">
        <v>172</v>
      </c>
      <c r="E146" s="41"/>
      <c r="F146" s="41"/>
      <c r="G146" s="41"/>
      <c r="H146" s="41"/>
    </row>
    <row r="147" spans="1:11" x14ac:dyDescent="0.2">
      <c r="A147" s="255" t="s">
        <v>173</v>
      </c>
      <c r="B147" s="226" t="s">
        <v>4</v>
      </c>
      <c r="C147" s="256" t="s">
        <v>157</v>
      </c>
      <c r="D147" s="257" t="s">
        <v>174</v>
      </c>
      <c r="E147" s="46">
        <v>758546</v>
      </c>
      <c r="F147" s="46">
        <v>891755</v>
      </c>
      <c r="G147" s="46"/>
      <c r="H147" s="46">
        <f>SUM(F147:G147)</f>
        <v>891755</v>
      </c>
    </row>
    <row r="148" spans="1:11" ht="15" x14ac:dyDescent="0.25">
      <c r="A148" s="255" t="s">
        <v>173</v>
      </c>
      <c r="B148" s="226" t="s">
        <v>5</v>
      </c>
      <c r="C148" s="256" t="s">
        <v>175</v>
      </c>
      <c r="D148" s="234" t="s">
        <v>176</v>
      </c>
      <c r="E148" s="258"/>
      <c r="F148" s="46">
        <v>3299</v>
      </c>
      <c r="G148" s="46"/>
      <c r="H148" s="46">
        <f>SUM(F148:G148)</f>
        <v>3299</v>
      </c>
    </row>
    <row r="149" spans="1:11" ht="15.75" thickBot="1" x14ac:dyDescent="0.3">
      <c r="A149" s="255" t="s">
        <v>173</v>
      </c>
      <c r="B149" s="226" t="s">
        <v>6</v>
      </c>
      <c r="C149" s="256" t="s">
        <v>177</v>
      </c>
      <c r="D149" s="259" t="s">
        <v>178</v>
      </c>
      <c r="E149" s="260"/>
      <c r="F149" s="260"/>
      <c r="G149" s="260"/>
      <c r="H149" s="260"/>
    </row>
    <row r="150" spans="1:11" ht="15.75" thickBot="1" x14ac:dyDescent="0.3">
      <c r="A150" s="261"/>
      <c r="B150" s="197"/>
      <c r="C150" s="253"/>
      <c r="D150" s="122" t="s">
        <v>179</v>
      </c>
      <c r="E150" s="122">
        <f>SUM(E147:E149)</f>
        <v>758546</v>
      </c>
      <c r="F150" s="122">
        <f>SUM(F147:F149)</f>
        <v>895054</v>
      </c>
      <c r="G150" s="122">
        <f t="shared" ref="G150:H150" si="16">SUM(G147:G149)</f>
        <v>0</v>
      </c>
      <c r="H150" s="122">
        <f t="shared" si="16"/>
        <v>895054</v>
      </c>
    </row>
    <row r="151" spans="1:11" s="5" customFormat="1" ht="15" thickBot="1" x14ac:dyDescent="0.25">
      <c r="A151" s="85"/>
      <c r="B151" s="215"/>
      <c r="C151" s="215"/>
      <c r="D151" s="215"/>
      <c r="E151" s="35"/>
      <c r="F151" s="36"/>
      <c r="G151" s="36"/>
      <c r="H151" s="36"/>
    </row>
    <row r="152" spans="1:11" ht="15.75" thickBot="1" x14ac:dyDescent="0.3">
      <c r="A152" s="261"/>
      <c r="B152" s="186" t="s">
        <v>180</v>
      </c>
      <c r="C152" s="187"/>
      <c r="D152" s="262"/>
      <c r="E152" s="122">
        <f>E144+E150</f>
        <v>19789580</v>
      </c>
      <c r="F152" s="122">
        <f>F144+F150</f>
        <v>21881458</v>
      </c>
      <c r="G152" s="122">
        <f t="shared" ref="G152:H152" si="17">G144+G150</f>
        <v>287571</v>
      </c>
      <c r="H152" s="122">
        <f t="shared" si="17"/>
        <v>22169029</v>
      </c>
      <c r="K152" s="263"/>
    </row>
    <row r="153" spans="1:11" ht="15" x14ac:dyDescent="0.25">
      <c r="A153" s="261"/>
      <c r="B153" s="33"/>
      <c r="C153" s="123"/>
      <c r="D153" s="123"/>
      <c r="E153" s="124"/>
      <c r="F153" s="125"/>
      <c r="G153" s="125"/>
      <c r="H153" s="125"/>
    </row>
    <row r="154" spans="1:11" ht="18" customHeight="1" x14ac:dyDescent="0.25">
      <c r="A154" s="264"/>
      <c r="B154" s="265" t="s">
        <v>181</v>
      </c>
      <c r="C154" s="219"/>
      <c r="D154" s="219"/>
      <c r="E154" s="266"/>
      <c r="F154" s="267"/>
      <c r="G154" s="267"/>
      <c r="H154" s="267"/>
    </row>
    <row r="155" spans="1:11" ht="9" customHeight="1" thickBot="1" x14ac:dyDescent="0.3">
      <c r="A155" s="264"/>
      <c r="B155" s="129"/>
      <c r="C155" s="268"/>
      <c r="D155" s="268"/>
      <c r="E155" s="131"/>
      <c r="F155" s="132"/>
      <c r="G155" s="132"/>
      <c r="H155" s="132"/>
    </row>
    <row r="156" spans="1:11" x14ac:dyDescent="0.2">
      <c r="A156" s="37" t="s">
        <v>38</v>
      </c>
      <c r="B156" s="48" t="s">
        <v>4</v>
      </c>
      <c r="C156" s="269"/>
      <c r="D156" s="198" t="s">
        <v>182</v>
      </c>
      <c r="E156" s="100"/>
      <c r="F156" s="101"/>
      <c r="G156" s="101"/>
      <c r="H156" s="101"/>
    </row>
    <row r="157" spans="1:11" x14ac:dyDescent="0.2">
      <c r="A157" s="112" t="s">
        <v>38</v>
      </c>
      <c r="B157" s="48" t="s">
        <v>5</v>
      </c>
      <c r="C157" s="269"/>
      <c r="D157" s="205" t="s">
        <v>183</v>
      </c>
      <c r="E157" s="91">
        <v>124800</v>
      </c>
      <c r="F157" s="92">
        <v>124800</v>
      </c>
      <c r="G157" s="92"/>
      <c r="H157" s="92">
        <f>SUM(F157:G157)</f>
        <v>124800</v>
      </c>
    </row>
    <row r="158" spans="1:11" x14ac:dyDescent="0.2">
      <c r="A158" s="112" t="s">
        <v>38</v>
      </c>
      <c r="B158" s="48" t="s">
        <v>6</v>
      </c>
      <c r="C158" s="269"/>
      <c r="D158" s="205" t="s">
        <v>184</v>
      </c>
      <c r="E158" s="91"/>
      <c r="F158" s="92"/>
      <c r="G158" s="92"/>
      <c r="H158" s="92"/>
    </row>
    <row r="159" spans="1:11" x14ac:dyDescent="0.2">
      <c r="A159" s="112" t="s">
        <v>38</v>
      </c>
      <c r="B159" s="48" t="s">
        <v>7</v>
      </c>
      <c r="C159" s="269"/>
      <c r="D159" s="205" t="s">
        <v>185</v>
      </c>
      <c r="E159" s="91"/>
      <c r="F159" s="92"/>
      <c r="G159" s="92"/>
      <c r="H159" s="92"/>
    </row>
    <row r="160" spans="1:11" ht="15" thickBot="1" x14ac:dyDescent="0.25">
      <c r="A160" s="112" t="s">
        <v>38</v>
      </c>
      <c r="B160" s="48" t="s">
        <v>8</v>
      </c>
      <c r="C160" s="269"/>
      <c r="D160" s="199" t="s">
        <v>186</v>
      </c>
      <c r="E160" s="207"/>
      <c r="F160" s="208"/>
      <c r="G160" s="208"/>
      <c r="H160" s="208"/>
    </row>
    <row r="161" spans="1:8" ht="15.75" thickBot="1" x14ac:dyDescent="0.3">
      <c r="A161" s="85"/>
      <c r="B161" s="53"/>
      <c r="C161" s="123"/>
      <c r="D161" s="194"/>
      <c r="E161" s="124"/>
      <c r="F161" s="125"/>
      <c r="G161" s="125"/>
      <c r="H161" s="125"/>
    </row>
    <row r="162" spans="1:8" ht="15.75" thickBot="1" x14ac:dyDescent="0.3">
      <c r="A162" s="85"/>
      <c r="B162" s="186" t="s">
        <v>187</v>
      </c>
      <c r="C162" s="187"/>
      <c r="D162" s="262"/>
      <c r="E162" s="122">
        <f>SUM(E156:E160)</f>
        <v>124800</v>
      </c>
      <c r="F162" s="122">
        <f>SUM(F156:F160)</f>
        <v>124800</v>
      </c>
      <c r="G162" s="122">
        <f t="shared" ref="G162:H162" si="18">SUM(G156:G160)</f>
        <v>0</v>
      </c>
      <c r="H162" s="122">
        <f t="shared" si="18"/>
        <v>124800</v>
      </c>
    </row>
    <row r="163" spans="1:8" ht="15" x14ac:dyDescent="0.25">
      <c r="A163" s="85"/>
      <c r="B163" s="33"/>
      <c r="C163" s="123"/>
      <c r="D163" s="123"/>
      <c r="E163" s="124"/>
      <c r="F163" s="125"/>
      <c r="G163" s="125"/>
      <c r="H163" s="125"/>
    </row>
    <row r="164" spans="1:8" ht="15.75" x14ac:dyDescent="0.25">
      <c r="A164" s="189"/>
      <c r="B164" s="24" t="s">
        <v>188</v>
      </c>
      <c r="C164" s="190"/>
      <c r="D164" s="24"/>
      <c r="E164" s="192"/>
      <c r="F164" s="193"/>
      <c r="G164" s="193"/>
      <c r="H164" s="193"/>
    </row>
    <row r="165" spans="1:8" ht="9" customHeight="1" thickBot="1" x14ac:dyDescent="0.3">
      <c r="A165" s="120"/>
      <c r="B165" s="33"/>
      <c r="C165" s="119"/>
      <c r="D165" s="33"/>
      <c r="E165" s="87"/>
      <c r="F165" s="88"/>
      <c r="G165" s="88"/>
      <c r="H165" s="88"/>
    </row>
    <row r="166" spans="1:8" ht="15.75" thickBot="1" x14ac:dyDescent="0.3">
      <c r="A166" s="37"/>
      <c r="B166" s="270" t="s">
        <v>189</v>
      </c>
      <c r="C166" s="271"/>
      <c r="D166" s="214"/>
      <c r="E166" s="100"/>
      <c r="F166" s="101"/>
      <c r="G166" s="101"/>
      <c r="H166" s="101"/>
    </row>
    <row r="167" spans="1:8" ht="15.75" thickBot="1" x14ac:dyDescent="0.3">
      <c r="A167" s="37" t="s">
        <v>38</v>
      </c>
      <c r="B167" s="48" t="s">
        <v>4</v>
      </c>
      <c r="C167" s="272"/>
      <c r="D167" s="273" t="s">
        <v>190</v>
      </c>
      <c r="E167" s="176"/>
      <c r="F167" s="177"/>
      <c r="G167" s="177"/>
      <c r="H167" s="177"/>
    </row>
    <row r="168" spans="1:8" ht="15.75" thickBot="1" x14ac:dyDescent="0.3">
      <c r="A168" s="37"/>
      <c r="B168" s="274"/>
      <c r="C168" s="275"/>
      <c r="D168" s="276" t="s">
        <v>191</v>
      </c>
      <c r="E168" s="277"/>
      <c r="F168" s="278"/>
      <c r="G168" s="278"/>
      <c r="H168" s="278"/>
    </row>
    <row r="169" spans="1:8" ht="15" x14ac:dyDescent="0.25">
      <c r="A169" s="37"/>
      <c r="B169" s="270" t="s">
        <v>192</v>
      </c>
      <c r="C169" s="271"/>
      <c r="D169" s="279"/>
      <c r="E169" s="100"/>
      <c r="F169" s="100"/>
      <c r="G169" s="100"/>
      <c r="H169" s="100"/>
    </row>
    <row r="170" spans="1:8" x14ac:dyDescent="0.2">
      <c r="A170" s="37" t="s">
        <v>38</v>
      </c>
      <c r="B170" s="48" t="s">
        <v>4</v>
      </c>
      <c r="C170" s="280" t="s">
        <v>143</v>
      </c>
      <c r="D170" s="281" t="s">
        <v>193</v>
      </c>
      <c r="E170" s="91"/>
      <c r="F170" s="91">
        <v>3399400</v>
      </c>
      <c r="G170" s="91"/>
      <c r="H170" s="91">
        <f>SUM(F170:G170)</f>
        <v>3399400</v>
      </c>
    </row>
    <row r="171" spans="1:8" x14ac:dyDescent="0.2">
      <c r="A171" s="37" t="s">
        <v>38</v>
      </c>
      <c r="B171" s="48" t="s">
        <v>5</v>
      </c>
      <c r="C171" s="280" t="s">
        <v>151</v>
      </c>
      <c r="D171" s="281" t="s">
        <v>194</v>
      </c>
      <c r="E171" s="176"/>
      <c r="F171" s="176">
        <v>23420</v>
      </c>
      <c r="G171" s="176"/>
      <c r="H171" s="91">
        <f t="shared" ref="H171:H174" si="19">SUM(F171:G171)</f>
        <v>23420</v>
      </c>
    </row>
    <row r="172" spans="1:8" x14ac:dyDescent="0.2">
      <c r="A172" s="37" t="s">
        <v>38</v>
      </c>
      <c r="B172" s="48" t="s">
        <v>6</v>
      </c>
      <c r="C172" s="280" t="s">
        <v>149</v>
      </c>
      <c r="D172" s="105" t="s">
        <v>195</v>
      </c>
      <c r="E172" s="176"/>
      <c r="F172" s="176">
        <v>690080</v>
      </c>
      <c r="G172" s="176"/>
      <c r="H172" s="91">
        <f t="shared" si="19"/>
        <v>690080</v>
      </c>
    </row>
    <row r="173" spans="1:8" x14ac:dyDescent="0.2">
      <c r="A173" s="37" t="s">
        <v>38</v>
      </c>
      <c r="B173" s="48" t="s">
        <v>7</v>
      </c>
      <c r="C173" s="280" t="s">
        <v>149</v>
      </c>
      <c r="D173" s="105" t="s">
        <v>196</v>
      </c>
      <c r="E173" s="176"/>
      <c r="F173" s="176"/>
      <c r="G173" s="176"/>
      <c r="H173" s="91">
        <f t="shared" si="19"/>
        <v>0</v>
      </c>
    </row>
    <row r="174" spans="1:8" x14ac:dyDescent="0.2">
      <c r="A174" s="37" t="s">
        <v>38</v>
      </c>
      <c r="B174" s="48" t="s">
        <v>8</v>
      </c>
      <c r="C174" s="280" t="s">
        <v>153</v>
      </c>
      <c r="D174" s="105" t="s">
        <v>197</v>
      </c>
      <c r="E174" s="176"/>
      <c r="F174" s="176">
        <v>33000</v>
      </c>
      <c r="G174" s="176"/>
      <c r="H174" s="91">
        <f t="shared" si="19"/>
        <v>33000</v>
      </c>
    </row>
    <row r="175" spans="1:8" ht="15" thickBot="1" x14ac:dyDescent="0.25">
      <c r="A175" s="37" t="s">
        <v>38</v>
      </c>
      <c r="B175" s="48" t="s">
        <v>9</v>
      </c>
      <c r="C175" s="280" t="s">
        <v>135</v>
      </c>
      <c r="D175" s="282" t="s">
        <v>198</v>
      </c>
      <c r="E175" s="207"/>
      <c r="F175" s="207">
        <v>130000</v>
      </c>
      <c r="G175" s="207"/>
      <c r="H175" s="176">
        <f>SUM(F175:G175)</f>
        <v>130000</v>
      </c>
    </row>
    <row r="176" spans="1:8" ht="15.75" thickBot="1" x14ac:dyDescent="0.3">
      <c r="A176" s="37"/>
      <c r="B176" s="194"/>
      <c r="C176" s="275"/>
      <c r="D176" s="216" t="s">
        <v>199</v>
      </c>
      <c r="E176" s="283">
        <f>SUM(E167:E175)</f>
        <v>0</v>
      </c>
      <c r="F176" s="283">
        <f>SUM(F167:F175)</f>
        <v>4275900</v>
      </c>
      <c r="G176" s="283">
        <f>SUM(G167:G175)</f>
        <v>0</v>
      </c>
      <c r="H176" s="122">
        <f>SUM(H167:H175)</f>
        <v>4275900</v>
      </c>
    </row>
    <row r="177" spans="1:8" ht="15" x14ac:dyDescent="0.25">
      <c r="A177" s="120"/>
      <c r="B177" s="33"/>
      <c r="C177" s="123"/>
      <c r="D177" s="123"/>
      <c r="E177" s="124"/>
      <c r="F177" s="125"/>
      <c r="G177" s="125"/>
      <c r="H177" s="125"/>
    </row>
    <row r="178" spans="1:8" ht="17.25" customHeight="1" x14ac:dyDescent="0.25">
      <c r="A178" s="189"/>
      <c r="B178" s="24" t="s">
        <v>200</v>
      </c>
      <c r="C178" s="190"/>
      <c r="D178" s="24"/>
      <c r="E178" s="192"/>
      <c r="F178" s="193"/>
      <c r="G178" s="193"/>
      <c r="H178" s="193"/>
    </row>
    <row r="179" spans="1:8" ht="6.75" customHeight="1" thickBot="1" x14ac:dyDescent="0.3">
      <c r="A179" s="120"/>
      <c r="B179" s="33"/>
      <c r="C179" s="119"/>
      <c r="D179" s="33"/>
      <c r="E179" s="87"/>
      <c r="F179" s="88"/>
      <c r="G179" s="88"/>
      <c r="H179" s="88"/>
    </row>
    <row r="180" spans="1:8" ht="15" x14ac:dyDescent="0.25">
      <c r="A180" s="37"/>
      <c r="B180" s="270" t="s">
        <v>201</v>
      </c>
      <c r="C180" s="271"/>
      <c r="D180" s="205"/>
      <c r="E180" s="100"/>
      <c r="F180" s="101"/>
      <c r="G180" s="101"/>
      <c r="H180" s="101"/>
    </row>
    <row r="181" spans="1:8" x14ac:dyDescent="0.2">
      <c r="A181" s="112" t="s">
        <v>38</v>
      </c>
      <c r="B181" s="38" t="s">
        <v>4</v>
      </c>
      <c r="C181" s="280" t="s">
        <v>137</v>
      </c>
      <c r="D181" s="284" t="s">
        <v>202</v>
      </c>
      <c r="E181" s="43">
        <v>0</v>
      </c>
      <c r="F181" s="43"/>
      <c r="G181" s="43">
        <v>0</v>
      </c>
      <c r="H181" s="43">
        <v>0</v>
      </c>
    </row>
    <row r="182" spans="1:8" ht="15.75" thickBot="1" x14ac:dyDescent="0.3">
      <c r="A182" s="112"/>
      <c r="B182" s="285"/>
      <c r="C182" s="275"/>
      <c r="D182" s="50"/>
      <c r="E182" s="286"/>
      <c r="F182" s="287"/>
      <c r="G182" s="287"/>
      <c r="H182" s="287"/>
    </row>
    <row r="183" spans="1:8" ht="15.75" thickBot="1" x14ac:dyDescent="0.3">
      <c r="A183" s="37"/>
      <c r="B183" s="274"/>
      <c r="C183" s="275"/>
      <c r="D183" s="200" t="s">
        <v>203</v>
      </c>
      <c r="E183" s="288">
        <f>SUM(E181:E182)</f>
        <v>0</v>
      </c>
      <c r="F183" s="288"/>
      <c r="G183" s="288">
        <f t="shared" ref="G183:H183" si="20">SUM(G181:G182)</f>
        <v>0</v>
      </c>
      <c r="H183" s="122">
        <f t="shared" si="20"/>
        <v>0</v>
      </c>
    </row>
    <row r="184" spans="1:8" ht="15" x14ac:dyDescent="0.25">
      <c r="A184" s="37"/>
      <c r="B184" s="270" t="s">
        <v>204</v>
      </c>
      <c r="C184" s="271"/>
      <c r="D184" s="279"/>
      <c r="E184" s="100"/>
      <c r="F184" s="100"/>
      <c r="G184" s="100"/>
      <c r="H184" s="289"/>
    </row>
    <row r="185" spans="1:8" x14ac:dyDescent="0.2">
      <c r="A185" s="37" t="s">
        <v>38</v>
      </c>
      <c r="B185" s="48" t="s">
        <v>4</v>
      </c>
      <c r="C185" s="280" t="s">
        <v>137</v>
      </c>
      <c r="D185" s="290" t="s">
        <v>205</v>
      </c>
      <c r="E185" s="91">
        <v>2458000</v>
      </c>
      <c r="F185" s="91">
        <v>2458000</v>
      </c>
      <c r="G185" s="91"/>
      <c r="H185" s="291">
        <f>SUM(F185:G185)</f>
        <v>2458000</v>
      </c>
    </row>
    <row r="186" spans="1:8" x14ac:dyDescent="0.2">
      <c r="A186" s="37" t="s">
        <v>38</v>
      </c>
      <c r="B186" s="48" t="s">
        <v>5</v>
      </c>
      <c r="C186" s="280" t="s">
        <v>149</v>
      </c>
      <c r="D186" s="282" t="s">
        <v>206</v>
      </c>
      <c r="E186" s="91"/>
      <c r="F186" s="91">
        <v>889000</v>
      </c>
      <c r="G186" s="91"/>
      <c r="H186" s="291">
        <f>SUM(F186:G186)</f>
        <v>889000</v>
      </c>
    </row>
    <row r="187" spans="1:8" x14ac:dyDescent="0.2">
      <c r="A187" s="37" t="s">
        <v>38</v>
      </c>
      <c r="B187" s="48" t="s">
        <v>6</v>
      </c>
      <c r="C187" s="280" t="s">
        <v>137</v>
      </c>
      <c r="D187" s="282" t="s">
        <v>207</v>
      </c>
      <c r="E187" s="91">
        <v>3683000</v>
      </c>
      <c r="F187" s="91">
        <v>3683000</v>
      </c>
      <c r="G187" s="91"/>
      <c r="H187" s="291">
        <f>SUM(F187:G187)</f>
        <v>3683000</v>
      </c>
    </row>
    <row r="188" spans="1:8" x14ac:dyDescent="0.2">
      <c r="A188" s="37" t="s">
        <v>38</v>
      </c>
      <c r="B188" s="48" t="s">
        <v>7</v>
      </c>
      <c r="C188" s="280" t="s">
        <v>208</v>
      </c>
      <c r="D188" s="282" t="s">
        <v>209</v>
      </c>
      <c r="E188" s="91"/>
      <c r="F188" s="91">
        <v>0</v>
      </c>
      <c r="G188" s="91"/>
      <c r="H188" s="291">
        <f t="shared" ref="H188:H189" si="21">SUM(F188:G188)</f>
        <v>0</v>
      </c>
    </row>
    <row r="189" spans="1:8" ht="15" thickBot="1" x14ac:dyDescent="0.25">
      <c r="A189" s="37" t="s">
        <v>38</v>
      </c>
      <c r="B189" s="48" t="s">
        <v>8</v>
      </c>
      <c r="C189" s="280" t="s">
        <v>151</v>
      </c>
      <c r="D189" s="282" t="s">
        <v>210</v>
      </c>
      <c r="E189" s="207">
        <v>0</v>
      </c>
      <c r="F189" s="207">
        <v>151580</v>
      </c>
      <c r="G189" s="207"/>
      <c r="H189" s="291">
        <f t="shared" si="21"/>
        <v>151580</v>
      </c>
    </row>
    <row r="190" spans="1:8" ht="15.75" thickBot="1" x14ac:dyDescent="0.3">
      <c r="A190" s="37"/>
      <c r="B190" s="194"/>
      <c r="C190" s="275"/>
      <c r="D190" s="200" t="s">
        <v>211</v>
      </c>
      <c r="E190" s="283">
        <f>SUM(E185:E189)</f>
        <v>6141000</v>
      </c>
      <c r="F190" s="283">
        <f>SUM(F185:F189)</f>
        <v>7181580</v>
      </c>
      <c r="G190" s="283">
        <f>SUM(G185:G189)</f>
        <v>0</v>
      </c>
      <c r="H190" s="201">
        <f>SUM(H185:H189)</f>
        <v>7181580</v>
      </c>
    </row>
    <row r="191" spans="1:8" ht="15.75" thickBot="1" x14ac:dyDescent="0.3">
      <c r="A191" s="37"/>
      <c r="B191" s="194"/>
      <c r="C191" s="292"/>
      <c r="D191" s="194"/>
      <c r="E191" s="35"/>
      <c r="F191" s="36"/>
      <c r="G191" s="36"/>
      <c r="H191" s="36"/>
    </row>
    <row r="192" spans="1:8" ht="15.75" thickBot="1" x14ac:dyDescent="0.3">
      <c r="A192" s="85"/>
      <c r="B192" s="53"/>
      <c r="C192" s="65"/>
      <c r="D192" s="66" t="s">
        <v>212</v>
      </c>
      <c r="E192" s="67">
        <f>SUM(E183,E190)</f>
        <v>6141000</v>
      </c>
      <c r="F192" s="67">
        <f>SUM(F183,F190)</f>
        <v>7181580</v>
      </c>
      <c r="G192" s="67">
        <f>SUM(G183,G190)</f>
        <v>0</v>
      </c>
      <c r="H192" s="67">
        <f>SUM(H183,H190)</f>
        <v>7181580</v>
      </c>
    </row>
    <row r="193" spans="1:8" ht="15.75" thickBot="1" x14ac:dyDescent="0.3">
      <c r="A193" s="85"/>
      <c r="B193" s="53"/>
      <c r="C193" s="65"/>
      <c r="D193" s="86"/>
      <c r="E193" s="87"/>
      <c r="F193" s="88"/>
      <c r="G193" s="88"/>
      <c r="H193" s="88"/>
    </row>
    <row r="194" spans="1:8" ht="16.5" thickBot="1" x14ac:dyDescent="0.3">
      <c r="A194" s="293" t="s">
        <v>213</v>
      </c>
      <c r="B194" s="294"/>
      <c r="C194" s="294"/>
      <c r="D194" s="295"/>
      <c r="E194" s="296">
        <f>E57+E93+E119+E152+E162+E176+E192</f>
        <v>191690916</v>
      </c>
      <c r="F194" s="296">
        <f>F57+F93+F119+F152+F162+F176+F192</f>
        <v>256694205</v>
      </c>
      <c r="G194" s="296">
        <f>G57+G93+G119+G152+G162+G176+G192</f>
        <v>24497705</v>
      </c>
      <c r="H194" s="296">
        <f>H57+H93+H119+H152+H162+H176+H192</f>
        <v>281191910</v>
      </c>
    </row>
    <row r="195" spans="1:8" ht="15" x14ac:dyDescent="0.25">
      <c r="A195" s="297"/>
      <c r="B195" s="298"/>
      <c r="C195" s="299"/>
      <c r="D195" s="299"/>
      <c r="E195" s="124"/>
      <c r="F195" s="125"/>
      <c r="G195" s="125"/>
      <c r="H195" s="125"/>
    </row>
    <row r="196" spans="1:8" ht="15.75" x14ac:dyDescent="0.25">
      <c r="A196" s="300"/>
      <c r="B196" s="265" t="s">
        <v>214</v>
      </c>
      <c r="C196" s="301"/>
      <c r="D196" s="301"/>
      <c r="E196" s="126"/>
      <c r="F196" s="127"/>
      <c r="G196" s="127"/>
      <c r="H196" s="127"/>
    </row>
    <row r="197" spans="1:8" ht="15.75" x14ac:dyDescent="0.25">
      <c r="A197" s="300"/>
      <c r="B197" s="302" t="s">
        <v>215</v>
      </c>
      <c r="C197" s="86" t="s">
        <v>216</v>
      </c>
      <c r="D197" s="97"/>
      <c r="E197" s="124"/>
      <c r="F197" s="125"/>
      <c r="G197" s="125"/>
      <c r="H197" s="125"/>
    </row>
    <row r="198" spans="1:8" ht="16.5" thickBot="1" x14ac:dyDescent="0.3">
      <c r="A198" s="300"/>
      <c r="B198" s="302" t="s">
        <v>217</v>
      </c>
      <c r="C198" s="86"/>
      <c r="D198" s="97"/>
      <c r="E198" s="124"/>
      <c r="F198" s="125"/>
      <c r="G198" s="125"/>
      <c r="H198" s="125"/>
    </row>
    <row r="199" spans="1:8" x14ac:dyDescent="0.2">
      <c r="A199" s="112" t="s">
        <v>38</v>
      </c>
      <c r="B199" s="303" t="s">
        <v>4</v>
      </c>
      <c r="C199" s="304"/>
      <c r="D199" s="305" t="s">
        <v>20</v>
      </c>
      <c r="E199" s="41">
        <v>11972500</v>
      </c>
      <c r="F199" s="42">
        <v>13364948</v>
      </c>
      <c r="G199" s="306"/>
      <c r="H199" s="41">
        <f>SUM(F199:F199)</f>
        <v>13364948</v>
      </c>
    </row>
    <row r="200" spans="1:8" ht="15" thickBot="1" x14ac:dyDescent="0.25">
      <c r="A200" s="307" t="s">
        <v>218</v>
      </c>
      <c r="B200" s="308" t="s">
        <v>5</v>
      </c>
      <c r="C200" s="309"/>
      <c r="D200" s="310" t="s">
        <v>20</v>
      </c>
      <c r="E200" s="51"/>
      <c r="F200" s="52">
        <v>1918719</v>
      </c>
      <c r="G200" s="311"/>
      <c r="H200" s="114">
        <f>SUM(F200:F200)</f>
        <v>1918719</v>
      </c>
    </row>
    <row r="201" spans="1:8" ht="15.75" thickBot="1" x14ac:dyDescent="0.3">
      <c r="A201" s="312"/>
      <c r="B201" s="313"/>
      <c r="C201" s="314" t="s">
        <v>219</v>
      </c>
      <c r="D201" s="315"/>
      <c r="E201" s="316">
        <f>SUM(E199:E200)</f>
        <v>11972500</v>
      </c>
      <c r="F201" s="316">
        <f t="shared" ref="F201:H201" si="22">SUM(F199:F200)</f>
        <v>15283667</v>
      </c>
      <c r="G201" s="316">
        <f t="shared" si="22"/>
        <v>0</v>
      </c>
      <c r="H201" s="317">
        <f t="shared" si="22"/>
        <v>15283667</v>
      </c>
    </row>
    <row r="202" spans="1:8" ht="15.75" thickBot="1" x14ac:dyDescent="0.3">
      <c r="A202" s="312"/>
      <c r="B202" s="318" t="s">
        <v>220</v>
      </c>
      <c r="C202" s="319"/>
      <c r="D202" s="320"/>
      <c r="E202" s="321"/>
      <c r="F202" s="322"/>
      <c r="G202" s="322"/>
      <c r="H202" s="322"/>
    </row>
    <row r="203" spans="1:8" x14ac:dyDescent="0.2">
      <c r="A203" s="112" t="s">
        <v>38</v>
      </c>
      <c r="B203" s="303" t="s">
        <v>4</v>
      </c>
      <c r="C203" s="323"/>
      <c r="D203" s="324" t="s">
        <v>21</v>
      </c>
      <c r="E203" s="46">
        <f>196225623+10000000</f>
        <v>206225623</v>
      </c>
      <c r="F203" s="47">
        <v>244784596</v>
      </c>
      <c r="G203" s="47"/>
      <c r="H203" s="47">
        <f>SUM(F203:F203)</f>
        <v>244784596</v>
      </c>
    </row>
    <row r="204" spans="1:8" ht="15" thickBot="1" x14ac:dyDescent="0.25">
      <c r="A204" s="307" t="s">
        <v>218</v>
      </c>
      <c r="B204" s="308" t="s">
        <v>5</v>
      </c>
      <c r="C204" s="309"/>
      <c r="D204" s="310" t="s">
        <v>21</v>
      </c>
      <c r="E204" s="51"/>
      <c r="F204" s="52"/>
      <c r="G204" s="52"/>
      <c r="H204" s="52"/>
    </row>
    <row r="205" spans="1:8" ht="15.75" thickBot="1" x14ac:dyDescent="0.3">
      <c r="A205" s="312"/>
      <c r="B205" s="325"/>
      <c r="C205" s="314" t="s">
        <v>221</v>
      </c>
      <c r="D205" s="315"/>
      <c r="E205" s="316">
        <f>SUM(E203:E204)</f>
        <v>206225623</v>
      </c>
      <c r="F205" s="316">
        <f t="shared" ref="F205:H205" si="23">SUM(F203:F204)</f>
        <v>244784596</v>
      </c>
      <c r="G205" s="316">
        <f t="shared" si="23"/>
        <v>0</v>
      </c>
      <c r="H205" s="316">
        <f t="shared" si="23"/>
        <v>244784596</v>
      </c>
    </row>
    <row r="206" spans="1:8" ht="15" x14ac:dyDescent="0.25">
      <c r="A206" s="312"/>
      <c r="B206" s="326" t="s">
        <v>222</v>
      </c>
      <c r="C206" s="319"/>
      <c r="D206" s="320"/>
      <c r="E206" s="321"/>
      <c r="F206" s="322"/>
      <c r="G206" s="322"/>
      <c r="H206" s="322"/>
    </row>
    <row r="207" spans="1:8" ht="15" thickBot="1" x14ac:dyDescent="0.25">
      <c r="A207" s="37" t="s">
        <v>38</v>
      </c>
      <c r="B207" s="327" t="s">
        <v>4</v>
      </c>
      <c r="C207" s="328"/>
      <c r="D207" s="310" t="s">
        <v>22</v>
      </c>
      <c r="E207" s="51">
        <v>3421265</v>
      </c>
      <c r="F207" s="52">
        <v>3421265</v>
      </c>
      <c r="G207" s="52"/>
      <c r="H207" s="52">
        <f>SUM(F207:F207)</f>
        <v>3421265</v>
      </c>
    </row>
    <row r="208" spans="1:8" ht="15.75" thickBot="1" x14ac:dyDescent="0.3">
      <c r="A208" s="312"/>
      <c r="B208" s="329"/>
      <c r="C208" s="330" t="s">
        <v>223</v>
      </c>
      <c r="D208" s="315"/>
      <c r="E208" s="316">
        <f>SUM(E207:E207)</f>
        <v>3421265</v>
      </c>
      <c r="F208" s="316">
        <f>SUM(F207:F207)</f>
        <v>3421265</v>
      </c>
      <c r="G208" s="316">
        <f t="shared" ref="G208:H208" si="24">SUM(G207:G207)</f>
        <v>0</v>
      </c>
      <c r="H208" s="316">
        <f t="shared" si="24"/>
        <v>3421265</v>
      </c>
    </row>
    <row r="209" spans="1:8" ht="15.75" thickBot="1" x14ac:dyDescent="0.3">
      <c r="A209" s="331"/>
      <c r="B209" s="332" t="s">
        <v>224</v>
      </c>
      <c r="C209" s="333"/>
      <c r="D209" s="334"/>
      <c r="E209" s="335">
        <f>SUM(E201,E205,E208)</f>
        <v>221619388</v>
      </c>
      <c r="F209" s="335">
        <f t="shared" ref="F209:H209" si="25">SUM(F201,F205,F208)</f>
        <v>263489528</v>
      </c>
      <c r="G209" s="335">
        <f t="shared" si="25"/>
        <v>0</v>
      </c>
      <c r="H209" s="335">
        <f t="shared" si="25"/>
        <v>263489528</v>
      </c>
    </row>
    <row r="210" spans="1:8" ht="15" x14ac:dyDescent="0.25">
      <c r="A210" s="331"/>
      <c r="B210" s="336"/>
      <c r="C210" s="336"/>
      <c r="D210" s="337"/>
      <c r="E210" s="70"/>
      <c r="F210" s="71"/>
      <c r="G210" s="71"/>
      <c r="H210" s="71"/>
    </row>
    <row r="211" spans="1:8" ht="15" x14ac:dyDescent="0.25">
      <c r="A211" s="37"/>
      <c r="B211" s="302" t="s">
        <v>225</v>
      </c>
      <c r="C211" s="86"/>
      <c r="D211" s="86"/>
      <c r="E211" s="70"/>
      <c r="F211" s="71"/>
      <c r="G211" s="71"/>
      <c r="H211" s="71"/>
    </row>
    <row r="212" spans="1:8" ht="15.75" thickBot="1" x14ac:dyDescent="0.3">
      <c r="A212" s="37" t="s">
        <v>38</v>
      </c>
      <c r="B212" s="48" t="s">
        <v>4</v>
      </c>
      <c r="C212" s="338"/>
      <c r="D212" s="339" t="s">
        <v>226</v>
      </c>
      <c r="E212" s="176"/>
      <c r="F212" s="176">
        <v>1060409</v>
      </c>
      <c r="G212" s="176">
        <f>126514+3817813</f>
        <v>3944327</v>
      </c>
      <c r="H212" s="176">
        <f>SUM(F212:G212)</f>
        <v>5004736</v>
      </c>
    </row>
    <row r="213" spans="1:8" ht="15.75" thickBot="1" x14ac:dyDescent="0.3">
      <c r="A213" s="37"/>
      <c r="B213" s="48"/>
      <c r="C213" s="197"/>
      <c r="D213" s="216" t="s">
        <v>227</v>
      </c>
      <c r="E213" s="122">
        <f>SUM(E212)</f>
        <v>0</v>
      </c>
      <c r="F213" s="122">
        <f t="shared" ref="F213:H213" si="26">SUM(F212)</f>
        <v>1060409</v>
      </c>
      <c r="G213" s="122">
        <f t="shared" si="26"/>
        <v>3944327</v>
      </c>
      <c r="H213" s="122">
        <f t="shared" si="26"/>
        <v>5004736</v>
      </c>
    </row>
    <row r="214" spans="1:8" ht="15" x14ac:dyDescent="0.25">
      <c r="A214" s="331"/>
      <c r="B214" s="336"/>
      <c r="C214" s="336"/>
      <c r="D214" s="337"/>
      <c r="E214" s="70"/>
      <c r="F214" s="71"/>
      <c r="G214" s="71"/>
      <c r="H214" s="71"/>
    </row>
    <row r="215" spans="1:8" ht="15" x14ac:dyDescent="0.25">
      <c r="A215" s="37" t="s">
        <v>38</v>
      </c>
      <c r="B215" s="302" t="s">
        <v>228</v>
      </c>
      <c r="C215" s="86"/>
      <c r="D215" s="86"/>
      <c r="E215" s="340"/>
      <c r="F215" s="341"/>
      <c r="G215" s="341"/>
      <c r="H215" s="341"/>
    </row>
    <row r="216" spans="1:8" ht="15.75" thickBot="1" x14ac:dyDescent="0.3">
      <c r="A216" s="37"/>
      <c r="B216" s="48" t="s">
        <v>4</v>
      </c>
      <c r="C216" s="338"/>
      <c r="D216" s="339" t="s">
        <v>229</v>
      </c>
      <c r="E216" s="176"/>
      <c r="F216" s="177"/>
      <c r="G216" s="177"/>
      <c r="H216" s="177"/>
    </row>
    <row r="217" spans="1:8" ht="15.75" thickBot="1" x14ac:dyDescent="0.3">
      <c r="A217" s="37"/>
      <c r="B217" s="48"/>
      <c r="C217" s="338"/>
      <c r="D217" s="216" t="s">
        <v>230</v>
      </c>
      <c r="E217" s="342">
        <f>SUM(E216)</f>
        <v>0</v>
      </c>
      <c r="F217" s="342">
        <f t="shared" ref="F217:G217" si="27">SUM(F216)</f>
        <v>0</v>
      </c>
      <c r="G217" s="342">
        <f t="shared" si="27"/>
        <v>0</v>
      </c>
      <c r="H217" s="343"/>
    </row>
    <row r="218" spans="1:8" ht="15" x14ac:dyDescent="0.25">
      <c r="A218" s="37"/>
      <c r="B218" s="218"/>
      <c r="C218" s="123"/>
      <c r="D218" s="194"/>
      <c r="E218" s="35"/>
      <c r="F218" s="36"/>
      <c r="G218" s="36"/>
      <c r="H218" s="36"/>
    </row>
    <row r="219" spans="1:8" ht="15" x14ac:dyDescent="0.25">
      <c r="A219" s="37" t="s">
        <v>38</v>
      </c>
      <c r="B219" s="302" t="s">
        <v>231</v>
      </c>
      <c r="C219" s="344"/>
      <c r="D219" s="344"/>
      <c r="E219" s="345"/>
      <c r="F219" s="346"/>
      <c r="G219" s="346"/>
      <c r="H219" s="346"/>
    </row>
    <row r="220" spans="1:8" ht="15.75" thickBot="1" x14ac:dyDescent="0.3">
      <c r="A220" s="37"/>
      <c r="B220" s="38" t="s">
        <v>4</v>
      </c>
      <c r="C220" s="347"/>
      <c r="D220" s="311" t="s">
        <v>14</v>
      </c>
      <c r="E220" s="51">
        <v>200000000</v>
      </c>
      <c r="F220" s="52">
        <v>218318000</v>
      </c>
      <c r="G220" s="52"/>
      <c r="H220" s="52">
        <f>SUM(F220:G220)</f>
        <v>218318000</v>
      </c>
    </row>
    <row r="221" spans="1:8" ht="15.75" thickBot="1" x14ac:dyDescent="0.3">
      <c r="A221" s="37"/>
      <c r="B221" s="38"/>
      <c r="C221" s="348"/>
      <c r="D221" s="81" t="s">
        <v>232</v>
      </c>
      <c r="E221" s="316">
        <f>SUM(E220)</f>
        <v>200000000</v>
      </c>
      <c r="F221" s="316">
        <f t="shared" ref="F221:H221" si="28">SUM(F220)</f>
        <v>218318000</v>
      </c>
      <c r="G221" s="316">
        <f t="shared" si="28"/>
        <v>0</v>
      </c>
      <c r="H221" s="316">
        <f t="shared" si="28"/>
        <v>218318000</v>
      </c>
    </row>
    <row r="222" spans="1:8" ht="15.75" thickBot="1" x14ac:dyDescent="0.3">
      <c r="A222" s="37"/>
      <c r="B222" s="349"/>
      <c r="C222" s="350"/>
      <c r="D222" s="33"/>
      <c r="E222" s="249"/>
      <c r="F222" s="250"/>
      <c r="G222" s="250"/>
      <c r="H222" s="250"/>
    </row>
    <row r="223" spans="1:8" ht="15.75" thickBot="1" x14ac:dyDescent="0.3">
      <c r="A223" s="37"/>
      <c r="B223" s="351" t="s">
        <v>233</v>
      </c>
      <c r="C223" s="187"/>
      <c r="D223" s="352"/>
      <c r="E223" s="122">
        <f>+E209+E213+E217+E221</f>
        <v>421619388</v>
      </c>
      <c r="F223" s="122">
        <f t="shared" ref="F223:H223" si="29">+F209+F213+F217+F221</f>
        <v>482867937</v>
      </c>
      <c r="G223" s="122">
        <f t="shared" si="29"/>
        <v>3944327</v>
      </c>
      <c r="H223" s="122">
        <f t="shared" si="29"/>
        <v>486812264</v>
      </c>
    </row>
    <row r="224" spans="1:8" ht="15" x14ac:dyDescent="0.25">
      <c r="A224" s="331"/>
      <c r="B224" s="336"/>
      <c r="C224" s="336"/>
      <c r="D224" s="337"/>
      <c r="E224" s="70"/>
      <c r="F224" s="71"/>
      <c r="G224" s="71"/>
      <c r="H224" s="71"/>
    </row>
    <row r="225" spans="1:9" ht="15" x14ac:dyDescent="0.25">
      <c r="A225" s="37" t="s">
        <v>38</v>
      </c>
      <c r="B225" s="302" t="s">
        <v>234</v>
      </c>
      <c r="C225" s="86"/>
      <c r="D225" s="86"/>
      <c r="E225" s="124"/>
      <c r="F225" s="125"/>
      <c r="G225" s="125"/>
      <c r="H225" s="125"/>
    </row>
    <row r="226" spans="1:9" ht="15" x14ac:dyDescent="0.25">
      <c r="A226" s="37"/>
      <c r="B226" s="48" t="s">
        <v>4</v>
      </c>
      <c r="C226" s="338"/>
      <c r="D226" s="269" t="s">
        <v>235</v>
      </c>
      <c r="E226" s="91"/>
      <c r="F226" s="92"/>
      <c r="G226" s="92"/>
      <c r="H226" s="92"/>
    </row>
    <row r="227" spans="1:9" ht="15" x14ac:dyDescent="0.25">
      <c r="A227" s="37"/>
      <c r="B227" s="48"/>
      <c r="C227" s="338"/>
      <c r="D227" s="174" t="s">
        <v>236</v>
      </c>
      <c r="E227" s="353">
        <f>SUM(E226)</f>
        <v>0</v>
      </c>
      <c r="F227" s="354"/>
      <c r="G227" s="354"/>
      <c r="H227" s="354"/>
    </row>
    <row r="228" spans="1:9" ht="15.75" thickBot="1" x14ac:dyDescent="0.3">
      <c r="A228" s="85"/>
      <c r="B228" s="33"/>
      <c r="C228" s="123"/>
      <c r="D228" s="123"/>
      <c r="E228" s="124"/>
      <c r="F228" s="125"/>
      <c r="G228" s="125"/>
      <c r="H228" s="125"/>
    </row>
    <row r="229" spans="1:9" ht="16.5" thickBot="1" x14ac:dyDescent="0.3">
      <c r="A229" s="355" t="s">
        <v>237</v>
      </c>
      <c r="B229" s="356"/>
      <c r="C229" s="357"/>
      <c r="D229" s="358"/>
      <c r="E229" s="359">
        <f>+E223+E227</f>
        <v>421619388</v>
      </c>
      <c r="F229" s="359">
        <f t="shared" ref="F229:H229" si="30">+F223+F227</f>
        <v>482867937</v>
      </c>
      <c r="G229" s="359">
        <f t="shared" si="30"/>
        <v>3944327</v>
      </c>
      <c r="H229" s="359">
        <f t="shared" si="30"/>
        <v>486812264</v>
      </c>
    </row>
    <row r="230" spans="1:9" ht="15.75" thickBot="1" x14ac:dyDescent="0.3">
      <c r="A230" s="360"/>
      <c r="B230" s="53"/>
      <c r="C230" s="33"/>
      <c r="D230" s="361"/>
      <c r="E230" s="283"/>
      <c r="F230" s="362"/>
      <c r="G230" s="362"/>
      <c r="H230" s="362"/>
    </row>
    <row r="231" spans="1:9" ht="17.25" thickBot="1" x14ac:dyDescent="0.3">
      <c r="A231" s="363" t="s">
        <v>238</v>
      </c>
      <c r="B231" s="364"/>
      <c r="C231" s="364"/>
      <c r="D231" s="365"/>
      <c r="E231" s="366">
        <f>SUM(E194,E229)</f>
        <v>613310304</v>
      </c>
      <c r="F231" s="366">
        <f t="shared" ref="F231:H231" si="31">SUM(F194,F229)</f>
        <v>739562142</v>
      </c>
      <c r="G231" s="366">
        <f t="shared" si="31"/>
        <v>28442032</v>
      </c>
      <c r="H231" s="366">
        <f t="shared" si="31"/>
        <v>768004174</v>
      </c>
    </row>
    <row r="233" spans="1:9" x14ac:dyDescent="0.2">
      <c r="F233" s="263"/>
    </row>
    <row r="234" spans="1:9" x14ac:dyDescent="0.2">
      <c r="I234" s="263"/>
    </row>
  </sheetData>
  <mergeCells count="16">
    <mergeCell ref="H5:H6"/>
    <mergeCell ref="B26:D26"/>
    <mergeCell ref="C67:D67"/>
    <mergeCell ref="A194:D194"/>
    <mergeCell ref="B209:D209"/>
    <mergeCell ref="A231:D231"/>
    <mergeCell ref="A1:H1"/>
    <mergeCell ref="A2:H2"/>
    <mergeCell ref="A3:H3"/>
    <mergeCell ref="A4:H4"/>
    <mergeCell ref="A5:A6"/>
    <mergeCell ref="B5:B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2018-02-27T12:56:50Z</dcterms:modified>
</cp:coreProperties>
</file>