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"/>
    </mc:Choice>
  </mc:AlternateContent>
  <xr:revisionPtr revIDLastSave="0" documentId="8_{A26CC83B-6085-457C-8CAB-48571A32ED2B}" xr6:coauthVersionLast="46" xr6:coauthVersionMax="46" xr10:uidLastSave="{00000000-0000-0000-0000-000000000000}"/>
  <bookViews>
    <workbookView xWindow="-108" yWindow="-108" windowWidth="23256" windowHeight="12576" xr2:uid="{CFDBD327-E12D-40D1-B16C-4E562F187FB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8" i="1" l="1"/>
  <c r="H169" i="1" s="1"/>
  <c r="H161" i="1"/>
  <c r="H160" i="1"/>
  <c r="H154" i="1"/>
  <c r="H155" i="1" s="1"/>
  <c r="H148" i="1"/>
  <c r="H147" i="1"/>
  <c r="H144" i="1"/>
  <c r="H138" i="1"/>
  <c r="H136" i="1"/>
  <c r="H133" i="1"/>
  <c r="H132" i="1"/>
  <c r="I131" i="1"/>
  <c r="H125" i="1"/>
  <c r="H124" i="1"/>
  <c r="H119" i="1"/>
  <c r="H116" i="1"/>
  <c r="H112" i="1"/>
  <c r="H111" i="1"/>
  <c r="H110" i="1"/>
  <c r="H120" i="1" s="1"/>
  <c r="H107" i="1"/>
  <c r="H102" i="1"/>
  <c r="H99" i="1"/>
  <c r="H100" i="1" s="1"/>
  <c r="H98" i="1"/>
  <c r="H103" i="1" s="1"/>
  <c r="H94" i="1"/>
  <c r="H87" i="1"/>
  <c r="H85" i="1"/>
  <c r="H84" i="1"/>
  <c r="H95" i="1" s="1"/>
  <c r="H79" i="1"/>
  <c r="H76" i="1"/>
  <c r="H75" i="1"/>
  <c r="H70" i="1"/>
  <c r="H71" i="1" s="1"/>
  <c r="H64" i="1"/>
  <c r="H61" i="1"/>
  <c r="H58" i="1"/>
  <c r="H53" i="1"/>
  <c r="H48" i="1"/>
  <c r="H42" i="1"/>
  <c r="H34" i="1"/>
  <c r="H35" i="1" s="1"/>
  <c r="H43" i="1" s="1"/>
  <c r="H33" i="1"/>
  <c r="H30" i="1"/>
  <c r="H25" i="1"/>
  <c r="H17" i="1"/>
  <c r="H14" i="1"/>
  <c r="H26" i="1" s="1"/>
  <c r="H10" i="1"/>
  <c r="H170" i="1" l="1"/>
</calcChain>
</file>

<file path=xl/sharedStrings.xml><?xml version="1.0" encoding="utf-8"?>
<sst xmlns="http://schemas.openxmlformats.org/spreadsheetml/2006/main" count="267" uniqueCount="130">
  <si>
    <r>
      <t xml:space="preserve">                                                                                               </t>
    </r>
    <r>
      <rPr>
        <sz val="14"/>
        <rFont val="Times New Roman"/>
        <family val="1"/>
        <charset val="238"/>
      </rPr>
      <t>3. sz melléklet</t>
    </r>
    <r>
      <rPr>
        <b/>
        <sz val="14"/>
        <rFont val="Times New Roman"/>
        <family val="1"/>
        <charset val="238"/>
      </rPr>
      <t xml:space="preserve">
Szente Község Önkormányzata 2021 évi költségvetése
 </t>
    </r>
  </si>
  <si>
    <t>K I A D Á S O K</t>
  </si>
  <si>
    <t>2021 terv</t>
  </si>
  <si>
    <t xml:space="preserve">Kormányzati funkció </t>
  </si>
  <si>
    <t>Kiadásnem megnevezése</t>
  </si>
  <si>
    <t>106010 Lakóingatlan bérbeadása üzemeletetése</t>
  </si>
  <si>
    <t>Üzemeltetési anyaganyagbeszerzés (tisztítószer, festék)</t>
  </si>
  <si>
    <t>K312</t>
  </si>
  <si>
    <t>Egyéb komm szolg</t>
  </si>
  <si>
    <t>K322</t>
  </si>
  <si>
    <t>Közüzemi díjak</t>
  </si>
  <si>
    <t>K331</t>
  </si>
  <si>
    <t>Egyéb üzemeltetési szolgáltatás</t>
  </si>
  <si>
    <t>K337</t>
  </si>
  <si>
    <t>Áfa</t>
  </si>
  <si>
    <t>K351</t>
  </si>
  <si>
    <t>Cím összesen:</t>
  </si>
  <si>
    <t>011130 Önkormányzatok igazgatási tevékenysége</t>
  </si>
  <si>
    <t>Önkormányzati képviselők polgármester illetménye</t>
  </si>
  <si>
    <t>K121</t>
  </si>
  <si>
    <t>Megbízási díjak</t>
  </si>
  <si>
    <t>K122</t>
  </si>
  <si>
    <t>Személyi juttatások összesen</t>
  </si>
  <si>
    <t>SZHA 15,5 %</t>
  </si>
  <si>
    <t>K2</t>
  </si>
  <si>
    <t>Béren kívüli juttatások járuléka</t>
  </si>
  <si>
    <t>Munkáltatói járulékok összesen</t>
  </si>
  <si>
    <t>üzemeltetési anyag beszerzése</t>
  </si>
  <si>
    <t>Telefondíj, Internethasználat</t>
  </si>
  <si>
    <t>Egyéb üzemeltetési szolgáltatás (fénymás. Üz., postaktg, hulladék száll. bankköltség)</t>
  </si>
  <si>
    <t>Kamatkiadások</t>
  </si>
  <si>
    <t>K353</t>
  </si>
  <si>
    <t>Egyéb dologi kiadások</t>
  </si>
  <si>
    <t>K355</t>
  </si>
  <si>
    <t>Dologi kiadások összesen</t>
  </si>
  <si>
    <t>064010 Közvilágítás</t>
  </si>
  <si>
    <t>066020 Város és községgazdálkodás</t>
  </si>
  <si>
    <t>Szocho (15,5 %)</t>
  </si>
  <si>
    <t>Üzemeltetési anyagok (üzemanyag, virág, damil, alkatrész,sóder, kő, facsemete, fűmag)</t>
  </si>
  <si>
    <t>Egyéb üzemeltetési szolg. (hótolás,mederkotrás, fakivágás, karbantartás)</t>
  </si>
  <si>
    <t>Biztosítási díjak (ROL, vagyonbizt, traktor)</t>
  </si>
  <si>
    <t>Működési áfa</t>
  </si>
  <si>
    <t>045160 Közutak hidak alagutak</t>
  </si>
  <si>
    <t>Üzemeltetési anyagok</t>
  </si>
  <si>
    <t>Egyéb szolgáltatások</t>
  </si>
  <si>
    <t>013320 Köztemető fenntartás működtetés</t>
  </si>
  <si>
    <t>018030 Önkormányatok és kistérs.társulások elszámolásai</t>
  </si>
  <si>
    <t>Helyi önk. Támogatásai (házi s.ny)</t>
  </si>
  <si>
    <t>K506</t>
  </si>
  <si>
    <t xml:space="preserve">Átadott pénzeszköz óvoda társuláshoz </t>
  </si>
  <si>
    <t>2021 00 havi állami</t>
  </si>
  <si>
    <t>K502</t>
  </si>
  <si>
    <t>084031 Civil szervezetek működésének támogatása</t>
  </si>
  <si>
    <t>Átadott pénzeszköz</t>
  </si>
  <si>
    <t>K512</t>
  </si>
  <si>
    <t>072112 Háziorvosi ügyeleti ellátás</t>
  </si>
  <si>
    <t>Átadott pénzeszköz közp orvosi ügyelethez</t>
  </si>
  <si>
    <t>K336</t>
  </si>
  <si>
    <t xml:space="preserve">072111 Háziorvosi alapellátás </t>
  </si>
  <si>
    <t>Üzmeltetési anyagbeszezés (tisztítószer)</t>
  </si>
  <si>
    <t>Egyéb üzemeltetési szolgáltatás ( hulladék, kéménys., tűzoltók.)</t>
  </si>
  <si>
    <t>107060  Egyéb szociális pénzbeli és természetbeni ellátások, támogatások</t>
  </si>
  <si>
    <t xml:space="preserve">Települési támogatás </t>
  </si>
  <si>
    <t>K48</t>
  </si>
  <si>
    <t>Közonti ktgv szervnek (Bursa)</t>
  </si>
  <si>
    <t>Ellátási kiadások összesen</t>
  </si>
  <si>
    <t>cím összesen</t>
  </si>
  <si>
    <t>107051 Szociális étkezés</t>
  </si>
  <si>
    <t>Vásárolt élelmezés (25 fő)</t>
  </si>
  <si>
    <t>K332</t>
  </si>
  <si>
    <t>107055 Falugondnoki tanyagondnoki szolgáltatás</t>
  </si>
  <si>
    <t>Közalkalmazotak alapilletmény</t>
  </si>
  <si>
    <t>K1101</t>
  </si>
  <si>
    <t>szoc</t>
  </si>
  <si>
    <t>Foglalkoztatottak egyéb juttatásai</t>
  </si>
  <si>
    <t>K1113</t>
  </si>
  <si>
    <t>SZÉP kártya</t>
  </si>
  <si>
    <t>K1107</t>
  </si>
  <si>
    <t>Személyi jellegű kiadások összesen</t>
  </si>
  <si>
    <t>Szociálsi hozzájárulási adó 17,5 %</t>
  </si>
  <si>
    <t>Béren kívüli járulék</t>
  </si>
  <si>
    <t>Munkáltatói járulékok össz.</t>
  </si>
  <si>
    <t>Munkaruha</t>
  </si>
  <si>
    <t>Üzemeltetési, karbantartási szolgáltatás</t>
  </si>
  <si>
    <t>Biztosítási díjak</t>
  </si>
  <si>
    <t>091140 Óvodai nevelés</t>
  </si>
  <si>
    <t>szociálsi hozzájárulási adó</t>
  </si>
  <si>
    <t>Egyéb szolg telj. (ovi gy. Szállítás)</t>
  </si>
  <si>
    <t>104037 Intézményen kívüli gyermekétekeztetés</t>
  </si>
  <si>
    <t>Vásárolt élelmezés</t>
  </si>
  <si>
    <t>041233 Hosszabb időtartamú foglalkoztatása</t>
  </si>
  <si>
    <t>Egyéb bérrendszer bére (100 % támogatású)</t>
  </si>
  <si>
    <t>Szociális hozzájárulási adó (7,75 %)</t>
  </si>
  <si>
    <t>áfa</t>
  </si>
  <si>
    <t>Tárgyi eszköz beszerzése</t>
  </si>
  <si>
    <t>K64</t>
  </si>
  <si>
    <t>Beruh célú áfa</t>
  </si>
  <si>
    <t>K67</t>
  </si>
  <si>
    <t>Felhalmozási kiadások összesen</t>
  </si>
  <si>
    <t>Cím összesen</t>
  </si>
  <si>
    <t>082042 Könyvtári állomány gyarapítása, nyilvántartása</t>
  </si>
  <si>
    <t>Könyvbeszerzés</t>
  </si>
  <si>
    <t>K311</t>
  </si>
  <si>
    <t>082044 Könyvtári szolgáltatások</t>
  </si>
  <si>
    <t>Szakmai anyagok beszerzése</t>
  </si>
  <si>
    <t>Üzemeltetési anyagberszerzés (tisztítószer stb...)</t>
  </si>
  <si>
    <t>Egyéb üzemeltetés szolgáltatás</t>
  </si>
  <si>
    <t>082091 Közművelődési intézémények közösségi színterek működtetése (műv ház)</t>
  </si>
  <si>
    <t>Munkaadókat terhelő járulékok</t>
  </si>
  <si>
    <t>üzemeltetési anyagberszerzés (tisztítószer stb...)</t>
  </si>
  <si>
    <t>rendezvény pályázat</t>
  </si>
  <si>
    <t>egyéb dologi kiadások</t>
  </si>
  <si>
    <t xml:space="preserve">       Dologi kiadások összesen</t>
  </si>
  <si>
    <t>Egyéb tárgyi eszközök beszerzése</t>
  </si>
  <si>
    <t xml:space="preserve">       Informatika kiadások összesen</t>
  </si>
  <si>
    <t>062020 Településfejlesztési projektek és támogatásuk</t>
  </si>
  <si>
    <t>Ingatlanok beszerzése, létesítése kiadásai (ovi tornasz)</t>
  </si>
  <si>
    <t>K62</t>
  </si>
  <si>
    <t>Egyéb tárgyi eszköz ktg (ovi tornasz)</t>
  </si>
  <si>
    <t>Egyéb tárgyi eszköz ktg (orvosi eszköz)</t>
  </si>
  <si>
    <t>Ingatlan összesen</t>
  </si>
  <si>
    <t>074040 Fertőző megbetegedések megelőzése</t>
  </si>
  <si>
    <t>Üzemeltetési anyagok beszerzése</t>
  </si>
  <si>
    <t>Egyéb szolgáltatások teljesítése</t>
  </si>
  <si>
    <t>Dologi összesen</t>
  </si>
  <si>
    <t>081071 Üdülőhelyi szálláshely szolgáltatás</t>
  </si>
  <si>
    <t>Egyéb üzemeltetési anyagbeszerzés</t>
  </si>
  <si>
    <t xml:space="preserve">Egyéb kommunkációs szolg. </t>
  </si>
  <si>
    <t>Egyéb üzemeltetési,fenntartási szolg.</t>
  </si>
  <si>
    <t>KIADÁSOK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</si>
</sst>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"/>
    <numFmt numFmtId="165" formatCode="#\ ###\ ##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7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0"/>
      <name val="H-Times New Roman"/>
    </font>
    <font>
      <sz val="14"/>
      <color indexed="21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23"/>
      <name val="Times New Roman"/>
      <family val="1"/>
      <charset val="238"/>
    </font>
    <font>
      <sz val="14"/>
      <color indexed="20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indexed="56"/>
      <name val="Times New Roman"/>
      <family val="1"/>
      <charset val="238"/>
    </font>
    <font>
      <i/>
      <sz val="14"/>
      <color indexed="48"/>
      <name val="Times New Roman"/>
      <family val="1"/>
      <charset val="238"/>
    </font>
    <font>
      <i/>
      <sz val="14"/>
      <color indexed="12"/>
      <name val="Times New Roman"/>
      <family val="1"/>
      <charset val="238"/>
    </font>
    <font>
      <b/>
      <i/>
      <sz val="14"/>
      <color indexed="12"/>
      <name val="Times New Roman"/>
      <family val="1"/>
      <charset val="238"/>
    </font>
    <font>
      <i/>
      <sz val="14"/>
      <color indexed="56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color indexed="12"/>
      <name val="Times New Roman"/>
      <family val="1"/>
      <charset val="238"/>
    </font>
    <font>
      <sz val="14"/>
      <color indexed="48"/>
      <name val="Times New Roman"/>
      <family val="1"/>
      <charset val="238"/>
    </font>
    <font>
      <i/>
      <sz val="14"/>
      <color theme="3" tint="0.39997558519241921"/>
      <name val="Times New Roman"/>
      <family val="1"/>
      <charset val="238"/>
    </font>
    <font>
      <sz val="14"/>
      <color indexed="56"/>
      <name val="Times New Roman"/>
      <family val="1"/>
      <charset val="238"/>
    </font>
    <font>
      <b/>
      <i/>
      <sz val="14"/>
      <color indexed="56"/>
      <name val="Times New Roman"/>
      <family val="1"/>
      <charset val="238"/>
    </font>
    <font>
      <sz val="14"/>
      <color theme="8" tint="-0.499984740745262"/>
      <name val="Times New Roman"/>
      <family val="1"/>
      <charset val="238"/>
    </font>
    <font>
      <sz val="14"/>
      <color theme="9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i/>
      <sz val="14"/>
      <color indexed="17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20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left" vertical="center"/>
    </xf>
    <xf numFmtId="0" fontId="9" fillId="3" borderId="14" xfId="2" applyFont="1" applyFill="1" applyBorder="1" applyAlignment="1">
      <alignment horizontal="left" vertical="center"/>
    </xf>
    <xf numFmtId="0" fontId="10" fillId="3" borderId="14" xfId="2" applyFont="1" applyFill="1" applyBorder="1" applyAlignment="1">
      <alignment horizontal="left" vertical="center"/>
    </xf>
    <xf numFmtId="0" fontId="7" fillId="3" borderId="15" xfId="2" applyFont="1" applyFill="1" applyBorder="1" applyAlignment="1">
      <alignment horizontal="left" vertical="center"/>
    </xf>
    <xf numFmtId="0" fontId="3" fillId="3" borderId="15" xfId="2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vertical="center"/>
    </xf>
    <xf numFmtId="0" fontId="2" fillId="3" borderId="0" xfId="0" applyFont="1" applyFill="1"/>
    <xf numFmtId="0" fontId="2" fillId="3" borderId="13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5" xfId="2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5" xfId="2" applyFont="1" applyFill="1" applyBorder="1" applyAlignment="1">
      <alignment horizontal="left" vertical="center" wrapText="1"/>
    </xf>
    <xf numFmtId="0" fontId="3" fillId="3" borderId="15" xfId="2" applyFont="1" applyFill="1" applyBorder="1" applyAlignment="1">
      <alignment horizontal="left" vertical="center" wrapText="1"/>
    </xf>
    <xf numFmtId="0" fontId="12" fillId="3" borderId="13" xfId="2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13" fillId="3" borderId="15" xfId="2" applyFont="1" applyFill="1" applyBorder="1" applyAlignment="1">
      <alignment horizontal="left" vertical="center"/>
    </xf>
    <xf numFmtId="164" fontId="14" fillId="3" borderId="14" xfId="0" applyNumberFormat="1" applyFont="1" applyFill="1" applyBorder="1" applyAlignment="1">
      <alignment vertical="center"/>
    </xf>
    <xf numFmtId="0" fontId="12" fillId="3" borderId="0" xfId="0" applyFont="1" applyFill="1"/>
    <xf numFmtId="0" fontId="15" fillId="3" borderId="15" xfId="0" applyFont="1" applyFill="1" applyBorder="1" applyAlignment="1">
      <alignment horizontal="left" vertical="center"/>
    </xf>
    <xf numFmtId="0" fontId="15" fillId="3" borderId="21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16" fillId="3" borderId="0" xfId="0" applyFont="1" applyFill="1"/>
    <xf numFmtId="0" fontId="17" fillId="3" borderId="23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7" fillId="3" borderId="17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164" fontId="19" fillId="3" borderId="14" xfId="0" applyNumberFormat="1" applyFont="1" applyFill="1" applyBorder="1" applyAlignment="1">
      <alignment vertical="center"/>
    </xf>
    <xf numFmtId="0" fontId="17" fillId="3" borderId="0" xfId="0" applyFont="1" applyFill="1"/>
    <xf numFmtId="0" fontId="2" fillId="3" borderId="2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20" fillId="3" borderId="16" xfId="0" applyFont="1" applyFill="1" applyBorder="1"/>
    <xf numFmtId="0" fontId="20" fillId="3" borderId="0" xfId="0" applyFont="1" applyFill="1"/>
    <xf numFmtId="0" fontId="20" fillId="3" borderId="17" xfId="0" applyFont="1" applyFill="1" applyBorder="1"/>
    <xf numFmtId="0" fontId="3" fillId="3" borderId="15" xfId="0" applyFont="1" applyFill="1" applyBorder="1" applyAlignment="1">
      <alignment horizontal="left" vertical="center"/>
    </xf>
    <xf numFmtId="9" fontId="2" fillId="3" borderId="15" xfId="1" applyFont="1" applyFill="1" applyBorder="1" applyAlignment="1">
      <alignment horizontal="left" vertical="center"/>
    </xf>
    <xf numFmtId="9" fontId="3" fillId="3" borderId="15" xfId="1" applyFont="1" applyFill="1" applyBorder="1" applyAlignment="1">
      <alignment horizontal="left" vertical="center"/>
    </xf>
    <xf numFmtId="0" fontId="21" fillId="3" borderId="16" xfId="0" applyFont="1" applyFill="1" applyBorder="1"/>
    <xf numFmtId="0" fontId="21" fillId="3" borderId="0" xfId="0" applyFont="1" applyFill="1"/>
    <xf numFmtId="0" fontId="17" fillId="3" borderId="17" xfId="0" applyFont="1" applyFill="1" applyBorder="1"/>
    <xf numFmtId="0" fontId="17" fillId="3" borderId="1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center" vertical="center" wrapText="1"/>
    </xf>
    <xf numFmtId="0" fontId="20" fillId="3" borderId="18" xfId="0" applyFont="1" applyFill="1" applyBorder="1"/>
    <xf numFmtId="0" fontId="20" fillId="3" borderId="19" xfId="0" applyFont="1" applyFill="1" applyBorder="1"/>
    <xf numFmtId="0" fontId="20" fillId="3" borderId="20" xfId="0" applyFont="1" applyFill="1" applyBorder="1"/>
    <xf numFmtId="0" fontId="13" fillId="3" borderId="15" xfId="0" applyFont="1" applyFill="1" applyBorder="1" applyAlignment="1">
      <alignment horizontal="left" vertical="center"/>
    </xf>
    <xf numFmtId="0" fontId="7" fillId="3" borderId="23" xfId="2" applyFont="1" applyFill="1" applyBorder="1" applyAlignment="1">
      <alignment horizontal="center" vertical="center"/>
    </xf>
    <xf numFmtId="0" fontId="2" fillId="3" borderId="23" xfId="2" applyFont="1" applyFill="1" applyBorder="1" applyAlignment="1">
      <alignment horizontal="center" vertical="center"/>
    </xf>
    <xf numFmtId="0" fontId="8" fillId="3" borderId="24" xfId="2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12" fillId="3" borderId="23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8" fillId="3" borderId="16" xfId="2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16" fillId="3" borderId="0" xfId="2" applyFont="1" applyFill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164" fontId="23" fillId="3" borderId="14" xfId="0" applyNumberFormat="1" applyFont="1" applyFill="1" applyBorder="1" applyAlignment="1">
      <alignment vertical="center"/>
    </xf>
    <xf numFmtId="0" fontId="3" fillId="3" borderId="13" xfId="2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164" fontId="14" fillId="3" borderId="14" xfId="2" applyNumberFormat="1" applyFont="1" applyFill="1" applyBorder="1" applyAlignment="1">
      <alignment vertical="center"/>
    </xf>
    <xf numFmtId="0" fontId="3" fillId="3" borderId="0" xfId="0" applyFont="1" applyFill="1"/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24" xfId="2" applyFont="1" applyFill="1" applyBorder="1" applyAlignment="1">
      <alignment horizontal="left" vertical="center"/>
    </xf>
    <xf numFmtId="164" fontId="2" fillId="3" borderId="14" xfId="2" applyNumberFormat="1" applyFont="1" applyFill="1" applyBorder="1" applyAlignment="1">
      <alignment vertical="center"/>
    </xf>
    <xf numFmtId="0" fontId="2" fillId="3" borderId="16" xfId="2" applyFont="1" applyFill="1" applyBorder="1" applyAlignment="1">
      <alignment horizontal="left" vertical="center"/>
    </xf>
    <xf numFmtId="164" fontId="11" fillId="3" borderId="14" xfId="2" applyNumberFormat="1" applyFont="1" applyFill="1" applyBorder="1" applyAlignment="1">
      <alignment vertical="center"/>
    </xf>
    <xf numFmtId="0" fontId="8" fillId="3" borderId="25" xfId="2" applyFont="1" applyFill="1" applyBorder="1" applyAlignment="1">
      <alignment horizontal="left" vertical="center"/>
    </xf>
    <xf numFmtId="0" fontId="8" fillId="3" borderId="26" xfId="2" applyFont="1" applyFill="1" applyBorder="1" applyAlignment="1">
      <alignment horizontal="left" vertical="center"/>
    </xf>
    <xf numFmtId="0" fontId="8" fillId="3" borderId="18" xfId="2" applyFont="1" applyFill="1" applyBorder="1" applyAlignment="1">
      <alignment horizontal="left" vertical="center"/>
    </xf>
    <xf numFmtId="0" fontId="8" fillId="3" borderId="19" xfId="2" applyFont="1" applyFill="1" applyBorder="1" applyAlignment="1">
      <alignment horizontal="left" vertical="center"/>
    </xf>
    <xf numFmtId="0" fontId="8" fillId="3" borderId="20" xfId="2" applyFont="1" applyFill="1" applyBorder="1" applyAlignment="1">
      <alignment horizontal="left" vertical="center"/>
    </xf>
    <xf numFmtId="0" fontId="8" fillId="3" borderId="0" xfId="2" applyFont="1" applyFill="1" applyAlignment="1">
      <alignment horizontal="left" vertical="center"/>
    </xf>
    <xf numFmtId="0" fontId="2" fillId="3" borderId="14" xfId="2" applyFont="1" applyFill="1" applyBorder="1" applyAlignment="1">
      <alignment horizontal="left" vertical="center"/>
    </xf>
    <xf numFmtId="0" fontId="3" fillId="3" borderId="14" xfId="2" applyFont="1" applyFill="1" applyBorder="1" applyAlignment="1">
      <alignment horizontal="left" vertical="center"/>
    </xf>
    <xf numFmtId="0" fontId="24" fillId="3" borderId="23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center"/>
    </xf>
    <xf numFmtId="0" fontId="24" fillId="3" borderId="0" xfId="0" applyFont="1" applyFill="1"/>
    <xf numFmtId="0" fontId="7" fillId="3" borderId="23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9" fillId="3" borderId="23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17" fillId="3" borderId="14" xfId="0" applyNumberFormat="1" applyFont="1" applyFill="1" applyBorder="1" applyAlignment="1">
      <alignment vertical="center"/>
    </xf>
    <xf numFmtId="0" fontId="19" fillId="3" borderId="0" xfId="0" applyFont="1" applyFill="1"/>
    <xf numFmtId="0" fontId="8" fillId="3" borderId="21" xfId="2" applyFont="1" applyFill="1" applyBorder="1" applyAlignment="1">
      <alignment horizontal="left" vertical="center"/>
    </xf>
    <xf numFmtId="0" fontId="8" fillId="3" borderId="22" xfId="2" applyFont="1" applyFill="1" applyBorder="1" applyAlignment="1">
      <alignment horizontal="left" vertical="center"/>
    </xf>
    <xf numFmtId="0" fontId="3" fillId="3" borderId="22" xfId="2" applyFont="1" applyFill="1" applyBorder="1" applyAlignment="1">
      <alignment horizontal="left" vertical="center"/>
    </xf>
    <xf numFmtId="0" fontId="13" fillId="3" borderId="16" xfId="2" applyFont="1" applyFill="1" applyBorder="1" applyAlignment="1">
      <alignment vertical="center"/>
    </xf>
    <xf numFmtId="0" fontId="13" fillId="3" borderId="0" xfId="2" applyFont="1" applyFill="1" applyAlignment="1">
      <alignment vertical="center"/>
    </xf>
    <xf numFmtId="0" fontId="13" fillId="3" borderId="17" xfId="2" applyFont="1" applyFill="1" applyBorder="1" applyAlignment="1">
      <alignment vertical="center"/>
    </xf>
    <xf numFmtId="0" fontId="13" fillId="3" borderId="18" xfId="2" applyFont="1" applyFill="1" applyBorder="1" applyAlignment="1">
      <alignment vertical="center"/>
    </xf>
    <xf numFmtId="0" fontId="13" fillId="3" borderId="19" xfId="2" applyFont="1" applyFill="1" applyBorder="1" applyAlignment="1">
      <alignment vertical="center"/>
    </xf>
    <xf numFmtId="0" fontId="13" fillId="3" borderId="20" xfId="2" applyFont="1" applyFill="1" applyBorder="1" applyAlignment="1">
      <alignment vertical="center"/>
    </xf>
    <xf numFmtId="0" fontId="26" fillId="3" borderId="0" xfId="0" applyFont="1" applyFill="1"/>
    <xf numFmtId="0" fontId="8" fillId="3" borderId="14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27" fillId="4" borderId="0" xfId="0" applyFont="1" applyFill="1" applyAlignment="1">
      <alignment horizontal="center"/>
    </xf>
    <xf numFmtId="0" fontId="11" fillId="3" borderId="0" xfId="0" applyFont="1" applyFill="1"/>
    <xf numFmtId="0" fontId="2" fillId="4" borderId="0" xfId="0" applyFont="1" applyFill="1"/>
    <xf numFmtId="0" fontId="8" fillId="3" borderId="24" xfId="2" applyFont="1" applyFill="1" applyBorder="1" applyAlignment="1">
      <alignment horizontal="center" vertical="center"/>
    </xf>
    <xf numFmtId="0" fontId="8" fillId="3" borderId="25" xfId="2" applyFont="1" applyFill="1" applyBorder="1" applyAlignment="1">
      <alignment horizontal="center" vertical="center"/>
    </xf>
    <xf numFmtId="0" fontId="8" fillId="3" borderId="26" xfId="2" applyFont="1" applyFill="1" applyBorder="1" applyAlignment="1">
      <alignment horizontal="center" vertical="center"/>
    </xf>
    <xf numFmtId="0" fontId="3" fillId="3" borderId="21" xfId="2" applyFont="1" applyFill="1" applyBorder="1" applyAlignment="1">
      <alignment horizontal="left" vertical="center"/>
    </xf>
    <xf numFmtId="0" fontId="13" fillId="3" borderId="16" xfId="2" applyFont="1" applyFill="1" applyBorder="1" applyAlignment="1">
      <alignment horizontal="left" vertical="center"/>
    </xf>
    <xf numFmtId="0" fontId="13" fillId="3" borderId="0" xfId="2" applyFont="1" applyFill="1" applyAlignment="1">
      <alignment horizontal="left" vertical="center"/>
    </xf>
    <xf numFmtId="0" fontId="13" fillId="3" borderId="17" xfId="2" applyFont="1" applyFill="1" applyBorder="1" applyAlignment="1">
      <alignment horizontal="left" vertical="center"/>
    </xf>
    <xf numFmtId="0" fontId="13" fillId="3" borderId="18" xfId="2" applyFont="1" applyFill="1" applyBorder="1" applyAlignment="1">
      <alignment horizontal="left" vertical="center"/>
    </xf>
    <xf numFmtId="0" fontId="13" fillId="3" borderId="19" xfId="2" applyFont="1" applyFill="1" applyBorder="1" applyAlignment="1">
      <alignment horizontal="left" vertical="center"/>
    </xf>
    <xf numFmtId="0" fontId="13" fillId="3" borderId="20" xfId="2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164" fontId="2" fillId="3" borderId="14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3" fontId="2" fillId="3" borderId="0" xfId="0" applyNumberFormat="1" applyFont="1" applyFill="1"/>
    <xf numFmtId="0" fontId="8" fillId="3" borderId="15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164" fontId="24" fillId="3" borderId="14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0" xfId="0" applyFont="1"/>
    <xf numFmtId="0" fontId="2" fillId="2" borderId="15" xfId="0" applyFont="1" applyFill="1" applyBorder="1" applyAlignment="1">
      <alignment horizontal="left" vertical="center"/>
    </xf>
    <xf numFmtId="0" fontId="19" fillId="2" borderId="13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7" fillId="3" borderId="17" xfId="0" applyFont="1" applyFill="1" applyBorder="1" applyAlignment="1">
      <alignment horizontal="left" vertical="center"/>
    </xf>
    <xf numFmtId="0" fontId="19" fillId="2" borderId="0" xfId="0" applyFont="1" applyFill="1"/>
    <xf numFmtId="0" fontId="17" fillId="2" borderId="1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 vertical="center"/>
    </xf>
    <xf numFmtId="0" fontId="17" fillId="2" borderId="0" xfId="0" applyFont="1" applyFill="1"/>
    <xf numFmtId="0" fontId="1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2" fillId="2" borderId="0" xfId="0" applyFont="1" applyFill="1"/>
    <xf numFmtId="0" fontId="8" fillId="3" borderId="15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28" fillId="3" borderId="13" xfId="2" applyFont="1" applyFill="1" applyBorder="1" applyAlignment="1">
      <alignment horizontal="center" vertical="center"/>
    </xf>
    <xf numFmtId="0" fontId="28" fillId="3" borderId="0" xfId="0" applyFont="1" applyFill="1"/>
    <xf numFmtId="0" fontId="8" fillId="3" borderId="0" xfId="0" applyFont="1" applyFill="1" applyAlignment="1">
      <alignment horizontal="left" vertical="center"/>
    </xf>
    <xf numFmtId="0" fontId="7" fillId="2" borderId="0" xfId="2" applyFont="1" applyFill="1" applyAlignment="1">
      <alignment horizontal="center" vertical="center"/>
    </xf>
    <xf numFmtId="0" fontId="4" fillId="2" borderId="28" xfId="2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center" vertical="center"/>
    </xf>
    <xf numFmtId="165" fontId="29" fillId="3" borderId="28" xfId="2" applyNumberFormat="1" applyFont="1" applyFill="1" applyBorder="1" applyAlignment="1">
      <alignment horizontal="right" vertical="center"/>
    </xf>
    <xf numFmtId="165" fontId="11" fillId="3" borderId="0" xfId="0" applyNumberFormat="1" applyFont="1" applyFill="1"/>
    <xf numFmtId="3" fontId="11" fillId="3" borderId="0" xfId="0" applyNumberFormat="1" applyFont="1" applyFill="1"/>
    <xf numFmtId="0" fontId="3" fillId="2" borderId="0" xfId="0" applyFont="1" applyFill="1"/>
  </cellXfs>
  <cellStyles count="3">
    <cellStyle name="Normál" xfId="0" builtinId="0"/>
    <cellStyle name="Normál_1MELL" xfId="2" xr:uid="{409504D3-1FCA-49D1-9258-3BB4FE279A4A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EC89-7617-4B97-904F-CB7A35F44597}">
  <dimension ref="A1:J286"/>
  <sheetViews>
    <sheetView tabSelected="1" workbookViewId="0">
      <selection sqref="A1:XFD1048576"/>
    </sheetView>
  </sheetViews>
  <sheetFormatPr defaultColWidth="9.109375" defaultRowHeight="18"/>
  <cols>
    <col min="1" max="1" width="1.6640625" style="1" customWidth="1"/>
    <col min="2" max="2" width="5.44140625" style="1" customWidth="1"/>
    <col min="3" max="3" width="6.6640625" style="1" customWidth="1"/>
    <col min="4" max="4" width="0.44140625" style="1" customWidth="1"/>
    <col min="5" max="5" width="5.88671875" style="1" customWidth="1"/>
    <col min="6" max="6" width="45.88671875" style="1" customWidth="1"/>
    <col min="7" max="7" width="8.88671875" style="219" customWidth="1"/>
    <col min="8" max="8" width="16" style="152" customWidth="1"/>
    <col min="9" max="9" width="12.109375" style="1" bestFit="1" customWidth="1"/>
    <col min="10" max="10" width="10.6640625" style="1" bestFit="1" customWidth="1"/>
    <col min="11" max="11" width="12.88671875" style="1" bestFit="1" customWidth="1"/>
    <col min="12" max="256" width="9.109375" style="1"/>
    <col min="257" max="257" width="1.6640625" style="1" customWidth="1"/>
    <col min="258" max="258" width="5.44140625" style="1" customWidth="1"/>
    <col min="259" max="259" width="6.6640625" style="1" customWidth="1"/>
    <col min="260" max="260" width="0.44140625" style="1" customWidth="1"/>
    <col min="261" max="261" width="5.88671875" style="1" customWidth="1"/>
    <col min="262" max="262" width="45.88671875" style="1" customWidth="1"/>
    <col min="263" max="263" width="8.88671875" style="1" customWidth="1"/>
    <col min="264" max="264" width="16" style="1" customWidth="1"/>
    <col min="265" max="265" width="12.109375" style="1" bestFit="1" customWidth="1"/>
    <col min="266" max="266" width="10.6640625" style="1" bestFit="1" customWidth="1"/>
    <col min="267" max="267" width="12.88671875" style="1" bestFit="1" customWidth="1"/>
    <col min="268" max="512" width="9.109375" style="1"/>
    <col min="513" max="513" width="1.6640625" style="1" customWidth="1"/>
    <col min="514" max="514" width="5.44140625" style="1" customWidth="1"/>
    <col min="515" max="515" width="6.6640625" style="1" customWidth="1"/>
    <col min="516" max="516" width="0.44140625" style="1" customWidth="1"/>
    <col min="517" max="517" width="5.88671875" style="1" customWidth="1"/>
    <col min="518" max="518" width="45.88671875" style="1" customWidth="1"/>
    <col min="519" max="519" width="8.88671875" style="1" customWidth="1"/>
    <col min="520" max="520" width="16" style="1" customWidth="1"/>
    <col min="521" max="521" width="12.109375" style="1" bestFit="1" customWidth="1"/>
    <col min="522" max="522" width="10.6640625" style="1" bestFit="1" customWidth="1"/>
    <col min="523" max="523" width="12.88671875" style="1" bestFit="1" customWidth="1"/>
    <col min="524" max="768" width="9.109375" style="1"/>
    <col min="769" max="769" width="1.6640625" style="1" customWidth="1"/>
    <col min="770" max="770" width="5.44140625" style="1" customWidth="1"/>
    <col min="771" max="771" width="6.6640625" style="1" customWidth="1"/>
    <col min="772" max="772" width="0.44140625" style="1" customWidth="1"/>
    <col min="773" max="773" width="5.88671875" style="1" customWidth="1"/>
    <col min="774" max="774" width="45.88671875" style="1" customWidth="1"/>
    <col min="775" max="775" width="8.88671875" style="1" customWidth="1"/>
    <col min="776" max="776" width="16" style="1" customWidth="1"/>
    <col min="777" max="777" width="12.109375" style="1" bestFit="1" customWidth="1"/>
    <col min="778" max="778" width="10.6640625" style="1" bestFit="1" customWidth="1"/>
    <col min="779" max="779" width="12.88671875" style="1" bestFit="1" customWidth="1"/>
    <col min="780" max="1024" width="9.109375" style="1"/>
    <col min="1025" max="1025" width="1.6640625" style="1" customWidth="1"/>
    <col min="1026" max="1026" width="5.44140625" style="1" customWidth="1"/>
    <col min="1027" max="1027" width="6.6640625" style="1" customWidth="1"/>
    <col min="1028" max="1028" width="0.44140625" style="1" customWidth="1"/>
    <col min="1029" max="1029" width="5.88671875" style="1" customWidth="1"/>
    <col min="1030" max="1030" width="45.88671875" style="1" customWidth="1"/>
    <col min="1031" max="1031" width="8.88671875" style="1" customWidth="1"/>
    <col min="1032" max="1032" width="16" style="1" customWidth="1"/>
    <col min="1033" max="1033" width="12.109375" style="1" bestFit="1" customWidth="1"/>
    <col min="1034" max="1034" width="10.6640625" style="1" bestFit="1" customWidth="1"/>
    <col min="1035" max="1035" width="12.88671875" style="1" bestFit="1" customWidth="1"/>
    <col min="1036" max="1280" width="9.109375" style="1"/>
    <col min="1281" max="1281" width="1.6640625" style="1" customWidth="1"/>
    <col min="1282" max="1282" width="5.44140625" style="1" customWidth="1"/>
    <col min="1283" max="1283" width="6.6640625" style="1" customWidth="1"/>
    <col min="1284" max="1284" width="0.44140625" style="1" customWidth="1"/>
    <col min="1285" max="1285" width="5.88671875" style="1" customWidth="1"/>
    <col min="1286" max="1286" width="45.88671875" style="1" customWidth="1"/>
    <col min="1287" max="1287" width="8.88671875" style="1" customWidth="1"/>
    <col min="1288" max="1288" width="16" style="1" customWidth="1"/>
    <col min="1289" max="1289" width="12.109375" style="1" bestFit="1" customWidth="1"/>
    <col min="1290" max="1290" width="10.6640625" style="1" bestFit="1" customWidth="1"/>
    <col min="1291" max="1291" width="12.88671875" style="1" bestFit="1" customWidth="1"/>
    <col min="1292" max="1536" width="9.109375" style="1"/>
    <col min="1537" max="1537" width="1.6640625" style="1" customWidth="1"/>
    <col min="1538" max="1538" width="5.44140625" style="1" customWidth="1"/>
    <col min="1539" max="1539" width="6.6640625" style="1" customWidth="1"/>
    <col min="1540" max="1540" width="0.44140625" style="1" customWidth="1"/>
    <col min="1541" max="1541" width="5.88671875" style="1" customWidth="1"/>
    <col min="1542" max="1542" width="45.88671875" style="1" customWidth="1"/>
    <col min="1543" max="1543" width="8.88671875" style="1" customWidth="1"/>
    <col min="1544" max="1544" width="16" style="1" customWidth="1"/>
    <col min="1545" max="1545" width="12.109375" style="1" bestFit="1" customWidth="1"/>
    <col min="1546" max="1546" width="10.6640625" style="1" bestFit="1" customWidth="1"/>
    <col min="1547" max="1547" width="12.88671875" style="1" bestFit="1" customWidth="1"/>
    <col min="1548" max="1792" width="9.109375" style="1"/>
    <col min="1793" max="1793" width="1.6640625" style="1" customWidth="1"/>
    <col min="1794" max="1794" width="5.44140625" style="1" customWidth="1"/>
    <col min="1795" max="1795" width="6.6640625" style="1" customWidth="1"/>
    <col min="1796" max="1796" width="0.44140625" style="1" customWidth="1"/>
    <col min="1797" max="1797" width="5.88671875" style="1" customWidth="1"/>
    <col min="1798" max="1798" width="45.88671875" style="1" customWidth="1"/>
    <col min="1799" max="1799" width="8.88671875" style="1" customWidth="1"/>
    <col min="1800" max="1800" width="16" style="1" customWidth="1"/>
    <col min="1801" max="1801" width="12.109375" style="1" bestFit="1" customWidth="1"/>
    <col min="1802" max="1802" width="10.6640625" style="1" bestFit="1" customWidth="1"/>
    <col min="1803" max="1803" width="12.88671875" style="1" bestFit="1" customWidth="1"/>
    <col min="1804" max="2048" width="9.109375" style="1"/>
    <col min="2049" max="2049" width="1.6640625" style="1" customWidth="1"/>
    <col min="2050" max="2050" width="5.44140625" style="1" customWidth="1"/>
    <col min="2051" max="2051" width="6.6640625" style="1" customWidth="1"/>
    <col min="2052" max="2052" width="0.44140625" style="1" customWidth="1"/>
    <col min="2053" max="2053" width="5.88671875" style="1" customWidth="1"/>
    <col min="2054" max="2054" width="45.88671875" style="1" customWidth="1"/>
    <col min="2055" max="2055" width="8.88671875" style="1" customWidth="1"/>
    <col min="2056" max="2056" width="16" style="1" customWidth="1"/>
    <col min="2057" max="2057" width="12.109375" style="1" bestFit="1" customWidth="1"/>
    <col min="2058" max="2058" width="10.6640625" style="1" bestFit="1" customWidth="1"/>
    <col min="2059" max="2059" width="12.88671875" style="1" bestFit="1" customWidth="1"/>
    <col min="2060" max="2304" width="9.109375" style="1"/>
    <col min="2305" max="2305" width="1.6640625" style="1" customWidth="1"/>
    <col min="2306" max="2306" width="5.44140625" style="1" customWidth="1"/>
    <col min="2307" max="2307" width="6.6640625" style="1" customWidth="1"/>
    <col min="2308" max="2308" width="0.44140625" style="1" customWidth="1"/>
    <col min="2309" max="2309" width="5.88671875" style="1" customWidth="1"/>
    <col min="2310" max="2310" width="45.88671875" style="1" customWidth="1"/>
    <col min="2311" max="2311" width="8.88671875" style="1" customWidth="1"/>
    <col min="2312" max="2312" width="16" style="1" customWidth="1"/>
    <col min="2313" max="2313" width="12.109375" style="1" bestFit="1" customWidth="1"/>
    <col min="2314" max="2314" width="10.6640625" style="1" bestFit="1" customWidth="1"/>
    <col min="2315" max="2315" width="12.88671875" style="1" bestFit="1" customWidth="1"/>
    <col min="2316" max="2560" width="9.109375" style="1"/>
    <col min="2561" max="2561" width="1.6640625" style="1" customWidth="1"/>
    <col min="2562" max="2562" width="5.44140625" style="1" customWidth="1"/>
    <col min="2563" max="2563" width="6.6640625" style="1" customWidth="1"/>
    <col min="2564" max="2564" width="0.44140625" style="1" customWidth="1"/>
    <col min="2565" max="2565" width="5.88671875" style="1" customWidth="1"/>
    <col min="2566" max="2566" width="45.88671875" style="1" customWidth="1"/>
    <col min="2567" max="2567" width="8.88671875" style="1" customWidth="1"/>
    <col min="2568" max="2568" width="16" style="1" customWidth="1"/>
    <col min="2569" max="2569" width="12.109375" style="1" bestFit="1" customWidth="1"/>
    <col min="2570" max="2570" width="10.6640625" style="1" bestFit="1" customWidth="1"/>
    <col min="2571" max="2571" width="12.88671875" style="1" bestFit="1" customWidth="1"/>
    <col min="2572" max="2816" width="9.109375" style="1"/>
    <col min="2817" max="2817" width="1.6640625" style="1" customWidth="1"/>
    <col min="2818" max="2818" width="5.44140625" style="1" customWidth="1"/>
    <col min="2819" max="2819" width="6.6640625" style="1" customWidth="1"/>
    <col min="2820" max="2820" width="0.44140625" style="1" customWidth="1"/>
    <col min="2821" max="2821" width="5.88671875" style="1" customWidth="1"/>
    <col min="2822" max="2822" width="45.88671875" style="1" customWidth="1"/>
    <col min="2823" max="2823" width="8.88671875" style="1" customWidth="1"/>
    <col min="2824" max="2824" width="16" style="1" customWidth="1"/>
    <col min="2825" max="2825" width="12.109375" style="1" bestFit="1" customWidth="1"/>
    <col min="2826" max="2826" width="10.6640625" style="1" bestFit="1" customWidth="1"/>
    <col min="2827" max="2827" width="12.88671875" style="1" bestFit="1" customWidth="1"/>
    <col min="2828" max="3072" width="9.109375" style="1"/>
    <col min="3073" max="3073" width="1.6640625" style="1" customWidth="1"/>
    <col min="3074" max="3074" width="5.44140625" style="1" customWidth="1"/>
    <col min="3075" max="3075" width="6.6640625" style="1" customWidth="1"/>
    <col min="3076" max="3076" width="0.44140625" style="1" customWidth="1"/>
    <col min="3077" max="3077" width="5.88671875" style="1" customWidth="1"/>
    <col min="3078" max="3078" width="45.88671875" style="1" customWidth="1"/>
    <col min="3079" max="3079" width="8.88671875" style="1" customWidth="1"/>
    <col min="3080" max="3080" width="16" style="1" customWidth="1"/>
    <col min="3081" max="3081" width="12.109375" style="1" bestFit="1" customWidth="1"/>
    <col min="3082" max="3082" width="10.6640625" style="1" bestFit="1" customWidth="1"/>
    <col min="3083" max="3083" width="12.88671875" style="1" bestFit="1" customWidth="1"/>
    <col min="3084" max="3328" width="9.109375" style="1"/>
    <col min="3329" max="3329" width="1.6640625" style="1" customWidth="1"/>
    <col min="3330" max="3330" width="5.44140625" style="1" customWidth="1"/>
    <col min="3331" max="3331" width="6.6640625" style="1" customWidth="1"/>
    <col min="3332" max="3332" width="0.44140625" style="1" customWidth="1"/>
    <col min="3333" max="3333" width="5.88671875" style="1" customWidth="1"/>
    <col min="3334" max="3334" width="45.88671875" style="1" customWidth="1"/>
    <col min="3335" max="3335" width="8.88671875" style="1" customWidth="1"/>
    <col min="3336" max="3336" width="16" style="1" customWidth="1"/>
    <col min="3337" max="3337" width="12.109375" style="1" bestFit="1" customWidth="1"/>
    <col min="3338" max="3338" width="10.6640625" style="1" bestFit="1" customWidth="1"/>
    <col min="3339" max="3339" width="12.88671875" style="1" bestFit="1" customWidth="1"/>
    <col min="3340" max="3584" width="9.109375" style="1"/>
    <col min="3585" max="3585" width="1.6640625" style="1" customWidth="1"/>
    <col min="3586" max="3586" width="5.44140625" style="1" customWidth="1"/>
    <col min="3587" max="3587" width="6.6640625" style="1" customWidth="1"/>
    <col min="3588" max="3588" width="0.44140625" style="1" customWidth="1"/>
    <col min="3589" max="3589" width="5.88671875" style="1" customWidth="1"/>
    <col min="3590" max="3590" width="45.88671875" style="1" customWidth="1"/>
    <col min="3591" max="3591" width="8.88671875" style="1" customWidth="1"/>
    <col min="3592" max="3592" width="16" style="1" customWidth="1"/>
    <col min="3593" max="3593" width="12.109375" style="1" bestFit="1" customWidth="1"/>
    <col min="3594" max="3594" width="10.6640625" style="1" bestFit="1" customWidth="1"/>
    <col min="3595" max="3595" width="12.88671875" style="1" bestFit="1" customWidth="1"/>
    <col min="3596" max="3840" width="9.109375" style="1"/>
    <col min="3841" max="3841" width="1.6640625" style="1" customWidth="1"/>
    <col min="3842" max="3842" width="5.44140625" style="1" customWidth="1"/>
    <col min="3843" max="3843" width="6.6640625" style="1" customWidth="1"/>
    <col min="3844" max="3844" width="0.44140625" style="1" customWidth="1"/>
    <col min="3845" max="3845" width="5.88671875" style="1" customWidth="1"/>
    <col min="3846" max="3846" width="45.88671875" style="1" customWidth="1"/>
    <col min="3847" max="3847" width="8.88671875" style="1" customWidth="1"/>
    <col min="3848" max="3848" width="16" style="1" customWidth="1"/>
    <col min="3849" max="3849" width="12.109375" style="1" bestFit="1" customWidth="1"/>
    <col min="3850" max="3850" width="10.6640625" style="1" bestFit="1" customWidth="1"/>
    <col min="3851" max="3851" width="12.88671875" style="1" bestFit="1" customWidth="1"/>
    <col min="3852" max="4096" width="9.109375" style="1"/>
    <col min="4097" max="4097" width="1.6640625" style="1" customWidth="1"/>
    <col min="4098" max="4098" width="5.44140625" style="1" customWidth="1"/>
    <col min="4099" max="4099" width="6.6640625" style="1" customWidth="1"/>
    <col min="4100" max="4100" width="0.44140625" style="1" customWidth="1"/>
    <col min="4101" max="4101" width="5.88671875" style="1" customWidth="1"/>
    <col min="4102" max="4102" width="45.88671875" style="1" customWidth="1"/>
    <col min="4103" max="4103" width="8.88671875" style="1" customWidth="1"/>
    <col min="4104" max="4104" width="16" style="1" customWidth="1"/>
    <col min="4105" max="4105" width="12.109375" style="1" bestFit="1" customWidth="1"/>
    <col min="4106" max="4106" width="10.6640625" style="1" bestFit="1" customWidth="1"/>
    <col min="4107" max="4107" width="12.88671875" style="1" bestFit="1" customWidth="1"/>
    <col min="4108" max="4352" width="9.109375" style="1"/>
    <col min="4353" max="4353" width="1.6640625" style="1" customWidth="1"/>
    <col min="4354" max="4354" width="5.44140625" style="1" customWidth="1"/>
    <col min="4355" max="4355" width="6.6640625" style="1" customWidth="1"/>
    <col min="4356" max="4356" width="0.44140625" style="1" customWidth="1"/>
    <col min="4357" max="4357" width="5.88671875" style="1" customWidth="1"/>
    <col min="4358" max="4358" width="45.88671875" style="1" customWidth="1"/>
    <col min="4359" max="4359" width="8.88671875" style="1" customWidth="1"/>
    <col min="4360" max="4360" width="16" style="1" customWidth="1"/>
    <col min="4361" max="4361" width="12.109375" style="1" bestFit="1" customWidth="1"/>
    <col min="4362" max="4362" width="10.6640625" style="1" bestFit="1" customWidth="1"/>
    <col min="4363" max="4363" width="12.88671875" style="1" bestFit="1" customWidth="1"/>
    <col min="4364" max="4608" width="9.109375" style="1"/>
    <col min="4609" max="4609" width="1.6640625" style="1" customWidth="1"/>
    <col min="4610" max="4610" width="5.44140625" style="1" customWidth="1"/>
    <col min="4611" max="4611" width="6.6640625" style="1" customWidth="1"/>
    <col min="4612" max="4612" width="0.44140625" style="1" customWidth="1"/>
    <col min="4613" max="4613" width="5.88671875" style="1" customWidth="1"/>
    <col min="4614" max="4614" width="45.88671875" style="1" customWidth="1"/>
    <col min="4615" max="4615" width="8.88671875" style="1" customWidth="1"/>
    <col min="4616" max="4616" width="16" style="1" customWidth="1"/>
    <col min="4617" max="4617" width="12.109375" style="1" bestFit="1" customWidth="1"/>
    <col min="4618" max="4618" width="10.6640625" style="1" bestFit="1" customWidth="1"/>
    <col min="4619" max="4619" width="12.88671875" style="1" bestFit="1" customWidth="1"/>
    <col min="4620" max="4864" width="9.109375" style="1"/>
    <col min="4865" max="4865" width="1.6640625" style="1" customWidth="1"/>
    <col min="4866" max="4866" width="5.44140625" style="1" customWidth="1"/>
    <col min="4867" max="4867" width="6.6640625" style="1" customWidth="1"/>
    <col min="4868" max="4868" width="0.44140625" style="1" customWidth="1"/>
    <col min="4869" max="4869" width="5.88671875" style="1" customWidth="1"/>
    <col min="4870" max="4870" width="45.88671875" style="1" customWidth="1"/>
    <col min="4871" max="4871" width="8.88671875" style="1" customWidth="1"/>
    <col min="4872" max="4872" width="16" style="1" customWidth="1"/>
    <col min="4873" max="4873" width="12.109375" style="1" bestFit="1" customWidth="1"/>
    <col min="4874" max="4874" width="10.6640625" style="1" bestFit="1" customWidth="1"/>
    <col min="4875" max="4875" width="12.88671875" style="1" bestFit="1" customWidth="1"/>
    <col min="4876" max="5120" width="9.109375" style="1"/>
    <col min="5121" max="5121" width="1.6640625" style="1" customWidth="1"/>
    <col min="5122" max="5122" width="5.44140625" style="1" customWidth="1"/>
    <col min="5123" max="5123" width="6.6640625" style="1" customWidth="1"/>
    <col min="5124" max="5124" width="0.44140625" style="1" customWidth="1"/>
    <col min="5125" max="5125" width="5.88671875" style="1" customWidth="1"/>
    <col min="5126" max="5126" width="45.88671875" style="1" customWidth="1"/>
    <col min="5127" max="5127" width="8.88671875" style="1" customWidth="1"/>
    <col min="5128" max="5128" width="16" style="1" customWidth="1"/>
    <col min="5129" max="5129" width="12.109375" style="1" bestFit="1" customWidth="1"/>
    <col min="5130" max="5130" width="10.6640625" style="1" bestFit="1" customWidth="1"/>
    <col min="5131" max="5131" width="12.88671875" style="1" bestFit="1" customWidth="1"/>
    <col min="5132" max="5376" width="9.109375" style="1"/>
    <col min="5377" max="5377" width="1.6640625" style="1" customWidth="1"/>
    <col min="5378" max="5378" width="5.44140625" style="1" customWidth="1"/>
    <col min="5379" max="5379" width="6.6640625" style="1" customWidth="1"/>
    <col min="5380" max="5380" width="0.44140625" style="1" customWidth="1"/>
    <col min="5381" max="5381" width="5.88671875" style="1" customWidth="1"/>
    <col min="5382" max="5382" width="45.88671875" style="1" customWidth="1"/>
    <col min="5383" max="5383" width="8.88671875" style="1" customWidth="1"/>
    <col min="5384" max="5384" width="16" style="1" customWidth="1"/>
    <col min="5385" max="5385" width="12.109375" style="1" bestFit="1" customWidth="1"/>
    <col min="5386" max="5386" width="10.6640625" style="1" bestFit="1" customWidth="1"/>
    <col min="5387" max="5387" width="12.88671875" style="1" bestFit="1" customWidth="1"/>
    <col min="5388" max="5632" width="9.109375" style="1"/>
    <col min="5633" max="5633" width="1.6640625" style="1" customWidth="1"/>
    <col min="5634" max="5634" width="5.44140625" style="1" customWidth="1"/>
    <col min="5635" max="5635" width="6.6640625" style="1" customWidth="1"/>
    <col min="5636" max="5636" width="0.44140625" style="1" customWidth="1"/>
    <col min="5637" max="5637" width="5.88671875" style="1" customWidth="1"/>
    <col min="5638" max="5638" width="45.88671875" style="1" customWidth="1"/>
    <col min="5639" max="5639" width="8.88671875" style="1" customWidth="1"/>
    <col min="5640" max="5640" width="16" style="1" customWidth="1"/>
    <col min="5641" max="5641" width="12.109375" style="1" bestFit="1" customWidth="1"/>
    <col min="5642" max="5642" width="10.6640625" style="1" bestFit="1" customWidth="1"/>
    <col min="5643" max="5643" width="12.88671875" style="1" bestFit="1" customWidth="1"/>
    <col min="5644" max="5888" width="9.109375" style="1"/>
    <col min="5889" max="5889" width="1.6640625" style="1" customWidth="1"/>
    <col min="5890" max="5890" width="5.44140625" style="1" customWidth="1"/>
    <col min="5891" max="5891" width="6.6640625" style="1" customWidth="1"/>
    <col min="5892" max="5892" width="0.44140625" style="1" customWidth="1"/>
    <col min="5893" max="5893" width="5.88671875" style="1" customWidth="1"/>
    <col min="5894" max="5894" width="45.88671875" style="1" customWidth="1"/>
    <col min="5895" max="5895" width="8.88671875" style="1" customWidth="1"/>
    <col min="5896" max="5896" width="16" style="1" customWidth="1"/>
    <col min="5897" max="5897" width="12.109375" style="1" bestFit="1" customWidth="1"/>
    <col min="5898" max="5898" width="10.6640625" style="1" bestFit="1" customWidth="1"/>
    <col min="5899" max="5899" width="12.88671875" style="1" bestFit="1" customWidth="1"/>
    <col min="5900" max="6144" width="9.109375" style="1"/>
    <col min="6145" max="6145" width="1.6640625" style="1" customWidth="1"/>
    <col min="6146" max="6146" width="5.44140625" style="1" customWidth="1"/>
    <col min="6147" max="6147" width="6.6640625" style="1" customWidth="1"/>
    <col min="6148" max="6148" width="0.44140625" style="1" customWidth="1"/>
    <col min="6149" max="6149" width="5.88671875" style="1" customWidth="1"/>
    <col min="6150" max="6150" width="45.88671875" style="1" customWidth="1"/>
    <col min="6151" max="6151" width="8.88671875" style="1" customWidth="1"/>
    <col min="6152" max="6152" width="16" style="1" customWidth="1"/>
    <col min="6153" max="6153" width="12.109375" style="1" bestFit="1" customWidth="1"/>
    <col min="6154" max="6154" width="10.6640625" style="1" bestFit="1" customWidth="1"/>
    <col min="6155" max="6155" width="12.88671875" style="1" bestFit="1" customWidth="1"/>
    <col min="6156" max="6400" width="9.109375" style="1"/>
    <col min="6401" max="6401" width="1.6640625" style="1" customWidth="1"/>
    <col min="6402" max="6402" width="5.44140625" style="1" customWidth="1"/>
    <col min="6403" max="6403" width="6.6640625" style="1" customWidth="1"/>
    <col min="6404" max="6404" width="0.44140625" style="1" customWidth="1"/>
    <col min="6405" max="6405" width="5.88671875" style="1" customWidth="1"/>
    <col min="6406" max="6406" width="45.88671875" style="1" customWidth="1"/>
    <col min="6407" max="6407" width="8.88671875" style="1" customWidth="1"/>
    <col min="6408" max="6408" width="16" style="1" customWidth="1"/>
    <col min="6409" max="6409" width="12.109375" style="1" bestFit="1" customWidth="1"/>
    <col min="6410" max="6410" width="10.6640625" style="1" bestFit="1" customWidth="1"/>
    <col min="6411" max="6411" width="12.88671875" style="1" bestFit="1" customWidth="1"/>
    <col min="6412" max="6656" width="9.109375" style="1"/>
    <col min="6657" max="6657" width="1.6640625" style="1" customWidth="1"/>
    <col min="6658" max="6658" width="5.44140625" style="1" customWidth="1"/>
    <col min="6659" max="6659" width="6.6640625" style="1" customWidth="1"/>
    <col min="6660" max="6660" width="0.44140625" style="1" customWidth="1"/>
    <col min="6661" max="6661" width="5.88671875" style="1" customWidth="1"/>
    <col min="6662" max="6662" width="45.88671875" style="1" customWidth="1"/>
    <col min="6663" max="6663" width="8.88671875" style="1" customWidth="1"/>
    <col min="6664" max="6664" width="16" style="1" customWidth="1"/>
    <col min="6665" max="6665" width="12.109375" style="1" bestFit="1" customWidth="1"/>
    <col min="6666" max="6666" width="10.6640625" style="1" bestFit="1" customWidth="1"/>
    <col min="6667" max="6667" width="12.88671875" style="1" bestFit="1" customWidth="1"/>
    <col min="6668" max="6912" width="9.109375" style="1"/>
    <col min="6913" max="6913" width="1.6640625" style="1" customWidth="1"/>
    <col min="6914" max="6914" width="5.44140625" style="1" customWidth="1"/>
    <col min="6915" max="6915" width="6.6640625" style="1" customWidth="1"/>
    <col min="6916" max="6916" width="0.44140625" style="1" customWidth="1"/>
    <col min="6917" max="6917" width="5.88671875" style="1" customWidth="1"/>
    <col min="6918" max="6918" width="45.88671875" style="1" customWidth="1"/>
    <col min="6919" max="6919" width="8.88671875" style="1" customWidth="1"/>
    <col min="6920" max="6920" width="16" style="1" customWidth="1"/>
    <col min="6921" max="6921" width="12.109375" style="1" bestFit="1" customWidth="1"/>
    <col min="6922" max="6922" width="10.6640625" style="1" bestFit="1" customWidth="1"/>
    <col min="6923" max="6923" width="12.88671875" style="1" bestFit="1" customWidth="1"/>
    <col min="6924" max="7168" width="9.109375" style="1"/>
    <col min="7169" max="7169" width="1.6640625" style="1" customWidth="1"/>
    <col min="7170" max="7170" width="5.44140625" style="1" customWidth="1"/>
    <col min="7171" max="7171" width="6.6640625" style="1" customWidth="1"/>
    <col min="7172" max="7172" width="0.44140625" style="1" customWidth="1"/>
    <col min="7173" max="7173" width="5.88671875" style="1" customWidth="1"/>
    <col min="7174" max="7174" width="45.88671875" style="1" customWidth="1"/>
    <col min="7175" max="7175" width="8.88671875" style="1" customWidth="1"/>
    <col min="7176" max="7176" width="16" style="1" customWidth="1"/>
    <col min="7177" max="7177" width="12.109375" style="1" bestFit="1" customWidth="1"/>
    <col min="7178" max="7178" width="10.6640625" style="1" bestFit="1" customWidth="1"/>
    <col min="7179" max="7179" width="12.88671875" style="1" bestFit="1" customWidth="1"/>
    <col min="7180" max="7424" width="9.109375" style="1"/>
    <col min="7425" max="7425" width="1.6640625" style="1" customWidth="1"/>
    <col min="7426" max="7426" width="5.44140625" style="1" customWidth="1"/>
    <col min="7427" max="7427" width="6.6640625" style="1" customWidth="1"/>
    <col min="7428" max="7428" width="0.44140625" style="1" customWidth="1"/>
    <col min="7429" max="7429" width="5.88671875" style="1" customWidth="1"/>
    <col min="7430" max="7430" width="45.88671875" style="1" customWidth="1"/>
    <col min="7431" max="7431" width="8.88671875" style="1" customWidth="1"/>
    <col min="7432" max="7432" width="16" style="1" customWidth="1"/>
    <col min="7433" max="7433" width="12.109375" style="1" bestFit="1" customWidth="1"/>
    <col min="7434" max="7434" width="10.6640625" style="1" bestFit="1" customWidth="1"/>
    <col min="7435" max="7435" width="12.88671875" style="1" bestFit="1" customWidth="1"/>
    <col min="7436" max="7680" width="9.109375" style="1"/>
    <col min="7681" max="7681" width="1.6640625" style="1" customWidth="1"/>
    <col min="7682" max="7682" width="5.44140625" style="1" customWidth="1"/>
    <col min="7683" max="7683" width="6.6640625" style="1" customWidth="1"/>
    <col min="7684" max="7684" width="0.44140625" style="1" customWidth="1"/>
    <col min="7685" max="7685" width="5.88671875" style="1" customWidth="1"/>
    <col min="7686" max="7686" width="45.88671875" style="1" customWidth="1"/>
    <col min="7687" max="7687" width="8.88671875" style="1" customWidth="1"/>
    <col min="7688" max="7688" width="16" style="1" customWidth="1"/>
    <col min="7689" max="7689" width="12.109375" style="1" bestFit="1" customWidth="1"/>
    <col min="7690" max="7690" width="10.6640625" style="1" bestFit="1" customWidth="1"/>
    <col min="7691" max="7691" width="12.88671875" style="1" bestFit="1" customWidth="1"/>
    <col min="7692" max="7936" width="9.109375" style="1"/>
    <col min="7937" max="7937" width="1.6640625" style="1" customWidth="1"/>
    <col min="7938" max="7938" width="5.44140625" style="1" customWidth="1"/>
    <col min="7939" max="7939" width="6.6640625" style="1" customWidth="1"/>
    <col min="7940" max="7940" width="0.44140625" style="1" customWidth="1"/>
    <col min="7941" max="7941" width="5.88671875" style="1" customWidth="1"/>
    <col min="7942" max="7942" width="45.88671875" style="1" customWidth="1"/>
    <col min="7943" max="7943" width="8.88671875" style="1" customWidth="1"/>
    <col min="7944" max="7944" width="16" style="1" customWidth="1"/>
    <col min="7945" max="7945" width="12.109375" style="1" bestFit="1" customWidth="1"/>
    <col min="7946" max="7946" width="10.6640625" style="1" bestFit="1" customWidth="1"/>
    <col min="7947" max="7947" width="12.88671875" style="1" bestFit="1" customWidth="1"/>
    <col min="7948" max="8192" width="9.109375" style="1"/>
    <col min="8193" max="8193" width="1.6640625" style="1" customWidth="1"/>
    <col min="8194" max="8194" width="5.44140625" style="1" customWidth="1"/>
    <col min="8195" max="8195" width="6.6640625" style="1" customWidth="1"/>
    <col min="8196" max="8196" width="0.44140625" style="1" customWidth="1"/>
    <col min="8197" max="8197" width="5.88671875" style="1" customWidth="1"/>
    <col min="8198" max="8198" width="45.88671875" style="1" customWidth="1"/>
    <col min="8199" max="8199" width="8.88671875" style="1" customWidth="1"/>
    <col min="8200" max="8200" width="16" style="1" customWidth="1"/>
    <col min="8201" max="8201" width="12.109375" style="1" bestFit="1" customWidth="1"/>
    <col min="8202" max="8202" width="10.6640625" style="1" bestFit="1" customWidth="1"/>
    <col min="8203" max="8203" width="12.88671875" style="1" bestFit="1" customWidth="1"/>
    <col min="8204" max="8448" width="9.109375" style="1"/>
    <col min="8449" max="8449" width="1.6640625" style="1" customWidth="1"/>
    <col min="8450" max="8450" width="5.44140625" style="1" customWidth="1"/>
    <col min="8451" max="8451" width="6.6640625" style="1" customWidth="1"/>
    <col min="8452" max="8452" width="0.44140625" style="1" customWidth="1"/>
    <col min="8453" max="8453" width="5.88671875" style="1" customWidth="1"/>
    <col min="8454" max="8454" width="45.88671875" style="1" customWidth="1"/>
    <col min="8455" max="8455" width="8.88671875" style="1" customWidth="1"/>
    <col min="8456" max="8456" width="16" style="1" customWidth="1"/>
    <col min="8457" max="8457" width="12.109375" style="1" bestFit="1" customWidth="1"/>
    <col min="8458" max="8458" width="10.6640625" style="1" bestFit="1" customWidth="1"/>
    <col min="8459" max="8459" width="12.88671875" style="1" bestFit="1" customWidth="1"/>
    <col min="8460" max="8704" width="9.109375" style="1"/>
    <col min="8705" max="8705" width="1.6640625" style="1" customWidth="1"/>
    <col min="8706" max="8706" width="5.44140625" style="1" customWidth="1"/>
    <col min="8707" max="8707" width="6.6640625" style="1" customWidth="1"/>
    <col min="8708" max="8708" width="0.44140625" style="1" customWidth="1"/>
    <col min="8709" max="8709" width="5.88671875" style="1" customWidth="1"/>
    <col min="8710" max="8710" width="45.88671875" style="1" customWidth="1"/>
    <col min="8711" max="8711" width="8.88671875" style="1" customWidth="1"/>
    <col min="8712" max="8712" width="16" style="1" customWidth="1"/>
    <col min="8713" max="8713" width="12.109375" style="1" bestFit="1" customWidth="1"/>
    <col min="8714" max="8714" width="10.6640625" style="1" bestFit="1" customWidth="1"/>
    <col min="8715" max="8715" width="12.88671875" style="1" bestFit="1" customWidth="1"/>
    <col min="8716" max="8960" width="9.109375" style="1"/>
    <col min="8961" max="8961" width="1.6640625" style="1" customWidth="1"/>
    <col min="8962" max="8962" width="5.44140625" style="1" customWidth="1"/>
    <col min="8963" max="8963" width="6.6640625" style="1" customWidth="1"/>
    <col min="8964" max="8964" width="0.44140625" style="1" customWidth="1"/>
    <col min="8965" max="8965" width="5.88671875" style="1" customWidth="1"/>
    <col min="8966" max="8966" width="45.88671875" style="1" customWidth="1"/>
    <col min="8967" max="8967" width="8.88671875" style="1" customWidth="1"/>
    <col min="8968" max="8968" width="16" style="1" customWidth="1"/>
    <col min="8969" max="8969" width="12.109375" style="1" bestFit="1" customWidth="1"/>
    <col min="8970" max="8970" width="10.6640625" style="1" bestFit="1" customWidth="1"/>
    <col min="8971" max="8971" width="12.88671875" style="1" bestFit="1" customWidth="1"/>
    <col min="8972" max="9216" width="9.109375" style="1"/>
    <col min="9217" max="9217" width="1.6640625" style="1" customWidth="1"/>
    <col min="9218" max="9218" width="5.44140625" style="1" customWidth="1"/>
    <col min="9219" max="9219" width="6.6640625" style="1" customWidth="1"/>
    <col min="9220" max="9220" width="0.44140625" style="1" customWidth="1"/>
    <col min="9221" max="9221" width="5.88671875" style="1" customWidth="1"/>
    <col min="9222" max="9222" width="45.88671875" style="1" customWidth="1"/>
    <col min="9223" max="9223" width="8.88671875" style="1" customWidth="1"/>
    <col min="9224" max="9224" width="16" style="1" customWidth="1"/>
    <col min="9225" max="9225" width="12.109375" style="1" bestFit="1" customWidth="1"/>
    <col min="9226" max="9226" width="10.6640625" style="1" bestFit="1" customWidth="1"/>
    <col min="9227" max="9227" width="12.88671875" style="1" bestFit="1" customWidth="1"/>
    <col min="9228" max="9472" width="9.109375" style="1"/>
    <col min="9473" max="9473" width="1.6640625" style="1" customWidth="1"/>
    <col min="9474" max="9474" width="5.44140625" style="1" customWidth="1"/>
    <col min="9475" max="9475" width="6.6640625" style="1" customWidth="1"/>
    <col min="9476" max="9476" width="0.44140625" style="1" customWidth="1"/>
    <col min="9477" max="9477" width="5.88671875" style="1" customWidth="1"/>
    <col min="9478" max="9478" width="45.88671875" style="1" customWidth="1"/>
    <col min="9479" max="9479" width="8.88671875" style="1" customWidth="1"/>
    <col min="9480" max="9480" width="16" style="1" customWidth="1"/>
    <col min="9481" max="9481" width="12.109375" style="1" bestFit="1" customWidth="1"/>
    <col min="9482" max="9482" width="10.6640625" style="1" bestFit="1" customWidth="1"/>
    <col min="9483" max="9483" width="12.88671875" style="1" bestFit="1" customWidth="1"/>
    <col min="9484" max="9728" width="9.109375" style="1"/>
    <col min="9729" max="9729" width="1.6640625" style="1" customWidth="1"/>
    <col min="9730" max="9730" width="5.44140625" style="1" customWidth="1"/>
    <col min="9731" max="9731" width="6.6640625" style="1" customWidth="1"/>
    <col min="9732" max="9732" width="0.44140625" style="1" customWidth="1"/>
    <col min="9733" max="9733" width="5.88671875" style="1" customWidth="1"/>
    <col min="9734" max="9734" width="45.88671875" style="1" customWidth="1"/>
    <col min="9735" max="9735" width="8.88671875" style="1" customWidth="1"/>
    <col min="9736" max="9736" width="16" style="1" customWidth="1"/>
    <col min="9737" max="9737" width="12.109375" style="1" bestFit="1" customWidth="1"/>
    <col min="9738" max="9738" width="10.6640625" style="1" bestFit="1" customWidth="1"/>
    <col min="9739" max="9739" width="12.88671875" style="1" bestFit="1" customWidth="1"/>
    <col min="9740" max="9984" width="9.109375" style="1"/>
    <col min="9985" max="9985" width="1.6640625" style="1" customWidth="1"/>
    <col min="9986" max="9986" width="5.44140625" style="1" customWidth="1"/>
    <col min="9987" max="9987" width="6.6640625" style="1" customWidth="1"/>
    <col min="9988" max="9988" width="0.44140625" style="1" customWidth="1"/>
    <col min="9989" max="9989" width="5.88671875" style="1" customWidth="1"/>
    <col min="9990" max="9990" width="45.88671875" style="1" customWidth="1"/>
    <col min="9991" max="9991" width="8.88671875" style="1" customWidth="1"/>
    <col min="9992" max="9992" width="16" style="1" customWidth="1"/>
    <col min="9993" max="9993" width="12.109375" style="1" bestFit="1" customWidth="1"/>
    <col min="9994" max="9994" width="10.6640625" style="1" bestFit="1" customWidth="1"/>
    <col min="9995" max="9995" width="12.88671875" style="1" bestFit="1" customWidth="1"/>
    <col min="9996" max="10240" width="9.109375" style="1"/>
    <col min="10241" max="10241" width="1.6640625" style="1" customWidth="1"/>
    <col min="10242" max="10242" width="5.44140625" style="1" customWidth="1"/>
    <col min="10243" max="10243" width="6.6640625" style="1" customWidth="1"/>
    <col min="10244" max="10244" width="0.44140625" style="1" customWidth="1"/>
    <col min="10245" max="10245" width="5.88671875" style="1" customWidth="1"/>
    <col min="10246" max="10246" width="45.88671875" style="1" customWidth="1"/>
    <col min="10247" max="10247" width="8.88671875" style="1" customWidth="1"/>
    <col min="10248" max="10248" width="16" style="1" customWidth="1"/>
    <col min="10249" max="10249" width="12.109375" style="1" bestFit="1" customWidth="1"/>
    <col min="10250" max="10250" width="10.6640625" style="1" bestFit="1" customWidth="1"/>
    <col min="10251" max="10251" width="12.88671875" style="1" bestFit="1" customWidth="1"/>
    <col min="10252" max="10496" width="9.109375" style="1"/>
    <col min="10497" max="10497" width="1.6640625" style="1" customWidth="1"/>
    <col min="10498" max="10498" width="5.44140625" style="1" customWidth="1"/>
    <col min="10499" max="10499" width="6.6640625" style="1" customWidth="1"/>
    <col min="10500" max="10500" width="0.44140625" style="1" customWidth="1"/>
    <col min="10501" max="10501" width="5.88671875" style="1" customWidth="1"/>
    <col min="10502" max="10502" width="45.88671875" style="1" customWidth="1"/>
    <col min="10503" max="10503" width="8.88671875" style="1" customWidth="1"/>
    <col min="10504" max="10504" width="16" style="1" customWidth="1"/>
    <col min="10505" max="10505" width="12.109375" style="1" bestFit="1" customWidth="1"/>
    <col min="10506" max="10506" width="10.6640625" style="1" bestFit="1" customWidth="1"/>
    <col min="10507" max="10507" width="12.88671875" style="1" bestFit="1" customWidth="1"/>
    <col min="10508" max="10752" width="9.109375" style="1"/>
    <col min="10753" max="10753" width="1.6640625" style="1" customWidth="1"/>
    <col min="10754" max="10754" width="5.44140625" style="1" customWidth="1"/>
    <col min="10755" max="10755" width="6.6640625" style="1" customWidth="1"/>
    <col min="10756" max="10756" width="0.44140625" style="1" customWidth="1"/>
    <col min="10757" max="10757" width="5.88671875" style="1" customWidth="1"/>
    <col min="10758" max="10758" width="45.88671875" style="1" customWidth="1"/>
    <col min="10759" max="10759" width="8.88671875" style="1" customWidth="1"/>
    <col min="10760" max="10760" width="16" style="1" customWidth="1"/>
    <col min="10761" max="10761" width="12.109375" style="1" bestFit="1" customWidth="1"/>
    <col min="10762" max="10762" width="10.6640625" style="1" bestFit="1" customWidth="1"/>
    <col min="10763" max="10763" width="12.88671875" style="1" bestFit="1" customWidth="1"/>
    <col min="10764" max="11008" width="9.109375" style="1"/>
    <col min="11009" max="11009" width="1.6640625" style="1" customWidth="1"/>
    <col min="11010" max="11010" width="5.44140625" style="1" customWidth="1"/>
    <col min="11011" max="11011" width="6.6640625" style="1" customWidth="1"/>
    <col min="11012" max="11012" width="0.44140625" style="1" customWidth="1"/>
    <col min="11013" max="11013" width="5.88671875" style="1" customWidth="1"/>
    <col min="11014" max="11014" width="45.88671875" style="1" customWidth="1"/>
    <col min="11015" max="11015" width="8.88671875" style="1" customWidth="1"/>
    <col min="11016" max="11016" width="16" style="1" customWidth="1"/>
    <col min="11017" max="11017" width="12.109375" style="1" bestFit="1" customWidth="1"/>
    <col min="11018" max="11018" width="10.6640625" style="1" bestFit="1" customWidth="1"/>
    <col min="11019" max="11019" width="12.88671875" style="1" bestFit="1" customWidth="1"/>
    <col min="11020" max="11264" width="9.109375" style="1"/>
    <col min="11265" max="11265" width="1.6640625" style="1" customWidth="1"/>
    <col min="11266" max="11266" width="5.44140625" style="1" customWidth="1"/>
    <col min="11267" max="11267" width="6.6640625" style="1" customWidth="1"/>
    <col min="11268" max="11268" width="0.44140625" style="1" customWidth="1"/>
    <col min="11269" max="11269" width="5.88671875" style="1" customWidth="1"/>
    <col min="11270" max="11270" width="45.88671875" style="1" customWidth="1"/>
    <col min="11271" max="11271" width="8.88671875" style="1" customWidth="1"/>
    <col min="11272" max="11272" width="16" style="1" customWidth="1"/>
    <col min="11273" max="11273" width="12.109375" style="1" bestFit="1" customWidth="1"/>
    <col min="11274" max="11274" width="10.6640625" style="1" bestFit="1" customWidth="1"/>
    <col min="11275" max="11275" width="12.88671875" style="1" bestFit="1" customWidth="1"/>
    <col min="11276" max="11520" width="9.109375" style="1"/>
    <col min="11521" max="11521" width="1.6640625" style="1" customWidth="1"/>
    <col min="11522" max="11522" width="5.44140625" style="1" customWidth="1"/>
    <col min="11523" max="11523" width="6.6640625" style="1" customWidth="1"/>
    <col min="11524" max="11524" width="0.44140625" style="1" customWidth="1"/>
    <col min="11525" max="11525" width="5.88671875" style="1" customWidth="1"/>
    <col min="11526" max="11526" width="45.88671875" style="1" customWidth="1"/>
    <col min="11527" max="11527" width="8.88671875" style="1" customWidth="1"/>
    <col min="11528" max="11528" width="16" style="1" customWidth="1"/>
    <col min="11529" max="11529" width="12.109375" style="1" bestFit="1" customWidth="1"/>
    <col min="11530" max="11530" width="10.6640625" style="1" bestFit="1" customWidth="1"/>
    <col min="11531" max="11531" width="12.88671875" style="1" bestFit="1" customWidth="1"/>
    <col min="11532" max="11776" width="9.109375" style="1"/>
    <col min="11777" max="11777" width="1.6640625" style="1" customWidth="1"/>
    <col min="11778" max="11778" width="5.44140625" style="1" customWidth="1"/>
    <col min="11779" max="11779" width="6.6640625" style="1" customWidth="1"/>
    <col min="11780" max="11780" width="0.44140625" style="1" customWidth="1"/>
    <col min="11781" max="11781" width="5.88671875" style="1" customWidth="1"/>
    <col min="11782" max="11782" width="45.88671875" style="1" customWidth="1"/>
    <col min="11783" max="11783" width="8.88671875" style="1" customWidth="1"/>
    <col min="11784" max="11784" width="16" style="1" customWidth="1"/>
    <col min="11785" max="11785" width="12.109375" style="1" bestFit="1" customWidth="1"/>
    <col min="11786" max="11786" width="10.6640625" style="1" bestFit="1" customWidth="1"/>
    <col min="11787" max="11787" width="12.88671875" style="1" bestFit="1" customWidth="1"/>
    <col min="11788" max="12032" width="9.109375" style="1"/>
    <col min="12033" max="12033" width="1.6640625" style="1" customWidth="1"/>
    <col min="12034" max="12034" width="5.44140625" style="1" customWidth="1"/>
    <col min="12035" max="12035" width="6.6640625" style="1" customWidth="1"/>
    <col min="12036" max="12036" width="0.44140625" style="1" customWidth="1"/>
    <col min="12037" max="12037" width="5.88671875" style="1" customWidth="1"/>
    <col min="12038" max="12038" width="45.88671875" style="1" customWidth="1"/>
    <col min="12039" max="12039" width="8.88671875" style="1" customWidth="1"/>
    <col min="12040" max="12040" width="16" style="1" customWidth="1"/>
    <col min="12041" max="12041" width="12.109375" style="1" bestFit="1" customWidth="1"/>
    <col min="12042" max="12042" width="10.6640625" style="1" bestFit="1" customWidth="1"/>
    <col min="12043" max="12043" width="12.88671875" style="1" bestFit="1" customWidth="1"/>
    <col min="12044" max="12288" width="9.109375" style="1"/>
    <col min="12289" max="12289" width="1.6640625" style="1" customWidth="1"/>
    <col min="12290" max="12290" width="5.44140625" style="1" customWidth="1"/>
    <col min="12291" max="12291" width="6.6640625" style="1" customWidth="1"/>
    <col min="12292" max="12292" width="0.44140625" style="1" customWidth="1"/>
    <col min="12293" max="12293" width="5.88671875" style="1" customWidth="1"/>
    <col min="12294" max="12294" width="45.88671875" style="1" customWidth="1"/>
    <col min="12295" max="12295" width="8.88671875" style="1" customWidth="1"/>
    <col min="12296" max="12296" width="16" style="1" customWidth="1"/>
    <col min="12297" max="12297" width="12.109375" style="1" bestFit="1" customWidth="1"/>
    <col min="12298" max="12298" width="10.6640625" style="1" bestFit="1" customWidth="1"/>
    <col min="12299" max="12299" width="12.88671875" style="1" bestFit="1" customWidth="1"/>
    <col min="12300" max="12544" width="9.109375" style="1"/>
    <col min="12545" max="12545" width="1.6640625" style="1" customWidth="1"/>
    <col min="12546" max="12546" width="5.44140625" style="1" customWidth="1"/>
    <col min="12547" max="12547" width="6.6640625" style="1" customWidth="1"/>
    <col min="12548" max="12548" width="0.44140625" style="1" customWidth="1"/>
    <col min="12549" max="12549" width="5.88671875" style="1" customWidth="1"/>
    <col min="12550" max="12550" width="45.88671875" style="1" customWidth="1"/>
    <col min="12551" max="12551" width="8.88671875" style="1" customWidth="1"/>
    <col min="12552" max="12552" width="16" style="1" customWidth="1"/>
    <col min="12553" max="12553" width="12.109375" style="1" bestFit="1" customWidth="1"/>
    <col min="12554" max="12554" width="10.6640625" style="1" bestFit="1" customWidth="1"/>
    <col min="12555" max="12555" width="12.88671875" style="1" bestFit="1" customWidth="1"/>
    <col min="12556" max="12800" width="9.109375" style="1"/>
    <col min="12801" max="12801" width="1.6640625" style="1" customWidth="1"/>
    <col min="12802" max="12802" width="5.44140625" style="1" customWidth="1"/>
    <col min="12803" max="12803" width="6.6640625" style="1" customWidth="1"/>
    <col min="12804" max="12804" width="0.44140625" style="1" customWidth="1"/>
    <col min="12805" max="12805" width="5.88671875" style="1" customWidth="1"/>
    <col min="12806" max="12806" width="45.88671875" style="1" customWidth="1"/>
    <col min="12807" max="12807" width="8.88671875" style="1" customWidth="1"/>
    <col min="12808" max="12808" width="16" style="1" customWidth="1"/>
    <col min="12809" max="12809" width="12.109375" style="1" bestFit="1" customWidth="1"/>
    <col min="12810" max="12810" width="10.6640625" style="1" bestFit="1" customWidth="1"/>
    <col min="12811" max="12811" width="12.88671875" style="1" bestFit="1" customWidth="1"/>
    <col min="12812" max="13056" width="9.109375" style="1"/>
    <col min="13057" max="13057" width="1.6640625" style="1" customWidth="1"/>
    <col min="13058" max="13058" width="5.44140625" style="1" customWidth="1"/>
    <col min="13059" max="13059" width="6.6640625" style="1" customWidth="1"/>
    <col min="13060" max="13060" width="0.44140625" style="1" customWidth="1"/>
    <col min="13061" max="13061" width="5.88671875" style="1" customWidth="1"/>
    <col min="13062" max="13062" width="45.88671875" style="1" customWidth="1"/>
    <col min="13063" max="13063" width="8.88671875" style="1" customWidth="1"/>
    <col min="13064" max="13064" width="16" style="1" customWidth="1"/>
    <col min="13065" max="13065" width="12.109375" style="1" bestFit="1" customWidth="1"/>
    <col min="13066" max="13066" width="10.6640625" style="1" bestFit="1" customWidth="1"/>
    <col min="13067" max="13067" width="12.88671875" style="1" bestFit="1" customWidth="1"/>
    <col min="13068" max="13312" width="9.109375" style="1"/>
    <col min="13313" max="13313" width="1.6640625" style="1" customWidth="1"/>
    <col min="13314" max="13314" width="5.44140625" style="1" customWidth="1"/>
    <col min="13315" max="13315" width="6.6640625" style="1" customWidth="1"/>
    <col min="13316" max="13316" width="0.44140625" style="1" customWidth="1"/>
    <col min="13317" max="13317" width="5.88671875" style="1" customWidth="1"/>
    <col min="13318" max="13318" width="45.88671875" style="1" customWidth="1"/>
    <col min="13319" max="13319" width="8.88671875" style="1" customWidth="1"/>
    <col min="13320" max="13320" width="16" style="1" customWidth="1"/>
    <col min="13321" max="13321" width="12.109375" style="1" bestFit="1" customWidth="1"/>
    <col min="13322" max="13322" width="10.6640625" style="1" bestFit="1" customWidth="1"/>
    <col min="13323" max="13323" width="12.88671875" style="1" bestFit="1" customWidth="1"/>
    <col min="13324" max="13568" width="9.109375" style="1"/>
    <col min="13569" max="13569" width="1.6640625" style="1" customWidth="1"/>
    <col min="13570" max="13570" width="5.44140625" style="1" customWidth="1"/>
    <col min="13571" max="13571" width="6.6640625" style="1" customWidth="1"/>
    <col min="13572" max="13572" width="0.44140625" style="1" customWidth="1"/>
    <col min="13573" max="13573" width="5.88671875" style="1" customWidth="1"/>
    <col min="13574" max="13574" width="45.88671875" style="1" customWidth="1"/>
    <col min="13575" max="13575" width="8.88671875" style="1" customWidth="1"/>
    <col min="13576" max="13576" width="16" style="1" customWidth="1"/>
    <col min="13577" max="13577" width="12.109375" style="1" bestFit="1" customWidth="1"/>
    <col min="13578" max="13578" width="10.6640625" style="1" bestFit="1" customWidth="1"/>
    <col min="13579" max="13579" width="12.88671875" style="1" bestFit="1" customWidth="1"/>
    <col min="13580" max="13824" width="9.109375" style="1"/>
    <col min="13825" max="13825" width="1.6640625" style="1" customWidth="1"/>
    <col min="13826" max="13826" width="5.44140625" style="1" customWidth="1"/>
    <col min="13827" max="13827" width="6.6640625" style="1" customWidth="1"/>
    <col min="13828" max="13828" width="0.44140625" style="1" customWidth="1"/>
    <col min="13829" max="13829" width="5.88671875" style="1" customWidth="1"/>
    <col min="13830" max="13830" width="45.88671875" style="1" customWidth="1"/>
    <col min="13831" max="13831" width="8.88671875" style="1" customWidth="1"/>
    <col min="13832" max="13832" width="16" style="1" customWidth="1"/>
    <col min="13833" max="13833" width="12.109375" style="1" bestFit="1" customWidth="1"/>
    <col min="13834" max="13834" width="10.6640625" style="1" bestFit="1" customWidth="1"/>
    <col min="13835" max="13835" width="12.88671875" style="1" bestFit="1" customWidth="1"/>
    <col min="13836" max="14080" width="9.109375" style="1"/>
    <col min="14081" max="14081" width="1.6640625" style="1" customWidth="1"/>
    <col min="14082" max="14082" width="5.44140625" style="1" customWidth="1"/>
    <col min="14083" max="14083" width="6.6640625" style="1" customWidth="1"/>
    <col min="14084" max="14084" width="0.44140625" style="1" customWidth="1"/>
    <col min="14085" max="14085" width="5.88671875" style="1" customWidth="1"/>
    <col min="14086" max="14086" width="45.88671875" style="1" customWidth="1"/>
    <col min="14087" max="14087" width="8.88671875" style="1" customWidth="1"/>
    <col min="14088" max="14088" width="16" style="1" customWidth="1"/>
    <col min="14089" max="14089" width="12.109375" style="1" bestFit="1" customWidth="1"/>
    <col min="14090" max="14090" width="10.6640625" style="1" bestFit="1" customWidth="1"/>
    <col min="14091" max="14091" width="12.88671875" style="1" bestFit="1" customWidth="1"/>
    <col min="14092" max="14336" width="9.109375" style="1"/>
    <col min="14337" max="14337" width="1.6640625" style="1" customWidth="1"/>
    <col min="14338" max="14338" width="5.44140625" style="1" customWidth="1"/>
    <col min="14339" max="14339" width="6.6640625" style="1" customWidth="1"/>
    <col min="14340" max="14340" width="0.44140625" style="1" customWidth="1"/>
    <col min="14341" max="14341" width="5.88671875" style="1" customWidth="1"/>
    <col min="14342" max="14342" width="45.88671875" style="1" customWidth="1"/>
    <col min="14343" max="14343" width="8.88671875" style="1" customWidth="1"/>
    <col min="14344" max="14344" width="16" style="1" customWidth="1"/>
    <col min="14345" max="14345" width="12.109375" style="1" bestFit="1" customWidth="1"/>
    <col min="14346" max="14346" width="10.6640625" style="1" bestFit="1" customWidth="1"/>
    <col min="14347" max="14347" width="12.88671875" style="1" bestFit="1" customWidth="1"/>
    <col min="14348" max="14592" width="9.109375" style="1"/>
    <col min="14593" max="14593" width="1.6640625" style="1" customWidth="1"/>
    <col min="14594" max="14594" width="5.44140625" style="1" customWidth="1"/>
    <col min="14595" max="14595" width="6.6640625" style="1" customWidth="1"/>
    <col min="14596" max="14596" width="0.44140625" style="1" customWidth="1"/>
    <col min="14597" max="14597" width="5.88671875" style="1" customWidth="1"/>
    <col min="14598" max="14598" width="45.88671875" style="1" customWidth="1"/>
    <col min="14599" max="14599" width="8.88671875" style="1" customWidth="1"/>
    <col min="14600" max="14600" width="16" style="1" customWidth="1"/>
    <col min="14601" max="14601" width="12.109375" style="1" bestFit="1" customWidth="1"/>
    <col min="14602" max="14602" width="10.6640625" style="1" bestFit="1" customWidth="1"/>
    <col min="14603" max="14603" width="12.88671875" style="1" bestFit="1" customWidth="1"/>
    <col min="14604" max="14848" width="9.109375" style="1"/>
    <col min="14849" max="14849" width="1.6640625" style="1" customWidth="1"/>
    <col min="14850" max="14850" width="5.44140625" style="1" customWidth="1"/>
    <col min="14851" max="14851" width="6.6640625" style="1" customWidth="1"/>
    <col min="14852" max="14852" width="0.44140625" style="1" customWidth="1"/>
    <col min="14853" max="14853" width="5.88671875" style="1" customWidth="1"/>
    <col min="14854" max="14854" width="45.88671875" style="1" customWidth="1"/>
    <col min="14855" max="14855" width="8.88671875" style="1" customWidth="1"/>
    <col min="14856" max="14856" width="16" style="1" customWidth="1"/>
    <col min="14857" max="14857" width="12.109375" style="1" bestFit="1" customWidth="1"/>
    <col min="14858" max="14858" width="10.6640625" style="1" bestFit="1" customWidth="1"/>
    <col min="14859" max="14859" width="12.88671875" style="1" bestFit="1" customWidth="1"/>
    <col min="14860" max="15104" width="9.109375" style="1"/>
    <col min="15105" max="15105" width="1.6640625" style="1" customWidth="1"/>
    <col min="15106" max="15106" width="5.44140625" style="1" customWidth="1"/>
    <col min="15107" max="15107" width="6.6640625" style="1" customWidth="1"/>
    <col min="15108" max="15108" width="0.44140625" style="1" customWidth="1"/>
    <col min="15109" max="15109" width="5.88671875" style="1" customWidth="1"/>
    <col min="15110" max="15110" width="45.88671875" style="1" customWidth="1"/>
    <col min="15111" max="15111" width="8.88671875" style="1" customWidth="1"/>
    <col min="15112" max="15112" width="16" style="1" customWidth="1"/>
    <col min="15113" max="15113" width="12.109375" style="1" bestFit="1" customWidth="1"/>
    <col min="15114" max="15114" width="10.6640625" style="1" bestFit="1" customWidth="1"/>
    <col min="15115" max="15115" width="12.88671875" style="1" bestFit="1" customWidth="1"/>
    <col min="15116" max="15360" width="9.109375" style="1"/>
    <col min="15361" max="15361" width="1.6640625" style="1" customWidth="1"/>
    <col min="15362" max="15362" width="5.44140625" style="1" customWidth="1"/>
    <col min="15363" max="15363" width="6.6640625" style="1" customWidth="1"/>
    <col min="15364" max="15364" width="0.44140625" style="1" customWidth="1"/>
    <col min="15365" max="15365" width="5.88671875" style="1" customWidth="1"/>
    <col min="15366" max="15366" width="45.88671875" style="1" customWidth="1"/>
    <col min="15367" max="15367" width="8.88671875" style="1" customWidth="1"/>
    <col min="15368" max="15368" width="16" style="1" customWidth="1"/>
    <col min="15369" max="15369" width="12.109375" style="1" bestFit="1" customWidth="1"/>
    <col min="15370" max="15370" width="10.6640625" style="1" bestFit="1" customWidth="1"/>
    <col min="15371" max="15371" width="12.88671875" style="1" bestFit="1" customWidth="1"/>
    <col min="15372" max="15616" width="9.109375" style="1"/>
    <col min="15617" max="15617" width="1.6640625" style="1" customWidth="1"/>
    <col min="15618" max="15618" width="5.44140625" style="1" customWidth="1"/>
    <col min="15619" max="15619" width="6.6640625" style="1" customWidth="1"/>
    <col min="15620" max="15620" width="0.44140625" style="1" customWidth="1"/>
    <col min="15621" max="15621" width="5.88671875" style="1" customWidth="1"/>
    <col min="15622" max="15622" width="45.88671875" style="1" customWidth="1"/>
    <col min="15623" max="15623" width="8.88671875" style="1" customWidth="1"/>
    <col min="15624" max="15624" width="16" style="1" customWidth="1"/>
    <col min="15625" max="15625" width="12.109375" style="1" bestFit="1" customWidth="1"/>
    <col min="15626" max="15626" width="10.6640625" style="1" bestFit="1" customWidth="1"/>
    <col min="15627" max="15627" width="12.88671875" style="1" bestFit="1" customWidth="1"/>
    <col min="15628" max="15872" width="9.109375" style="1"/>
    <col min="15873" max="15873" width="1.6640625" style="1" customWidth="1"/>
    <col min="15874" max="15874" width="5.44140625" style="1" customWidth="1"/>
    <col min="15875" max="15875" width="6.6640625" style="1" customWidth="1"/>
    <col min="15876" max="15876" width="0.44140625" style="1" customWidth="1"/>
    <col min="15877" max="15877" width="5.88671875" style="1" customWidth="1"/>
    <col min="15878" max="15878" width="45.88671875" style="1" customWidth="1"/>
    <col min="15879" max="15879" width="8.88671875" style="1" customWidth="1"/>
    <col min="15880" max="15880" width="16" style="1" customWidth="1"/>
    <col min="15881" max="15881" width="12.109375" style="1" bestFit="1" customWidth="1"/>
    <col min="15882" max="15882" width="10.6640625" style="1" bestFit="1" customWidth="1"/>
    <col min="15883" max="15883" width="12.88671875" style="1" bestFit="1" customWidth="1"/>
    <col min="15884" max="16128" width="9.109375" style="1"/>
    <col min="16129" max="16129" width="1.6640625" style="1" customWidth="1"/>
    <col min="16130" max="16130" width="5.44140625" style="1" customWidth="1"/>
    <col min="16131" max="16131" width="6.6640625" style="1" customWidth="1"/>
    <col min="16132" max="16132" width="0.44140625" style="1" customWidth="1"/>
    <col min="16133" max="16133" width="5.88671875" style="1" customWidth="1"/>
    <col min="16134" max="16134" width="45.88671875" style="1" customWidth="1"/>
    <col min="16135" max="16135" width="8.88671875" style="1" customWidth="1"/>
    <col min="16136" max="16136" width="16" style="1" customWidth="1"/>
    <col min="16137" max="16137" width="12.109375" style="1" bestFit="1" customWidth="1"/>
    <col min="16138" max="16138" width="10.6640625" style="1" bestFit="1" customWidth="1"/>
    <col min="16139" max="16139" width="12.88671875" style="1" bestFit="1" customWidth="1"/>
    <col min="16140" max="16384" width="9.109375" style="1"/>
  </cols>
  <sheetData>
    <row r="1" spans="1:8" ht="63" customHeight="1" thickBot="1">
      <c r="B1" s="2" t="s">
        <v>0</v>
      </c>
      <c r="C1" s="2"/>
      <c r="D1" s="2"/>
      <c r="E1" s="2"/>
      <c r="F1" s="2"/>
      <c r="G1" s="2"/>
      <c r="H1" s="2"/>
    </row>
    <row r="2" spans="1:8" ht="21.75" customHeight="1" thickBot="1">
      <c r="A2" s="3"/>
      <c r="B2" s="4" t="s">
        <v>1</v>
      </c>
      <c r="C2" s="5"/>
      <c r="D2" s="5"/>
      <c r="E2" s="5"/>
      <c r="F2" s="6"/>
      <c r="G2" s="7"/>
      <c r="H2" s="8" t="s">
        <v>2</v>
      </c>
    </row>
    <row r="3" spans="1:8" ht="67.5" customHeight="1" thickBot="1">
      <c r="A3" s="9"/>
      <c r="B3" s="10" t="s">
        <v>3</v>
      </c>
      <c r="C3" s="11"/>
      <c r="D3" s="11"/>
      <c r="E3" s="12"/>
      <c r="F3" s="13" t="s">
        <v>4</v>
      </c>
      <c r="G3" s="14"/>
      <c r="H3" s="15"/>
    </row>
    <row r="4" spans="1:8" s="23" customFormat="1" ht="17.25" customHeight="1">
      <c r="A4" s="16"/>
      <c r="B4" s="17" t="s">
        <v>5</v>
      </c>
      <c r="C4" s="18"/>
      <c r="D4" s="18"/>
      <c r="E4" s="19"/>
      <c r="F4" s="20"/>
      <c r="G4" s="21"/>
      <c r="H4" s="22"/>
    </row>
    <row r="5" spans="1:8" s="23" customFormat="1" ht="17.25" customHeight="1">
      <c r="A5" s="24"/>
      <c r="B5" s="25"/>
      <c r="C5" s="26"/>
      <c r="D5" s="26"/>
      <c r="E5" s="27"/>
      <c r="F5" s="28" t="s">
        <v>6</v>
      </c>
      <c r="G5" s="21" t="s">
        <v>7</v>
      </c>
      <c r="H5" s="22">
        <v>10000</v>
      </c>
    </row>
    <row r="6" spans="1:8" s="23" customFormat="1" ht="17.25" customHeight="1">
      <c r="A6" s="24"/>
      <c r="B6" s="25"/>
      <c r="C6" s="26"/>
      <c r="D6" s="26"/>
      <c r="E6" s="27"/>
      <c r="F6" s="28" t="s">
        <v>8</v>
      </c>
      <c r="G6" s="21" t="s">
        <v>9</v>
      </c>
      <c r="H6" s="22">
        <v>30000</v>
      </c>
    </row>
    <row r="7" spans="1:8" s="23" customFormat="1" ht="17.25" customHeight="1">
      <c r="A7" s="24"/>
      <c r="B7" s="29"/>
      <c r="C7" s="26"/>
      <c r="D7" s="26"/>
      <c r="E7" s="27"/>
      <c r="F7" s="28" t="s">
        <v>10</v>
      </c>
      <c r="G7" s="21" t="s">
        <v>11</v>
      </c>
      <c r="H7" s="22">
        <v>45000</v>
      </c>
    </row>
    <row r="8" spans="1:8" s="23" customFormat="1" ht="17.25" customHeight="1">
      <c r="A8" s="24"/>
      <c r="B8" s="29"/>
      <c r="C8" s="26"/>
      <c r="D8" s="26"/>
      <c r="E8" s="27"/>
      <c r="F8" s="28" t="s">
        <v>12</v>
      </c>
      <c r="G8" s="21" t="s">
        <v>13</v>
      </c>
      <c r="H8" s="22">
        <v>25000</v>
      </c>
    </row>
    <row r="9" spans="1:8" s="23" customFormat="1" ht="18" customHeight="1">
      <c r="A9" s="24"/>
      <c r="B9" s="29"/>
      <c r="C9" s="26"/>
      <c r="D9" s="26"/>
      <c r="E9" s="27"/>
      <c r="F9" s="30" t="s">
        <v>14</v>
      </c>
      <c r="G9" s="31" t="s">
        <v>15</v>
      </c>
      <c r="H9" s="22">
        <v>29700</v>
      </c>
    </row>
    <row r="10" spans="1:8" s="38" customFormat="1" ht="17.25" customHeight="1">
      <c r="A10" s="32"/>
      <c r="B10" s="33"/>
      <c r="C10" s="34"/>
      <c r="D10" s="34"/>
      <c r="E10" s="35"/>
      <c r="F10" s="36" t="s">
        <v>16</v>
      </c>
      <c r="G10" s="21"/>
      <c r="H10" s="37">
        <f>SUM(H5:H9)</f>
        <v>139700</v>
      </c>
    </row>
    <row r="11" spans="1:8" s="38" customFormat="1" ht="17.25" customHeight="1">
      <c r="A11" s="32"/>
      <c r="B11" s="39" t="s">
        <v>17</v>
      </c>
      <c r="C11" s="40"/>
      <c r="D11" s="40"/>
      <c r="E11" s="40"/>
      <c r="F11" s="41"/>
      <c r="G11" s="42"/>
      <c r="H11" s="22"/>
    </row>
    <row r="12" spans="1:8" s="38" customFormat="1" ht="17.25" customHeight="1">
      <c r="A12" s="32"/>
      <c r="B12" s="43"/>
      <c r="C12" s="44"/>
      <c r="D12" s="44"/>
      <c r="E12" s="44"/>
      <c r="F12" s="45" t="s">
        <v>18</v>
      </c>
      <c r="G12" s="46" t="s">
        <v>19</v>
      </c>
      <c r="H12" s="22">
        <v>5802000</v>
      </c>
    </row>
    <row r="13" spans="1:8" s="53" customFormat="1" ht="19.5" customHeight="1">
      <c r="A13" s="47"/>
      <c r="B13" s="48"/>
      <c r="C13" s="49"/>
      <c r="D13" s="49"/>
      <c r="E13" s="50"/>
      <c r="F13" s="51" t="s">
        <v>20</v>
      </c>
      <c r="G13" s="52" t="s">
        <v>21</v>
      </c>
      <c r="H13" s="22">
        <v>1440000</v>
      </c>
    </row>
    <row r="14" spans="1:8" s="61" customFormat="1" ht="17.25" customHeight="1">
      <c r="A14" s="54"/>
      <c r="B14" s="55"/>
      <c r="C14" s="56"/>
      <c r="D14" s="56"/>
      <c r="E14" s="57" t="s">
        <v>22</v>
      </c>
      <c r="F14" s="58"/>
      <c r="G14" s="59"/>
      <c r="H14" s="60">
        <f>SUM(H12:H13)</f>
        <v>7242000</v>
      </c>
    </row>
    <row r="15" spans="1:8" s="23" customFormat="1" ht="17.25" customHeight="1">
      <c r="A15" s="62"/>
      <c r="B15" s="63"/>
      <c r="C15" s="64"/>
      <c r="D15" s="64"/>
      <c r="E15" s="65"/>
      <c r="F15" s="66" t="s">
        <v>23</v>
      </c>
      <c r="G15" s="67" t="s">
        <v>24</v>
      </c>
      <c r="H15" s="22">
        <v>1122510</v>
      </c>
    </row>
    <row r="16" spans="1:8" s="23" customFormat="1" ht="17.25" customHeight="1">
      <c r="A16" s="62"/>
      <c r="B16" s="63"/>
      <c r="C16" s="64"/>
      <c r="D16" s="64"/>
      <c r="E16" s="65"/>
      <c r="F16" s="66" t="s">
        <v>25</v>
      </c>
      <c r="G16" s="67" t="s">
        <v>24</v>
      </c>
      <c r="H16" s="22">
        <v>26087</v>
      </c>
    </row>
    <row r="17" spans="1:8" s="61" customFormat="1" ht="17.25" customHeight="1">
      <c r="A17" s="54"/>
      <c r="B17" s="55"/>
      <c r="C17" s="56"/>
      <c r="D17" s="56"/>
      <c r="E17" s="57" t="s">
        <v>26</v>
      </c>
      <c r="F17" s="58"/>
      <c r="G17" s="59"/>
      <c r="H17" s="60">
        <f>SUM(H15:H16)</f>
        <v>1148597</v>
      </c>
    </row>
    <row r="18" spans="1:8" s="23" customFormat="1" ht="16.5" customHeight="1">
      <c r="A18" s="62"/>
      <c r="B18" s="68"/>
      <c r="C18" s="69"/>
      <c r="D18" s="69"/>
      <c r="E18" s="70"/>
      <c r="F18" s="45" t="s">
        <v>27</v>
      </c>
      <c r="G18" s="71" t="s">
        <v>7</v>
      </c>
      <c r="H18" s="22">
        <v>400000</v>
      </c>
    </row>
    <row r="19" spans="1:8" s="23" customFormat="1" ht="16.5" customHeight="1">
      <c r="A19" s="62"/>
      <c r="B19" s="68"/>
      <c r="C19" s="69"/>
      <c r="D19" s="69"/>
      <c r="E19" s="70"/>
      <c r="F19" s="45" t="s">
        <v>28</v>
      </c>
      <c r="G19" s="71" t="s">
        <v>9</v>
      </c>
      <c r="H19" s="22">
        <v>130000</v>
      </c>
    </row>
    <row r="20" spans="1:8" s="23" customFormat="1" ht="16.5" customHeight="1">
      <c r="A20" s="62"/>
      <c r="B20" s="68"/>
      <c r="C20" s="69"/>
      <c r="D20" s="69"/>
      <c r="E20" s="70"/>
      <c r="F20" s="45" t="s">
        <v>10</v>
      </c>
      <c r="G20" s="71" t="s">
        <v>11</v>
      </c>
      <c r="H20" s="22">
        <v>250000</v>
      </c>
    </row>
    <row r="21" spans="1:8" s="23" customFormat="1" ht="41.25" customHeight="1">
      <c r="A21" s="62"/>
      <c r="B21" s="68"/>
      <c r="C21" s="69"/>
      <c r="D21" s="69"/>
      <c r="E21" s="70"/>
      <c r="F21" s="66" t="s">
        <v>29</v>
      </c>
      <c r="G21" s="67" t="s">
        <v>13</v>
      </c>
      <c r="H21" s="22">
        <v>1250000</v>
      </c>
    </row>
    <row r="22" spans="1:8" s="23" customFormat="1" ht="16.5" customHeight="1">
      <c r="A22" s="62"/>
      <c r="B22" s="68"/>
      <c r="C22" s="69"/>
      <c r="D22" s="69"/>
      <c r="E22" s="70"/>
      <c r="F22" s="72" t="s">
        <v>14</v>
      </c>
      <c r="G22" s="73" t="s">
        <v>15</v>
      </c>
      <c r="H22" s="22">
        <v>583600</v>
      </c>
    </row>
    <row r="23" spans="1:8" s="23" customFormat="1" ht="16.5" customHeight="1">
      <c r="A23" s="62"/>
      <c r="B23" s="68"/>
      <c r="C23" s="69"/>
      <c r="D23" s="69"/>
      <c r="E23" s="70"/>
      <c r="F23" s="72" t="s">
        <v>30</v>
      </c>
      <c r="G23" s="73" t="s">
        <v>31</v>
      </c>
      <c r="H23" s="22">
        <v>5000</v>
      </c>
    </row>
    <row r="24" spans="1:8" s="23" customFormat="1" ht="16.5" customHeight="1">
      <c r="A24" s="62"/>
      <c r="B24" s="68"/>
      <c r="C24" s="69"/>
      <c r="D24" s="69"/>
      <c r="E24" s="70"/>
      <c r="F24" s="45" t="s">
        <v>32</v>
      </c>
      <c r="G24" s="71" t="s">
        <v>33</v>
      </c>
      <c r="H24" s="22">
        <v>150000</v>
      </c>
    </row>
    <row r="25" spans="1:8" s="61" customFormat="1" ht="17.25" customHeight="1">
      <c r="A25" s="54"/>
      <c r="B25" s="74"/>
      <c r="C25" s="75"/>
      <c r="D25" s="75"/>
      <c r="E25" s="76" t="s">
        <v>34</v>
      </c>
      <c r="F25" s="77"/>
      <c r="G25" s="78"/>
      <c r="H25" s="60">
        <f>SUM(H18:H24)</f>
        <v>2768600</v>
      </c>
    </row>
    <row r="26" spans="1:8" s="38" customFormat="1" ht="15" customHeight="1">
      <c r="A26" s="79"/>
      <c r="B26" s="80"/>
      <c r="C26" s="81"/>
      <c r="D26" s="81"/>
      <c r="E26" s="82"/>
      <c r="F26" s="83" t="s">
        <v>16</v>
      </c>
      <c r="G26" s="71"/>
      <c r="H26" s="37">
        <f>SUM(H14+H17+H25)</f>
        <v>11159197</v>
      </c>
    </row>
    <row r="27" spans="1:8" s="23" customFormat="1" ht="21" customHeight="1">
      <c r="A27" s="84"/>
      <c r="B27" s="17" t="s">
        <v>35</v>
      </c>
      <c r="C27" s="18"/>
      <c r="D27" s="18"/>
      <c r="E27" s="19"/>
      <c r="F27" s="20"/>
      <c r="G27" s="21"/>
      <c r="H27" s="22"/>
    </row>
    <row r="28" spans="1:8" s="23" customFormat="1" ht="16.5" customHeight="1">
      <c r="A28" s="85"/>
      <c r="B28" s="86"/>
      <c r="C28" s="87"/>
      <c r="D28" s="87"/>
      <c r="E28" s="88"/>
      <c r="F28" s="28" t="s">
        <v>10</v>
      </c>
      <c r="G28" s="21" t="s">
        <v>11</v>
      </c>
      <c r="H28" s="22">
        <v>880000</v>
      </c>
    </row>
    <row r="29" spans="1:8" s="23" customFormat="1" ht="18.75" customHeight="1">
      <c r="A29" s="85"/>
      <c r="B29" s="29"/>
      <c r="C29" s="26"/>
      <c r="D29" s="26"/>
      <c r="E29" s="27"/>
      <c r="F29" s="28" t="s">
        <v>14</v>
      </c>
      <c r="G29" s="21" t="s">
        <v>15</v>
      </c>
      <c r="H29" s="22">
        <v>237600</v>
      </c>
    </row>
    <row r="30" spans="1:8" s="38" customFormat="1" ht="20.25" customHeight="1">
      <c r="A30" s="89"/>
      <c r="B30" s="33"/>
      <c r="C30" s="34"/>
      <c r="D30" s="34"/>
      <c r="E30" s="35"/>
      <c r="F30" s="36" t="s">
        <v>16</v>
      </c>
      <c r="G30" s="21"/>
      <c r="H30" s="37">
        <f>SUM(H27:H29)</f>
        <v>1117600</v>
      </c>
    </row>
    <row r="31" spans="1:8" s="38" customFormat="1" ht="17.25" customHeight="1">
      <c r="A31" s="32"/>
      <c r="B31" s="90" t="s">
        <v>36</v>
      </c>
      <c r="C31" s="91"/>
      <c r="D31" s="91"/>
      <c r="E31" s="91"/>
      <c r="F31" s="92"/>
      <c r="G31" s="93"/>
      <c r="H31" s="22"/>
    </row>
    <row r="32" spans="1:8" s="53" customFormat="1" ht="19.5" customHeight="1">
      <c r="A32" s="47"/>
      <c r="B32" s="48"/>
      <c r="C32" s="49"/>
      <c r="D32" s="49"/>
      <c r="E32" s="50"/>
      <c r="F32" s="51" t="s">
        <v>20</v>
      </c>
      <c r="G32" s="52" t="s">
        <v>21</v>
      </c>
      <c r="H32" s="22">
        <v>282000</v>
      </c>
    </row>
    <row r="33" spans="1:8" s="61" customFormat="1" ht="17.25" customHeight="1">
      <c r="A33" s="54"/>
      <c r="B33" s="55"/>
      <c r="C33" s="56"/>
      <c r="D33" s="56"/>
      <c r="E33" s="57" t="s">
        <v>22</v>
      </c>
      <c r="F33" s="58"/>
      <c r="G33" s="59"/>
      <c r="H33" s="60">
        <f>SUM(H32:H32)</f>
        <v>282000</v>
      </c>
    </row>
    <row r="34" spans="1:8" s="23" customFormat="1" ht="17.25" customHeight="1">
      <c r="A34" s="62"/>
      <c r="B34" s="63"/>
      <c r="C34" s="64"/>
      <c r="D34" s="64"/>
      <c r="E34" s="65"/>
      <c r="F34" s="66" t="s">
        <v>37</v>
      </c>
      <c r="G34" s="67" t="s">
        <v>24</v>
      </c>
      <c r="H34" s="22">
        <f>H32*0.155</f>
        <v>43710</v>
      </c>
    </row>
    <row r="35" spans="1:8" s="61" customFormat="1" ht="17.25" customHeight="1">
      <c r="A35" s="54"/>
      <c r="B35" s="55"/>
      <c r="C35" s="56"/>
      <c r="D35" s="56"/>
      <c r="E35" s="57" t="s">
        <v>26</v>
      </c>
      <c r="F35" s="58"/>
      <c r="G35" s="59"/>
      <c r="H35" s="60">
        <f>SUM(H34)</f>
        <v>43710</v>
      </c>
    </row>
    <row r="36" spans="1:8" s="38" customFormat="1" ht="36" customHeight="1">
      <c r="A36" s="32"/>
      <c r="B36" s="94"/>
      <c r="C36" s="95"/>
      <c r="D36" s="95"/>
      <c r="E36" s="95"/>
      <c r="F36" s="30" t="s">
        <v>38</v>
      </c>
      <c r="G36" s="31" t="s">
        <v>7</v>
      </c>
      <c r="H36" s="22">
        <v>850000</v>
      </c>
    </row>
    <row r="37" spans="1:8" s="38" customFormat="1" ht="54">
      <c r="A37" s="32"/>
      <c r="B37" s="94"/>
      <c r="C37" s="95"/>
      <c r="D37" s="95"/>
      <c r="E37" s="95"/>
      <c r="F37" s="30" t="s">
        <v>39</v>
      </c>
      <c r="G37" s="21" t="s">
        <v>13</v>
      </c>
      <c r="H37" s="22">
        <v>550000</v>
      </c>
    </row>
    <row r="38" spans="1:8" s="38" customFormat="1" ht="17.25" customHeight="1">
      <c r="A38" s="32"/>
      <c r="B38" s="96"/>
      <c r="C38" s="95"/>
      <c r="D38" s="95"/>
      <c r="E38" s="97"/>
      <c r="F38" s="30" t="s">
        <v>40</v>
      </c>
      <c r="G38" s="31" t="s">
        <v>13</v>
      </c>
      <c r="H38" s="22">
        <v>250000</v>
      </c>
    </row>
    <row r="39" spans="1:8" s="38" customFormat="1" ht="17.25" customHeight="1">
      <c r="A39" s="32"/>
      <c r="B39" s="96"/>
      <c r="C39" s="95"/>
      <c r="D39" s="95"/>
      <c r="E39" s="65"/>
      <c r="F39" s="45" t="s">
        <v>10</v>
      </c>
      <c r="G39" s="71" t="s">
        <v>11</v>
      </c>
      <c r="H39" s="22">
        <v>450000</v>
      </c>
    </row>
    <row r="40" spans="1:8" s="23" customFormat="1" ht="17.25" customHeight="1">
      <c r="A40" s="24"/>
      <c r="B40" s="96"/>
      <c r="C40" s="95"/>
      <c r="D40" s="95"/>
      <c r="E40" s="65"/>
      <c r="F40" s="28" t="s">
        <v>32</v>
      </c>
      <c r="G40" s="21" t="s">
        <v>33</v>
      </c>
      <c r="H40" s="22">
        <v>150000</v>
      </c>
    </row>
    <row r="41" spans="1:8" s="23" customFormat="1" ht="17.25" customHeight="1">
      <c r="A41" s="24"/>
      <c r="B41" s="96"/>
      <c r="C41" s="95"/>
      <c r="D41" s="95"/>
      <c r="E41" s="65"/>
      <c r="F41" s="28" t="s">
        <v>41</v>
      </c>
      <c r="G41" s="21" t="s">
        <v>15</v>
      </c>
      <c r="H41" s="22">
        <v>607500</v>
      </c>
    </row>
    <row r="42" spans="1:8" s="23" customFormat="1" ht="21.75" customHeight="1">
      <c r="A42" s="24"/>
      <c r="B42" s="96"/>
      <c r="C42" s="95"/>
      <c r="D42" s="95"/>
      <c r="E42" s="98" t="s">
        <v>34</v>
      </c>
      <c r="F42" s="99"/>
      <c r="G42" s="100"/>
      <c r="H42" s="101">
        <f>SUM(H36:H41)</f>
        <v>2857500</v>
      </c>
    </row>
    <row r="43" spans="1:8" s="107" customFormat="1" ht="18.75" customHeight="1">
      <c r="A43" s="102"/>
      <c r="B43" s="103"/>
      <c r="C43" s="104"/>
      <c r="D43" s="104"/>
      <c r="E43" s="105"/>
      <c r="F43" s="36" t="s">
        <v>16</v>
      </c>
      <c r="G43" s="21"/>
      <c r="H43" s="106">
        <f>SUM(H42,H35,H33,)</f>
        <v>3183210</v>
      </c>
    </row>
    <row r="44" spans="1:8" s="107" customFormat="1" ht="18.75" customHeight="1">
      <c r="A44" s="102"/>
      <c r="B44" s="17" t="s">
        <v>42</v>
      </c>
      <c r="C44" s="18"/>
      <c r="D44" s="18"/>
      <c r="E44" s="19"/>
      <c r="F44" s="20"/>
      <c r="G44" s="21"/>
      <c r="H44" s="22"/>
    </row>
    <row r="45" spans="1:8" s="107" customFormat="1" ht="18.75" customHeight="1">
      <c r="A45" s="102"/>
      <c r="B45" s="108"/>
      <c r="C45" s="109"/>
      <c r="D45" s="109"/>
      <c r="E45" s="110"/>
      <c r="F45" s="28" t="s">
        <v>43</v>
      </c>
      <c r="G45" s="21" t="s">
        <v>7</v>
      </c>
      <c r="H45" s="22">
        <v>160000</v>
      </c>
    </row>
    <row r="46" spans="1:8" s="107" customFormat="1" ht="18.75" customHeight="1">
      <c r="A46" s="102"/>
      <c r="B46" s="96"/>
      <c r="C46" s="95"/>
      <c r="D46" s="95"/>
      <c r="E46" s="65"/>
      <c r="F46" s="28" t="s">
        <v>44</v>
      </c>
      <c r="G46" s="21" t="s">
        <v>13</v>
      </c>
      <c r="H46" s="22">
        <v>45000</v>
      </c>
    </row>
    <row r="47" spans="1:8" s="107" customFormat="1" ht="18.75" customHeight="1">
      <c r="A47" s="102"/>
      <c r="B47" s="96"/>
      <c r="C47" s="95"/>
      <c r="D47" s="95"/>
      <c r="E47" s="65"/>
      <c r="F47" s="28" t="s">
        <v>14</v>
      </c>
      <c r="G47" s="21" t="s">
        <v>15</v>
      </c>
      <c r="H47" s="22">
        <v>55350</v>
      </c>
    </row>
    <row r="48" spans="1:8" s="107" customFormat="1" ht="18.75" customHeight="1">
      <c r="A48" s="102"/>
      <c r="B48" s="103"/>
      <c r="C48" s="104"/>
      <c r="D48" s="104"/>
      <c r="E48" s="105"/>
      <c r="F48" s="36" t="s">
        <v>16</v>
      </c>
      <c r="G48" s="21"/>
      <c r="H48" s="37">
        <f>SUM(H44:H47)</f>
        <v>260350</v>
      </c>
    </row>
    <row r="49" spans="1:8" s="23" customFormat="1" ht="21.75" customHeight="1">
      <c r="A49" s="84"/>
      <c r="B49" s="17" t="s">
        <v>45</v>
      </c>
      <c r="C49" s="18"/>
      <c r="D49" s="18"/>
      <c r="E49" s="19"/>
      <c r="F49" s="20"/>
      <c r="G49" s="21"/>
      <c r="H49" s="22"/>
    </row>
    <row r="50" spans="1:8" s="23" customFormat="1" ht="18.75" customHeight="1">
      <c r="A50" s="85"/>
      <c r="B50" s="108"/>
      <c r="C50" s="109"/>
      <c r="D50" s="109"/>
      <c r="E50" s="110"/>
      <c r="F50" s="28" t="s">
        <v>10</v>
      </c>
      <c r="G50" s="21" t="s">
        <v>11</v>
      </c>
      <c r="H50" s="22">
        <v>40000</v>
      </c>
    </row>
    <row r="51" spans="1:8" s="23" customFormat="1" ht="21" customHeight="1">
      <c r="A51" s="85"/>
      <c r="B51" s="96"/>
      <c r="C51" s="95"/>
      <c r="D51" s="95"/>
      <c r="E51" s="65"/>
      <c r="F51" s="28" t="s">
        <v>44</v>
      </c>
      <c r="G51" s="21" t="s">
        <v>13</v>
      </c>
      <c r="H51" s="22">
        <v>125000</v>
      </c>
    </row>
    <row r="52" spans="1:8" s="23" customFormat="1" ht="21" customHeight="1">
      <c r="A52" s="85"/>
      <c r="B52" s="96"/>
      <c r="C52" s="95"/>
      <c r="D52" s="95"/>
      <c r="E52" s="65"/>
      <c r="F52" s="28" t="s">
        <v>14</v>
      </c>
      <c r="G52" s="21" t="s">
        <v>15</v>
      </c>
      <c r="H52" s="22">
        <v>44550</v>
      </c>
    </row>
    <row r="53" spans="1:8" s="38" customFormat="1" ht="15.75" customHeight="1">
      <c r="A53" s="89"/>
      <c r="B53" s="103"/>
      <c r="C53" s="104"/>
      <c r="D53" s="104"/>
      <c r="E53" s="105"/>
      <c r="F53" s="36" t="s">
        <v>16</v>
      </c>
      <c r="G53" s="21"/>
      <c r="H53" s="37">
        <f>SUM(H50:H52)</f>
        <v>209550</v>
      </c>
    </row>
    <row r="54" spans="1:8" s="107" customFormat="1" ht="18.75" customHeight="1">
      <c r="A54" s="102"/>
      <c r="B54" s="17" t="s">
        <v>46</v>
      </c>
      <c r="C54" s="104"/>
      <c r="D54" s="104"/>
      <c r="E54" s="105"/>
      <c r="F54" s="36"/>
      <c r="G54" s="21"/>
      <c r="H54" s="106"/>
    </row>
    <row r="55" spans="1:8" s="23" customFormat="1" ht="18.75" customHeight="1">
      <c r="A55" s="24"/>
      <c r="B55" s="111"/>
      <c r="C55" s="109"/>
      <c r="D55" s="109"/>
      <c r="E55" s="110"/>
      <c r="F55" s="28" t="s">
        <v>47</v>
      </c>
      <c r="G55" s="21" t="s">
        <v>48</v>
      </c>
      <c r="H55" s="112">
        <v>300000</v>
      </c>
    </row>
    <row r="56" spans="1:8" s="23" customFormat="1" ht="14.25" customHeight="1">
      <c r="A56" s="85"/>
      <c r="B56" s="113"/>
      <c r="C56" s="95"/>
      <c r="D56" s="95"/>
      <c r="E56" s="65"/>
      <c r="F56" s="28" t="s">
        <v>49</v>
      </c>
      <c r="G56" s="21" t="s">
        <v>48</v>
      </c>
      <c r="H56" s="22">
        <v>61768745</v>
      </c>
    </row>
    <row r="57" spans="1:8" s="107" customFormat="1" ht="18.75" customHeight="1">
      <c r="A57" s="102"/>
      <c r="B57" s="96"/>
      <c r="C57" s="95"/>
      <c r="D57" s="95"/>
      <c r="E57" s="65"/>
      <c r="F57" s="28" t="s">
        <v>50</v>
      </c>
      <c r="G57" s="21" t="s">
        <v>51</v>
      </c>
      <c r="H57" s="114">
        <v>3512738</v>
      </c>
    </row>
    <row r="58" spans="1:8" s="107" customFormat="1" ht="18.75" customHeight="1">
      <c r="A58" s="102"/>
      <c r="B58" s="103"/>
      <c r="C58" s="104"/>
      <c r="D58" s="104"/>
      <c r="E58" s="105"/>
      <c r="F58" s="36" t="s">
        <v>16</v>
      </c>
      <c r="G58" s="21"/>
      <c r="H58" s="106">
        <f>SUM(H55:H57)</f>
        <v>65581483</v>
      </c>
    </row>
    <row r="59" spans="1:8" s="23" customFormat="1" ht="14.25" customHeight="1">
      <c r="A59" s="16"/>
      <c r="B59" s="17" t="s">
        <v>52</v>
      </c>
      <c r="C59" s="18"/>
      <c r="D59" s="18"/>
      <c r="E59" s="19"/>
      <c r="F59" s="20"/>
      <c r="G59" s="21"/>
      <c r="H59" s="22"/>
    </row>
    <row r="60" spans="1:8" s="23" customFormat="1" ht="17.25" customHeight="1">
      <c r="A60" s="16"/>
      <c r="B60" s="86"/>
      <c r="C60" s="87"/>
      <c r="D60" s="87"/>
      <c r="E60" s="88"/>
      <c r="F60" s="28" t="s">
        <v>53</v>
      </c>
      <c r="G60" s="21" t="s">
        <v>54</v>
      </c>
      <c r="H60" s="22">
        <v>300000</v>
      </c>
    </row>
    <row r="61" spans="1:8" s="38" customFormat="1" ht="23.25" customHeight="1">
      <c r="A61" s="32"/>
      <c r="B61" s="33"/>
      <c r="C61" s="34"/>
      <c r="D61" s="34"/>
      <c r="E61" s="35"/>
      <c r="F61" s="36" t="s">
        <v>16</v>
      </c>
      <c r="G61" s="21"/>
      <c r="H61" s="37">
        <f>SUM(H60)</f>
        <v>300000</v>
      </c>
    </row>
    <row r="62" spans="1:8" s="38" customFormat="1" ht="17.25" customHeight="1">
      <c r="A62" s="32"/>
      <c r="B62" s="90" t="s">
        <v>55</v>
      </c>
      <c r="C62" s="91"/>
      <c r="D62" s="91"/>
      <c r="E62" s="91"/>
      <c r="F62" s="92"/>
      <c r="G62" s="93"/>
      <c r="H62" s="22"/>
    </row>
    <row r="63" spans="1:8" s="38" customFormat="1" ht="17.25" customHeight="1">
      <c r="A63" s="32"/>
      <c r="B63" s="86"/>
      <c r="C63" s="115"/>
      <c r="D63" s="115"/>
      <c r="E63" s="116"/>
      <c r="F63" s="28" t="s">
        <v>56</v>
      </c>
      <c r="G63" s="21" t="s">
        <v>57</v>
      </c>
      <c r="H63" s="22">
        <v>160000</v>
      </c>
    </row>
    <row r="64" spans="1:8" s="38" customFormat="1" ht="17.25" customHeight="1">
      <c r="A64" s="32"/>
      <c r="B64" s="117"/>
      <c r="C64" s="118"/>
      <c r="D64" s="118"/>
      <c r="E64" s="119"/>
      <c r="F64" s="36" t="s">
        <v>16</v>
      </c>
      <c r="G64" s="21"/>
      <c r="H64" s="37">
        <f>SUM(H62:H63)</f>
        <v>160000</v>
      </c>
    </row>
    <row r="65" spans="1:9" s="38" customFormat="1" ht="17.25" customHeight="1">
      <c r="A65" s="32"/>
      <c r="B65" s="90" t="s">
        <v>58</v>
      </c>
      <c r="C65" s="91"/>
      <c r="D65" s="91"/>
      <c r="E65" s="91"/>
      <c r="F65" s="92"/>
      <c r="G65" s="93"/>
      <c r="H65" s="22"/>
    </row>
    <row r="66" spans="1:9" s="38" customFormat="1" ht="17.25" customHeight="1">
      <c r="A66" s="32"/>
      <c r="B66" s="94"/>
      <c r="C66" s="120"/>
      <c r="D66" s="120"/>
      <c r="E66" s="120"/>
      <c r="F66" s="121" t="s">
        <v>59</v>
      </c>
      <c r="G66" s="122" t="s">
        <v>7</v>
      </c>
      <c r="H66" s="22">
        <v>48000</v>
      </c>
    </row>
    <row r="67" spans="1:9" s="125" customFormat="1" ht="16.5" customHeight="1">
      <c r="A67" s="123"/>
      <c r="B67" s="43"/>
      <c r="C67" s="44"/>
      <c r="D67" s="44"/>
      <c r="E67" s="124"/>
      <c r="F67" s="45" t="s">
        <v>10</v>
      </c>
      <c r="G67" s="71" t="s">
        <v>11</v>
      </c>
      <c r="H67" s="22">
        <v>250000</v>
      </c>
    </row>
    <row r="68" spans="1:9" s="23" customFormat="1" ht="36.75" customHeight="1">
      <c r="A68" s="126"/>
      <c r="B68" s="127"/>
      <c r="C68" s="128"/>
      <c r="D68" s="128"/>
      <c r="E68" s="129"/>
      <c r="F68" s="66" t="s">
        <v>60</v>
      </c>
      <c r="G68" s="67" t="s">
        <v>13</v>
      </c>
      <c r="H68" s="22">
        <v>40000</v>
      </c>
    </row>
    <row r="69" spans="1:9" s="23" customFormat="1">
      <c r="A69" s="126"/>
      <c r="B69" s="127"/>
      <c r="C69" s="128"/>
      <c r="D69" s="128"/>
      <c r="E69" s="129"/>
      <c r="F69" s="66" t="s">
        <v>14</v>
      </c>
      <c r="G69" s="67" t="s">
        <v>15</v>
      </c>
      <c r="H69" s="22">
        <v>90835</v>
      </c>
    </row>
    <row r="70" spans="1:9" s="136" customFormat="1">
      <c r="A70" s="130"/>
      <c r="B70" s="131"/>
      <c r="C70" s="132"/>
      <c r="D70" s="132"/>
      <c r="E70" s="133" t="s">
        <v>34</v>
      </c>
      <c r="F70" s="133"/>
      <c r="G70" s="134"/>
      <c r="H70" s="135">
        <f>SUM(H66:H69)</f>
        <v>428835</v>
      </c>
    </row>
    <row r="71" spans="1:9" s="38" customFormat="1" ht="20.25" customHeight="1">
      <c r="A71" s="89"/>
      <c r="B71" s="103"/>
      <c r="C71" s="104"/>
      <c r="D71" s="104"/>
      <c r="E71" s="105"/>
      <c r="F71" s="36" t="s">
        <v>16</v>
      </c>
      <c r="G71" s="21"/>
      <c r="H71" s="37">
        <f>SUM(H70)</f>
        <v>428835</v>
      </c>
    </row>
    <row r="72" spans="1:9" s="38" customFormat="1" ht="20.25" customHeight="1">
      <c r="A72" s="32"/>
      <c r="B72" s="90" t="s">
        <v>61</v>
      </c>
      <c r="C72" s="137"/>
      <c r="D72" s="137"/>
      <c r="E72" s="137"/>
      <c r="F72" s="138"/>
      <c r="G72" s="139"/>
      <c r="H72" s="22"/>
    </row>
    <row r="73" spans="1:9" s="38" customFormat="1" ht="20.25" customHeight="1">
      <c r="A73" s="32"/>
      <c r="B73" s="140"/>
      <c r="C73" s="141"/>
      <c r="D73" s="141"/>
      <c r="E73" s="142"/>
      <c r="F73" s="28" t="s">
        <v>62</v>
      </c>
      <c r="G73" s="21" t="s">
        <v>63</v>
      </c>
      <c r="H73" s="22">
        <v>635000</v>
      </c>
    </row>
    <row r="74" spans="1:9" s="38" customFormat="1" ht="20.25" customHeight="1">
      <c r="A74" s="32"/>
      <c r="B74" s="140"/>
      <c r="C74" s="141"/>
      <c r="D74" s="141"/>
      <c r="E74" s="142"/>
      <c r="F74" s="28" t="s">
        <v>64</v>
      </c>
      <c r="G74" s="21" t="s">
        <v>48</v>
      </c>
      <c r="H74" s="22">
        <v>150000</v>
      </c>
    </row>
    <row r="75" spans="1:9" s="38" customFormat="1" ht="20.25" customHeight="1">
      <c r="A75" s="32"/>
      <c r="B75" s="140"/>
      <c r="C75" s="141"/>
      <c r="D75" s="141"/>
      <c r="E75" s="133" t="s">
        <v>65</v>
      </c>
      <c r="F75" s="133"/>
      <c r="G75" s="134"/>
      <c r="H75" s="135">
        <f>SUM(H73:H74)</f>
        <v>785000</v>
      </c>
    </row>
    <row r="76" spans="1:9" s="38" customFormat="1" ht="20.25" customHeight="1">
      <c r="A76" s="32"/>
      <c r="B76" s="143"/>
      <c r="C76" s="144"/>
      <c r="D76" s="144"/>
      <c r="E76" s="145"/>
      <c r="F76" s="36" t="s">
        <v>66</v>
      </c>
      <c r="G76" s="21"/>
      <c r="H76" s="37">
        <f>H75</f>
        <v>785000</v>
      </c>
    </row>
    <row r="77" spans="1:9" s="23" customFormat="1" ht="16.5" customHeight="1">
      <c r="A77" s="16"/>
      <c r="B77" s="17" t="s">
        <v>67</v>
      </c>
      <c r="C77" s="18"/>
      <c r="D77" s="18"/>
      <c r="E77" s="19"/>
      <c r="F77" s="20"/>
      <c r="G77" s="21"/>
      <c r="H77" s="22"/>
    </row>
    <row r="78" spans="1:9" s="23" customFormat="1" ht="15" customHeight="1">
      <c r="A78" s="16"/>
      <c r="B78" s="29"/>
      <c r="C78" s="26"/>
      <c r="D78" s="26"/>
      <c r="E78" s="27"/>
      <c r="F78" s="28" t="s">
        <v>68</v>
      </c>
      <c r="G78" s="21" t="s">
        <v>69</v>
      </c>
      <c r="H78" s="22">
        <v>4920000</v>
      </c>
      <c r="I78" s="146"/>
    </row>
    <row r="79" spans="1:9" s="38" customFormat="1" ht="16.5" customHeight="1">
      <c r="A79" s="32"/>
      <c r="B79" s="33"/>
      <c r="C79" s="34"/>
      <c r="D79" s="34"/>
      <c r="E79" s="35"/>
      <c r="F79" s="36" t="s">
        <v>16</v>
      </c>
      <c r="G79" s="21"/>
      <c r="H79" s="37">
        <f>SUM(H77:H78)</f>
        <v>4920000</v>
      </c>
      <c r="I79" s="146"/>
    </row>
    <row r="80" spans="1:9" s="23" customFormat="1" ht="15" customHeight="1">
      <c r="A80" s="126"/>
      <c r="B80" s="147" t="s">
        <v>70</v>
      </c>
      <c r="C80" s="148"/>
      <c r="D80" s="148"/>
      <c r="E80" s="149"/>
      <c r="F80" s="150"/>
      <c r="G80" s="71"/>
      <c r="H80" s="22"/>
    </row>
    <row r="81" spans="1:10" s="23" customFormat="1" ht="16.5" customHeight="1">
      <c r="A81" s="126"/>
      <c r="B81" s="127"/>
      <c r="C81" s="128"/>
      <c r="D81" s="128"/>
      <c r="E81" s="129"/>
      <c r="F81" s="45" t="s">
        <v>71</v>
      </c>
      <c r="G81" s="71" t="s">
        <v>72</v>
      </c>
      <c r="H81" s="22">
        <v>3003132</v>
      </c>
      <c r="I81" s="151" t="s">
        <v>73</v>
      </c>
    </row>
    <row r="82" spans="1:10" s="23" customFormat="1" ht="16.5" customHeight="1">
      <c r="A82" s="126"/>
      <c r="B82" s="127"/>
      <c r="C82" s="128"/>
      <c r="D82" s="128"/>
      <c r="E82" s="129"/>
      <c r="F82" s="45" t="s">
        <v>74</v>
      </c>
      <c r="G82" s="71" t="s">
        <v>75</v>
      </c>
      <c r="H82" s="22">
        <v>50000</v>
      </c>
      <c r="I82" s="151"/>
    </row>
    <row r="83" spans="1:10" s="23" customFormat="1" ht="16.5" customHeight="1">
      <c r="A83" s="126"/>
      <c r="B83" s="127"/>
      <c r="C83" s="128"/>
      <c r="D83" s="128"/>
      <c r="E83" s="129"/>
      <c r="F83" s="45" t="s">
        <v>76</v>
      </c>
      <c r="G83" s="71" t="s">
        <v>77</v>
      </c>
      <c r="H83" s="22">
        <v>173912</v>
      </c>
    </row>
    <row r="84" spans="1:10" s="136" customFormat="1" ht="16.5" customHeight="1">
      <c r="A84" s="130"/>
      <c r="B84" s="131"/>
      <c r="C84" s="132"/>
      <c r="D84" s="132"/>
      <c r="E84" s="133" t="s">
        <v>78</v>
      </c>
      <c r="F84" s="133"/>
      <c r="G84" s="134"/>
      <c r="H84" s="60">
        <f>SUM(H80:H83)</f>
        <v>3227044</v>
      </c>
      <c r="I84" s="152"/>
    </row>
    <row r="85" spans="1:10" s="23" customFormat="1" ht="16.5" customHeight="1">
      <c r="A85" s="126"/>
      <c r="B85" s="127"/>
      <c r="C85" s="128"/>
      <c r="D85" s="128"/>
      <c r="E85" s="129"/>
      <c r="F85" s="45" t="s">
        <v>79</v>
      </c>
      <c r="G85" s="71" t="s">
        <v>24</v>
      </c>
      <c r="H85" s="22">
        <f>SUM(H81:H82)*0.155</f>
        <v>473235.46</v>
      </c>
    </row>
    <row r="86" spans="1:10" s="23" customFormat="1" ht="16.5" customHeight="1">
      <c r="A86" s="126"/>
      <c r="B86" s="127"/>
      <c r="C86" s="128"/>
      <c r="D86" s="128"/>
      <c r="E86" s="129"/>
      <c r="F86" s="45" t="s">
        <v>80</v>
      </c>
      <c r="G86" s="71" t="s">
        <v>24</v>
      </c>
      <c r="H86" s="22">
        <v>26087</v>
      </c>
    </row>
    <row r="87" spans="1:10" s="136" customFormat="1" ht="16.5" customHeight="1">
      <c r="A87" s="130"/>
      <c r="B87" s="131"/>
      <c r="C87" s="132"/>
      <c r="D87" s="132"/>
      <c r="E87" s="133" t="s">
        <v>81</v>
      </c>
      <c r="F87" s="133"/>
      <c r="G87" s="134"/>
      <c r="H87" s="60">
        <f>SUM(H85:H86)</f>
        <v>499322.46</v>
      </c>
      <c r="I87" s="152"/>
    </row>
    <row r="88" spans="1:10" s="125" customFormat="1" ht="16.5" customHeight="1">
      <c r="A88" s="123"/>
      <c r="B88" s="43"/>
      <c r="C88" s="44"/>
      <c r="D88" s="44"/>
      <c r="E88" s="124"/>
      <c r="F88" s="45" t="s">
        <v>43</v>
      </c>
      <c r="G88" s="71" t="s">
        <v>7</v>
      </c>
      <c r="H88" s="22">
        <v>1200000</v>
      </c>
      <c r="I88" s="153"/>
    </row>
    <row r="89" spans="1:10" s="125" customFormat="1" ht="16.5" customHeight="1">
      <c r="A89" s="123"/>
      <c r="B89" s="43"/>
      <c r="C89" s="44"/>
      <c r="D89" s="44"/>
      <c r="E89" s="124"/>
      <c r="F89" s="45" t="s">
        <v>82</v>
      </c>
      <c r="G89" s="71" t="s">
        <v>7</v>
      </c>
      <c r="H89" s="22">
        <v>10000</v>
      </c>
      <c r="I89" s="23"/>
    </row>
    <row r="90" spans="1:10" s="23" customFormat="1" ht="16.5" customHeight="1">
      <c r="A90" s="126"/>
      <c r="B90" s="127"/>
      <c r="C90" s="128"/>
      <c r="D90" s="128"/>
      <c r="E90" s="129"/>
      <c r="F90" s="45" t="s">
        <v>83</v>
      </c>
      <c r="G90" s="71" t="s">
        <v>13</v>
      </c>
      <c r="H90" s="22">
        <v>300000</v>
      </c>
    </row>
    <row r="91" spans="1:10" s="23" customFormat="1" ht="16.5" customHeight="1">
      <c r="A91" s="126"/>
      <c r="B91" s="127"/>
      <c r="C91" s="128"/>
      <c r="D91" s="128"/>
      <c r="E91" s="129"/>
      <c r="F91" s="45" t="s">
        <v>84</v>
      </c>
      <c r="G91" s="71" t="s">
        <v>13</v>
      </c>
      <c r="H91" s="22">
        <v>180000</v>
      </c>
    </row>
    <row r="92" spans="1:10" s="23" customFormat="1" ht="16.5" customHeight="1">
      <c r="A92" s="126"/>
      <c r="B92" s="127"/>
      <c r="C92" s="128"/>
      <c r="D92" s="128"/>
      <c r="E92" s="129"/>
      <c r="F92" s="45" t="s">
        <v>32</v>
      </c>
      <c r="G92" s="71" t="s">
        <v>33</v>
      </c>
      <c r="H92" s="22">
        <v>20000</v>
      </c>
    </row>
    <row r="93" spans="1:10" s="23" customFormat="1" ht="16.5" customHeight="1">
      <c r="A93" s="126"/>
      <c r="B93" s="127"/>
      <c r="C93" s="128"/>
      <c r="D93" s="128"/>
      <c r="E93" s="129"/>
      <c r="F93" s="72" t="s">
        <v>14</v>
      </c>
      <c r="G93" s="73" t="s">
        <v>15</v>
      </c>
      <c r="H93" s="22">
        <v>413100</v>
      </c>
    </row>
    <row r="94" spans="1:10" s="136" customFormat="1">
      <c r="A94" s="130"/>
      <c r="B94" s="131"/>
      <c r="C94" s="132"/>
      <c r="D94" s="132"/>
      <c r="E94" s="133" t="s">
        <v>34</v>
      </c>
      <c r="F94" s="133"/>
      <c r="G94" s="134"/>
      <c r="H94" s="60">
        <f>SUM(H88:H93)</f>
        <v>2123100</v>
      </c>
    </row>
    <row r="95" spans="1:10" s="38" customFormat="1" ht="18" customHeight="1">
      <c r="A95" s="89"/>
      <c r="B95" s="103"/>
      <c r="C95" s="104"/>
      <c r="D95" s="104"/>
      <c r="E95" s="105"/>
      <c r="F95" s="36" t="s">
        <v>16</v>
      </c>
      <c r="G95" s="21"/>
      <c r="H95" s="37">
        <f>SUM(H84+H87+H94)</f>
        <v>5849466.46</v>
      </c>
      <c r="J95" s="38">
        <v>4479000</v>
      </c>
    </row>
    <row r="96" spans="1:10" s="23" customFormat="1" ht="15" customHeight="1">
      <c r="A96" s="126"/>
      <c r="B96" s="147" t="s">
        <v>85</v>
      </c>
      <c r="C96" s="148"/>
      <c r="D96" s="148"/>
      <c r="E96" s="149"/>
      <c r="F96" s="150"/>
      <c r="G96" s="71"/>
      <c r="H96" s="22"/>
    </row>
    <row r="97" spans="1:8" s="23" customFormat="1" ht="16.5" customHeight="1">
      <c r="A97" s="126"/>
      <c r="B97" s="127"/>
      <c r="C97" s="128"/>
      <c r="D97" s="128"/>
      <c r="E97" s="129"/>
      <c r="F97" s="45" t="s">
        <v>20</v>
      </c>
      <c r="G97" s="71" t="s">
        <v>21</v>
      </c>
      <c r="H97" s="22">
        <v>756000</v>
      </c>
    </row>
    <row r="98" spans="1:8" s="136" customFormat="1" ht="16.5" customHeight="1">
      <c r="A98" s="130"/>
      <c r="B98" s="131"/>
      <c r="C98" s="132"/>
      <c r="D98" s="132"/>
      <c r="E98" s="133" t="s">
        <v>78</v>
      </c>
      <c r="F98" s="133"/>
      <c r="G98" s="134"/>
      <c r="H98" s="60">
        <f>SUM(H97)</f>
        <v>756000</v>
      </c>
    </row>
    <row r="99" spans="1:8" s="23" customFormat="1" ht="16.5" customHeight="1">
      <c r="A99" s="126"/>
      <c r="B99" s="127"/>
      <c r="C99" s="128"/>
      <c r="D99" s="128"/>
      <c r="E99" s="129"/>
      <c r="F99" s="45" t="s">
        <v>86</v>
      </c>
      <c r="G99" s="71" t="s">
        <v>24</v>
      </c>
      <c r="H99" s="22">
        <f>H97*0.155</f>
        <v>117180</v>
      </c>
    </row>
    <row r="100" spans="1:8" s="136" customFormat="1" ht="16.5" customHeight="1">
      <c r="A100" s="130"/>
      <c r="B100" s="131"/>
      <c r="C100" s="132"/>
      <c r="D100" s="132"/>
      <c r="E100" s="133" t="s">
        <v>81</v>
      </c>
      <c r="F100" s="133"/>
      <c r="G100" s="71"/>
      <c r="H100" s="60">
        <f>SUM(H99:H99)</f>
        <v>117180</v>
      </c>
    </row>
    <row r="101" spans="1:8" s="136" customFormat="1" ht="16.5" customHeight="1">
      <c r="A101" s="130"/>
      <c r="B101" s="131"/>
      <c r="C101" s="132"/>
      <c r="D101" s="132"/>
      <c r="E101" s="133"/>
      <c r="F101" s="45" t="s">
        <v>87</v>
      </c>
      <c r="G101" s="71" t="s">
        <v>13</v>
      </c>
      <c r="H101" s="22">
        <v>1200000</v>
      </c>
    </row>
    <row r="102" spans="1:8" s="136" customFormat="1">
      <c r="A102" s="130"/>
      <c r="B102" s="131"/>
      <c r="C102" s="132"/>
      <c r="D102" s="132"/>
      <c r="E102" s="133" t="s">
        <v>34</v>
      </c>
      <c r="F102" s="133"/>
      <c r="G102" s="134"/>
      <c r="H102" s="60">
        <f>SUM(H101:H101)</f>
        <v>1200000</v>
      </c>
    </row>
    <row r="103" spans="1:8" s="38" customFormat="1" ht="18" customHeight="1">
      <c r="A103" s="89"/>
      <c r="B103" s="103"/>
      <c r="C103" s="104"/>
      <c r="D103" s="104"/>
      <c r="E103" s="105"/>
      <c r="F103" s="36" t="s">
        <v>16</v>
      </c>
      <c r="G103" s="21"/>
      <c r="H103" s="37">
        <f>SUM(H98+H100+H102)</f>
        <v>2073180</v>
      </c>
    </row>
    <row r="104" spans="1:8" s="38" customFormat="1" ht="20.25" customHeight="1">
      <c r="A104" s="32"/>
      <c r="B104" s="90" t="s">
        <v>88</v>
      </c>
      <c r="C104" s="137"/>
      <c r="D104" s="137"/>
      <c r="E104" s="137"/>
      <c r="F104" s="138"/>
      <c r="G104" s="139"/>
      <c r="H104" s="22"/>
    </row>
    <row r="105" spans="1:8" s="38" customFormat="1" ht="20.25" customHeight="1">
      <c r="A105" s="32"/>
      <c r="B105" s="154"/>
      <c r="C105" s="155"/>
      <c r="D105" s="155"/>
      <c r="E105" s="156"/>
      <c r="F105" s="28" t="s">
        <v>89</v>
      </c>
      <c r="G105" s="157" t="s">
        <v>69</v>
      </c>
      <c r="H105" s="22">
        <v>57449</v>
      </c>
    </row>
    <row r="106" spans="1:8" s="38" customFormat="1" ht="20.25" customHeight="1">
      <c r="A106" s="32"/>
      <c r="B106" s="158"/>
      <c r="C106" s="159"/>
      <c r="D106" s="159"/>
      <c r="E106" s="160"/>
      <c r="F106" s="28" t="s">
        <v>14</v>
      </c>
      <c r="G106" s="21" t="s">
        <v>15</v>
      </c>
      <c r="H106" s="22">
        <v>15511</v>
      </c>
    </row>
    <row r="107" spans="1:8" s="38" customFormat="1" ht="20.25" customHeight="1">
      <c r="A107" s="32"/>
      <c r="B107" s="161"/>
      <c r="C107" s="162"/>
      <c r="D107" s="162"/>
      <c r="E107" s="163"/>
      <c r="F107" s="36" t="s">
        <v>66</v>
      </c>
      <c r="G107" s="21"/>
      <c r="H107" s="37">
        <f>SUM(H105:H106)</f>
        <v>72960</v>
      </c>
    </row>
    <row r="108" spans="1:8" s="23" customFormat="1" ht="16.5" customHeight="1">
      <c r="A108" s="164"/>
      <c r="B108" s="147" t="s">
        <v>90</v>
      </c>
      <c r="C108" s="148"/>
      <c r="D108" s="148"/>
      <c r="E108" s="149"/>
      <c r="F108" s="150"/>
      <c r="G108" s="71"/>
      <c r="H108" s="22"/>
    </row>
    <row r="109" spans="1:8" s="23" customFormat="1" ht="16.5" customHeight="1">
      <c r="A109" s="126"/>
      <c r="B109" s="127"/>
      <c r="C109" s="128"/>
      <c r="D109" s="128"/>
      <c r="E109" s="129"/>
      <c r="F109" s="165" t="s">
        <v>91</v>
      </c>
      <c r="G109" s="166" t="s">
        <v>72</v>
      </c>
      <c r="H109" s="167">
        <v>6693750</v>
      </c>
    </row>
    <row r="110" spans="1:8" s="136" customFormat="1" ht="16.5" customHeight="1">
      <c r="A110" s="130"/>
      <c r="B110" s="131"/>
      <c r="C110" s="132"/>
      <c r="D110" s="132"/>
      <c r="E110" s="133" t="s">
        <v>78</v>
      </c>
      <c r="F110" s="133"/>
      <c r="G110" s="134"/>
      <c r="H110" s="60">
        <f>SUM(H109:H109)</f>
        <v>6693750</v>
      </c>
    </row>
    <row r="111" spans="1:8" s="23" customFormat="1" ht="15" customHeight="1">
      <c r="A111" s="168"/>
      <c r="B111" s="169"/>
      <c r="C111" s="134"/>
      <c r="D111" s="134"/>
      <c r="E111" s="170"/>
      <c r="F111" s="45" t="s">
        <v>92</v>
      </c>
      <c r="G111" s="71" t="s">
        <v>24</v>
      </c>
      <c r="H111" s="167">
        <f>(H109)*0.0775</f>
        <v>518765.625</v>
      </c>
    </row>
    <row r="112" spans="1:8" s="136" customFormat="1" ht="16.5" customHeight="1">
      <c r="A112" s="130"/>
      <c r="B112" s="131"/>
      <c r="C112" s="132"/>
      <c r="D112" s="132"/>
      <c r="E112" s="133" t="s">
        <v>81</v>
      </c>
      <c r="F112" s="133"/>
      <c r="G112" s="134"/>
      <c r="H112" s="60">
        <f>SUM(H111:H111)</f>
        <v>518765.625</v>
      </c>
    </row>
    <row r="113" spans="1:8" s="136" customFormat="1" ht="16.5" customHeight="1">
      <c r="A113" s="171"/>
      <c r="B113" s="131"/>
      <c r="C113" s="132"/>
      <c r="D113" s="132"/>
      <c r="E113" s="133"/>
      <c r="F113" s="165" t="s">
        <v>43</v>
      </c>
      <c r="G113" s="166" t="s">
        <v>7</v>
      </c>
      <c r="H113" s="167">
        <v>80000</v>
      </c>
    </row>
    <row r="114" spans="1:8" s="136" customFormat="1" ht="16.5" customHeight="1">
      <c r="A114" s="171"/>
      <c r="B114" s="131"/>
      <c r="C114" s="132"/>
      <c r="D114" s="132"/>
      <c r="E114" s="133"/>
      <c r="F114" s="165" t="s">
        <v>82</v>
      </c>
      <c r="G114" s="166" t="s">
        <v>7</v>
      </c>
      <c r="H114" s="167">
        <v>233100</v>
      </c>
    </row>
    <row r="115" spans="1:8" s="136" customFormat="1" ht="16.5" customHeight="1">
      <c r="A115" s="171"/>
      <c r="B115" s="131"/>
      <c r="C115" s="132"/>
      <c r="D115" s="132"/>
      <c r="E115" s="133"/>
      <c r="F115" s="165" t="s">
        <v>93</v>
      </c>
      <c r="G115" s="166" t="s">
        <v>15</v>
      </c>
      <c r="H115" s="167">
        <v>84537</v>
      </c>
    </row>
    <row r="116" spans="1:8" s="136" customFormat="1" ht="16.5" customHeight="1">
      <c r="A116" s="171"/>
      <c r="B116" s="131"/>
      <c r="C116" s="132"/>
      <c r="D116" s="132"/>
      <c r="E116" s="133" t="s">
        <v>34</v>
      </c>
      <c r="F116" s="172"/>
      <c r="G116" s="173"/>
      <c r="H116" s="60">
        <f>SUM(H113:H115)</f>
        <v>397637</v>
      </c>
    </row>
    <row r="117" spans="1:8" s="136" customFormat="1" ht="16.5" customHeight="1">
      <c r="A117" s="171"/>
      <c r="B117" s="131"/>
      <c r="C117" s="132"/>
      <c r="D117" s="132"/>
      <c r="E117" s="133"/>
      <c r="F117" s="174" t="s">
        <v>94</v>
      </c>
      <c r="G117" s="78" t="s">
        <v>95</v>
      </c>
      <c r="H117" s="167">
        <v>523900</v>
      </c>
    </row>
    <row r="118" spans="1:8" s="136" customFormat="1" ht="16.5" customHeight="1">
      <c r="A118" s="171"/>
      <c r="B118" s="131"/>
      <c r="C118" s="132"/>
      <c r="D118" s="132"/>
      <c r="E118" s="133"/>
      <c r="F118" s="174" t="s">
        <v>96</v>
      </c>
      <c r="G118" s="78" t="s">
        <v>97</v>
      </c>
      <c r="H118" s="167">
        <v>141453</v>
      </c>
    </row>
    <row r="119" spans="1:8" s="136" customFormat="1" ht="16.5" customHeight="1">
      <c r="A119" s="171"/>
      <c r="B119" s="131"/>
      <c r="C119" s="132"/>
      <c r="D119" s="132"/>
      <c r="E119" s="175" t="s">
        <v>98</v>
      </c>
      <c r="F119" s="176"/>
      <c r="G119" s="78"/>
      <c r="H119" s="60">
        <f>SUM(H117:H118)</f>
        <v>665353</v>
      </c>
    </row>
    <row r="120" spans="1:8" s="23" customFormat="1" ht="15" customHeight="1">
      <c r="A120" s="164"/>
      <c r="B120" s="103"/>
      <c r="C120" s="104"/>
      <c r="D120" s="104"/>
      <c r="E120" s="105"/>
      <c r="F120" s="36" t="s">
        <v>99</v>
      </c>
      <c r="G120" s="21"/>
      <c r="H120" s="37">
        <f>SUM(H110+H112+H116+H119)</f>
        <v>8275505.625</v>
      </c>
    </row>
    <row r="121" spans="1:8" s="23" customFormat="1" ht="16.5" customHeight="1">
      <c r="A121" s="164"/>
      <c r="B121" s="147" t="s">
        <v>100</v>
      </c>
      <c r="C121" s="148"/>
      <c r="D121" s="148"/>
      <c r="E121" s="149"/>
      <c r="F121" s="150"/>
      <c r="G121" s="71"/>
      <c r="H121" s="22"/>
    </row>
    <row r="122" spans="1:8" s="136" customFormat="1" ht="18" customHeight="1">
      <c r="A122" s="130"/>
      <c r="B122" s="131"/>
      <c r="C122" s="132"/>
      <c r="D122" s="132"/>
      <c r="E122" s="133"/>
      <c r="F122" s="45" t="s">
        <v>101</v>
      </c>
      <c r="G122" s="71" t="s">
        <v>102</v>
      </c>
      <c r="H122" s="22">
        <v>100000</v>
      </c>
    </row>
    <row r="123" spans="1:8" s="23" customFormat="1" ht="16.5" customHeight="1">
      <c r="A123" s="126"/>
      <c r="B123" s="127"/>
      <c r="C123" s="128"/>
      <c r="D123" s="128"/>
      <c r="E123" s="129"/>
      <c r="F123" s="45" t="s">
        <v>14</v>
      </c>
      <c r="G123" s="71" t="s">
        <v>15</v>
      </c>
      <c r="H123" s="22">
        <v>5000</v>
      </c>
    </row>
    <row r="124" spans="1:8" s="136" customFormat="1">
      <c r="A124" s="130"/>
      <c r="B124" s="131"/>
      <c r="C124" s="132"/>
      <c r="D124" s="132"/>
      <c r="E124" s="133" t="s">
        <v>34</v>
      </c>
      <c r="F124" s="133"/>
      <c r="G124" s="134"/>
      <c r="H124" s="60">
        <f>SUM(H122:H123)</f>
        <v>105000</v>
      </c>
    </row>
    <row r="125" spans="1:8" s="38" customFormat="1" ht="20.25" customHeight="1">
      <c r="A125" s="89"/>
      <c r="B125" s="103"/>
      <c r="C125" s="104"/>
      <c r="D125" s="104"/>
      <c r="E125" s="105"/>
      <c r="F125" s="36" t="s">
        <v>16</v>
      </c>
      <c r="G125" s="21"/>
      <c r="H125" s="37">
        <f>SUM(H124)</f>
        <v>105000</v>
      </c>
    </row>
    <row r="126" spans="1:8" s="23" customFormat="1" ht="16.5" customHeight="1">
      <c r="A126" s="164"/>
      <c r="B126" s="147" t="s">
        <v>103</v>
      </c>
      <c r="C126" s="148"/>
      <c r="D126" s="148"/>
      <c r="E126" s="149"/>
      <c r="F126" s="150"/>
      <c r="G126" s="71"/>
      <c r="H126" s="22"/>
    </row>
    <row r="127" spans="1:8" s="136" customFormat="1" ht="16.5" customHeight="1">
      <c r="A127" s="130"/>
      <c r="B127" s="131"/>
      <c r="C127" s="132"/>
      <c r="D127" s="132"/>
      <c r="E127" s="133"/>
      <c r="F127" s="45" t="s">
        <v>104</v>
      </c>
      <c r="G127" s="71" t="s">
        <v>102</v>
      </c>
      <c r="H127" s="22">
        <v>100000</v>
      </c>
    </row>
    <row r="128" spans="1:8" s="23" customFormat="1" ht="16.5" customHeight="1">
      <c r="A128" s="62"/>
      <c r="B128" s="63"/>
      <c r="C128" s="64"/>
      <c r="D128" s="64"/>
      <c r="E128" s="95"/>
      <c r="F128" s="165" t="s">
        <v>105</v>
      </c>
      <c r="G128" s="166" t="s">
        <v>7</v>
      </c>
      <c r="H128" s="22">
        <v>50000</v>
      </c>
    </row>
    <row r="129" spans="1:9" s="125" customFormat="1" ht="16.5" customHeight="1">
      <c r="A129" s="123"/>
      <c r="B129" s="43"/>
      <c r="C129" s="44"/>
      <c r="D129" s="44"/>
      <c r="E129" s="124"/>
      <c r="F129" s="45" t="s">
        <v>10</v>
      </c>
      <c r="G129" s="71" t="s">
        <v>11</v>
      </c>
      <c r="H129" s="22">
        <v>250000</v>
      </c>
    </row>
    <row r="130" spans="1:9" s="23" customFormat="1" ht="19.5" customHeight="1">
      <c r="A130" s="126"/>
      <c r="B130" s="127"/>
      <c r="C130" s="128"/>
      <c r="D130" s="128"/>
      <c r="E130" s="129"/>
      <c r="F130" s="66" t="s">
        <v>106</v>
      </c>
      <c r="G130" s="67" t="s">
        <v>13</v>
      </c>
      <c r="H130" s="22">
        <v>175000</v>
      </c>
    </row>
    <row r="131" spans="1:9" s="23" customFormat="1" ht="16.5" customHeight="1">
      <c r="A131" s="126"/>
      <c r="B131" s="127"/>
      <c r="C131" s="128"/>
      <c r="D131" s="128"/>
      <c r="E131" s="129"/>
      <c r="F131" s="45" t="s">
        <v>14</v>
      </c>
      <c r="G131" s="71" t="s">
        <v>15</v>
      </c>
      <c r="H131" s="22">
        <v>155250</v>
      </c>
      <c r="I131" s="177">
        <f>SUM(H131:H131)</f>
        <v>155250</v>
      </c>
    </row>
    <row r="132" spans="1:9" s="23" customFormat="1" ht="16.5" customHeight="1">
      <c r="A132" s="126"/>
      <c r="B132" s="127"/>
      <c r="C132" s="128"/>
      <c r="D132" s="128"/>
      <c r="E132" s="133" t="s">
        <v>34</v>
      </c>
      <c r="F132" s="133"/>
      <c r="G132" s="134"/>
      <c r="H132" s="60">
        <f>SUM(H127:H131)</f>
        <v>730250</v>
      </c>
    </row>
    <row r="133" spans="1:9" s="38" customFormat="1" ht="20.25" customHeight="1">
      <c r="A133" s="89"/>
      <c r="B133" s="103"/>
      <c r="C133" s="104"/>
      <c r="D133" s="104"/>
      <c r="E133" s="105"/>
      <c r="F133" s="36" t="s">
        <v>16</v>
      </c>
      <c r="G133" s="21"/>
      <c r="H133" s="37">
        <f>H132</f>
        <v>730250</v>
      </c>
    </row>
    <row r="134" spans="1:9" s="23" customFormat="1" ht="37.5" customHeight="1">
      <c r="A134" s="164"/>
      <c r="B134" s="178" t="s">
        <v>107</v>
      </c>
      <c r="C134" s="179"/>
      <c r="D134" s="179"/>
      <c r="E134" s="179"/>
      <c r="F134" s="179"/>
      <c r="G134" s="179"/>
    </row>
    <row r="135" spans="1:9" s="23" customFormat="1" ht="16.5" customHeight="1">
      <c r="A135" s="164"/>
      <c r="B135" s="127"/>
      <c r="C135" s="128"/>
      <c r="D135" s="128"/>
      <c r="E135" s="129"/>
      <c r="F135" s="95" t="s">
        <v>20</v>
      </c>
      <c r="G135" s="64" t="s">
        <v>21</v>
      </c>
      <c r="H135" s="22">
        <v>378000</v>
      </c>
    </row>
    <row r="136" spans="1:9" s="136" customFormat="1" ht="16.5" customHeight="1">
      <c r="A136" s="130"/>
      <c r="B136" s="131"/>
      <c r="C136" s="132"/>
      <c r="D136" s="132"/>
      <c r="E136" s="133" t="s">
        <v>78</v>
      </c>
      <c r="F136" s="133"/>
      <c r="G136" s="134"/>
      <c r="H136" s="180">
        <f>SUM(H135:H135)</f>
        <v>378000</v>
      </c>
    </row>
    <row r="137" spans="1:9" s="23" customFormat="1" ht="16.5" customHeight="1">
      <c r="A137" s="126"/>
      <c r="B137" s="127"/>
      <c r="C137" s="128"/>
      <c r="D137" s="128"/>
      <c r="E137" s="129"/>
      <c r="F137" s="165" t="s">
        <v>37</v>
      </c>
      <c r="G137" s="166" t="s">
        <v>24</v>
      </c>
      <c r="H137" s="22">
        <v>58590</v>
      </c>
    </row>
    <row r="138" spans="1:9" s="136" customFormat="1" ht="16.5" customHeight="1">
      <c r="A138" s="130"/>
      <c r="B138" s="131"/>
      <c r="C138" s="132"/>
      <c r="D138" s="132"/>
      <c r="E138" s="133" t="s">
        <v>108</v>
      </c>
      <c r="F138" s="133"/>
      <c r="G138" s="134"/>
      <c r="H138" s="60">
        <f>SUM(H137)</f>
        <v>58590</v>
      </c>
    </row>
    <row r="139" spans="1:9" ht="15" customHeight="1">
      <c r="A139" s="181"/>
      <c r="B139" s="182"/>
      <c r="C139" s="183"/>
      <c r="D139" s="183"/>
      <c r="E139" s="184"/>
      <c r="F139" s="165" t="s">
        <v>109</v>
      </c>
      <c r="G139" s="166" t="s">
        <v>7</v>
      </c>
      <c r="H139" s="22">
        <v>500000</v>
      </c>
    </row>
    <row r="140" spans="1:9" s="23" customFormat="1" ht="15" customHeight="1">
      <c r="A140" s="164"/>
      <c r="B140" s="127"/>
      <c r="C140" s="128"/>
      <c r="D140" s="128"/>
      <c r="E140" s="129"/>
      <c r="F140" s="45" t="s">
        <v>10</v>
      </c>
      <c r="G140" s="71" t="s">
        <v>11</v>
      </c>
      <c r="H140" s="22">
        <v>260000</v>
      </c>
    </row>
    <row r="141" spans="1:9" s="191" customFormat="1" ht="15" customHeight="1">
      <c r="A141" s="185"/>
      <c r="B141" s="186"/>
      <c r="C141" s="187"/>
      <c r="D141" s="187"/>
      <c r="E141" s="188"/>
      <c r="F141" s="189" t="s">
        <v>110</v>
      </c>
      <c r="G141" s="190" t="s">
        <v>13</v>
      </c>
      <c r="H141" s="22">
        <v>990354</v>
      </c>
    </row>
    <row r="142" spans="1:9" s="23" customFormat="1" ht="15" customHeight="1">
      <c r="A142" s="164"/>
      <c r="B142" s="127"/>
      <c r="C142" s="183"/>
      <c r="D142" s="183"/>
      <c r="E142" s="184"/>
      <c r="F142" s="192" t="s">
        <v>111</v>
      </c>
      <c r="G142" s="71" t="s">
        <v>33</v>
      </c>
      <c r="H142" s="22">
        <v>30000</v>
      </c>
    </row>
    <row r="143" spans="1:9" s="23" customFormat="1" ht="15" customHeight="1">
      <c r="A143" s="164"/>
      <c r="B143" s="127"/>
      <c r="C143" s="183"/>
      <c r="D143" s="183"/>
      <c r="E143" s="184"/>
      <c r="F143" s="192" t="s">
        <v>93</v>
      </c>
      <c r="G143" s="71" t="s">
        <v>15</v>
      </c>
      <c r="H143" s="22">
        <v>475556</v>
      </c>
    </row>
    <row r="144" spans="1:9" s="197" customFormat="1" ht="16.5" customHeight="1">
      <c r="A144" s="193"/>
      <c r="B144" s="194"/>
      <c r="C144" s="195" t="s">
        <v>112</v>
      </c>
      <c r="D144" s="195"/>
      <c r="E144" s="195"/>
      <c r="F144" s="196"/>
      <c r="G144" s="100"/>
      <c r="H144" s="60">
        <f>SUM(H139:H143)</f>
        <v>2255910</v>
      </c>
    </row>
    <row r="145" spans="1:8" ht="15" customHeight="1">
      <c r="A145" s="181"/>
      <c r="B145" s="182"/>
      <c r="C145" s="183"/>
      <c r="D145" s="183"/>
      <c r="E145" s="184"/>
      <c r="F145" s="192" t="s">
        <v>113</v>
      </c>
      <c r="G145" s="71" t="s">
        <v>95</v>
      </c>
      <c r="H145" s="22">
        <v>953543</v>
      </c>
    </row>
    <row r="146" spans="1:8" ht="15" customHeight="1">
      <c r="A146" s="181"/>
      <c r="B146" s="182"/>
      <c r="C146" s="183"/>
      <c r="D146" s="183"/>
      <c r="E146" s="184"/>
      <c r="F146" s="192" t="s">
        <v>93</v>
      </c>
      <c r="G146" s="71" t="s">
        <v>97</v>
      </c>
      <c r="H146" s="22">
        <v>257457</v>
      </c>
    </row>
    <row r="147" spans="1:8" s="200" customFormat="1">
      <c r="A147" s="198"/>
      <c r="B147" s="199"/>
      <c r="C147" s="195" t="s">
        <v>114</v>
      </c>
      <c r="D147" s="195"/>
      <c r="E147" s="195"/>
      <c r="F147" s="196"/>
      <c r="G147" s="100"/>
      <c r="H147" s="60">
        <f>SUM(H145:H146)</f>
        <v>1211000</v>
      </c>
    </row>
    <row r="148" spans="1:8" s="206" customFormat="1" ht="21" customHeight="1">
      <c r="A148" s="201"/>
      <c r="B148" s="202"/>
      <c r="C148" s="203"/>
      <c r="D148" s="203"/>
      <c r="E148" s="204"/>
      <c r="F148" s="205" t="s">
        <v>16</v>
      </c>
      <c r="G148" s="71"/>
      <c r="H148" s="37">
        <f>SUM(H136,H138,H144,H147)</f>
        <v>3903500</v>
      </c>
    </row>
    <row r="149" spans="1:8" s="206" customFormat="1" ht="21" customHeight="1">
      <c r="A149" s="201"/>
      <c r="B149" s="207" t="s">
        <v>115</v>
      </c>
      <c r="C149" s="208"/>
      <c r="D149" s="208"/>
      <c r="E149" s="208"/>
      <c r="F149" s="209"/>
      <c r="G149" s="42"/>
      <c r="H149" s="37"/>
    </row>
    <row r="150" spans="1:8" s="206" customFormat="1" ht="21" customHeight="1">
      <c r="A150" s="201"/>
      <c r="B150" s="127"/>
      <c r="C150" s="128"/>
      <c r="D150" s="128"/>
      <c r="E150" s="129"/>
      <c r="F150" s="165" t="s">
        <v>116</v>
      </c>
      <c r="G150" s="166" t="s">
        <v>117</v>
      </c>
      <c r="H150" s="167">
        <v>22613024</v>
      </c>
    </row>
    <row r="151" spans="1:8" s="206" customFormat="1" ht="21" customHeight="1">
      <c r="A151" s="201"/>
      <c r="B151" s="131"/>
      <c r="C151" s="132"/>
      <c r="D151" s="132"/>
      <c r="E151" s="136"/>
      <c r="F151" s="165" t="s">
        <v>118</v>
      </c>
      <c r="G151" s="166" t="s">
        <v>95</v>
      </c>
      <c r="H151" s="167">
        <v>968700</v>
      </c>
    </row>
    <row r="152" spans="1:8" s="206" customFormat="1" ht="21" customHeight="1">
      <c r="A152" s="201"/>
      <c r="B152" s="131"/>
      <c r="C152" s="132"/>
      <c r="D152" s="132"/>
      <c r="E152" s="136"/>
      <c r="F152" s="165" t="s">
        <v>119</v>
      </c>
      <c r="G152" s="166"/>
      <c r="H152" s="167">
        <v>1019683</v>
      </c>
    </row>
    <row r="153" spans="1:8" s="206" customFormat="1" ht="21" customHeight="1">
      <c r="A153" s="201"/>
      <c r="B153" s="127"/>
      <c r="C153" s="128"/>
      <c r="D153" s="128"/>
      <c r="E153" s="129"/>
      <c r="F153" s="165" t="s">
        <v>14</v>
      </c>
      <c r="G153" s="166" t="s">
        <v>97</v>
      </c>
      <c r="H153" s="167">
        <v>6642380</v>
      </c>
    </row>
    <row r="154" spans="1:8" s="206" customFormat="1" ht="21" customHeight="1">
      <c r="A154" s="201"/>
      <c r="B154" s="96"/>
      <c r="C154" s="95"/>
      <c r="D154" s="104"/>
      <c r="E154" s="195" t="s">
        <v>120</v>
      </c>
      <c r="F154" s="195"/>
      <c r="G154" s="195"/>
      <c r="H154" s="60">
        <f>SUM(H150:H153)</f>
        <v>31243787</v>
      </c>
    </row>
    <row r="155" spans="1:8" s="206" customFormat="1" ht="21" customHeight="1">
      <c r="A155" s="201"/>
      <c r="B155" s="103"/>
      <c r="C155" s="104"/>
      <c r="D155" s="104"/>
      <c r="E155" s="104"/>
      <c r="F155" s="205" t="s">
        <v>16</v>
      </c>
      <c r="G155" s="71"/>
      <c r="H155" s="37">
        <f>SUM(H154)</f>
        <v>31243787</v>
      </c>
    </row>
    <row r="156" spans="1:8" s="206" customFormat="1" ht="21" customHeight="1">
      <c r="A156" s="201"/>
      <c r="B156" s="207" t="s">
        <v>121</v>
      </c>
      <c r="C156" s="208"/>
      <c r="D156" s="208"/>
      <c r="E156" s="208"/>
      <c r="F156" s="209"/>
      <c r="G156" s="42"/>
      <c r="H156" s="37"/>
    </row>
    <row r="157" spans="1:8" s="206" customFormat="1" ht="21" customHeight="1">
      <c r="A157" s="201"/>
      <c r="B157" s="127"/>
      <c r="C157" s="128"/>
      <c r="D157" s="128"/>
      <c r="E157" s="129"/>
      <c r="F157" s="165" t="s">
        <v>122</v>
      </c>
      <c r="G157" s="166" t="s">
        <v>7</v>
      </c>
      <c r="H157" s="167">
        <v>125000</v>
      </c>
    </row>
    <row r="158" spans="1:8" s="206" customFormat="1" ht="21" customHeight="1">
      <c r="A158" s="201"/>
      <c r="B158" s="131"/>
      <c r="C158" s="132"/>
      <c r="D158" s="132"/>
      <c r="E158" s="136"/>
      <c r="F158" s="165" t="s">
        <v>123</v>
      </c>
      <c r="G158" s="166" t="s">
        <v>13</v>
      </c>
      <c r="H158" s="167">
        <v>10000</v>
      </c>
    </row>
    <row r="159" spans="1:8" s="206" customFormat="1" ht="21" customHeight="1">
      <c r="A159" s="201"/>
      <c r="B159" s="127"/>
      <c r="C159" s="128"/>
      <c r="D159" s="128"/>
      <c r="E159" s="129"/>
      <c r="F159" s="165" t="s">
        <v>14</v>
      </c>
      <c r="G159" s="166" t="s">
        <v>15</v>
      </c>
      <c r="H159" s="167">
        <v>36450</v>
      </c>
    </row>
    <row r="160" spans="1:8" s="206" customFormat="1" ht="21" customHeight="1">
      <c r="A160" s="201"/>
      <c r="B160" s="96"/>
      <c r="C160" s="95"/>
      <c r="D160" s="104"/>
      <c r="E160" s="195" t="s">
        <v>124</v>
      </c>
      <c r="F160" s="195"/>
      <c r="G160" s="195"/>
      <c r="H160" s="60">
        <f>SUM(H157:H159)</f>
        <v>171450</v>
      </c>
    </row>
    <row r="161" spans="1:8" s="206" customFormat="1" ht="21" customHeight="1">
      <c r="A161" s="201"/>
      <c r="B161" s="103"/>
      <c r="C161" s="104"/>
      <c r="D161" s="104"/>
      <c r="E161" s="104"/>
      <c r="F161" s="205" t="s">
        <v>16</v>
      </c>
      <c r="G161" s="71"/>
      <c r="H161" s="37">
        <f>SUM(H160)</f>
        <v>171450</v>
      </c>
    </row>
    <row r="162" spans="1:8" s="211" customFormat="1" ht="20.25" customHeight="1">
      <c r="A162" s="210"/>
      <c r="B162" s="207" t="s">
        <v>125</v>
      </c>
      <c r="C162" s="208"/>
      <c r="D162" s="208"/>
      <c r="E162" s="208"/>
      <c r="F162" s="209"/>
      <c r="G162" s="42"/>
      <c r="H162" s="22"/>
    </row>
    <row r="163" spans="1:8" s="211" customFormat="1" ht="20.25" customHeight="1">
      <c r="A163" s="210"/>
      <c r="B163" s="127"/>
      <c r="C163" s="212"/>
      <c r="D163" s="212"/>
      <c r="E163" s="212"/>
      <c r="F163" s="165" t="s">
        <v>126</v>
      </c>
      <c r="G163" s="166" t="s">
        <v>7</v>
      </c>
      <c r="H163" s="22">
        <v>30000</v>
      </c>
    </row>
    <row r="164" spans="1:8" s="211" customFormat="1" ht="20.25" customHeight="1">
      <c r="A164" s="210"/>
      <c r="B164" s="127"/>
      <c r="C164" s="212"/>
      <c r="D164" s="212"/>
      <c r="E164" s="212"/>
      <c r="F164" s="165" t="s">
        <v>127</v>
      </c>
      <c r="G164" s="166" t="s">
        <v>9</v>
      </c>
      <c r="H164" s="22">
        <v>20000</v>
      </c>
    </row>
    <row r="165" spans="1:8" s="23" customFormat="1" ht="16.5" customHeight="1">
      <c r="A165" s="126"/>
      <c r="B165" s="127"/>
      <c r="C165" s="128"/>
      <c r="D165" s="128"/>
      <c r="E165" s="129"/>
      <c r="F165" s="165" t="s">
        <v>10</v>
      </c>
      <c r="G165" s="166" t="s">
        <v>11</v>
      </c>
      <c r="H165" s="22">
        <v>420000</v>
      </c>
    </row>
    <row r="166" spans="1:8" s="136" customFormat="1">
      <c r="A166" s="130"/>
      <c r="B166" s="131"/>
      <c r="C166" s="132"/>
      <c r="D166" s="132"/>
      <c r="F166" s="165" t="s">
        <v>128</v>
      </c>
      <c r="G166" s="166" t="s">
        <v>13</v>
      </c>
      <c r="H166" s="22">
        <v>60000</v>
      </c>
    </row>
    <row r="167" spans="1:8" s="23" customFormat="1" ht="16.5" customHeight="1">
      <c r="A167" s="126"/>
      <c r="B167" s="127"/>
      <c r="C167" s="128"/>
      <c r="D167" s="128"/>
      <c r="E167" s="129"/>
      <c r="F167" s="165" t="s">
        <v>14</v>
      </c>
      <c r="G167" s="166" t="s">
        <v>15</v>
      </c>
      <c r="H167" s="22">
        <v>143100</v>
      </c>
    </row>
    <row r="168" spans="1:8" s="23" customFormat="1" ht="16.5" customHeight="1">
      <c r="A168" s="164"/>
      <c r="B168" s="127"/>
      <c r="C168" s="128"/>
      <c r="D168" s="128"/>
      <c r="E168" s="195" t="s">
        <v>34</v>
      </c>
      <c r="F168" s="195"/>
      <c r="G168" s="195"/>
      <c r="H168" s="60">
        <f>SUM(H163:H167)</f>
        <v>673100</v>
      </c>
    </row>
    <row r="169" spans="1:8" s="38" customFormat="1" ht="20.25" customHeight="1" thickBot="1">
      <c r="A169" s="32"/>
      <c r="B169" s="103"/>
      <c r="C169" s="104"/>
      <c r="D169" s="104"/>
      <c r="E169" s="104"/>
      <c r="F169" s="205" t="s">
        <v>16</v>
      </c>
      <c r="G169" s="71"/>
      <c r="H169" s="37">
        <f>H168</f>
        <v>673100</v>
      </c>
    </row>
    <row r="170" spans="1:8" ht="26.25" customHeight="1" thickTop="1" thickBot="1">
      <c r="A170" s="213"/>
      <c r="B170" s="214" t="s">
        <v>129</v>
      </c>
      <c r="C170" s="214"/>
      <c r="D170" s="214"/>
      <c r="E170" s="214"/>
      <c r="F170" s="214"/>
      <c r="G170" s="215"/>
      <c r="H170" s="216">
        <f>SUM(H169,H148,H133,H120,H95,H79,H76,H71,H64,H61,H58,H53,H43,H30,H26,H10,H125,H107,H103,H48,H155,H161)</f>
        <v>141343124.08500001</v>
      </c>
    </row>
    <row r="171" spans="1:8" ht="18.600000000000001" thickTop="1">
      <c r="G171" s="107"/>
    </row>
    <row r="172" spans="1:8">
      <c r="G172" s="107"/>
    </row>
    <row r="173" spans="1:8">
      <c r="G173" s="107"/>
    </row>
    <row r="174" spans="1:8">
      <c r="G174" s="107"/>
      <c r="H174" s="217"/>
    </row>
    <row r="175" spans="1:8">
      <c r="G175" s="107"/>
      <c r="H175" s="218"/>
    </row>
    <row r="176" spans="1:8">
      <c r="G176" s="107"/>
    </row>
    <row r="177" spans="7:8">
      <c r="G177" s="107"/>
      <c r="H177" s="217"/>
    </row>
    <row r="178" spans="7:8">
      <c r="G178" s="107"/>
    </row>
    <row r="179" spans="7:8">
      <c r="G179" s="107"/>
    </row>
    <row r="180" spans="7:8">
      <c r="G180" s="107"/>
    </row>
    <row r="181" spans="7:8">
      <c r="G181" s="107"/>
    </row>
    <row r="182" spans="7:8">
      <c r="G182" s="107"/>
    </row>
    <row r="183" spans="7:8">
      <c r="G183" s="107"/>
    </row>
    <row r="184" spans="7:8">
      <c r="G184" s="107"/>
    </row>
    <row r="185" spans="7:8">
      <c r="G185" s="107"/>
    </row>
    <row r="186" spans="7:8">
      <c r="G186" s="107"/>
    </row>
    <row r="187" spans="7:8">
      <c r="G187" s="107"/>
    </row>
    <row r="188" spans="7:8">
      <c r="G188" s="107"/>
    </row>
    <row r="189" spans="7:8">
      <c r="G189" s="107"/>
    </row>
    <row r="190" spans="7:8">
      <c r="G190" s="107"/>
    </row>
    <row r="191" spans="7:8">
      <c r="G191" s="107"/>
    </row>
    <row r="192" spans="7:8">
      <c r="G192" s="107"/>
    </row>
    <row r="193" spans="7:7">
      <c r="G193" s="107"/>
    </row>
    <row r="194" spans="7:7">
      <c r="G194" s="107"/>
    </row>
    <row r="195" spans="7:7">
      <c r="G195" s="107"/>
    </row>
    <row r="196" spans="7:7">
      <c r="G196" s="107"/>
    </row>
    <row r="197" spans="7:7">
      <c r="G197" s="107"/>
    </row>
    <row r="198" spans="7:7">
      <c r="G198" s="107"/>
    </row>
    <row r="199" spans="7:7">
      <c r="G199" s="107"/>
    </row>
    <row r="200" spans="7:7">
      <c r="G200" s="107"/>
    </row>
    <row r="201" spans="7:7">
      <c r="G201" s="107"/>
    </row>
    <row r="202" spans="7:7">
      <c r="G202" s="107"/>
    </row>
    <row r="203" spans="7:7">
      <c r="G203" s="107"/>
    </row>
    <row r="204" spans="7:7">
      <c r="G204" s="107"/>
    </row>
    <row r="205" spans="7:7">
      <c r="G205" s="107"/>
    </row>
    <row r="206" spans="7:7">
      <c r="G206" s="107"/>
    </row>
    <row r="207" spans="7:7">
      <c r="G207" s="107"/>
    </row>
    <row r="208" spans="7:7">
      <c r="G208" s="107"/>
    </row>
    <row r="209" spans="7:7">
      <c r="G209" s="107"/>
    </row>
    <row r="210" spans="7:7">
      <c r="G210" s="107"/>
    </row>
    <row r="211" spans="7:7">
      <c r="G211" s="107"/>
    </row>
    <row r="212" spans="7:7">
      <c r="G212" s="107"/>
    </row>
    <row r="213" spans="7:7">
      <c r="G213" s="107"/>
    </row>
    <row r="214" spans="7:7">
      <c r="G214" s="107"/>
    </row>
    <row r="215" spans="7:7">
      <c r="G215" s="107"/>
    </row>
    <row r="216" spans="7:7">
      <c r="G216" s="107"/>
    </row>
    <row r="217" spans="7:7">
      <c r="G217" s="107"/>
    </row>
    <row r="218" spans="7:7">
      <c r="G218" s="107"/>
    </row>
    <row r="219" spans="7:7">
      <c r="G219" s="107"/>
    </row>
    <row r="220" spans="7:7">
      <c r="G220" s="107"/>
    </row>
    <row r="221" spans="7:7">
      <c r="G221" s="107"/>
    </row>
    <row r="222" spans="7:7">
      <c r="G222" s="107"/>
    </row>
    <row r="223" spans="7:7">
      <c r="G223" s="107"/>
    </row>
    <row r="224" spans="7:7">
      <c r="G224" s="107"/>
    </row>
    <row r="225" spans="7:7">
      <c r="G225" s="107"/>
    </row>
    <row r="226" spans="7:7">
      <c r="G226" s="107"/>
    </row>
    <row r="227" spans="7:7">
      <c r="G227" s="107"/>
    </row>
    <row r="228" spans="7:7">
      <c r="G228" s="107"/>
    </row>
    <row r="229" spans="7:7">
      <c r="G229" s="107"/>
    </row>
    <row r="230" spans="7:7">
      <c r="G230" s="107"/>
    </row>
    <row r="231" spans="7:7">
      <c r="G231" s="107"/>
    </row>
    <row r="232" spans="7:7">
      <c r="G232" s="107"/>
    </row>
    <row r="233" spans="7:7">
      <c r="G233" s="107"/>
    </row>
    <row r="234" spans="7:7">
      <c r="G234" s="107"/>
    </row>
    <row r="235" spans="7:7">
      <c r="G235" s="107"/>
    </row>
    <row r="236" spans="7:7">
      <c r="G236" s="107"/>
    </row>
    <row r="237" spans="7:7">
      <c r="G237" s="107"/>
    </row>
    <row r="238" spans="7:7">
      <c r="G238" s="107"/>
    </row>
    <row r="239" spans="7:7">
      <c r="G239" s="107"/>
    </row>
    <row r="240" spans="7:7">
      <c r="G240" s="107"/>
    </row>
    <row r="241" spans="7:7">
      <c r="G241" s="107"/>
    </row>
    <row r="242" spans="7:7">
      <c r="G242" s="107"/>
    </row>
    <row r="243" spans="7:7">
      <c r="G243" s="107"/>
    </row>
    <row r="244" spans="7:7">
      <c r="G244" s="107"/>
    </row>
    <row r="245" spans="7:7">
      <c r="G245" s="107"/>
    </row>
    <row r="246" spans="7:7">
      <c r="G246" s="107"/>
    </row>
    <row r="247" spans="7:7">
      <c r="G247" s="107"/>
    </row>
    <row r="248" spans="7:7">
      <c r="G248" s="107"/>
    </row>
    <row r="249" spans="7:7">
      <c r="G249" s="107"/>
    </row>
    <row r="250" spans="7:7">
      <c r="G250" s="107"/>
    </row>
    <row r="251" spans="7:7">
      <c r="G251" s="107"/>
    </row>
    <row r="252" spans="7:7">
      <c r="G252" s="107"/>
    </row>
    <row r="253" spans="7:7">
      <c r="G253" s="107"/>
    </row>
    <row r="254" spans="7:7">
      <c r="G254" s="107"/>
    </row>
    <row r="255" spans="7:7">
      <c r="G255" s="107"/>
    </row>
    <row r="256" spans="7:7">
      <c r="G256" s="107"/>
    </row>
    <row r="257" spans="7:7">
      <c r="G257" s="107"/>
    </row>
    <row r="258" spans="7:7">
      <c r="G258" s="107"/>
    </row>
    <row r="259" spans="7:7">
      <c r="G259" s="107"/>
    </row>
    <row r="260" spans="7:7">
      <c r="G260" s="107"/>
    </row>
    <row r="261" spans="7:7">
      <c r="G261" s="107"/>
    </row>
    <row r="262" spans="7:7">
      <c r="G262" s="107"/>
    </row>
    <row r="263" spans="7:7">
      <c r="G263" s="107"/>
    </row>
    <row r="264" spans="7:7">
      <c r="G264" s="107"/>
    </row>
    <row r="265" spans="7:7">
      <c r="G265" s="107"/>
    </row>
    <row r="266" spans="7:7">
      <c r="G266" s="107"/>
    </row>
    <row r="267" spans="7:7">
      <c r="G267" s="107"/>
    </row>
    <row r="268" spans="7:7">
      <c r="G268" s="107"/>
    </row>
    <row r="269" spans="7:7">
      <c r="G269" s="107"/>
    </row>
    <row r="270" spans="7:7">
      <c r="G270" s="107"/>
    </row>
    <row r="271" spans="7:7">
      <c r="G271" s="107"/>
    </row>
    <row r="272" spans="7:7">
      <c r="G272" s="107"/>
    </row>
    <row r="273" spans="7:7">
      <c r="G273" s="107"/>
    </row>
    <row r="274" spans="7:7">
      <c r="G274" s="107"/>
    </row>
    <row r="275" spans="7:7">
      <c r="G275" s="107"/>
    </row>
    <row r="276" spans="7:7">
      <c r="G276" s="107"/>
    </row>
    <row r="277" spans="7:7">
      <c r="G277" s="107"/>
    </row>
    <row r="278" spans="7:7">
      <c r="G278" s="107"/>
    </row>
    <row r="279" spans="7:7">
      <c r="G279" s="107"/>
    </row>
    <row r="280" spans="7:7">
      <c r="G280" s="107"/>
    </row>
    <row r="281" spans="7:7">
      <c r="G281" s="107"/>
    </row>
    <row r="282" spans="7:7">
      <c r="G282" s="107"/>
    </row>
    <row r="283" spans="7:7">
      <c r="G283" s="107"/>
    </row>
    <row r="284" spans="7:7">
      <c r="G284" s="107"/>
    </row>
    <row r="285" spans="7:7">
      <c r="G285" s="107"/>
    </row>
    <row r="286" spans="7:7">
      <c r="G286" s="107"/>
    </row>
  </sheetData>
  <mergeCells count="30">
    <mergeCell ref="E154:G154"/>
    <mergeCell ref="B156:F156"/>
    <mergeCell ref="E160:G160"/>
    <mergeCell ref="B162:F162"/>
    <mergeCell ref="E168:G168"/>
    <mergeCell ref="B170:F170"/>
    <mergeCell ref="B106:E107"/>
    <mergeCell ref="E119:F119"/>
    <mergeCell ref="B134:G134"/>
    <mergeCell ref="C144:F144"/>
    <mergeCell ref="C147:F147"/>
    <mergeCell ref="B149:F149"/>
    <mergeCell ref="B63:E64"/>
    <mergeCell ref="B65:F65"/>
    <mergeCell ref="B72:F72"/>
    <mergeCell ref="B78:E79"/>
    <mergeCell ref="B104:F104"/>
    <mergeCell ref="B105:E105"/>
    <mergeCell ref="B11:F11"/>
    <mergeCell ref="B28:E30"/>
    <mergeCell ref="B31:F31"/>
    <mergeCell ref="E42:F42"/>
    <mergeCell ref="B60:E61"/>
    <mergeCell ref="B62:F62"/>
    <mergeCell ref="B1:H1"/>
    <mergeCell ref="A2:A3"/>
    <mergeCell ref="B2:F2"/>
    <mergeCell ref="H2:H3"/>
    <mergeCell ref="B3:E3"/>
    <mergeCell ref="B5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2021-03-22T09:59:38Z</dcterms:created>
  <dcterms:modified xsi:type="dcterms:W3CDTF">2021-03-22T09:59:53Z</dcterms:modified>
</cp:coreProperties>
</file>