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0" yWindow="0" windowWidth="20490" windowHeight="7755" activeTab="4"/>
  </bookViews>
  <sheets>
    <sheet name="1.tábla " sheetId="42" r:id="rId1"/>
    <sheet name="2.tábla" sheetId="41" r:id="rId2"/>
    <sheet name="2a. tábla" sheetId="82" r:id="rId3"/>
    <sheet name="3.tábla " sheetId="40" r:id="rId4"/>
    <sheet name="4.tábla" sheetId="83" r:id="rId5"/>
    <sheet name="5.tábla" sheetId="50" r:id="rId6"/>
    <sheet name="6.tábla " sheetId="51" r:id="rId7"/>
    <sheet name="7.tábla" sheetId="62" r:id="rId8"/>
    <sheet name="8.tábla" sheetId="67" r:id="rId9"/>
    <sheet name="9.tábla" sheetId="85" r:id="rId10"/>
    <sheet name="10.tábla" sheetId="86" r:id="rId11"/>
    <sheet name="11.tábla" sheetId="87" r:id="rId12"/>
    <sheet name="12.tábla" sheetId="88" r:id="rId13"/>
  </sheets>
  <externalReferences>
    <externalReference r:id="rId14"/>
    <externalReference r:id="rId15"/>
  </externalReferences>
  <definedNames>
    <definedName name="_xlnm.Print_Titles" localSheetId="1">'2.tábla'!$4:$4</definedName>
    <definedName name="_xlnm.Print_Area" localSheetId="0">'1.tábla '!$A$4:$D$32</definedName>
    <definedName name="_xlnm.Print_Area" localSheetId="1">'2.tábla'!$A$4:$D$81</definedName>
    <definedName name="_xlnm.Print_Area" localSheetId="3">'3.tábla '!$A$4:$D$42</definedName>
    <definedName name="_xlnm.Print_Area" localSheetId="5">'5.tábla'!$A$1:$D$39</definedName>
    <definedName name="_xlnm.Print_Area" localSheetId="6">'6.tábla '!$A$1:$H$59</definedName>
    <definedName name="_xlnm.Print_Area" localSheetId="7">'7.tábla'!$A$1:$H$83</definedName>
    <definedName name="_xlnm.Print_Area" localSheetId="8">'8.tábla'!$A$3:$N$36</definedName>
    <definedName name="onev">[1]kod!$BT$34:$BT$3186</definedName>
  </definedNames>
  <calcPr calcId="152511"/>
</workbook>
</file>

<file path=xl/calcChain.xml><?xml version="1.0" encoding="utf-8"?>
<calcChain xmlns="http://schemas.openxmlformats.org/spreadsheetml/2006/main">
  <c r="G82" i="62" l="1"/>
  <c r="H82" i="62"/>
  <c r="D24" i="50" l="1"/>
  <c r="D31" i="67" l="1"/>
  <c r="E31" i="67"/>
  <c r="F31" i="67"/>
  <c r="G31" i="67"/>
  <c r="H31" i="67"/>
  <c r="I31" i="67"/>
  <c r="J31" i="67"/>
  <c r="K31" i="67"/>
  <c r="L31" i="67"/>
  <c r="L32" i="67" s="1"/>
  <c r="M31" i="67"/>
  <c r="M20" i="67"/>
  <c r="C27" i="67"/>
  <c r="D27" i="67"/>
  <c r="E27" i="67"/>
  <c r="E32" i="67" s="1"/>
  <c r="F27" i="67"/>
  <c r="F32" i="67" s="1"/>
  <c r="G27" i="67"/>
  <c r="G32" i="67" s="1"/>
  <c r="H27" i="67"/>
  <c r="I27" i="67"/>
  <c r="I32" i="67" s="1"/>
  <c r="J27" i="67"/>
  <c r="J32" i="67" s="1"/>
  <c r="K27" i="67"/>
  <c r="K32" i="67" s="1"/>
  <c r="L27" i="67"/>
  <c r="M27" i="67"/>
  <c r="M32" i="67" s="1"/>
  <c r="G12" i="62"/>
  <c r="H12" i="62"/>
  <c r="G9" i="62"/>
  <c r="H9" i="62"/>
  <c r="D32" i="67" l="1"/>
  <c r="H32" i="67"/>
  <c r="F20" i="86"/>
  <c r="F19" i="86"/>
  <c r="F17" i="86"/>
  <c r="F16" i="86"/>
  <c r="F15" i="86"/>
  <c r="F14" i="86"/>
  <c r="D26" i="62"/>
  <c r="D58" i="51"/>
  <c r="D57" i="51"/>
  <c r="D56" i="51" s="1"/>
  <c r="C40" i="51"/>
  <c r="C58" i="51" s="1"/>
  <c r="D40" i="51"/>
  <c r="G33" i="51"/>
  <c r="H33" i="51"/>
  <c r="G31" i="51"/>
  <c r="G21" i="62" s="1"/>
  <c r="H31" i="51"/>
  <c r="H21" i="62" s="1"/>
  <c r="C39" i="51"/>
  <c r="C38" i="51"/>
  <c r="C55" i="51" s="1"/>
  <c r="D22" i="51"/>
  <c r="H18" i="51"/>
  <c r="H17" i="51"/>
  <c r="H15" i="62" s="1"/>
  <c r="G38" i="51"/>
  <c r="G26" i="62" s="1"/>
  <c r="H38" i="51"/>
  <c r="H26" i="62" s="1"/>
  <c r="D30" i="51"/>
  <c r="D29" i="51"/>
  <c r="D19" i="51"/>
  <c r="H54" i="51" l="1"/>
  <c r="D72" i="41"/>
  <c r="D18" i="51" s="1"/>
  <c r="D17" i="51" s="1"/>
  <c r="D54" i="51" s="1"/>
  <c r="D15" i="50" l="1"/>
  <c r="D9" i="40" l="1"/>
  <c r="D6" i="40"/>
  <c r="N21" i="67" l="1"/>
  <c r="H6" i="51"/>
  <c r="H5" i="62" s="1"/>
  <c r="N20" i="67"/>
  <c r="H5" i="51"/>
  <c r="H4" i="62" s="1"/>
  <c r="D73" i="41"/>
  <c r="D39" i="51" s="1"/>
  <c r="D38" i="51" s="1"/>
  <c r="D55" i="51" s="1"/>
  <c r="D53" i="51" s="1"/>
  <c r="D15" i="62" s="1"/>
  <c r="D16" i="41"/>
  <c r="E5" i="82"/>
  <c r="D12" i="40"/>
  <c r="H7" i="51" s="1"/>
  <c r="H6" i="62" s="1"/>
  <c r="D35" i="50"/>
  <c r="D71" i="41" l="1"/>
  <c r="D14" i="42" s="1"/>
  <c r="D12" i="42" l="1"/>
  <c r="D11" i="42"/>
  <c r="D10" i="42"/>
  <c r="C71" i="41"/>
  <c r="C14" i="42" s="1"/>
  <c r="C15" i="50" l="1"/>
  <c r="D17" i="86" l="1"/>
  <c r="D15" i="86"/>
  <c r="D14" i="86"/>
  <c r="E37" i="87"/>
  <c r="D37" i="87"/>
  <c r="C37" i="87"/>
  <c r="B35" i="87"/>
  <c r="E26" i="87"/>
  <c r="E33" i="87" s="1"/>
  <c r="E38" i="87" s="1"/>
  <c r="D26" i="87"/>
  <c r="C26" i="87"/>
  <c r="C33" i="87" s="1"/>
  <c r="E20" i="87"/>
  <c r="D20" i="87"/>
  <c r="C20" i="87"/>
  <c r="E17" i="87"/>
  <c r="D17" i="87"/>
  <c r="C17" i="87"/>
  <c r="E13" i="87"/>
  <c r="D13" i="87"/>
  <c r="C13" i="87"/>
  <c r="B12" i="87"/>
  <c r="B10" i="87"/>
  <c r="D20" i="86"/>
  <c r="D19" i="86"/>
  <c r="D18" i="86"/>
  <c r="D16" i="86"/>
  <c r="E13" i="86"/>
  <c r="E23" i="86" s="1"/>
  <c r="G14" i="85"/>
  <c r="F14" i="85"/>
  <c r="F15" i="85" s="1"/>
  <c r="E14" i="85"/>
  <c r="E15" i="85" s="1"/>
  <c r="D14" i="85"/>
  <c r="D15" i="85" s="1"/>
  <c r="C12" i="85"/>
  <c r="C9" i="85"/>
  <c r="E23" i="88"/>
  <c r="D23" i="88"/>
  <c r="C23" i="88"/>
  <c r="B23" i="88"/>
  <c r="F22" i="88"/>
  <c r="F21" i="88"/>
  <c r="F20" i="88"/>
  <c r="F19" i="88"/>
  <c r="F18" i="88"/>
  <c r="F17" i="88"/>
  <c r="F16" i="88"/>
  <c r="E13" i="88"/>
  <c r="D13" i="88"/>
  <c r="C13" i="88"/>
  <c r="B13" i="88"/>
  <c r="F10" i="88"/>
  <c r="F13" i="88" s="1"/>
  <c r="C18" i="87" l="1"/>
  <c r="F23" i="88"/>
  <c r="D18" i="87"/>
  <c r="C38" i="87"/>
  <c r="E18" i="87"/>
  <c r="D33" i="87"/>
  <c r="D38" i="87" s="1"/>
  <c r="B20" i="87"/>
  <c r="B26" i="87"/>
  <c r="B13" i="87"/>
  <c r="B37" i="87"/>
  <c r="C14" i="85"/>
  <c r="C15" i="85" s="1"/>
  <c r="D13" i="86"/>
  <c r="D23" i="86" s="1"/>
  <c r="F13" i="86"/>
  <c r="B33" i="87" l="1"/>
  <c r="B38" i="87" s="1"/>
  <c r="B18" i="87"/>
  <c r="D20" i="62"/>
  <c r="H55" i="51"/>
  <c r="H53" i="51" s="1"/>
  <c r="D30" i="40"/>
  <c r="H8" i="51" s="1"/>
  <c r="H7" i="62" s="1"/>
  <c r="C33" i="50"/>
  <c r="D33" i="50"/>
  <c r="D23" i="50"/>
  <c r="C22" i="41"/>
  <c r="C21" i="41" s="1"/>
  <c r="C28" i="51" s="1"/>
  <c r="D22" i="41"/>
  <c r="D21" i="41" s="1"/>
  <c r="D7" i="42" l="1"/>
  <c r="D18" i="62" s="1"/>
  <c r="D25" i="62" s="1"/>
  <c r="D27" i="62" s="1"/>
  <c r="D28" i="51"/>
  <c r="D36" i="51" s="1"/>
  <c r="H30" i="51"/>
  <c r="D4" i="83"/>
  <c r="D3" i="83" s="1"/>
  <c r="H11" i="51" s="1"/>
  <c r="H10" i="62" s="1"/>
  <c r="D50" i="51" l="1"/>
  <c r="D43" i="51"/>
  <c r="H20" i="62"/>
  <c r="D74" i="41"/>
  <c r="D30" i="42"/>
  <c r="D31" i="42" s="1"/>
  <c r="D26" i="42"/>
  <c r="H14" i="51" s="1"/>
  <c r="H13" i="62" s="1"/>
  <c r="D24" i="42"/>
  <c r="D23" i="42"/>
  <c r="D15" i="42" l="1"/>
  <c r="D16" i="42" s="1"/>
  <c r="D78" i="41"/>
  <c r="D9" i="83"/>
  <c r="H40" i="62" l="1"/>
  <c r="H12" i="51"/>
  <c r="D25" i="83"/>
  <c r="H42" i="62"/>
  <c r="H44" i="62" s="1"/>
  <c r="D40" i="40"/>
  <c r="D48" i="41"/>
  <c r="D43" i="41" s="1"/>
  <c r="D38" i="41"/>
  <c r="D35" i="41"/>
  <c r="D31" i="41"/>
  <c r="H9" i="51" l="1"/>
  <c r="H15" i="51" s="1"/>
  <c r="H49" i="51" s="1"/>
  <c r="H11" i="62"/>
  <c r="H8" i="62" s="1"/>
  <c r="H14" i="62" s="1"/>
  <c r="H16" i="62" s="1"/>
  <c r="D34" i="41"/>
  <c r="D30" i="41" s="1"/>
  <c r="D8" i="42" s="1"/>
  <c r="D6" i="51" s="1"/>
  <c r="D9" i="42"/>
  <c r="D7" i="51" s="1"/>
  <c r="D6" i="62" s="1"/>
  <c r="D7" i="41"/>
  <c r="D6" i="50"/>
  <c r="D4" i="50"/>
  <c r="H23" i="51" l="1"/>
  <c r="D3" i="50"/>
  <c r="D37" i="40"/>
  <c r="D32" i="40" s="1"/>
  <c r="D42" i="40" s="1"/>
  <c r="D20" i="42" s="1"/>
  <c r="D19" i="42" s="1"/>
  <c r="E33" i="82"/>
  <c r="D8" i="41" s="1"/>
  <c r="D29" i="42" l="1"/>
  <c r="D32" i="42" s="1"/>
  <c r="H28" i="51"/>
  <c r="D22" i="42"/>
  <c r="D21" i="42" s="1"/>
  <c r="D39" i="50"/>
  <c r="H18" i="62" l="1"/>
  <c r="H25" i="62" s="1"/>
  <c r="H27" i="62" s="1"/>
  <c r="H28" i="62" s="1"/>
  <c r="H36" i="51"/>
  <c r="D5" i="62"/>
  <c r="H43" i="51" l="1"/>
  <c r="H37" i="51"/>
  <c r="H50" i="51"/>
  <c r="H51" i="51" s="1"/>
  <c r="G6" i="51"/>
  <c r="G5" i="62" s="1"/>
  <c r="G5" i="51"/>
  <c r="G4" i="62" s="1"/>
  <c r="H59" i="51" l="1"/>
  <c r="C28" i="40"/>
  <c r="C26" i="42"/>
  <c r="G14" i="51" s="1"/>
  <c r="C7" i="62"/>
  <c r="C76" i="41"/>
  <c r="C22" i="51" s="1"/>
  <c r="C19" i="51" s="1"/>
  <c r="C61" i="41"/>
  <c r="C11" i="42" s="1"/>
  <c r="C56" i="41"/>
  <c r="C52" i="41"/>
  <c r="C43" i="41" s="1"/>
  <c r="C9" i="42" s="1"/>
  <c r="C48" i="41"/>
  <c r="C38" i="41"/>
  <c r="C35" i="41"/>
  <c r="C31" i="41"/>
  <c r="C17" i="41"/>
  <c r="C30" i="40"/>
  <c r="G8" i="51" s="1"/>
  <c r="G7" i="62" s="1"/>
  <c r="C27" i="40"/>
  <c r="C23" i="40"/>
  <c r="C21" i="40"/>
  <c r="C20" i="40"/>
  <c r="C19" i="40"/>
  <c r="C15" i="40"/>
  <c r="C9" i="83"/>
  <c r="C3" i="83"/>
  <c r="C38" i="50"/>
  <c r="C32" i="50"/>
  <c r="C24" i="50" s="1"/>
  <c r="C23" i="50" s="1"/>
  <c r="G30" i="51" s="1"/>
  <c r="G20" i="62" s="1"/>
  <c r="C6" i="50"/>
  <c r="C4" i="50"/>
  <c r="C40" i="40" l="1"/>
  <c r="G12" i="51"/>
  <c r="G11" i="62" s="1"/>
  <c r="G40" i="62"/>
  <c r="G42" i="62" s="1"/>
  <c r="G44" i="62" s="1"/>
  <c r="C25" i="83"/>
  <c r="C57" i="51"/>
  <c r="C56" i="51" s="1"/>
  <c r="C26" i="62"/>
  <c r="C12" i="40"/>
  <c r="G7" i="51" s="1"/>
  <c r="G6" i="62" s="1"/>
  <c r="C35" i="50"/>
  <c r="G18" i="51"/>
  <c r="G17" i="51" s="1"/>
  <c r="C37" i="40"/>
  <c r="G11" i="51"/>
  <c r="C10" i="42"/>
  <c r="C29" i="51"/>
  <c r="G13" i="62"/>
  <c r="C5" i="41"/>
  <c r="C65" i="41"/>
  <c r="C74" i="41"/>
  <c r="C78" i="41" s="1"/>
  <c r="C34" i="41"/>
  <c r="G15" i="62" l="1"/>
  <c r="G54" i="51"/>
  <c r="G53" i="51" s="1"/>
  <c r="G10" i="62"/>
  <c r="G8" i="62" s="1"/>
  <c r="G9" i="51"/>
  <c r="G15" i="51" s="1"/>
  <c r="G14" i="62"/>
  <c r="G16" i="62" s="1"/>
  <c r="C32" i="40"/>
  <c r="C12" i="42"/>
  <c r="C30" i="51"/>
  <c r="C36" i="51" s="1"/>
  <c r="C30" i="41"/>
  <c r="C7" i="42"/>
  <c r="C18" i="62" s="1"/>
  <c r="G55" i="51"/>
  <c r="C18" i="51"/>
  <c r="C30" i="42"/>
  <c r="C15" i="42"/>
  <c r="C8" i="42"/>
  <c r="C3" i="50"/>
  <c r="G49" i="51" l="1"/>
  <c r="G23" i="51"/>
  <c r="C39" i="50"/>
  <c r="G28" i="51"/>
  <c r="C20" i="62"/>
  <c r="C25" i="62" s="1"/>
  <c r="C27" i="62" s="1"/>
  <c r="C43" i="51"/>
  <c r="C50" i="51"/>
  <c r="C17" i="51"/>
  <c r="C54" i="51" s="1"/>
  <c r="C53" i="51" s="1"/>
  <c r="C15" i="62" s="1"/>
  <c r="C24" i="51"/>
  <c r="C70" i="41"/>
  <c r="C79" i="41" s="1"/>
  <c r="C7" i="51"/>
  <c r="C6" i="62" s="1"/>
  <c r="C31" i="42"/>
  <c r="C42" i="40"/>
  <c r="C16" i="42"/>
  <c r="C6" i="51"/>
  <c r="C5" i="62" s="1"/>
  <c r="C6" i="42"/>
  <c r="C22" i="42"/>
  <c r="C21" i="42" s="1"/>
  <c r="C24" i="42"/>
  <c r="C23" i="42"/>
  <c r="G18" i="62" l="1"/>
  <c r="G25" i="62" s="1"/>
  <c r="G27" i="62" s="1"/>
  <c r="G28" i="62" s="1"/>
  <c r="G36" i="51"/>
  <c r="C5" i="51"/>
  <c r="C4" i="62" s="1"/>
  <c r="C14" i="62" s="1"/>
  <c r="C16" i="62" s="1"/>
  <c r="C28" i="62" s="1"/>
  <c r="C13" i="42"/>
  <c r="C20" i="42"/>
  <c r="G50" i="51" l="1"/>
  <c r="G51" i="51" s="1"/>
  <c r="G59" i="51" s="1"/>
  <c r="G43" i="51"/>
  <c r="G37" i="51"/>
  <c r="C15" i="51"/>
  <c r="C17" i="42"/>
  <c r="C19" i="42"/>
  <c r="C23" i="51" l="1"/>
  <c r="C49" i="51"/>
  <c r="C51" i="51" s="1"/>
  <c r="G16" i="51"/>
  <c r="G83" i="62"/>
  <c r="C29" i="42"/>
  <c r="C32" i="42" s="1"/>
  <c r="C59" i="51" l="1"/>
  <c r="G52" i="51"/>
  <c r="C83" i="62"/>
  <c r="C33" i="42"/>
  <c r="B4" i="50" l="1"/>
  <c r="D33" i="67" l="1"/>
  <c r="C33" i="67"/>
  <c r="B33" i="67"/>
  <c r="C31" i="67"/>
  <c r="C32" i="67" s="1"/>
  <c r="B31" i="67"/>
  <c r="B27" i="67"/>
  <c r="M15" i="67"/>
  <c r="L15" i="67"/>
  <c r="K15" i="67"/>
  <c r="J15" i="67"/>
  <c r="I15" i="67"/>
  <c r="H15" i="67"/>
  <c r="G15" i="67"/>
  <c r="F15" i="67"/>
  <c r="E15" i="67"/>
  <c r="D15" i="67"/>
  <c r="C15" i="67"/>
  <c r="B15" i="67"/>
  <c r="M11" i="67"/>
  <c r="L11" i="67"/>
  <c r="K11" i="67"/>
  <c r="J11" i="67"/>
  <c r="I11" i="67"/>
  <c r="H11" i="67"/>
  <c r="G11" i="67"/>
  <c r="F11" i="67"/>
  <c r="E11" i="67"/>
  <c r="D11" i="67"/>
  <c r="C11" i="67"/>
  <c r="B9" i="83"/>
  <c r="B40" i="40" s="1"/>
  <c r="B24" i="50"/>
  <c r="B15" i="50"/>
  <c r="B6" i="40"/>
  <c r="B22" i="41"/>
  <c r="B21" i="41" s="1"/>
  <c r="O21" i="67" l="1"/>
  <c r="O20" i="67"/>
  <c r="F33" i="51"/>
  <c r="F31" i="51" s="1"/>
  <c r="O28" i="67" l="1"/>
  <c r="O24" i="67"/>
  <c r="O25" i="67"/>
  <c r="O22" i="67"/>
  <c r="O13" i="67" l="1"/>
  <c r="O10" i="67"/>
  <c r="O23" i="67"/>
  <c r="O26" i="67"/>
  <c r="O12" i="67"/>
  <c r="O29" i="67"/>
  <c r="O8" i="67" l="1"/>
  <c r="O17" i="67"/>
  <c r="O18" i="67"/>
  <c r="O30" i="67"/>
  <c r="O9" i="67" l="1"/>
  <c r="B6" i="50"/>
  <c r="B3" i="50" s="1"/>
  <c r="B26" i="42" l="1"/>
  <c r="B30" i="40"/>
  <c r="B33" i="50" l="1"/>
  <c r="O33" i="67" l="1"/>
  <c r="B24" i="42"/>
  <c r="B16" i="41" l="1"/>
  <c r="B32" i="67" l="1"/>
  <c r="B34" i="67" l="1"/>
  <c r="B55" i="62" l="1"/>
  <c r="B48" i="62"/>
  <c r="B47" i="62"/>
  <c r="B34" i="62"/>
  <c r="B7" i="62"/>
  <c r="F38" i="51"/>
  <c r="F21" i="51"/>
  <c r="F18" i="51" l="1"/>
  <c r="F6" i="51"/>
  <c r="F5" i="51"/>
  <c r="B18" i="51"/>
  <c r="B39" i="51"/>
  <c r="B22" i="51"/>
  <c r="B20" i="51"/>
  <c r="B38" i="41"/>
  <c r="B23" i="50"/>
  <c r="B12" i="40"/>
  <c r="B30" i="42"/>
  <c r="B35" i="50"/>
  <c r="B74" i="41"/>
  <c r="B71" i="41"/>
  <c r="B65" i="41"/>
  <c r="B56" i="41"/>
  <c r="B49" i="41"/>
  <c r="B35" i="41"/>
  <c r="B31" i="41"/>
  <c r="E25" i="82"/>
  <c r="F17" i="51" l="1"/>
  <c r="B38" i="51"/>
  <c r="B78" i="41"/>
  <c r="B34" i="41"/>
  <c r="B30" i="41" s="1"/>
  <c r="B43" i="41"/>
  <c r="B30" i="51"/>
  <c r="B15" i="42"/>
  <c r="B14" i="42"/>
  <c r="E39" i="50"/>
  <c r="B31" i="42"/>
  <c r="F30" i="51"/>
  <c r="F28" i="51"/>
  <c r="O31" i="67"/>
  <c r="B39" i="50"/>
  <c r="B23" i="42"/>
  <c r="B22" i="42"/>
  <c r="F8" i="51"/>
  <c r="F7" i="51"/>
  <c r="B12" i="42"/>
  <c r="B10" i="42"/>
  <c r="B29" i="51"/>
  <c r="B7" i="42"/>
  <c r="B28" i="51"/>
  <c r="F14" i="51"/>
  <c r="B9" i="42" l="1"/>
  <c r="B7" i="51" s="1"/>
  <c r="F6" i="62"/>
  <c r="F18" i="62"/>
  <c r="F15" i="62"/>
  <c r="B19" i="62"/>
  <c r="B20" i="62"/>
  <c r="B55" i="51"/>
  <c r="B16" i="42"/>
  <c r="B18" i="62"/>
  <c r="O15" i="67"/>
  <c r="B8" i="42"/>
  <c r="B6" i="62" l="1"/>
  <c r="B6" i="51"/>
  <c r="B5" i="62" l="1"/>
  <c r="N33" i="67" l="1"/>
  <c r="P33" i="67" s="1"/>
  <c r="E16" i="67"/>
  <c r="E19" i="67" s="1"/>
  <c r="K16" i="67"/>
  <c r="K19" i="67" s="1"/>
  <c r="P30" i="67"/>
  <c r="P29" i="67"/>
  <c r="P28" i="67"/>
  <c r="N26" i="67"/>
  <c r="P26" i="67" s="1"/>
  <c r="P23" i="67"/>
  <c r="P22" i="67"/>
  <c r="P21" i="67"/>
  <c r="P20" i="67"/>
  <c r="N18" i="67"/>
  <c r="P18" i="67" s="1"/>
  <c r="P17" i="67"/>
  <c r="N14" i="67"/>
  <c r="P14" i="67" s="1"/>
  <c r="N13" i="67"/>
  <c r="P13" i="67" s="1"/>
  <c r="N12" i="67"/>
  <c r="P12" i="67" s="1"/>
  <c r="N10" i="67"/>
  <c r="P9" i="67"/>
  <c r="P8" i="67"/>
  <c r="F20" i="62"/>
  <c r="F13" i="62"/>
  <c r="F12" i="62"/>
  <c r="F9" i="62"/>
  <c r="F7" i="62"/>
  <c r="F5" i="62"/>
  <c r="F4" i="62"/>
  <c r="F26" i="62"/>
  <c r="P24" i="67" l="1"/>
  <c r="P31" i="67"/>
  <c r="N27" i="67"/>
  <c r="F40" i="62"/>
  <c r="F12" i="51"/>
  <c r="E34" i="67"/>
  <c r="G34" i="67"/>
  <c r="I34" i="67"/>
  <c r="K34" i="67"/>
  <c r="M34" i="67"/>
  <c r="D34" i="67"/>
  <c r="F34" i="67"/>
  <c r="H34" i="67"/>
  <c r="J34" i="67"/>
  <c r="L34" i="67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F11" i="62" l="1"/>
  <c r="N32" i="67"/>
  <c r="C34" i="67"/>
  <c r="N34" i="67" s="1"/>
  <c r="F21" i="62" l="1"/>
  <c r="B3" i="83"/>
  <c r="F11" i="51" l="1"/>
  <c r="B25" i="83"/>
  <c r="F9" i="51" l="1"/>
  <c r="B32" i="40"/>
  <c r="B42" i="40" s="1"/>
  <c r="F10" i="62"/>
  <c r="O27" i="67"/>
  <c r="P25" i="67"/>
  <c r="F8" i="62" l="1"/>
  <c r="F14" i="62" s="1"/>
  <c r="F15" i="51"/>
  <c r="B20" i="42"/>
  <c r="O32" i="67"/>
  <c r="P27" i="67"/>
  <c r="E8" i="82"/>
  <c r="B19" i="42" l="1"/>
  <c r="E7" i="82"/>
  <c r="O34" i="67"/>
  <c r="P34" i="67" s="1"/>
  <c r="P32" i="67"/>
  <c r="E43" i="82"/>
  <c r="E22" i="82"/>
  <c r="E19" i="82"/>
  <c r="E10" i="82"/>
  <c r="B9" i="41" l="1"/>
  <c r="E48" i="82"/>
  <c r="D6" i="41" s="1"/>
  <c r="D5" i="41" s="1"/>
  <c r="D9" i="41"/>
  <c r="B5" i="41"/>
  <c r="B6" i="42" s="1"/>
  <c r="F55" i="51"/>
  <c r="B36" i="51"/>
  <c r="B40" i="51"/>
  <c r="F36" i="51"/>
  <c r="B19" i="51"/>
  <c r="B17" i="51"/>
  <c r="D6" i="42" l="1"/>
  <c r="D70" i="41"/>
  <c r="D79" i="41" s="1"/>
  <c r="B54" i="51"/>
  <c r="B5" i="51"/>
  <c r="F50" i="51"/>
  <c r="F37" i="51"/>
  <c r="B26" i="62"/>
  <c r="B57" i="51"/>
  <c r="B43" i="51"/>
  <c r="B50" i="51"/>
  <c r="F49" i="51"/>
  <c r="F23" i="51"/>
  <c r="F54" i="51"/>
  <c r="F43" i="51"/>
  <c r="F53" i="51"/>
  <c r="D5" i="51" l="1"/>
  <c r="D13" i="42"/>
  <c r="D17" i="42" s="1"/>
  <c r="D33" i="42" s="1"/>
  <c r="F51" i="51"/>
  <c r="B53" i="51"/>
  <c r="B4" i="62"/>
  <c r="B15" i="51"/>
  <c r="B61" i="41"/>
  <c r="B21" i="42"/>
  <c r="D4" i="62" l="1"/>
  <c r="D14" i="62" s="1"/>
  <c r="D16" i="62" s="1"/>
  <c r="D28" i="62" s="1"/>
  <c r="D15" i="51"/>
  <c r="O7" i="67"/>
  <c r="F59" i="51"/>
  <c r="B14" i="62"/>
  <c r="B15" i="62"/>
  <c r="B49" i="51"/>
  <c r="F16" i="51"/>
  <c r="B23" i="51"/>
  <c r="B29" i="42"/>
  <c r="B11" i="42"/>
  <c r="B70" i="41"/>
  <c r="B79" i="41" s="1"/>
  <c r="D23" i="51" l="1"/>
  <c r="D49" i="51"/>
  <c r="D51" i="51" s="1"/>
  <c r="H16" i="51"/>
  <c r="B51" i="51"/>
  <c r="B32" i="42"/>
  <c r="B13" i="42"/>
  <c r="D59" i="51" l="1"/>
  <c r="H52" i="51"/>
  <c r="F52" i="51"/>
  <c r="B17" i="42"/>
  <c r="P10" i="67"/>
  <c r="O11" i="67"/>
  <c r="F54" i="62"/>
  <c r="O16" i="67" l="1"/>
  <c r="O19" i="67" l="1"/>
  <c r="F56" i="62" l="1"/>
  <c r="F42" i="62"/>
  <c r="F25" i="62"/>
  <c r="F82" i="62"/>
  <c r="F71" i="62"/>
  <c r="F73" i="62" s="1"/>
  <c r="B54" i="62"/>
  <c r="B56" i="62" s="1"/>
  <c r="B42" i="62"/>
  <c r="B44" i="62" s="1"/>
  <c r="B25" i="62"/>
  <c r="F16" i="62"/>
  <c r="B16" i="62"/>
  <c r="F44" i="62" l="1"/>
  <c r="F27" i="62"/>
  <c r="H83" i="62" s="1"/>
  <c r="B27" i="62"/>
  <c r="B83" i="62" s="1"/>
  <c r="B58" i="51"/>
  <c r="F83" i="62" l="1"/>
  <c r="B84" i="62" s="1"/>
  <c r="F28" i="62"/>
  <c r="D83" i="62"/>
  <c r="B28" i="62"/>
  <c r="B56" i="51"/>
  <c r="B59" i="51" l="1"/>
  <c r="P7" i="67" l="1"/>
  <c r="B7" i="67"/>
  <c r="B11" i="67" s="1"/>
  <c r="N11" i="67" l="1"/>
  <c r="P11" i="67" s="1"/>
  <c r="B16" i="67"/>
  <c r="B19" i="67" l="1"/>
  <c r="N16" i="67"/>
  <c r="N19" i="67" s="1"/>
  <c r="B36" i="67"/>
  <c r="C6" i="67" s="1"/>
  <c r="C36" i="67" s="1"/>
  <c r="D6" i="67" s="1"/>
  <c r="D36" i="67" s="1"/>
  <c r="E6" i="67" s="1"/>
  <c r="E36" i="67" s="1"/>
  <c r="F6" i="67" s="1"/>
  <c r="F36" i="67" s="1"/>
  <c r="G6" i="67" s="1"/>
  <c r="G36" i="67" s="1"/>
  <c r="H6" i="67" s="1"/>
  <c r="H36" i="67" s="1"/>
  <c r="I6" i="67" s="1"/>
  <c r="I36" i="67" s="1"/>
  <c r="J6" i="67" s="1"/>
  <c r="J36" i="67" s="1"/>
  <c r="K6" i="67" s="1"/>
  <c r="K36" i="67" s="1"/>
  <c r="L6" i="67" s="1"/>
  <c r="L36" i="67" s="1"/>
  <c r="M6" i="67" s="1"/>
  <c r="M36" i="67" s="1"/>
  <c r="N36" i="67" l="1"/>
  <c r="P19" i="67"/>
  <c r="P16" i="67"/>
</calcChain>
</file>

<file path=xl/sharedStrings.xml><?xml version="1.0" encoding="utf-8"?>
<sst xmlns="http://schemas.openxmlformats.org/spreadsheetml/2006/main" count="668" uniqueCount="472">
  <si>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</si>
  <si>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</si>
  <si>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</si>
  <si>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</si>
  <si>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</si>
  <si>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</si>
  <si>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</si>
  <si>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</si>
  <si>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</si>
  <si>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</si>
  <si>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</si>
  <si>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</si>
  <si>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</si>
  <si>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</si>
  <si>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</si>
  <si>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</si>
  <si>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</si>
  <si>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</si>
  <si>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</si>
  <si>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</si>
  <si>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</si>
  <si>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</si>
  <si>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</si>
  <si>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</si>
  <si>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</si>
  <si>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</si>
  <si>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</si>
  <si>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</si>
  <si>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</si>
  <si>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</si>
  <si>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</si>
  <si>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</si>
  <si>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</si>
  <si>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</si>
  <si>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</si>
  <si>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</si>
  <si>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</si>
  <si>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</si>
  <si>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</si>
  <si>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</si>
  <si>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</si>
  <si>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</si>
  <si>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</si>
  <si>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</si>
  <si>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</si>
  <si>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</si>
  <si>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</si>
  <si>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</si>
  <si>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</si>
  <si>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</si>
  <si>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</si>
  <si>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</si>
  <si>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</si>
  <si>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</si>
  <si>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</si>
  <si>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</si>
  <si>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</si>
  <si>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</si>
  <si>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</si>
  <si>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</si>
  <si>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</si>
  <si>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</si>
  <si>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</si>
  <si>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</si>
  <si>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</si>
  <si>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</si>
  <si>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</si>
  <si>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</si>
  <si>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</si>
  <si>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</si>
  <si>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</si>
  <si>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</si>
  <si>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</si>
  <si>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</si>
  <si>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</si>
  <si>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</si>
  <si>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</si>
  <si>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Gyermekétkeztetés támogatása</t>
  </si>
  <si>
    <t>Lakott külterületekkel kapcsolatos feladatok támogatása</t>
  </si>
  <si>
    <t>Összesen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</si>
  <si>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</si>
  <si>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</si>
  <si>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</si>
  <si>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</si>
  <si>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</si>
  <si>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</si>
  <si>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</si>
  <si>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</si>
  <si>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</si>
  <si>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</si>
  <si>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6. Működési célú garancia- és kezességvállalásból származó kifizetés államháztartáson kívülre</t>
  </si>
  <si>
    <t>Önkormányzati működési kiadások  összesen:</t>
  </si>
  <si>
    <t>Forgatási célú értékpapír vásárlás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</si>
  <si>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</si>
  <si>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</si>
  <si>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</si>
  <si>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</si>
  <si>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</si>
  <si>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</si>
  <si>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</si>
  <si>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</si>
  <si>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</si>
  <si>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</si>
  <si>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</si>
  <si>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</si>
  <si>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</si>
  <si>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</si>
  <si>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</si>
  <si>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</si>
  <si>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</si>
  <si>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</si>
  <si>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</si>
  <si>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</si>
  <si>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</si>
  <si>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</si>
  <si>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</si>
  <si>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</si>
  <si>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</si>
  <si>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</si>
  <si>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</si>
  <si>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</si>
  <si>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</si>
  <si>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</si>
  <si>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</si>
  <si>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</si>
  <si>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</si>
  <si>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</si>
  <si>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</si>
  <si>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</si>
  <si>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</si>
  <si>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</si>
  <si>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</si>
  <si>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</si>
  <si>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</si>
  <si>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</si>
  <si>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</si>
  <si>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</si>
  <si>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</si>
  <si>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</si>
  <si>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</si>
  <si>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</si>
  <si>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</si>
  <si>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</si>
  <si>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</si>
  <si>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</si>
  <si>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</si>
  <si>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</si>
  <si>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</si>
  <si>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</si>
  <si>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</si>
  <si>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</si>
  <si>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</si>
  <si>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</si>
  <si>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</si>
  <si>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</si>
  <si>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</si>
  <si>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</si>
  <si>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</si>
  <si>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</si>
  <si>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</si>
  <si>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</si>
  <si>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</si>
  <si>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</si>
  <si>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</si>
  <si>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</si>
  <si>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</si>
  <si>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</si>
  <si>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</si>
  <si>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</si>
  <si>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</si>
  <si>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</si>
  <si>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</si>
  <si>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</si>
  <si>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</si>
  <si>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</si>
  <si>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</si>
  <si>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</si>
  <si>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</si>
  <si>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</si>
  <si>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</si>
  <si>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</si>
  <si>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</si>
  <si>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</si>
  <si>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</si>
  <si>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</si>
  <si>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</si>
  <si>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</si>
  <si>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</si>
  <si>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</si>
  <si>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</si>
  <si>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</si>
  <si>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</si>
  <si>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</si>
  <si>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</si>
  <si>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</si>
  <si>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</si>
  <si>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</si>
  <si>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</si>
  <si>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</si>
  <si>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</si>
  <si>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</si>
  <si>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</si>
  <si>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</si>
  <si>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</si>
  <si>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</si>
  <si>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</si>
  <si>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</si>
  <si>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</si>
  <si>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</si>
  <si>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</si>
  <si>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</si>
  <si>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</si>
  <si>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</si>
  <si>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</si>
  <si>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</si>
  <si>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</si>
  <si>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</si>
  <si>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</si>
  <si>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</si>
  <si>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</si>
  <si>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</si>
  <si>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</si>
  <si>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</si>
  <si>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</si>
  <si>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</si>
  <si>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</si>
  <si>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</si>
  <si>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</si>
  <si>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</si>
  <si>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</si>
  <si>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</si>
  <si>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</si>
  <si>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</si>
  <si>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</si>
  <si>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</si>
  <si>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</si>
  <si>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</si>
  <si>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</si>
  <si>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</si>
  <si>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</si>
  <si>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</si>
  <si>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</si>
  <si>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</si>
  <si>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</si>
  <si>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</si>
  <si>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</si>
  <si>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</si>
  <si>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</si>
  <si>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</si>
  <si>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</si>
  <si>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</si>
  <si>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</si>
  <si>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</si>
  <si>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</si>
  <si>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</si>
  <si>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</si>
  <si>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</si>
  <si>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</si>
  <si>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</si>
  <si>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</si>
  <si>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</si>
  <si>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</si>
  <si>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</si>
  <si>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</si>
  <si>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</si>
  <si>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</si>
  <si>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</si>
  <si>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</si>
  <si>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</si>
  <si>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</si>
  <si>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</si>
  <si>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</si>
  <si>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</si>
  <si>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</si>
  <si>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</si>
  <si>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</si>
  <si>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</si>
  <si>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</si>
  <si>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</si>
  <si>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</si>
  <si>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</si>
  <si>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2.1. Forgatási célú értékpapír beváltása</t>
  </si>
  <si>
    <t>10. Forgatási célú értékpapír vás.</t>
  </si>
  <si>
    <t>2.4. Államháztartáson belüli megelőlegezések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</si>
  <si>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</si>
  <si>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</si>
  <si>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</si>
  <si>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</si>
  <si>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</si>
  <si>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</si>
  <si>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</si>
  <si>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</si>
  <si>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</si>
  <si>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</si>
  <si>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</si>
  <si>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</si>
  <si>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</si>
  <si>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</si>
  <si>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</si>
  <si>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</si>
  <si>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</si>
  <si>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</si>
  <si>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</si>
  <si>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</si>
  <si>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</si>
  <si>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</si>
  <si>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nyitott szintere</t>
  </si>
  <si>
    <t xml:space="preserve">      Mosó pályázat önrésze</t>
  </si>
  <si>
    <t xml:space="preserve">      Pécselyi iskola tető felújítása tulajdonarányosan</t>
  </si>
  <si>
    <t xml:space="preserve">     Sportöltöző és sportpálya felújítása pályázat önrész</t>
  </si>
  <si>
    <t>ELTÉRÉS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</si>
  <si>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</si>
  <si>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2017. ÉVI EREDETI</t>
  </si>
  <si>
    <t>"Önkormányzati feladatellátást szolgáló fejlesztések támogatása" pályázat, utak felújítása önrész</t>
  </si>
  <si>
    <t xml:space="preserve">Falugondnokok egyesülete támogatás </t>
  </si>
  <si>
    <t xml:space="preserve">     Fűnyíró</t>
  </si>
  <si>
    <t xml:space="preserve">    Kisértékű tárgyi eszközök</t>
  </si>
  <si>
    <t>5. Egyéb működési célú támogatások áhb</t>
  </si>
  <si>
    <t>8. Egyéb működési célú támogatások áhk</t>
  </si>
  <si>
    <t>1. Működési célú garancia- és kezességvállalásból származó kifizetés áhb</t>
  </si>
  <si>
    <t>1. Működési célú garancia- és kezességvállalásból származó megtérülések áhk</t>
  </si>
  <si>
    <t xml:space="preserve">2. Munkaadót terhelő járulékok 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</si>
  <si>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</si>
  <si>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</si>
  <si>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</si>
  <si>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</si>
  <si>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</si>
  <si>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</si>
  <si>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</si>
  <si>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 xml:space="preserve">      Mosó pályázat munkálatok</t>
  </si>
  <si>
    <t xml:space="preserve">     Sportöltöző és sportpálya felújítása pályázat munkálatok</t>
  </si>
  <si>
    <t xml:space="preserve">     Sportöltöző és sportpálya felújítása pályázat támogatása</t>
  </si>
  <si>
    <t xml:space="preserve">      Mosó pályázat támogatás</t>
  </si>
  <si>
    <t>AZ ÖNKORMÁNYZAT FŐÖSSZESÍTŐJE</t>
  </si>
  <si>
    <t>BEVÉTELEK ELŐIRÁNYZATA</t>
  </si>
  <si>
    <t xml:space="preserve"> Az Önkormányzat felhalmozási bevételei és kiadásai  2017. év </t>
  </si>
  <si>
    <t xml:space="preserve">Bevétele és kiadások mérlege 2017. év </t>
  </si>
  <si>
    <t xml:space="preserve"> Az Önkormányzat önként vállalt feladatok bevételei és kiadásai  2017. év </t>
  </si>
  <si>
    <t xml:space="preserve"> Az Önkormányzat állami (államigazgatási) feladatok bevételei és kiadásai  2017. év </t>
  </si>
  <si>
    <t>2018. ÉVI EREDETI</t>
  </si>
  <si>
    <t>Polgármesteri illetmény támogatása</t>
  </si>
  <si>
    <t>Kiegészítés összege</t>
  </si>
  <si>
    <t xml:space="preserve">      MLSZ futballpály körbekerítés</t>
  </si>
  <si>
    <t>Immateriális javak beszerzése</t>
  </si>
  <si>
    <t xml:space="preserve">       Rendezési terv felülvizsgálat önrész</t>
  </si>
  <si>
    <t xml:space="preserve">     Önkormányzati fejlesztések 2018 önrész</t>
  </si>
  <si>
    <t xml:space="preserve">     Önkormányzati fejlesztések 2018 munkálatok</t>
  </si>
  <si>
    <t xml:space="preserve">     Önkormányzati fejlesztések 2018 támogatása</t>
  </si>
  <si>
    <t>9. Állami támogatás visszafizetési kötelezettség</t>
  </si>
  <si>
    <t>Bakonykarszt</t>
  </si>
  <si>
    <t xml:space="preserve">      LEADER pályázat Közösségi tér önrész 75/2018.(VIII.28.)</t>
  </si>
  <si>
    <t xml:space="preserve">      LEADER pályázat Közösségi tér munkálatok 75/2018.(VIII.28.)</t>
  </si>
  <si>
    <t xml:space="preserve">   Öreg Gella Útfelújítás önrész</t>
  </si>
  <si>
    <t xml:space="preserve">   Öreg Gella Útfelújítás munkálatok</t>
  </si>
  <si>
    <t xml:space="preserve">  2.1 Öreg Gella útfelújítás</t>
  </si>
  <si>
    <t xml:space="preserve"> 2.2 bérleti díjak</t>
  </si>
  <si>
    <t xml:space="preserve">  3.1 LEADER Közösségi tér </t>
  </si>
  <si>
    <t>EFOP-5.1.2-16-2017 Humán szolgáltatások fejlesztése</t>
  </si>
  <si>
    <t xml:space="preserve">      Mobil lemezgarázs</t>
  </si>
  <si>
    <t>Tüzifa támogatás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</si>
  <si>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</si>
  <si>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</si>
  <si>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</si>
  <si>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</si>
  <si>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2018 év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</si>
  <si>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</si>
  <si>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</si>
  <si>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</si>
  <si>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</si>
  <si>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</si>
  <si>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</si>
  <si>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</si>
  <si>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 (bérköltség)</t>
  </si>
  <si>
    <t>személyi juttatások járulékai</t>
  </si>
  <si>
    <t>egyéb személyi kiadások</t>
  </si>
  <si>
    <t>felújítások</t>
  </si>
  <si>
    <t>beruházások</t>
  </si>
  <si>
    <t>átadott pénzeszközök</t>
  </si>
  <si>
    <t>anyagköltség</t>
  </si>
  <si>
    <t>2018. évi  eredeti</t>
  </si>
  <si>
    <t>2018.évi várható</t>
  </si>
  <si>
    <t>2018. évről áthúzódó bérkompenzáció támogatása</t>
  </si>
  <si>
    <t>1. Szociális ágazati pótlék 2018</t>
  </si>
  <si>
    <t>2.Települési önkormányzatok szociális feladatainak egyéb támogatása</t>
  </si>
  <si>
    <t>3.Egyéb  szociális és gyermekjólétii feladatok támogatása</t>
  </si>
  <si>
    <t xml:space="preserve">    e) Falugondnoki vagy tanyagondnoki gszolgáltaás</t>
  </si>
  <si>
    <t xml:space="preserve">  a)Finanszírozás szempontjából eloismert dolgozók bértámogatása</t>
  </si>
  <si>
    <t xml:space="preserve">  b)Gyeremekétkeztetés üzemeltetési támogatása</t>
  </si>
  <si>
    <t>IV. A TELEPÜLÉSI ÖNKORMÁNYZATOK KULTURÁLIS FELADATAINAK TÁMOGATÁSA</t>
  </si>
  <si>
    <t>1.d )Településo önkormányzatok nyilvános könyvtári és közművelődési feladatok támogatása</t>
  </si>
  <si>
    <t>Helyi önkormányzat működési célú költségvetési támogatási és kiegészítő támogatásai</t>
  </si>
  <si>
    <t>Faluházért Alapítvány</t>
  </si>
  <si>
    <t xml:space="preserve"> 1.2 EFOP-5.1.2-16-2017 Humán szolgáltatások személyi juttatások</t>
  </si>
  <si>
    <t>2.1 EFOP-5.1.2-16-2017 Humán szolgáltatások munkaadói járulék</t>
  </si>
  <si>
    <t>2.1 EFOP-5.1.2-16-2017 Humán szolgáltatások egyéb szolgáltatás</t>
  </si>
  <si>
    <t>2.1 EFOP-5.1.2-16-2017 Humán szolgáltatások eszközbeszerzés</t>
  </si>
  <si>
    <t xml:space="preserve">MŰKÖDÉSI KIADÁSOK 2019. ÉV </t>
  </si>
  <si>
    <t xml:space="preserve"> Az Önkormányzat  kötelező feladatok bevételei és kiadásai  2019. év 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</si>
  <si>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</si>
  <si>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</si>
  <si>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</si>
  <si>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</si>
  <si>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</si>
  <si>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</si>
  <si>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</si>
  <si>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</si>
  <si>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</si>
  <si>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</si>
  <si>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</si>
  <si>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adott közvetett támogatások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</si>
  <si>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</si>
  <si>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</si>
  <si>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</si>
  <si>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</si>
  <si>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</si>
  <si>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</si>
  <si>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</si>
  <si>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</si>
  <si>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</si>
  <si>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</si>
  <si>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</si>
  <si>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</si>
  <si>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</si>
  <si>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</si>
  <si>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</si>
  <si>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</si>
  <si>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</si>
  <si>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</si>
  <si>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</si>
  <si>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</si>
  <si>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</si>
  <si>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</si>
  <si>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</si>
  <si>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</si>
  <si>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</si>
  <si>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</si>
  <si>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</si>
  <si>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</si>
  <si>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TERVEZETT ELŐIRÁNYZATAINAK KERETSZÁMAI</t>
  </si>
  <si>
    <t>2020. évi várható előirányzatok</t>
  </si>
  <si>
    <t>2021.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</si>
  <si>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</si>
  <si>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</si>
  <si>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</si>
  <si>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</si>
  <si>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</si>
  <si>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</si>
  <si>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</si>
  <si>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</si>
  <si>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</si>
  <si>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</si>
  <si>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</si>
  <si>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</si>
  <si>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Hiteltörlesztés</t>
  </si>
  <si>
    <t>Állami támogatás megelőlegezés visszafiz.</t>
  </si>
  <si>
    <t xml:space="preserve">     Nyomtató vásárlás</t>
  </si>
  <si>
    <t xml:space="preserve">    RZ kaszsa </t>
  </si>
  <si>
    <t>2018. évi eredeti előirányzat</t>
  </si>
  <si>
    <t>2018. évi várható</t>
  </si>
  <si>
    <t xml:space="preserve">ÁLLAMI TÁMOGATÁSOK 2019. ÉV </t>
  </si>
  <si>
    <t>Munakadói járulék</t>
  </si>
  <si>
    <t>EFOP-5.1.2-16-2017 Humán szolgáltatés anyagköltség</t>
  </si>
  <si>
    <t xml:space="preserve">                                (kedvezmények) 2019. év                       </t>
  </si>
  <si>
    <t>EURÓPAI UNIÓS TÁMOGATÁSSAL MEGVALÓSULÓ PROGRAMOK BEVÉTELEI ÉS KIADÁSAI 2018-2019. ÉV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</si>
  <si>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2019.</t>
    </r>
  </si>
  <si>
    <t xml:space="preserve"> 1.1 Személyi juttatások</t>
  </si>
  <si>
    <t>2019. évi eredeti ei.</t>
  </si>
  <si>
    <t>2022. évi várható előirányzatok</t>
  </si>
  <si>
    <t xml:space="preserve"> Az Önkormányzat  működési bevételei és kiadásai  2019. év </t>
  </si>
  <si>
    <t xml:space="preserve">AZ ÖNKORMÁNYZAT 2019-2022. ÉVEK </t>
  </si>
  <si>
    <t>2019. évi eredeti előirányzat</t>
  </si>
  <si>
    <t xml:space="preserve">FELHALMOZÁSI KIADÁSOK 2019. ÉV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</si>
</sst>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\ ##0"/>
  </numFmts>
  <fonts count="4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i/>
      <u/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sz val="12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22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2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2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43" fontId="24" fillId="0" borderId="0" applyFill="0" applyBorder="0" applyAlignment="0" applyProtection="0"/>
    <xf numFmtId="0" fontId="22" fillId="0" borderId="0"/>
    <xf numFmtId="0" fontId="25" fillId="0" borderId="0"/>
    <xf numFmtId="43" fontId="22" fillId="0" borderId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40" fillId="0" borderId="0"/>
    <xf numFmtId="0" fontId="25" fillId="0" borderId="0"/>
  </cellStyleXfs>
  <cellXfs count="467">
    <xf numFmtId="0" fontId="0" fillId="0" borderId="0" xfId="0"/>
    <xf numFmtId="0" fontId="0" fillId="0" borderId="0" xfId="0" applyFont="1"/>
    <xf numFmtId="0" fontId="20" fillId="0" borderId="0" xfId="0" applyFont="1"/>
    <xf numFmtId="3" fontId="20" fillId="0" borderId="0" xfId="0" applyNumberFormat="1" applyFont="1"/>
    <xf numFmtId="0" fontId="26" fillId="0" borderId="0" xfId="50" applyFont="1" applyAlignment="1">
      <alignment horizontal="center" wrapText="1"/>
    </xf>
    <xf numFmtId="0" fontId="27" fillId="0" borderId="0" xfId="50" applyFont="1"/>
    <xf numFmtId="0" fontId="27" fillId="0" borderId="12" xfId="50" applyFont="1" applyBorder="1"/>
    <xf numFmtId="3" fontId="26" fillId="0" borderId="12" xfId="50" applyNumberFormat="1" applyFont="1" applyBorder="1" applyAlignment="1">
      <alignment horizontal="right" wrapText="1"/>
    </xf>
    <xf numFmtId="3" fontId="27" fillId="0" borderId="12" xfId="50" applyNumberFormat="1" applyFont="1" applyBorder="1"/>
    <xf numFmtId="3" fontId="26" fillId="29" borderId="12" xfId="50" applyNumberFormat="1" applyFont="1" applyFill="1" applyBorder="1" applyAlignment="1">
      <alignment horizontal="right" wrapText="1"/>
    </xf>
    <xf numFmtId="0" fontId="27" fillId="29" borderId="12" xfId="50" applyFont="1" applyFill="1" applyBorder="1"/>
    <xf numFmtId="3" fontId="0" fillId="0" borderId="0" xfId="0" applyNumberFormat="1" applyFont="1"/>
    <xf numFmtId="0" fontId="0" fillId="0" borderId="0" xfId="0" applyFont="1" applyFill="1"/>
    <xf numFmtId="0" fontId="20" fillId="0" borderId="0" xfId="0" applyFont="1" applyFill="1"/>
    <xf numFmtId="3" fontId="20" fillId="0" borderId="12" xfId="0" applyNumberFormat="1" applyFont="1" applyFill="1" applyBorder="1" applyAlignment="1">
      <alignment horizontal="right" wrapText="1"/>
    </xf>
    <xf numFmtId="3" fontId="20" fillId="0" borderId="12" xfId="0" applyNumberFormat="1" applyFont="1" applyFill="1" applyBorder="1"/>
    <xf numFmtId="3" fontId="20" fillId="0" borderId="12" xfId="0" applyNumberFormat="1" applyFont="1" applyFill="1" applyBorder="1" applyAlignment="1">
      <alignment horizontal="right"/>
    </xf>
    <xf numFmtId="3" fontId="20" fillId="0" borderId="16" xfId="0" applyNumberFormat="1" applyFont="1" applyFill="1" applyBorder="1" applyAlignment="1">
      <alignment horizontal="right"/>
    </xf>
    <xf numFmtId="3" fontId="20" fillId="0" borderId="16" xfId="0" applyNumberFormat="1" applyFont="1" applyFill="1" applyBorder="1"/>
    <xf numFmtId="3" fontId="20" fillId="0" borderId="18" xfId="0" applyNumberFormat="1" applyFont="1" applyFill="1" applyBorder="1"/>
    <xf numFmtId="3" fontId="0" fillId="0" borderId="23" xfId="0" applyNumberFormat="1" applyFont="1" applyFill="1" applyBorder="1"/>
    <xf numFmtId="3" fontId="28" fillId="0" borderId="23" xfId="0" applyNumberFormat="1" applyFont="1" applyFill="1" applyBorder="1"/>
    <xf numFmtId="3" fontId="0" fillId="0" borderId="0" xfId="0" applyNumberFormat="1" applyFont="1" applyFill="1" applyBorder="1"/>
    <xf numFmtId="0" fontId="0" fillId="0" borderId="12" xfId="0" applyFont="1" applyFill="1" applyBorder="1"/>
    <xf numFmtId="0" fontId="20" fillId="0" borderId="12" xfId="0" applyFont="1" applyFill="1" applyBorder="1" applyAlignment="1">
      <alignment horizontal="center" wrapText="1"/>
    </xf>
    <xf numFmtId="0" fontId="20" fillId="0" borderId="16" xfId="0" applyFont="1" applyFill="1" applyBorder="1" applyAlignment="1">
      <alignment horizontal="right"/>
    </xf>
    <xf numFmtId="0" fontId="20" fillId="0" borderId="16" xfId="0" applyFont="1" applyFill="1" applyBorder="1" applyAlignment="1">
      <alignment horizontal="center" wrapText="1"/>
    </xf>
    <xf numFmtId="3" fontId="20" fillId="0" borderId="16" xfId="0" applyNumberFormat="1" applyFont="1" applyFill="1" applyBorder="1" applyAlignment="1">
      <alignment horizontal="right" wrapText="1"/>
    </xf>
    <xf numFmtId="3" fontId="20" fillId="0" borderId="19" xfId="0" applyNumberFormat="1" applyFont="1" applyFill="1" applyBorder="1"/>
    <xf numFmtId="49" fontId="0" fillId="0" borderId="0" xfId="0" applyNumberFormat="1" applyFont="1" applyFill="1" applyAlignment="1">
      <alignment horizontal="left" wrapText="1"/>
    </xf>
    <xf numFmtId="49" fontId="0" fillId="0" borderId="14" xfId="0" applyNumberFormat="1" applyFont="1" applyFill="1" applyBorder="1" applyAlignment="1">
      <alignment horizontal="left" wrapText="1"/>
    </xf>
    <xf numFmtId="49" fontId="20" fillId="0" borderId="14" xfId="0" applyNumberFormat="1" applyFont="1" applyFill="1" applyBorder="1" applyAlignment="1">
      <alignment horizontal="left" wrapText="1"/>
    </xf>
    <xf numFmtId="49" fontId="23" fillId="0" borderId="14" xfId="0" applyNumberFormat="1" applyFont="1" applyFill="1" applyBorder="1" applyAlignment="1">
      <alignment horizontal="left" wrapText="1"/>
    </xf>
    <xf numFmtId="49" fontId="20" fillId="0" borderId="17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26" fillId="0" borderId="12" xfId="50" applyNumberFormat="1" applyFont="1" applyBorder="1"/>
    <xf numFmtId="0" fontId="26" fillId="0" borderId="20" xfId="50" applyFont="1" applyBorder="1" applyAlignment="1">
      <alignment horizontal="center" vertical="center" wrapText="1"/>
    </xf>
    <xf numFmtId="0" fontId="26" fillId="0" borderId="21" xfId="50" applyFont="1" applyBorder="1" applyAlignment="1">
      <alignment horizontal="center" vertical="center" wrapText="1"/>
    </xf>
    <xf numFmtId="0" fontId="27" fillId="0" borderId="14" xfId="50" applyFont="1" applyBorder="1" applyAlignment="1">
      <alignment horizontal="left" wrapText="1"/>
    </xf>
    <xf numFmtId="3" fontId="27" fillId="0" borderId="16" xfId="50" applyNumberFormat="1" applyFont="1" applyBorder="1"/>
    <xf numFmtId="0" fontId="26" fillId="0" borderId="14" xfId="50" applyFont="1" applyBorder="1" applyAlignment="1">
      <alignment horizontal="left" wrapText="1"/>
    </xf>
    <xf numFmtId="0" fontId="26" fillId="29" borderId="14" xfId="50" applyFont="1" applyFill="1" applyBorder="1" applyAlignment="1">
      <alignment horizontal="left" wrapText="1"/>
    </xf>
    <xf numFmtId="0" fontId="26" fillId="29" borderId="17" xfId="50" applyFont="1" applyFill="1" applyBorder="1" applyAlignment="1">
      <alignment horizontal="left" wrapText="1"/>
    </xf>
    <xf numFmtId="3" fontId="26" fillId="29" borderId="18" xfId="50" applyNumberFormat="1" applyFont="1" applyFill="1" applyBorder="1" applyAlignment="1">
      <alignment horizontal="right" wrapText="1"/>
    </xf>
    <xf numFmtId="3" fontId="0" fillId="0" borderId="16" xfId="0" applyNumberFormat="1" applyFont="1" applyFill="1" applyBorder="1" applyAlignment="1">
      <alignment horizontal="right" wrapText="1"/>
    </xf>
    <xf numFmtId="0" fontId="27" fillId="0" borderId="0" xfId="50" applyFont="1" applyAlignment="1">
      <alignment horizontal="center" vertical="center"/>
    </xf>
    <xf numFmtId="0" fontId="26" fillId="0" borderId="0" xfId="50" applyFont="1"/>
    <xf numFmtId="0" fontId="26" fillId="29" borderId="0" xfId="50" applyFont="1" applyFill="1" applyBorder="1"/>
    <xf numFmtId="0" fontId="26" fillId="29" borderId="0" xfId="50" applyFont="1" applyFill="1"/>
    <xf numFmtId="0" fontId="27" fillId="0" borderId="0" xfId="50" applyFont="1" applyAlignment="1">
      <alignment wrapText="1"/>
    </xf>
    <xf numFmtId="0" fontId="26" fillId="29" borderId="12" xfId="50" applyFont="1" applyFill="1" applyBorder="1"/>
    <xf numFmtId="0" fontId="26" fillId="0" borderId="21" xfId="50" applyFont="1" applyBorder="1" applyAlignment="1">
      <alignment horizontal="center" vertical="center"/>
    </xf>
    <xf numFmtId="0" fontId="26" fillId="0" borderId="22" xfId="50" applyFont="1" applyBorder="1" applyAlignment="1">
      <alignment horizontal="center" vertical="center"/>
    </xf>
    <xf numFmtId="0" fontId="27" fillId="29" borderId="14" xfId="49" applyFont="1" applyFill="1" applyBorder="1" applyAlignment="1">
      <alignment wrapText="1"/>
    </xf>
    <xf numFmtId="0" fontId="26" fillId="0" borderId="14" xfId="49" applyFont="1" applyBorder="1" applyAlignment="1">
      <alignment horizontal="left" wrapText="1"/>
    </xf>
    <xf numFmtId="3" fontId="27" fillId="0" borderId="14" xfId="43" applyNumberFormat="1" applyFont="1" applyFill="1" applyBorder="1" applyAlignment="1">
      <alignment wrapText="1"/>
    </xf>
    <xf numFmtId="0" fontId="27" fillId="0" borderId="11" xfId="50" applyFont="1" applyBorder="1"/>
    <xf numFmtId="0" fontId="27" fillId="0" borderId="13" xfId="50" applyFont="1" applyBorder="1"/>
    <xf numFmtId="0" fontId="27" fillId="0" borderId="0" xfId="50" applyFont="1" applyBorder="1"/>
    <xf numFmtId="0" fontId="27" fillId="0" borderId="10" xfId="50" applyFont="1" applyBorder="1"/>
    <xf numFmtId="0" fontId="29" fillId="29" borderId="0" xfId="50" applyFont="1" applyFill="1" applyBorder="1"/>
    <xf numFmtId="0" fontId="30" fillId="29" borderId="12" xfId="50" applyFont="1" applyFill="1" applyBorder="1"/>
    <xf numFmtId="0" fontId="30" fillId="29" borderId="0" xfId="50" applyFont="1" applyFill="1" applyBorder="1"/>
    <xf numFmtId="3" fontId="27" fillId="0" borderId="12" xfId="50" applyNumberFormat="1" applyFont="1" applyFill="1" applyBorder="1" applyAlignment="1">
      <alignment horizontal="right" wrapText="1"/>
    </xf>
    <xf numFmtId="3" fontId="26" fillId="29" borderId="12" xfId="50" applyNumberFormat="1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0" fontId="27" fillId="29" borderId="12" xfId="50" applyFont="1" applyFill="1" applyBorder="1" applyAlignment="1">
      <alignment vertical="center" wrapText="1"/>
    </xf>
    <xf numFmtId="0" fontId="27" fillId="29" borderId="0" xfId="50" applyFont="1" applyFill="1" applyBorder="1" applyAlignment="1">
      <alignment vertical="center" wrapText="1"/>
    </xf>
    <xf numFmtId="0" fontId="27" fillId="29" borderId="12" xfId="50" applyFont="1" applyFill="1" applyBorder="1" applyAlignment="1">
      <alignment vertical="center"/>
    </xf>
    <xf numFmtId="0" fontId="27" fillId="29" borderId="0" xfId="50" applyFont="1" applyFill="1" applyBorder="1" applyAlignment="1">
      <alignment vertical="center"/>
    </xf>
    <xf numFmtId="3" fontId="27" fillId="29" borderId="12" xfId="50" applyNumberFormat="1" applyFont="1" applyFill="1" applyBorder="1" applyAlignment="1">
      <alignment vertical="center"/>
    </xf>
    <xf numFmtId="0" fontId="26" fillId="29" borderId="12" xfId="50" applyFont="1" applyFill="1" applyBorder="1" applyAlignment="1">
      <alignment vertical="center"/>
    </xf>
    <xf numFmtId="3" fontId="27" fillId="0" borderId="12" xfId="50" applyNumberFormat="1" applyFont="1" applyFill="1" applyBorder="1"/>
    <xf numFmtId="3" fontId="26" fillId="0" borderId="12" xfId="50" applyNumberFormat="1" applyFont="1" applyFill="1" applyBorder="1" applyAlignment="1">
      <alignment horizontal="right" wrapText="1"/>
    </xf>
    <xf numFmtId="3" fontId="26" fillId="0" borderId="18" xfId="50" applyNumberFormat="1" applyFont="1" applyFill="1" applyBorder="1" applyAlignment="1">
      <alignment horizontal="right" wrapText="1"/>
    </xf>
    <xf numFmtId="0" fontId="26" fillId="0" borderId="20" xfId="50" applyFont="1" applyFill="1" applyBorder="1" applyAlignment="1">
      <alignment horizontal="center" vertical="center" wrapText="1"/>
    </xf>
    <xf numFmtId="0" fontId="26" fillId="0" borderId="14" xfId="50" applyFont="1" applyFill="1" applyBorder="1" applyAlignment="1">
      <alignment horizontal="left" vertical="center" wrapText="1" indent="1"/>
    </xf>
    <xf numFmtId="0" fontId="27" fillId="0" borderId="16" xfId="44" applyFont="1" applyBorder="1"/>
    <xf numFmtId="0" fontId="26" fillId="0" borderId="14" xfId="50" applyFont="1" applyFill="1" applyBorder="1" applyAlignment="1">
      <alignment horizontal="left" vertical="center" wrapText="1" indent="2"/>
    </xf>
    <xf numFmtId="3" fontId="27" fillId="0" borderId="12" xfId="0" applyNumberFormat="1" applyFont="1" applyBorder="1"/>
    <xf numFmtId="0" fontId="27" fillId="0" borderId="14" xfId="50" applyFont="1" applyFill="1" applyBorder="1"/>
    <xf numFmtId="0" fontId="27" fillId="0" borderId="14" xfId="50" applyFont="1" applyFill="1" applyBorder="1" applyAlignment="1">
      <alignment horizontal="left" vertical="center" wrapText="1" indent="2"/>
    </xf>
    <xf numFmtId="0" fontId="27" fillId="0" borderId="14" xfId="50" applyFont="1" applyFill="1" applyBorder="1" applyAlignment="1">
      <alignment horizontal="left" vertical="center" wrapText="1" indent="1"/>
    </xf>
    <xf numFmtId="3" fontId="27" fillId="0" borderId="14" xfId="50" applyNumberFormat="1" applyFont="1" applyFill="1" applyBorder="1" applyAlignment="1">
      <alignment horizontal="left" vertical="center" wrapText="1" indent="1"/>
    </xf>
    <xf numFmtId="3" fontId="27" fillId="0" borderId="12" xfId="44" applyNumberFormat="1" applyFont="1" applyBorder="1"/>
    <xf numFmtId="0" fontId="26" fillId="0" borderId="17" xfId="50" applyFont="1" applyFill="1" applyBorder="1" applyAlignment="1">
      <alignment horizontal="left" vertical="center" wrapText="1" indent="1"/>
    </xf>
    <xf numFmtId="3" fontId="26" fillId="0" borderId="18" xfId="44" applyNumberFormat="1" applyFont="1" applyBorder="1"/>
    <xf numFmtId="3" fontId="26" fillId="0" borderId="20" xfId="43" applyNumberFormat="1" applyFont="1" applyBorder="1" applyAlignment="1">
      <alignment horizontal="center" wrapText="1"/>
    </xf>
    <xf numFmtId="3" fontId="27" fillId="0" borderId="14" xfId="86" applyNumberFormat="1" applyFont="1" applyBorder="1" applyAlignment="1">
      <alignment horizontal="left" wrapText="1"/>
    </xf>
    <xf numFmtId="3" fontId="29" fillId="0" borderId="14" xfId="86" applyNumberFormat="1" applyFont="1" applyBorder="1" applyAlignment="1">
      <alignment horizontal="left" wrapText="1"/>
    </xf>
    <xf numFmtId="3" fontId="26" fillId="0" borderId="14" xfId="0" applyNumberFormat="1" applyFont="1" applyFill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right"/>
    </xf>
    <xf numFmtId="3" fontId="27" fillId="0" borderId="14" xfId="0" applyNumberFormat="1" applyFont="1" applyFill="1" applyBorder="1" applyAlignment="1">
      <alignment horizontal="left" wrapText="1"/>
    </xf>
    <xf numFmtId="3" fontId="27" fillId="0" borderId="12" xfId="86" applyNumberFormat="1" applyFont="1" applyFill="1" applyBorder="1" applyAlignment="1">
      <alignment horizontal="right"/>
    </xf>
    <xf numFmtId="3" fontId="29" fillId="0" borderId="14" xfId="0" applyNumberFormat="1" applyFont="1" applyFill="1" applyBorder="1" applyAlignment="1">
      <alignment horizontal="left" wrapText="1"/>
    </xf>
    <xf numFmtId="3" fontId="29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/>
    <xf numFmtId="3" fontId="27" fillId="0" borderId="12" xfId="86" applyNumberFormat="1" applyFont="1" applyFill="1" applyBorder="1" applyAlignment="1"/>
    <xf numFmtId="3" fontId="26" fillId="0" borderId="14" xfId="43" applyNumberFormat="1" applyFont="1" applyBorder="1" applyAlignment="1">
      <alignment wrapText="1"/>
    </xf>
    <xf numFmtId="3" fontId="26" fillId="0" borderId="12" xfId="43" applyNumberFormat="1" applyFont="1" applyFill="1" applyBorder="1" applyAlignment="1"/>
    <xf numFmtId="3" fontId="27" fillId="0" borderId="12" xfId="43" applyNumberFormat="1" applyFont="1" applyFill="1" applyBorder="1" applyAlignment="1"/>
    <xf numFmtId="3" fontId="27" fillId="0" borderId="0" xfId="44" applyNumberFormat="1" applyFont="1"/>
    <xf numFmtId="3" fontId="27" fillId="0" borderId="0" xfId="44" applyNumberFormat="1" applyFont="1" applyAlignment="1">
      <alignment wrapText="1"/>
    </xf>
    <xf numFmtId="3" fontId="26" fillId="0" borderId="20" xfId="44" applyNumberFormat="1" applyFont="1" applyBorder="1" applyAlignment="1">
      <alignment wrapText="1"/>
    </xf>
    <xf numFmtId="3" fontId="26" fillId="0" borderId="21" xfId="44" applyNumberFormat="1" applyFont="1" applyBorder="1" applyAlignment="1">
      <alignment wrapText="1"/>
    </xf>
    <xf numFmtId="3" fontId="27" fillId="29" borderId="14" xfId="50" applyNumberFormat="1" applyFont="1" applyFill="1" applyBorder="1" applyAlignment="1">
      <alignment wrapText="1"/>
    </xf>
    <xf numFmtId="3" fontId="27" fillId="0" borderId="12" xfId="44" applyNumberFormat="1" applyFont="1" applyBorder="1" applyAlignment="1">
      <alignment wrapText="1"/>
    </xf>
    <xf numFmtId="3" fontId="27" fillId="0" borderId="16" xfId="44" applyNumberFormat="1" applyFont="1" applyBorder="1"/>
    <xf numFmtId="3" fontId="27" fillId="0" borderId="14" xfId="44" applyNumberFormat="1" applyFont="1" applyBorder="1" applyAlignment="1">
      <alignment wrapText="1"/>
    </xf>
    <xf numFmtId="3" fontId="27" fillId="29" borderId="14" xfId="49" applyNumberFormat="1" applyFont="1" applyFill="1" applyBorder="1" applyAlignment="1">
      <alignment wrapText="1"/>
    </xf>
    <xf numFmtId="3" fontId="26" fillId="0" borderId="14" xfId="44" applyNumberFormat="1" applyFont="1" applyBorder="1" applyAlignment="1">
      <alignment wrapText="1"/>
    </xf>
    <xf numFmtId="3" fontId="26" fillId="0" borderId="12" xfId="44" applyNumberFormat="1" applyFont="1" applyBorder="1"/>
    <xf numFmtId="3" fontId="26" fillId="0" borderId="12" xfId="44" applyNumberFormat="1" applyFont="1" applyBorder="1" applyAlignment="1">
      <alignment wrapText="1"/>
    </xf>
    <xf numFmtId="3" fontId="26" fillId="0" borderId="16" xfId="44" applyNumberFormat="1" applyFont="1" applyBorder="1"/>
    <xf numFmtId="3" fontId="26" fillId="0" borderId="0" xfId="44" applyNumberFormat="1" applyFont="1"/>
    <xf numFmtId="3" fontId="26" fillId="0" borderId="17" xfId="44" applyNumberFormat="1" applyFont="1" applyBorder="1" applyAlignment="1">
      <alignment wrapText="1"/>
    </xf>
    <xf numFmtId="3" fontId="26" fillId="0" borderId="18" xfId="44" applyNumberFormat="1" applyFont="1" applyBorder="1" applyAlignment="1">
      <alignment wrapText="1"/>
    </xf>
    <xf numFmtId="3" fontId="27" fillId="0" borderId="12" xfId="44" applyNumberFormat="1" applyFont="1" applyFill="1" applyBorder="1" applyAlignment="1">
      <alignment wrapText="1"/>
    </xf>
    <xf numFmtId="3" fontId="26" fillId="0" borderId="0" xfId="44" applyNumberFormat="1" applyFont="1" applyBorder="1" applyAlignment="1">
      <alignment wrapText="1"/>
    </xf>
    <xf numFmtId="3" fontId="26" fillId="0" borderId="0" xfId="44" applyNumberFormat="1" applyFont="1" applyBorder="1"/>
    <xf numFmtId="3" fontId="27" fillId="0" borderId="0" xfId="48" applyNumberFormat="1" applyFont="1" applyAlignment="1">
      <alignment wrapText="1"/>
    </xf>
    <xf numFmtId="3" fontId="27" fillId="0" borderId="0" xfId="48" applyNumberFormat="1" applyFont="1"/>
    <xf numFmtId="3" fontId="26" fillId="0" borderId="20" xfId="48" applyNumberFormat="1" applyFont="1" applyBorder="1" applyAlignment="1">
      <alignment wrapText="1"/>
    </xf>
    <xf numFmtId="3" fontId="26" fillId="0" borderId="21" xfId="48" applyNumberFormat="1" applyFont="1" applyBorder="1" applyAlignment="1">
      <alignment wrapText="1"/>
    </xf>
    <xf numFmtId="3" fontId="26" fillId="0" borderId="14" xfId="48" applyNumberFormat="1" applyFont="1" applyBorder="1" applyAlignment="1">
      <alignment wrapText="1"/>
    </xf>
    <xf numFmtId="3" fontId="26" fillId="29" borderId="12" xfId="51" applyNumberFormat="1" applyFont="1" applyFill="1" applyBorder="1" applyAlignment="1">
      <alignment horizontal="center" vertical="center" wrapText="1"/>
    </xf>
    <xf numFmtId="3" fontId="26" fillId="0" borderId="12" xfId="48" applyNumberFormat="1" applyFont="1" applyBorder="1" applyAlignment="1">
      <alignment wrapText="1"/>
    </xf>
    <xf numFmtId="3" fontId="27" fillId="0" borderId="16" xfId="48" applyNumberFormat="1" applyFont="1" applyBorder="1" applyAlignment="1">
      <alignment wrapText="1"/>
    </xf>
    <xf numFmtId="3" fontId="27" fillId="0" borderId="14" xfId="50" applyNumberFormat="1" applyFont="1" applyBorder="1" applyAlignment="1">
      <alignment horizontal="left" wrapText="1"/>
    </xf>
    <xf numFmtId="3" fontId="27" fillId="0" borderId="12" xfId="48" applyNumberFormat="1" applyFont="1" applyBorder="1"/>
    <xf numFmtId="3" fontId="27" fillId="0" borderId="12" xfId="46" applyNumberFormat="1" applyFont="1" applyBorder="1" applyAlignment="1">
      <alignment wrapText="1"/>
    </xf>
    <xf numFmtId="3" fontId="27" fillId="0" borderId="16" xfId="48" applyNumberFormat="1" applyFont="1" applyBorder="1"/>
    <xf numFmtId="3" fontId="27" fillId="0" borderId="14" xfId="46" applyNumberFormat="1" applyFont="1" applyBorder="1" applyAlignment="1">
      <alignment wrapText="1"/>
    </xf>
    <xf numFmtId="3" fontId="27" fillId="29" borderId="12" xfId="51" applyNumberFormat="1" applyFont="1" applyFill="1" applyBorder="1" applyAlignment="1">
      <alignment horizontal="right" wrapText="1"/>
    </xf>
    <xf numFmtId="3" fontId="26" fillId="0" borderId="12" xfId="48" applyNumberFormat="1" applyFont="1" applyBorder="1"/>
    <xf numFmtId="3" fontId="26" fillId="0" borderId="16" xfId="48" applyNumberFormat="1" applyFont="1" applyBorder="1"/>
    <xf numFmtId="3" fontId="26" fillId="0" borderId="0" xfId="48" applyNumberFormat="1" applyFont="1"/>
    <xf numFmtId="3" fontId="27" fillId="0" borderId="14" xfId="48" applyNumberFormat="1" applyFont="1" applyBorder="1" applyAlignment="1">
      <alignment wrapText="1"/>
    </xf>
    <xf numFmtId="3" fontId="27" fillId="0" borderId="12" xfId="48" applyNumberFormat="1" applyFont="1" applyBorder="1" applyAlignment="1">
      <alignment wrapText="1"/>
    </xf>
    <xf numFmtId="3" fontId="27" fillId="0" borderId="12" xfId="46" applyNumberFormat="1" applyFont="1" applyFill="1" applyBorder="1" applyAlignment="1">
      <alignment wrapText="1"/>
    </xf>
    <xf numFmtId="3" fontId="26" fillId="0" borderId="17" xfId="48" applyNumberFormat="1" applyFont="1" applyBorder="1" applyAlignment="1">
      <alignment wrapText="1"/>
    </xf>
    <xf numFmtId="3" fontId="26" fillId="0" borderId="18" xfId="48" applyNumberFormat="1" applyFont="1" applyBorder="1"/>
    <xf numFmtId="3" fontId="26" fillId="0" borderId="18" xfId="48" applyNumberFormat="1" applyFont="1" applyBorder="1" applyAlignment="1">
      <alignment wrapText="1"/>
    </xf>
    <xf numFmtId="3" fontId="27" fillId="0" borderId="0" xfId="86" applyNumberFormat="1" applyFont="1" applyBorder="1"/>
    <xf numFmtId="3" fontId="27" fillId="0" borderId="0" xfId="86" applyNumberFormat="1" applyFont="1" applyFill="1" applyBorder="1"/>
    <xf numFmtId="3" fontId="27" fillId="0" borderId="0" xfId="43" applyNumberFormat="1" applyFont="1" applyAlignment="1">
      <alignment wrapText="1"/>
    </xf>
    <xf numFmtId="3" fontId="27" fillId="0" borderId="0" xfId="43" applyNumberFormat="1" applyFont="1"/>
    <xf numFmtId="3" fontId="32" fillId="0" borderId="0" xfId="43" applyNumberFormat="1" applyFont="1" applyAlignment="1">
      <alignment horizontal="center"/>
    </xf>
    <xf numFmtId="3" fontId="32" fillId="0" borderId="0" xfId="86" applyNumberFormat="1" applyFont="1" applyBorder="1" applyAlignment="1">
      <alignment horizontal="center"/>
    </xf>
    <xf numFmtId="3" fontId="32" fillId="0" borderId="0" xfId="86" applyNumberFormat="1" applyFont="1" applyFill="1" applyBorder="1" applyAlignment="1">
      <alignment horizontal="center"/>
    </xf>
    <xf numFmtId="3" fontId="31" fillId="0" borderId="0" xfId="43" applyNumberFormat="1" applyFont="1" applyFill="1" applyAlignment="1">
      <alignment horizontal="center"/>
    </xf>
    <xf numFmtId="3" fontId="31" fillId="0" borderId="0" xfId="43" applyNumberFormat="1" applyFont="1" applyAlignment="1">
      <alignment horizontal="center"/>
    </xf>
    <xf numFmtId="3" fontId="26" fillId="0" borderId="0" xfId="43" applyNumberFormat="1" applyFont="1" applyFill="1"/>
    <xf numFmtId="3" fontId="26" fillId="0" borderId="0" xfId="43" applyNumberFormat="1" applyFont="1"/>
    <xf numFmtId="3" fontId="26" fillId="0" borderId="12" xfId="0" applyNumberFormat="1" applyFont="1" applyBorder="1"/>
    <xf numFmtId="3" fontId="27" fillId="0" borderId="0" xfId="50" applyNumberFormat="1" applyFont="1" applyFill="1" applyBorder="1" applyAlignment="1">
      <alignment horizontal="right" wrapText="1"/>
    </xf>
    <xf numFmtId="3" fontId="26" fillId="0" borderId="0" xfId="50" applyNumberFormat="1" applyFont="1" applyFill="1" applyBorder="1" applyAlignment="1">
      <alignment horizontal="right" wrapText="1"/>
    </xf>
    <xf numFmtId="0" fontId="27" fillId="0" borderId="0" xfId="44" applyFont="1"/>
    <xf numFmtId="0" fontId="26" fillId="0" borderId="0" xfId="44" applyFont="1"/>
    <xf numFmtId="0" fontId="26" fillId="0" borderId="0" xfId="50" applyFont="1" applyFill="1" applyBorder="1"/>
    <xf numFmtId="0" fontId="27" fillId="0" borderId="0" xfId="50" applyFont="1" applyFill="1" applyBorder="1"/>
    <xf numFmtId="3" fontId="27" fillId="29" borderId="12" xfId="50" applyNumberFormat="1" applyFont="1" applyFill="1" applyBorder="1"/>
    <xf numFmtId="3" fontId="26" fillId="0" borderId="0" xfId="50" applyNumberFormat="1" applyFont="1"/>
    <xf numFmtId="3" fontId="27" fillId="0" borderId="0" xfId="50" applyNumberFormat="1" applyFont="1"/>
    <xf numFmtId="3" fontId="29" fillId="0" borderId="14" xfId="86" applyNumberFormat="1" applyFont="1" applyFill="1" applyBorder="1" applyAlignment="1">
      <alignment horizontal="left" wrapText="1"/>
    </xf>
    <xf numFmtId="3" fontId="32" fillId="0" borderId="0" xfId="43" applyNumberFormat="1" applyFont="1" applyFill="1" applyAlignment="1">
      <alignment horizontal="right" vertical="center"/>
    </xf>
    <xf numFmtId="3" fontId="26" fillId="0" borderId="0" xfId="43" applyNumberFormat="1" applyFont="1" applyFill="1" applyAlignment="1">
      <alignment horizontal="right" vertical="center"/>
    </xf>
    <xf numFmtId="3" fontId="32" fillId="0" borderId="0" xfId="86" applyNumberFormat="1" applyFont="1" applyBorder="1" applyAlignment="1">
      <alignment horizontal="right" vertical="center"/>
    </xf>
    <xf numFmtId="3" fontId="27" fillId="0" borderId="0" xfId="86" applyNumberFormat="1" applyFont="1" applyBorder="1" applyAlignment="1">
      <alignment horizontal="right" vertical="center"/>
    </xf>
    <xf numFmtId="3" fontId="26" fillId="0" borderId="14" xfId="86" applyNumberFormat="1" applyFont="1" applyBorder="1" applyAlignment="1">
      <alignment horizontal="left" vertical="center" wrapText="1"/>
    </xf>
    <xf numFmtId="0" fontId="26" fillId="0" borderId="12" xfId="50" applyFont="1" applyBorder="1" applyAlignment="1">
      <alignment horizontal="center" vertical="center" wrapText="1"/>
    </xf>
    <xf numFmtId="0" fontId="26" fillId="0" borderId="12" xfId="50" applyFont="1" applyBorder="1" applyAlignment="1">
      <alignment horizontal="center" vertical="center"/>
    </xf>
    <xf numFmtId="0" fontId="27" fillId="0" borderId="0" xfId="85" applyFont="1" applyFill="1"/>
    <xf numFmtId="0" fontId="27" fillId="0" borderId="0" xfId="0" applyFont="1"/>
    <xf numFmtId="0" fontId="26" fillId="0" borderId="20" xfId="85" applyFont="1" applyFill="1" applyBorder="1" applyAlignment="1">
      <alignment horizontal="center" vertical="center" wrapText="1"/>
    </xf>
    <xf numFmtId="0" fontId="26" fillId="0" borderId="14" xfId="85" applyFont="1" applyFill="1" applyBorder="1" applyAlignment="1">
      <alignment horizontal="left" vertical="center" wrapText="1"/>
    </xf>
    <xf numFmtId="0" fontId="27" fillId="0" borderId="14" xfId="85" applyFont="1" applyFill="1" applyBorder="1" applyAlignment="1">
      <alignment wrapText="1"/>
    </xf>
    <xf numFmtId="3" fontId="27" fillId="0" borderId="0" xfId="0" applyNumberFormat="1" applyFont="1"/>
    <xf numFmtId="49" fontId="27" fillId="0" borderId="14" xfId="85" applyNumberFormat="1" applyFont="1" applyFill="1" applyBorder="1" applyAlignment="1">
      <alignment wrapText="1"/>
    </xf>
    <xf numFmtId="0" fontId="27" fillId="0" borderId="14" xfId="85" applyFont="1" applyFill="1" applyBorder="1"/>
    <xf numFmtId="0" fontId="26" fillId="0" borderId="14" xfId="49" applyFont="1" applyFill="1" applyBorder="1" applyAlignment="1">
      <alignment horizontal="left" vertical="center" wrapText="1" indent="1"/>
    </xf>
    <xf numFmtId="0" fontId="26" fillId="0" borderId="14" xfId="85" applyFont="1" applyFill="1" applyBorder="1" applyAlignment="1">
      <alignment wrapText="1"/>
    </xf>
    <xf numFmtId="0" fontId="26" fillId="0" borderId="17" xfId="85" applyFont="1" applyFill="1" applyBorder="1"/>
    <xf numFmtId="0" fontId="27" fillId="0" borderId="15" xfId="85" applyFont="1" applyFill="1" applyBorder="1"/>
    <xf numFmtId="0" fontId="26" fillId="0" borderId="0" xfId="85" applyFont="1" applyFill="1"/>
    <xf numFmtId="3" fontId="27" fillId="0" borderId="0" xfId="85" applyNumberFormat="1" applyFont="1" applyFill="1"/>
    <xf numFmtId="0" fontId="26" fillId="0" borderId="0" xfId="50" applyFont="1" applyFill="1" applyBorder="1" applyAlignment="1">
      <alignment horizontal="left" vertical="center" wrapText="1" indent="1"/>
    </xf>
    <xf numFmtId="0" fontId="27" fillId="0" borderId="0" xfId="50" applyFont="1" applyFill="1" applyBorder="1" applyAlignment="1">
      <alignment horizontal="left" vertical="center" wrapText="1" indent="2"/>
    </xf>
    <xf numFmtId="3" fontId="27" fillId="0" borderId="0" xfId="50" applyNumberFormat="1" applyFont="1" applyFill="1" applyBorder="1" applyAlignment="1">
      <alignment horizontal="left" vertical="center" wrapText="1" indent="2"/>
    </xf>
    <xf numFmtId="0" fontId="26" fillId="0" borderId="14" xfId="45" applyFont="1" applyFill="1" applyBorder="1"/>
    <xf numFmtId="3" fontId="26" fillId="29" borderId="12" xfId="45" applyNumberFormat="1" applyFont="1" applyFill="1" applyBorder="1" applyAlignment="1">
      <alignment horizontal="right"/>
    </xf>
    <xf numFmtId="4" fontId="26" fillId="0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0" fontId="27" fillId="0" borderId="14" xfId="45" applyFont="1" applyFill="1" applyBorder="1"/>
    <xf numFmtId="4" fontId="27" fillId="0" borderId="12" xfId="45" applyNumberFormat="1" applyFont="1" applyFill="1" applyBorder="1"/>
    <xf numFmtId="3" fontId="27" fillId="29" borderId="12" xfId="45" applyNumberFormat="1" applyFont="1" applyFill="1" applyBorder="1"/>
    <xf numFmtId="3" fontId="27" fillId="0" borderId="12" xfId="0" applyNumberFormat="1" applyFont="1" applyBorder="1" applyAlignment="1">
      <alignment horizontal="right"/>
    </xf>
    <xf numFmtId="3" fontId="27" fillId="29" borderId="12" xfId="45" applyNumberFormat="1" applyFont="1" applyFill="1" applyBorder="1" applyAlignment="1">
      <alignment horizontal="right"/>
    </xf>
    <xf numFmtId="0" fontId="26" fillId="0" borderId="14" xfId="47" applyFont="1" applyFill="1" applyBorder="1"/>
    <xf numFmtId="0" fontId="27" fillId="0" borderId="12" xfId="45" applyFont="1" applyFill="1" applyBorder="1"/>
    <xf numFmtId="3" fontId="27" fillId="0" borderId="12" xfId="45" applyNumberFormat="1" applyFont="1" applyFill="1" applyBorder="1"/>
    <xf numFmtId="165" fontId="27" fillId="29" borderId="12" xfId="45" applyNumberFormat="1" applyFont="1" applyFill="1" applyBorder="1"/>
    <xf numFmtId="3" fontId="27" fillId="0" borderId="12" xfId="45" applyNumberFormat="1" applyFont="1" applyBorder="1"/>
    <xf numFmtId="165" fontId="26" fillId="29" borderId="12" xfId="45" applyNumberFormat="1" applyFont="1" applyFill="1" applyBorder="1"/>
    <xf numFmtId="0" fontId="26" fillId="0" borderId="14" xfId="0" applyFont="1" applyBorder="1"/>
    <xf numFmtId="3" fontId="26" fillId="0" borderId="12" xfId="45" applyNumberFormat="1" applyFont="1" applyBorder="1"/>
    <xf numFmtId="0" fontId="27" fillId="0" borderId="14" xfId="0" applyFont="1" applyBorder="1"/>
    <xf numFmtId="0" fontId="27" fillId="0" borderId="14" xfId="45" applyFont="1" applyFill="1" applyBorder="1" applyAlignment="1">
      <alignment wrapText="1"/>
    </xf>
    <xf numFmtId="2" fontId="26" fillId="0" borderId="12" xfId="45" applyNumberFormat="1" applyFont="1" applyFill="1" applyBorder="1"/>
    <xf numFmtId="0" fontId="27" fillId="0" borderId="0" xfId="0" applyFont="1" applyFill="1"/>
    <xf numFmtId="0" fontId="27" fillId="0" borderId="12" xfId="45" applyFont="1" applyBorder="1"/>
    <xf numFmtId="3" fontId="26" fillId="0" borderId="14" xfId="45" applyNumberFormat="1" applyFont="1" applyFill="1" applyBorder="1"/>
    <xf numFmtId="0" fontId="26" fillId="0" borderId="12" xfId="45" applyFont="1" applyBorder="1"/>
    <xf numFmtId="3" fontId="27" fillId="0" borderId="14" xfId="45" applyNumberFormat="1" applyFont="1" applyFill="1" applyBorder="1"/>
    <xf numFmtId="0" fontId="26" fillId="0" borderId="17" xfId="45" applyFont="1" applyFill="1" applyBorder="1"/>
    <xf numFmtId="0" fontId="27" fillId="0" borderId="18" xfId="45" applyFont="1" applyBorder="1"/>
    <xf numFmtId="3" fontId="26" fillId="0" borderId="18" xfId="45" applyNumberFormat="1" applyFont="1" applyBorder="1"/>
    <xf numFmtId="3" fontId="27" fillId="29" borderId="12" xfId="50" applyNumberFormat="1" applyFont="1" applyFill="1" applyBorder="1" applyAlignment="1">
      <alignment horizontal="right"/>
    </xf>
    <xf numFmtId="0" fontId="26" fillId="0" borderId="0" xfId="50" applyFont="1" applyFill="1"/>
    <xf numFmtId="0" fontId="26" fillId="0" borderId="14" xfId="50" applyFont="1" applyFill="1" applyBorder="1" applyAlignment="1">
      <alignment horizontal="left" wrapText="1"/>
    </xf>
    <xf numFmtId="3" fontId="26" fillId="0" borderId="20" xfId="44" applyNumberFormat="1" applyFont="1" applyBorder="1" applyAlignment="1">
      <alignment horizontal="center" vertical="center" wrapText="1"/>
    </xf>
    <xf numFmtId="3" fontId="26" fillId="0" borderId="21" xfId="44" applyNumberFormat="1" applyFont="1" applyBorder="1" applyAlignment="1">
      <alignment horizontal="center" vertical="center" wrapText="1"/>
    </xf>
    <xf numFmtId="3" fontId="27" fillId="0" borderId="20" xfId="48" applyNumberFormat="1" applyFont="1" applyBorder="1" applyAlignment="1">
      <alignment wrapText="1"/>
    </xf>
    <xf numFmtId="3" fontId="27" fillId="0" borderId="21" xfId="48" applyNumberFormat="1" applyFont="1" applyBorder="1"/>
    <xf numFmtId="3" fontId="27" fillId="0" borderId="22" xfId="48" applyNumberFormat="1" applyFont="1" applyBorder="1"/>
    <xf numFmtId="0" fontId="26" fillId="0" borderId="16" xfId="50" applyFont="1" applyBorder="1" applyAlignment="1">
      <alignment horizontal="center" vertical="center"/>
    </xf>
    <xf numFmtId="3" fontId="26" fillId="29" borderId="18" xfId="51" applyNumberFormat="1" applyFont="1" applyFill="1" applyBorder="1" applyAlignment="1">
      <alignment horizontal="center" vertical="center" wrapText="1"/>
    </xf>
    <xf numFmtId="3" fontId="29" fillId="29" borderId="12" xfId="50" applyNumberFormat="1" applyFont="1" applyFill="1" applyBorder="1" applyAlignment="1">
      <alignment horizontal="right" wrapText="1"/>
    </xf>
    <xf numFmtId="3" fontId="27" fillId="0" borderId="14" xfId="86" applyNumberFormat="1" applyFont="1" applyBorder="1" applyAlignment="1">
      <alignment horizontal="left" vertical="center" wrapText="1"/>
    </xf>
    <xf numFmtId="0" fontId="27" fillId="0" borderId="0" xfId="0" applyFont="1"/>
    <xf numFmtId="0" fontId="26" fillId="0" borderId="12" xfId="45" applyFont="1" applyFill="1" applyBorder="1"/>
    <xf numFmtId="3" fontId="26" fillId="0" borderId="12" xfId="45" applyNumberFormat="1" applyFont="1" applyFill="1" applyBorder="1"/>
    <xf numFmtId="3" fontId="26" fillId="29" borderId="12" xfId="45" applyNumberFormat="1" applyFont="1" applyFill="1" applyBorder="1"/>
    <xf numFmtId="0" fontId="27" fillId="0" borderId="14" xfId="47" applyFont="1" applyFill="1" applyBorder="1"/>
    <xf numFmtId="3" fontId="27" fillId="0" borderId="12" xfId="50" applyNumberFormat="1" applyFont="1" applyBorder="1"/>
    <xf numFmtId="3" fontId="27" fillId="29" borderId="12" xfId="50" applyNumberFormat="1" applyFont="1" applyFill="1" applyBorder="1" applyAlignment="1">
      <alignment horizontal="right" wrapText="1"/>
    </xf>
    <xf numFmtId="3" fontId="27" fillId="0" borderId="12" xfId="50" applyNumberFormat="1" applyFont="1" applyFill="1" applyBorder="1" applyAlignment="1">
      <alignment horizontal="right" wrapText="1"/>
    </xf>
    <xf numFmtId="3" fontId="26" fillId="0" borderId="12" xfId="50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/>
    <xf numFmtId="3" fontId="26" fillId="0" borderId="12" xfId="0" applyNumberFormat="1" applyFont="1" applyFill="1" applyBorder="1"/>
    <xf numFmtId="3" fontId="27" fillId="0" borderId="12" xfId="44" applyNumberFormat="1" applyFont="1" applyBorder="1"/>
    <xf numFmtId="3" fontId="26" fillId="0" borderId="12" xfId="0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 applyAlignment="1">
      <alignment horizontal="right" wrapText="1"/>
    </xf>
    <xf numFmtId="3" fontId="29" fillId="0" borderId="12" xfId="0" applyNumberFormat="1" applyFont="1" applyFill="1" applyBorder="1"/>
    <xf numFmtId="0" fontId="26" fillId="0" borderId="25" xfId="50" applyFont="1" applyBorder="1" applyAlignment="1">
      <alignment horizontal="center" vertical="center"/>
    </xf>
    <xf numFmtId="3" fontId="27" fillId="0" borderId="26" xfId="48" applyNumberFormat="1" applyFont="1" applyBorder="1" applyAlignment="1">
      <alignment wrapText="1"/>
    </xf>
    <xf numFmtId="3" fontId="27" fillId="0" borderId="26" xfId="48" applyNumberFormat="1" applyFont="1" applyBorder="1"/>
    <xf numFmtId="3" fontId="26" fillId="0" borderId="26" xfId="48" applyNumberFormat="1" applyFont="1" applyBorder="1"/>
    <xf numFmtId="3" fontId="26" fillId="0" borderId="27" xfId="48" applyNumberFormat="1" applyFont="1" applyBorder="1"/>
    <xf numFmtId="3" fontId="27" fillId="0" borderId="25" xfId="48" applyNumberFormat="1" applyFont="1" applyBorder="1"/>
    <xf numFmtId="0" fontId="26" fillId="0" borderId="26" xfId="50" applyFont="1" applyBorder="1" applyAlignment="1">
      <alignment horizontal="center" vertical="center"/>
    </xf>
    <xf numFmtId="0" fontId="26" fillId="0" borderId="25" xfId="50" applyFont="1" applyBorder="1" applyAlignment="1">
      <alignment horizontal="center" vertical="center" wrapText="1"/>
    </xf>
    <xf numFmtId="3" fontId="27" fillId="0" borderId="26" xfId="44" applyNumberFormat="1" applyFont="1" applyBorder="1"/>
    <xf numFmtId="3" fontId="26" fillId="0" borderId="26" xfId="44" applyNumberFormat="1" applyFont="1" applyBorder="1"/>
    <xf numFmtId="0" fontId="27" fillId="0" borderId="26" xfId="44" applyFont="1" applyBorder="1"/>
    <xf numFmtId="3" fontId="27" fillId="0" borderId="26" xfId="50" applyNumberFormat="1" applyFont="1" applyFill="1" applyBorder="1" applyAlignment="1">
      <alignment horizontal="right" wrapText="1"/>
    </xf>
    <xf numFmtId="3" fontId="27" fillId="0" borderId="26" xfId="0" applyNumberFormat="1" applyFont="1" applyBorder="1"/>
    <xf numFmtId="3" fontId="26" fillId="0" borderId="26" xfId="50" applyNumberFormat="1" applyFont="1" applyBorder="1"/>
    <xf numFmtId="0" fontId="27" fillId="0" borderId="26" xfId="50" applyFont="1" applyBorder="1"/>
    <xf numFmtId="3" fontId="29" fillId="0" borderId="14" xfId="0" applyNumberFormat="1" applyFont="1" applyFill="1" applyBorder="1" applyAlignment="1">
      <alignment horizontal="left"/>
    </xf>
    <xf numFmtId="3" fontId="27" fillId="30" borderId="12" xfId="49" applyNumberFormat="1" applyFont="1" applyFill="1" applyBorder="1" applyAlignment="1">
      <alignment wrapText="1"/>
    </xf>
    <xf numFmtId="3" fontId="26" fillId="29" borderId="12" xfId="50" applyNumberFormat="1" applyFont="1" applyFill="1" applyBorder="1" applyAlignment="1"/>
    <xf numFmtId="3" fontId="27" fillId="29" borderId="12" xfId="50" applyNumberFormat="1" applyFont="1" applyFill="1" applyBorder="1" applyAlignment="1"/>
    <xf numFmtId="0" fontId="27" fillId="29" borderId="12" xfId="50" applyFont="1" applyFill="1" applyBorder="1" applyAlignment="1"/>
    <xf numFmtId="0" fontId="26" fillId="0" borderId="21" xfId="50" applyFont="1" applyBorder="1" applyAlignment="1">
      <alignment horizontal="center" vertical="center"/>
    </xf>
    <xf numFmtId="0" fontId="26" fillId="0" borderId="12" xfId="50" applyFont="1" applyBorder="1" applyAlignment="1">
      <alignment horizontal="center" vertical="center"/>
    </xf>
    <xf numFmtId="3" fontId="26" fillId="0" borderId="16" xfId="0" applyNumberFormat="1" applyFont="1" applyBorder="1" applyAlignment="1">
      <alignment horizontal="right"/>
    </xf>
    <xf numFmtId="0" fontId="22" fillId="0" borderId="0" xfId="88" applyFont="1" applyBorder="1" applyAlignment="1">
      <alignment wrapText="1"/>
    </xf>
    <xf numFmtId="3" fontId="33" fillId="0" borderId="0" xfId="88" applyNumberFormat="1" applyFont="1" applyBorder="1" applyAlignment="1">
      <alignment horizontal="center"/>
    </xf>
    <xf numFmtId="3" fontId="20" fillId="0" borderId="0" xfId="88" applyNumberFormat="1" applyFont="1"/>
    <xf numFmtId="0" fontId="20" fillId="0" borderId="0" xfId="88" applyFont="1"/>
    <xf numFmtId="0" fontId="22" fillId="0" borderId="0" xfId="88" applyFont="1"/>
    <xf numFmtId="0" fontId="22" fillId="0" borderId="0" xfId="88" applyFont="1" applyAlignment="1">
      <alignment wrapText="1"/>
    </xf>
    <xf numFmtId="0" fontId="22" fillId="0" borderId="0" xfId="0" applyFont="1"/>
    <xf numFmtId="0" fontId="22" fillId="0" borderId="0" xfId="88" applyFont="1" applyFill="1" applyAlignment="1">
      <alignment wrapText="1"/>
    </xf>
    <xf numFmtId="3" fontId="28" fillId="0" borderId="0" xfId="88" applyNumberFormat="1" applyFont="1" applyFill="1" applyAlignment="1"/>
    <xf numFmtId="0" fontId="28" fillId="0" borderId="0" xfId="88" applyFont="1" applyFill="1" applyBorder="1" applyAlignment="1"/>
    <xf numFmtId="0" fontId="28" fillId="0" borderId="0" xfId="88" applyFont="1" applyFill="1" applyBorder="1" applyAlignment="1">
      <alignment wrapText="1"/>
    </xf>
    <xf numFmtId="0" fontId="28" fillId="0" borderId="28" xfId="88" applyFont="1" applyFill="1" applyBorder="1" applyAlignment="1"/>
    <xf numFmtId="0" fontId="28" fillId="0" borderId="28" xfId="88" applyFont="1" applyFill="1" applyBorder="1" applyAlignment="1">
      <alignment wrapText="1"/>
    </xf>
    <xf numFmtId="0" fontId="34" fillId="0" borderId="29" xfId="88" applyFont="1" applyFill="1" applyBorder="1" applyAlignment="1">
      <alignment wrapText="1"/>
    </xf>
    <xf numFmtId="3" fontId="28" fillId="0" borderId="29" xfId="88" applyNumberFormat="1" applyFont="1" applyFill="1" applyBorder="1" applyAlignment="1">
      <alignment horizontal="right"/>
    </xf>
    <xf numFmtId="0" fontId="28" fillId="0" borderId="29" xfId="88" applyFont="1" applyFill="1" applyBorder="1" applyAlignment="1">
      <alignment horizontal="right"/>
    </xf>
    <xf numFmtId="0" fontId="28" fillId="0" borderId="29" xfId="88" applyFont="1" applyFill="1" applyBorder="1" applyAlignment="1">
      <alignment horizontal="right" wrapText="1"/>
    </xf>
    <xf numFmtId="0" fontId="22" fillId="0" borderId="29" xfId="88" applyFont="1" applyFill="1" applyBorder="1" applyAlignment="1">
      <alignment wrapText="1"/>
    </xf>
    <xf numFmtId="3" fontId="22" fillId="0" borderId="29" xfId="88" applyNumberFormat="1" applyFont="1" applyFill="1" applyBorder="1"/>
    <xf numFmtId="3" fontId="22" fillId="0" borderId="29" xfId="88" applyNumberFormat="1" applyFont="1" applyFill="1" applyBorder="1" applyAlignment="1">
      <alignment wrapText="1"/>
    </xf>
    <xf numFmtId="3" fontId="20" fillId="0" borderId="29" xfId="88" applyNumberFormat="1" applyFont="1" applyFill="1" applyBorder="1"/>
    <xf numFmtId="0" fontId="28" fillId="0" borderId="29" xfId="88" applyFont="1" applyFill="1" applyBorder="1" applyAlignment="1">
      <alignment wrapText="1"/>
    </xf>
    <xf numFmtId="3" fontId="28" fillId="0" borderId="29" xfId="88" applyNumberFormat="1" applyFont="1" applyFill="1" applyBorder="1"/>
    <xf numFmtId="0" fontId="22" fillId="0" borderId="30" xfId="88" applyFont="1" applyFill="1" applyBorder="1" applyAlignment="1">
      <alignment wrapText="1"/>
    </xf>
    <xf numFmtId="0" fontId="22" fillId="0" borderId="30" xfId="88" applyFont="1" applyFill="1" applyBorder="1" applyAlignment="1"/>
    <xf numFmtId="3" fontId="22" fillId="0" borderId="0" xfId="88" applyNumberFormat="1" applyFont="1"/>
    <xf numFmtId="0" fontId="0" fillId="0" borderId="29" xfId="88" applyFont="1" applyFill="1" applyBorder="1" applyAlignment="1">
      <alignment wrapText="1"/>
    </xf>
    <xf numFmtId="0" fontId="22" fillId="0" borderId="0" xfId="89" applyFont="1"/>
    <xf numFmtId="3" fontId="28" fillId="0" borderId="0" xfId="88" applyNumberFormat="1" applyFont="1" applyFill="1" applyBorder="1" applyAlignment="1"/>
    <xf numFmtId="3" fontId="28" fillId="0" borderId="29" xfId="88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3" fontId="33" fillId="0" borderId="0" xfId="88" applyNumberFormat="1" applyFont="1" applyBorder="1" applyAlignment="1">
      <alignment wrapText="1"/>
    </xf>
    <xf numFmtId="0" fontId="28" fillId="0" borderId="0" xfId="88" applyFont="1" applyFill="1" applyAlignment="1">
      <alignment wrapText="1"/>
    </xf>
    <xf numFmtId="0" fontId="34" fillId="0" borderId="0" xfId="88" applyFont="1" applyFill="1" applyBorder="1" applyAlignment="1">
      <alignment wrapText="1"/>
    </xf>
    <xf numFmtId="3" fontId="28" fillId="0" borderId="0" xfId="88" applyNumberFormat="1" applyFont="1" applyFill="1" applyBorder="1" applyAlignment="1">
      <alignment horizontal="right"/>
    </xf>
    <xf numFmtId="0" fontId="28" fillId="0" borderId="0" xfId="88" applyFont="1" applyFill="1" applyBorder="1" applyAlignment="1">
      <alignment horizontal="right"/>
    </xf>
    <xf numFmtId="0" fontId="28" fillId="0" borderId="0" xfId="88" applyFont="1" applyFill="1" applyBorder="1" applyAlignment="1">
      <alignment horizontal="right" wrapText="1"/>
    </xf>
    <xf numFmtId="0" fontId="22" fillId="0" borderId="0" xfId="88" applyFont="1" applyFill="1" applyBorder="1" applyAlignment="1">
      <alignment wrapText="1"/>
    </xf>
    <xf numFmtId="3" fontId="22" fillId="0" borderId="0" xfId="88" applyNumberFormat="1" applyFont="1" applyFill="1" applyBorder="1"/>
    <xf numFmtId="3" fontId="22" fillId="0" borderId="0" xfId="88" applyNumberFormat="1" applyFont="1" applyFill="1" applyBorder="1" applyAlignment="1">
      <alignment wrapText="1"/>
    </xf>
    <xf numFmtId="0" fontId="0" fillId="0" borderId="0" xfId="88" applyFont="1" applyFill="1" applyBorder="1" applyAlignment="1">
      <alignment wrapText="1"/>
    </xf>
    <xf numFmtId="3" fontId="28" fillId="0" borderId="0" xfId="88" applyNumberFormat="1" applyFont="1" applyFill="1" applyBorder="1"/>
    <xf numFmtId="0" fontId="22" fillId="0" borderId="0" xfId="88" applyFont="1" applyFill="1" applyBorder="1" applyAlignment="1"/>
    <xf numFmtId="3" fontId="20" fillId="0" borderId="0" xfId="88" applyNumberFormat="1" applyFont="1" applyBorder="1"/>
    <xf numFmtId="0" fontId="20" fillId="0" borderId="0" xfId="88" applyFont="1" applyBorder="1"/>
    <xf numFmtId="0" fontId="22" fillId="0" borderId="0" xfId="88" applyFont="1" applyBorder="1"/>
    <xf numFmtId="0" fontId="0" fillId="0" borderId="0" xfId="0" applyBorder="1"/>
    <xf numFmtId="0" fontId="22" fillId="0" borderId="0" xfId="0" applyFont="1" applyBorder="1"/>
    <xf numFmtId="3" fontId="28" fillId="0" borderId="0" xfId="88" applyNumberFormat="1" applyFont="1" applyFill="1" applyBorder="1" applyAlignment="1">
      <alignment horizontal="right" wrapText="1"/>
    </xf>
    <xf numFmtId="3" fontId="22" fillId="0" borderId="0" xfId="88" applyNumberFormat="1" applyFont="1" applyBorder="1"/>
    <xf numFmtId="3" fontId="20" fillId="0" borderId="0" xfId="88" applyNumberFormat="1" applyFont="1" applyFill="1" applyBorder="1"/>
    <xf numFmtId="0" fontId="22" fillId="0" borderId="0" xfId="89" applyFont="1" applyBorder="1"/>
    <xf numFmtId="0" fontId="22" fillId="0" borderId="0" xfId="0" applyFont="1" applyFill="1"/>
    <xf numFmtId="0" fontId="22" fillId="0" borderId="0" xfId="0" applyFont="1" applyFill="1" applyBorder="1"/>
    <xf numFmtId="0" fontId="22" fillId="0" borderId="0" xfId="89" applyFont="1" applyFill="1" applyBorder="1"/>
    <xf numFmtId="0" fontId="26" fillId="0" borderId="22" xfId="50" applyFont="1" applyBorder="1" applyAlignment="1">
      <alignment horizontal="center" vertical="center" wrapText="1"/>
    </xf>
    <xf numFmtId="0" fontId="26" fillId="29" borderId="12" xfId="50" applyFont="1" applyFill="1" applyBorder="1" applyAlignment="1">
      <alignment horizontal="center" vertical="center" wrapText="1"/>
    </xf>
    <xf numFmtId="0" fontId="26" fillId="29" borderId="12" xfId="50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horizontal="right"/>
    </xf>
    <xf numFmtId="0" fontId="27" fillId="29" borderId="12" xfId="50" applyFont="1" applyFill="1" applyBorder="1" applyAlignment="1">
      <alignment wrapText="1"/>
    </xf>
    <xf numFmtId="164" fontId="27" fillId="29" borderId="12" xfId="49" applyNumberFormat="1" applyFont="1" applyFill="1" applyBorder="1" applyAlignment="1">
      <alignment wrapText="1"/>
    </xf>
    <xf numFmtId="0" fontId="27" fillId="29" borderId="12" xfId="49" applyFont="1" applyFill="1" applyBorder="1" applyAlignment="1">
      <alignment wrapText="1"/>
    </xf>
    <xf numFmtId="3" fontId="29" fillId="0" borderId="12" xfId="86" applyNumberFormat="1" applyFont="1" applyBorder="1" applyAlignment="1">
      <alignment horizontal="left" wrapText="1"/>
    </xf>
    <xf numFmtId="3" fontId="29" fillId="0" borderId="12" xfId="0" applyNumberFormat="1" applyFont="1" applyFill="1" applyBorder="1" applyAlignment="1">
      <alignment horizontal="left" wrapText="1"/>
    </xf>
    <xf numFmtId="164" fontId="27" fillId="29" borderId="12" xfId="50" applyNumberFormat="1" applyFont="1" applyFill="1" applyBorder="1" applyAlignment="1">
      <alignment wrapText="1"/>
    </xf>
    <xf numFmtId="0" fontId="27" fillId="29" borderId="12" xfId="49" applyFont="1" applyFill="1" applyBorder="1" applyAlignment="1">
      <alignment horizontal="left" wrapText="1"/>
    </xf>
    <xf numFmtId="0" fontId="26" fillId="29" borderId="12" xfId="49" applyFont="1" applyFill="1" applyBorder="1" applyAlignment="1">
      <alignment wrapText="1"/>
    </xf>
    <xf numFmtId="3" fontId="27" fillId="30" borderId="12" xfId="49" applyNumberFormat="1" applyFont="1" applyFill="1" applyBorder="1" applyAlignment="1">
      <alignment horizontal="right" wrapText="1"/>
    </xf>
    <xf numFmtId="0" fontId="29" fillId="0" borderId="14" xfId="50" applyFont="1" applyFill="1" applyBorder="1" applyAlignment="1">
      <alignment horizontal="left" vertical="center" wrapText="1" indent="2"/>
    </xf>
    <xf numFmtId="3" fontId="27" fillId="31" borderId="12" xfId="0" applyNumberFormat="1" applyFont="1" applyFill="1" applyBorder="1" applyAlignment="1">
      <alignment horizontal="right"/>
    </xf>
    <xf numFmtId="3" fontId="22" fillId="0" borderId="0" xfId="91" applyNumberFormat="1" applyFont="1" applyAlignment="1">
      <alignment wrapText="1"/>
    </xf>
    <xf numFmtId="3" fontId="22" fillId="0" borderId="0" xfId="91" applyNumberFormat="1" applyFont="1"/>
    <xf numFmtId="3" fontId="27" fillId="0" borderId="0" xfId="91" applyNumberFormat="1" applyFont="1" applyAlignment="1">
      <alignment horizontal="justify" wrapText="1"/>
    </xf>
    <xf numFmtId="3" fontId="37" fillId="0" borderId="0" xfId="91" applyNumberFormat="1" applyFont="1" applyAlignment="1">
      <alignment wrapText="1"/>
    </xf>
    <xf numFmtId="3" fontId="37" fillId="0" borderId="0" xfId="91" applyNumberFormat="1" applyFont="1"/>
    <xf numFmtId="3" fontId="38" fillId="0" borderId="31" xfId="91" applyNumberFormat="1" applyFont="1" applyBorder="1" applyAlignment="1">
      <alignment horizontal="left" wrapText="1"/>
    </xf>
    <xf numFmtId="3" fontId="38" fillId="0" borderId="31" xfId="91" applyNumberFormat="1" applyFont="1" applyBorder="1" applyAlignment="1">
      <alignment horizontal="left"/>
    </xf>
    <xf numFmtId="3" fontId="31" fillId="0" borderId="29" xfId="91" applyNumberFormat="1" applyFont="1" applyBorder="1" applyAlignment="1">
      <alignment horizontal="right"/>
    </xf>
    <xf numFmtId="3" fontId="32" fillId="0" borderId="29" xfId="91" applyNumberFormat="1" applyFont="1" applyBorder="1" applyAlignment="1">
      <alignment wrapText="1"/>
    </xf>
    <xf numFmtId="3" fontId="32" fillId="0" borderId="29" xfId="91" applyNumberFormat="1" applyFont="1" applyBorder="1" applyAlignment="1"/>
    <xf numFmtId="3" fontId="32" fillId="0" borderId="12" xfId="91" applyNumberFormat="1" applyFont="1" applyBorder="1"/>
    <xf numFmtId="3" fontId="32" fillId="0" borderId="29" xfId="91" applyNumberFormat="1" applyFont="1" applyBorder="1"/>
    <xf numFmtId="3" fontId="31" fillId="0" borderId="29" xfId="91" applyNumberFormat="1" applyFont="1" applyBorder="1" applyAlignment="1">
      <alignment wrapText="1"/>
    </xf>
    <xf numFmtId="3" fontId="31" fillId="0" borderId="29" xfId="91" applyNumberFormat="1" applyFont="1" applyBorder="1" applyAlignment="1"/>
    <xf numFmtId="3" fontId="31" fillId="0" borderId="29" xfId="91" applyNumberFormat="1" applyFont="1" applyBorder="1"/>
    <xf numFmtId="3" fontId="39" fillId="0" borderId="0" xfId="91" applyNumberFormat="1" applyFont="1"/>
    <xf numFmtId="3" fontId="20" fillId="0" borderId="0" xfId="91" applyNumberFormat="1" applyFont="1"/>
    <xf numFmtId="3" fontId="32" fillId="0" borderId="0" xfId="91" applyNumberFormat="1" applyFont="1" applyAlignment="1">
      <alignment wrapText="1"/>
    </xf>
    <xf numFmtId="3" fontId="32" fillId="0" borderId="0" xfId="91" applyNumberFormat="1" applyFont="1"/>
    <xf numFmtId="3" fontId="31" fillId="0" borderId="29" xfId="91" applyNumberFormat="1" applyFont="1" applyBorder="1" applyAlignment="1">
      <alignment horizontal="center" wrapText="1"/>
    </xf>
    <xf numFmtId="0" fontId="27" fillId="0" borderId="0" xfId="92" applyFont="1"/>
    <xf numFmtId="0" fontId="26" fillId="0" borderId="32" xfId="93" applyFont="1" applyBorder="1" applyAlignment="1">
      <alignment horizontal="center"/>
    </xf>
    <xf numFmtId="0" fontId="26" fillId="0" borderId="33" xfId="93" applyFont="1" applyBorder="1" applyAlignment="1">
      <alignment horizontal="center"/>
    </xf>
    <xf numFmtId="0" fontId="26" fillId="0" borderId="34" xfId="93" applyFont="1" applyBorder="1" applyAlignment="1">
      <alignment horizontal="center"/>
    </xf>
    <xf numFmtId="0" fontId="27" fillId="0" borderId="35" xfId="93" applyFont="1" applyBorder="1"/>
    <xf numFmtId="0" fontId="27" fillId="0" borderId="23" xfId="93" applyFont="1" applyBorder="1"/>
    <xf numFmtId="0" fontId="26" fillId="0" borderId="23" xfId="93" applyFont="1" applyBorder="1" applyAlignment="1">
      <alignment horizontal="center"/>
    </xf>
    <xf numFmtId="0" fontId="26" fillId="0" borderId="36" xfId="93" applyFont="1" applyBorder="1" applyAlignment="1">
      <alignment horizontal="center"/>
    </xf>
    <xf numFmtId="0" fontId="26" fillId="0" borderId="37" xfId="93" applyFont="1" applyBorder="1" applyAlignment="1">
      <alignment horizontal="center"/>
    </xf>
    <xf numFmtId="0" fontId="26" fillId="0" borderId="38" xfId="93" applyFont="1" applyBorder="1" applyAlignment="1">
      <alignment horizontal="center"/>
    </xf>
    <xf numFmtId="0" fontId="26" fillId="0" borderId="39" xfId="93" applyFont="1" applyBorder="1" applyAlignment="1">
      <alignment horizontal="center"/>
    </xf>
    <xf numFmtId="0" fontId="26" fillId="0" borderId="14" xfId="93" applyFont="1" applyBorder="1" applyAlignment="1">
      <alignment horizontal="center"/>
    </xf>
    <xf numFmtId="0" fontId="26" fillId="0" borderId="12" xfId="93" applyFont="1" applyBorder="1" applyAlignment="1">
      <alignment wrapText="1"/>
    </xf>
    <xf numFmtId="0" fontId="26" fillId="0" borderId="12" xfId="93" applyFont="1" applyBorder="1"/>
    <xf numFmtId="166" fontId="26" fillId="0" borderId="12" xfId="93" applyNumberFormat="1" applyFont="1" applyBorder="1" applyAlignment="1">
      <alignment horizontal="right"/>
    </xf>
    <xf numFmtId="166" fontId="26" fillId="0" borderId="16" xfId="93" applyNumberFormat="1" applyFont="1" applyBorder="1" applyAlignment="1">
      <alignment horizontal="right"/>
    </xf>
    <xf numFmtId="0" fontId="26" fillId="0" borderId="14" xfId="93" applyFont="1" applyBorder="1" applyAlignment="1">
      <alignment horizontal="center" wrapText="1"/>
    </xf>
    <xf numFmtId="0" fontId="27" fillId="0" borderId="12" xfId="93" applyFont="1" applyBorder="1"/>
    <xf numFmtId="166" fontId="27" fillId="0" borderId="12" xfId="93" applyNumberFormat="1" applyFont="1" applyBorder="1" applyAlignment="1">
      <alignment horizontal="right"/>
    </xf>
    <xf numFmtId="166" fontId="27" fillId="0" borderId="16" xfId="93" applyNumberFormat="1" applyFont="1" applyBorder="1" applyAlignment="1">
      <alignment horizontal="right"/>
    </xf>
    <xf numFmtId="0" fontId="26" fillId="0" borderId="40" xfId="93" applyFont="1" applyBorder="1" applyAlignment="1">
      <alignment wrapText="1"/>
    </xf>
    <xf numFmtId="0" fontId="26" fillId="0" borderId="40" xfId="93" applyFont="1" applyBorder="1"/>
    <xf numFmtId="166" fontId="26" fillId="0" borderId="40" xfId="93" applyNumberFormat="1" applyFont="1" applyBorder="1"/>
    <xf numFmtId="166" fontId="26" fillId="0" borderId="41" xfId="93" applyNumberFormat="1" applyFont="1" applyBorder="1"/>
    <xf numFmtId="166" fontId="26" fillId="0" borderId="42" xfId="93" applyNumberFormat="1" applyFont="1" applyBorder="1"/>
    <xf numFmtId="0" fontId="27" fillId="0" borderId="12" xfId="92" applyFont="1" applyBorder="1"/>
    <xf numFmtId="3" fontId="27" fillId="29" borderId="43" xfId="50" applyNumberFormat="1" applyFont="1" applyFill="1" applyBorder="1" applyAlignment="1">
      <alignment horizontal="right" wrapText="1"/>
    </xf>
    <xf numFmtId="0" fontId="27" fillId="0" borderId="12" xfId="93" applyFont="1" applyBorder="1" applyAlignment="1">
      <alignment wrapText="1"/>
    </xf>
    <xf numFmtId="3" fontId="27" fillId="29" borderId="0" xfId="50" applyNumberFormat="1" applyFont="1" applyFill="1" applyBorder="1" applyAlignment="1">
      <alignment horizontal="right" wrapText="1"/>
    </xf>
    <xf numFmtId="0" fontId="26" fillId="0" borderId="44" xfId="93" applyFont="1" applyBorder="1" applyAlignment="1">
      <alignment horizontal="center" wrapText="1"/>
    </xf>
    <xf numFmtId="0" fontId="26" fillId="0" borderId="45" xfId="93" applyFont="1" applyBorder="1" applyAlignment="1">
      <alignment wrapText="1"/>
    </xf>
    <xf numFmtId="0" fontId="27" fillId="0" borderId="45" xfId="93" applyFont="1" applyBorder="1"/>
    <xf numFmtId="166" fontId="27" fillId="0" borderId="45" xfId="93" applyNumberFormat="1" applyFont="1" applyBorder="1" applyAlignment="1">
      <alignment horizontal="right"/>
    </xf>
    <xf numFmtId="166" fontId="27" fillId="0" borderId="46" xfId="93" applyNumberFormat="1" applyFont="1" applyBorder="1" applyAlignment="1">
      <alignment horizontal="right"/>
    </xf>
    <xf numFmtId="0" fontId="26" fillId="0" borderId="47" xfId="93" applyFont="1" applyBorder="1" applyAlignment="1">
      <alignment horizontal="center"/>
    </xf>
    <xf numFmtId="0" fontId="26" fillId="0" borderId="48" xfId="93" applyFont="1" applyBorder="1"/>
    <xf numFmtId="3" fontId="26" fillId="0" borderId="48" xfId="93" applyNumberFormat="1" applyFont="1" applyBorder="1" applyAlignment="1">
      <alignment horizontal="right"/>
    </xf>
    <xf numFmtId="3" fontId="26" fillId="0" borderId="49" xfId="93" applyNumberFormat="1" applyFont="1" applyBorder="1" applyAlignment="1">
      <alignment horizontal="right"/>
    </xf>
    <xf numFmtId="0" fontId="41" fillId="0" borderId="0" xfId="50" applyFont="1"/>
    <xf numFmtId="0" fontId="15" fillId="0" borderId="0" xfId="50"/>
    <xf numFmtId="0" fontId="15" fillId="0" borderId="0" xfId="50" applyAlignment="1">
      <alignment horizontal="center" vertical="center"/>
    </xf>
    <xf numFmtId="0" fontId="15" fillId="0" borderId="0" xfId="50" applyFont="1"/>
    <xf numFmtId="0" fontId="27" fillId="0" borderId="16" xfId="50" applyFont="1" applyBorder="1"/>
    <xf numFmtId="0" fontId="42" fillId="29" borderId="14" xfId="49" applyFont="1" applyFill="1" applyBorder="1" applyAlignment="1">
      <alignment wrapText="1"/>
    </xf>
    <xf numFmtId="3" fontId="26" fillId="0" borderId="16" xfId="50" applyNumberFormat="1" applyFont="1" applyBorder="1" applyAlignment="1">
      <alignment horizontal="right" wrapText="1"/>
    </xf>
    <xf numFmtId="3" fontId="26" fillId="0" borderId="16" xfId="50" applyNumberFormat="1" applyFont="1" applyBorder="1"/>
    <xf numFmtId="0" fontId="27" fillId="30" borderId="14" xfId="94" applyFont="1" applyFill="1" applyBorder="1" applyAlignment="1">
      <alignment wrapText="1"/>
    </xf>
    <xf numFmtId="3" fontId="26" fillId="29" borderId="16" xfId="50" applyNumberFormat="1" applyFont="1" applyFill="1" applyBorder="1" applyAlignment="1">
      <alignment horizontal="right" wrapText="1"/>
    </xf>
    <xf numFmtId="0" fontId="26" fillId="0" borderId="12" xfId="50" applyFont="1" applyBorder="1"/>
    <xf numFmtId="0" fontId="26" fillId="0" borderId="16" xfId="50" applyFont="1" applyBorder="1"/>
    <xf numFmtId="0" fontId="43" fillId="0" borderId="0" xfId="50" applyFont="1" applyBorder="1"/>
    <xf numFmtId="0" fontId="43" fillId="0" borderId="0" xfId="50" applyFont="1"/>
    <xf numFmtId="0" fontId="43" fillId="29" borderId="0" xfId="50" applyFont="1" applyFill="1" applyBorder="1"/>
    <xf numFmtId="0" fontId="43" fillId="29" borderId="0" xfId="50" applyFont="1" applyFill="1"/>
    <xf numFmtId="0" fontId="27" fillId="29" borderId="16" xfId="50" applyFont="1" applyFill="1" applyBorder="1"/>
    <xf numFmtId="0" fontId="15" fillId="0" borderId="0" xfId="50" applyFont="1" applyBorder="1"/>
    <xf numFmtId="3" fontId="26" fillId="29" borderId="19" xfId="50" applyNumberFormat="1" applyFont="1" applyFill="1" applyBorder="1" applyAlignment="1">
      <alignment horizontal="right" wrapText="1"/>
    </xf>
    <xf numFmtId="0" fontId="15" fillId="0" borderId="0" xfId="50" applyAlignment="1">
      <alignment wrapText="1"/>
    </xf>
    <xf numFmtId="3" fontId="41" fillId="0" borderId="0" xfId="50" applyNumberFormat="1" applyFont="1"/>
    <xf numFmtId="3" fontId="29" fillId="30" borderId="12" xfId="49" applyNumberFormat="1" applyFont="1" applyFill="1" applyBorder="1" applyAlignment="1">
      <alignment horizontal="right" wrapText="1"/>
    </xf>
    <xf numFmtId="3" fontId="26" fillId="30" borderId="12" xfId="49" applyNumberFormat="1" applyFont="1" applyFill="1" applyBorder="1" applyAlignment="1">
      <alignment horizontal="right" wrapText="1"/>
    </xf>
    <xf numFmtId="3" fontId="27" fillId="0" borderId="12" xfId="86" applyNumberFormat="1" applyFont="1" applyBorder="1" applyAlignment="1"/>
    <xf numFmtId="3" fontId="29" fillId="0" borderId="12" xfId="49" applyNumberFormat="1" applyFont="1" applyFill="1" applyBorder="1" applyAlignment="1">
      <alignment horizontal="right" wrapText="1"/>
    </xf>
    <xf numFmtId="3" fontId="26" fillId="0" borderId="26" xfId="43" applyNumberFormat="1" applyFont="1" applyBorder="1" applyAlignment="1"/>
    <xf numFmtId="3" fontId="27" fillId="0" borderId="12" xfId="43" applyNumberFormat="1" applyFont="1" applyBorder="1" applyAlignment="1"/>
    <xf numFmtId="3" fontId="26" fillId="0" borderId="18" xfId="43" applyNumberFormat="1" applyFont="1" applyBorder="1" applyAlignment="1">
      <alignment horizontal="right"/>
    </xf>
    <xf numFmtId="3" fontId="27" fillId="0" borderId="12" xfId="49" applyNumberFormat="1" applyFont="1" applyFill="1" applyBorder="1" applyAlignment="1">
      <alignment horizontal="right" wrapText="1"/>
    </xf>
    <xf numFmtId="3" fontId="26" fillId="0" borderId="12" xfId="49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 applyAlignment="1"/>
    <xf numFmtId="0" fontId="27" fillId="0" borderId="26" xfId="0" applyFont="1" applyBorder="1" applyAlignment="1"/>
    <xf numFmtId="3" fontId="36" fillId="0" borderId="12" xfId="0" applyNumberFormat="1" applyFont="1" applyFill="1" applyBorder="1" applyAlignment="1"/>
    <xf numFmtId="3" fontId="27" fillId="0" borderId="26" xfId="0" applyNumberFormat="1" applyFont="1" applyFill="1" applyBorder="1" applyAlignment="1"/>
    <xf numFmtId="3" fontId="26" fillId="0" borderId="12" xfId="0" applyNumberFormat="1" applyFont="1" applyFill="1" applyBorder="1" applyAlignment="1"/>
    <xf numFmtId="3" fontId="26" fillId="0" borderId="18" xfId="85" applyNumberFormat="1" applyFont="1" applyFill="1" applyBorder="1" applyAlignment="1"/>
    <xf numFmtId="3" fontId="27" fillId="0" borderId="14" xfId="86" applyNumberFormat="1" applyFont="1" applyFill="1" applyBorder="1" applyAlignment="1">
      <alignment horizontal="left" wrapText="1"/>
    </xf>
    <xf numFmtId="3" fontId="26" fillId="0" borderId="17" xfId="43" applyNumberFormat="1" applyFont="1" applyBorder="1" applyAlignment="1">
      <alignment horizontal="left" vertical="center" wrapText="1"/>
    </xf>
    <xf numFmtId="3" fontId="31" fillId="0" borderId="29" xfId="91" applyNumberFormat="1" applyFont="1" applyBorder="1" applyAlignment="1">
      <alignment horizontal="center"/>
    </xf>
    <xf numFmtId="0" fontId="26" fillId="0" borderId="24" xfId="0" applyFont="1" applyBorder="1" applyAlignment="1"/>
    <xf numFmtId="3" fontId="26" fillId="0" borderId="0" xfId="44" applyNumberFormat="1" applyFont="1" applyBorder="1" applyAlignment="1"/>
    <xf numFmtId="0" fontId="26" fillId="0" borderId="24" xfId="50" applyFont="1" applyBorder="1" applyAlignment="1">
      <alignment horizontal="center" vertical="center" wrapText="1"/>
    </xf>
    <xf numFmtId="0" fontId="26" fillId="0" borderId="12" xfId="50" applyFont="1" applyBorder="1" applyAlignment="1">
      <alignment horizontal="center" vertical="center"/>
    </xf>
    <xf numFmtId="0" fontId="26" fillId="0" borderId="20" xfId="45" applyFont="1" applyFill="1" applyBorder="1" applyAlignment="1">
      <alignment horizontal="center" vertical="center"/>
    </xf>
    <xf numFmtId="0" fontId="26" fillId="0" borderId="14" xfId="45" applyFont="1" applyFill="1" applyBorder="1" applyAlignment="1">
      <alignment horizontal="center" vertical="center"/>
    </xf>
    <xf numFmtId="0" fontId="26" fillId="0" borderId="21" xfId="45" applyFont="1" applyBorder="1" applyAlignment="1">
      <alignment horizontal="center" vertical="center"/>
    </xf>
    <xf numFmtId="0" fontId="26" fillId="0" borderId="12" xfId="45" applyFont="1" applyBorder="1" applyAlignment="1">
      <alignment horizontal="center" vertical="center"/>
    </xf>
    <xf numFmtId="0" fontId="26" fillId="0" borderId="21" xfId="45" applyFont="1" applyFill="1" applyBorder="1" applyAlignment="1">
      <alignment horizontal="center" vertical="center"/>
    </xf>
    <xf numFmtId="0" fontId="26" fillId="0" borderId="12" xfId="45" applyFont="1" applyFill="1" applyBorder="1" applyAlignment="1">
      <alignment horizontal="center" vertical="center"/>
    </xf>
    <xf numFmtId="0" fontId="26" fillId="29" borderId="21" xfId="45" applyFont="1" applyFill="1" applyBorder="1" applyAlignment="1">
      <alignment horizontal="center" vertical="center"/>
    </xf>
    <xf numFmtId="0" fontId="26" fillId="29" borderId="12" xfId="45" applyFont="1" applyFill="1" applyBorder="1" applyAlignment="1">
      <alignment horizontal="center" vertical="center"/>
    </xf>
    <xf numFmtId="0" fontId="26" fillId="29" borderId="50" xfId="45" applyFont="1" applyFill="1" applyBorder="1" applyAlignment="1">
      <alignment horizontal="center" vertical="center" wrapText="1"/>
    </xf>
    <xf numFmtId="0" fontId="26" fillId="29" borderId="40" xfId="45" applyFont="1" applyFill="1" applyBorder="1" applyAlignment="1">
      <alignment horizontal="center" vertical="center" wrapText="1"/>
    </xf>
    <xf numFmtId="0" fontId="26" fillId="0" borderId="24" xfId="44" applyFont="1" applyBorder="1" applyAlignment="1">
      <alignment horizontal="center" vertical="center"/>
    </xf>
    <xf numFmtId="3" fontId="26" fillId="0" borderId="24" xfId="43" applyNumberFormat="1" applyFont="1" applyBorder="1" applyAlignment="1">
      <alignment horizontal="center" wrapText="1"/>
    </xf>
    <xf numFmtId="3" fontId="26" fillId="0" borderId="0" xfId="44" applyNumberFormat="1" applyFont="1" applyBorder="1" applyAlignment="1">
      <alignment horizontal="center"/>
    </xf>
    <xf numFmtId="3" fontId="26" fillId="0" borderId="0" xfId="48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20" fillId="0" borderId="20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/>
    </xf>
    <xf numFmtId="3" fontId="26" fillId="0" borderId="0" xfId="91" applyNumberFormat="1" applyFont="1" applyBorder="1" applyAlignment="1">
      <alignment horizontal="center" wrapText="1"/>
    </xf>
    <xf numFmtId="0" fontId="26" fillId="0" borderId="0" xfId="92" applyFont="1" applyAlignment="1">
      <alignment horizontal="center"/>
    </xf>
    <xf numFmtId="0" fontId="26" fillId="0" borderId="0" xfId="50" applyFont="1" applyAlignment="1">
      <alignment horizontal="center" wrapText="1"/>
    </xf>
    <xf numFmtId="0" fontId="26" fillId="0" borderId="24" xfId="50" applyFont="1" applyBorder="1" applyAlignment="1">
      <alignment horizontal="center" wrapText="1"/>
    </xf>
    <xf numFmtId="3" fontId="28" fillId="0" borderId="0" xfId="88" applyNumberFormat="1" applyFont="1" applyFill="1" applyBorder="1" applyAlignment="1">
      <alignment horizontal="left" wrapText="1"/>
    </xf>
    <xf numFmtId="3" fontId="33" fillId="0" borderId="0" xfId="88" applyNumberFormat="1" applyFont="1" applyBorder="1" applyAlignment="1">
      <alignment horizontal="center" wrapText="1"/>
    </xf>
    <xf numFmtId="3" fontId="28" fillId="0" borderId="0" xfId="88" applyNumberFormat="1" applyFont="1" applyFill="1" applyAlignment="1">
      <alignment horizontal="center" wrapText="1"/>
    </xf>
    <xf numFmtId="3" fontId="28" fillId="0" borderId="0" xfId="88" applyNumberFormat="1" applyFont="1" applyFill="1" applyAlignment="1">
      <alignment horizontal="left" wrapText="1"/>
    </xf>
    <xf numFmtId="3" fontId="20" fillId="0" borderId="0" xfId="88" applyNumberFormat="1" applyFont="1" applyAlignment="1">
      <alignment horizontal="left"/>
    </xf>
    <xf numFmtId="3" fontId="28" fillId="0" borderId="0" xfId="88" applyNumberFormat="1" applyFont="1" applyFill="1" applyBorder="1" applyAlignment="1">
      <alignment horizontal="center" wrapText="1"/>
    </xf>
    <xf numFmtId="0" fontId="35" fillId="0" borderId="0" xfId="90" applyFont="1" applyBorder="1" applyAlignment="1">
      <alignment horizontal="center" wrapText="1"/>
    </xf>
  </cellXfs>
  <cellStyles count="95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Ezres 3 2" xfId="87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4" xfId="90"/>
    <cellStyle name="Normál 5" xfId="89"/>
    <cellStyle name="Normál_2007_Koncepció táblák" xfId="86"/>
    <cellStyle name="Normál_2007_Koncepció táblák_2013. évi költségvetés I." xfId="43"/>
    <cellStyle name="Normál_2012. évi költségvetés I. módosítás VÉGLEGES" xfId="91"/>
    <cellStyle name="Normál_2013 évi költségvetéshez 2013.02.19._2014 évi költségvetés Tündi táblák" xfId="88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92"/>
    <cellStyle name="Normál_4. sz. melléklet" xfId="93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 2" xfId="94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Balatonsz&#337;l&#337;s/B.SZ&#336;L&#336;S%20&#214;NKORM&#193;NYZAT%202018.&#233;vi%20k&#246;lts&#233;gvet&#233;s%205_2018%20(II.%2016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>
        <row r="29">
          <cell r="D29">
            <v>0</v>
          </cell>
        </row>
      </sheetData>
      <sheetData sheetId="1">
        <row r="30">
          <cell r="D30">
            <v>11333000</v>
          </cell>
        </row>
        <row r="37">
          <cell r="D37">
            <v>1800000</v>
          </cell>
        </row>
        <row r="40">
          <cell r="D40">
            <v>100000</v>
          </cell>
        </row>
        <row r="53">
          <cell r="D53">
            <v>0</v>
          </cell>
        </row>
        <row r="63">
          <cell r="D6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5"/>
  <sheetViews>
    <sheetView view="pageLayout" topLeftCell="A9" zoomScaleNormal="75" zoomScaleSheetLayoutView="89" workbookViewId="0">
      <selection activeCell="F5" sqref="F5"/>
    </sheetView>
  </sheetViews>
  <sheetFormatPr defaultColWidth="9.140625" defaultRowHeight="15.75" x14ac:dyDescent="0.25"/>
  <cols>
    <col min="1" max="1" width="40.28515625" style="49" customWidth="1"/>
    <col min="2" max="2" width="14.42578125" style="5" customWidth="1"/>
    <col min="3" max="3" width="15.85546875" style="5" customWidth="1"/>
    <col min="4" max="4" width="16.7109375" style="5" customWidth="1"/>
    <col min="5" max="6" width="10.85546875" style="5" bestFit="1" customWidth="1"/>
    <col min="7" max="7" width="9.140625" style="5"/>
    <col min="8" max="8" width="10" style="5" bestFit="1" customWidth="1"/>
    <col min="9" max="16384" width="9.140625" style="5"/>
  </cols>
  <sheetData>
    <row r="1" spans="1:4" hidden="1" x14ac:dyDescent="0.25">
      <c r="A1" s="4"/>
    </row>
    <row r="2" spans="1:4" hidden="1" x14ac:dyDescent="0.25">
      <c r="A2" s="4"/>
    </row>
    <row r="3" spans="1:4" x14ac:dyDescent="0.25">
      <c r="A3" s="4"/>
    </row>
    <row r="4" spans="1:4" ht="32.25" customHeight="1" thickBot="1" x14ac:dyDescent="0.3">
      <c r="A4" s="436" t="s">
        <v>333</v>
      </c>
      <c r="B4" s="436"/>
      <c r="C4" s="436"/>
      <c r="D4" s="436"/>
    </row>
    <row r="5" spans="1:4" s="45" customFormat="1" ht="56.25" customHeight="1" x14ac:dyDescent="0.2">
      <c r="A5" s="36" t="s">
        <v>207</v>
      </c>
      <c r="B5" s="37" t="s">
        <v>379</v>
      </c>
      <c r="C5" s="251" t="s">
        <v>458</v>
      </c>
      <c r="D5" s="322" t="s">
        <v>470</v>
      </c>
    </row>
    <row r="6" spans="1:4" ht="31.5" x14ac:dyDescent="0.25">
      <c r="A6" s="38" t="s">
        <v>4</v>
      </c>
      <c r="B6" s="8">
        <f>'2.tábla'!B5</f>
        <v>31474348</v>
      </c>
      <c r="C6" s="234">
        <f>'2.tábla'!C5</f>
        <v>45282961</v>
      </c>
      <c r="D6" s="234">
        <f>'2.tábla'!D5</f>
        <v>41568251</v>
      </c>
    </row>
    <row r="7" spans="1:4" ht="31.5" x14ac:dyDescent="0.25">
      <c r="A7" s="38" t="s">
        <v>5</v>
      </c>
      <c r="B7" s="8">
        <f>'2.tábla'!B21</f>
        <v>5000000</v>
      </c>
      <c r="C7" s="234">
        <f>'2.tábla'!C21</f>
        <v>13956854</v>
      </c>
      <c r="D7" s="234">
        <f>'2.tábla'!D21</f>
        <v>0</v>
      </c>
    </row>
    <row r="8" spans="1:4" ht="21.75" customHeight="1" x14ac:dyDescent="0.25">
      <c r="A8" s="38" t="s">
        <v>6</v>
      </c>
      <c r="B8" s="8">
        <f>'2.tábla'!B30</f>
        <v>11333000</v>
      </c>
      <c r="C8" s="234">
        <f>'2.tábla'!C30</f>
        <v>11333000</v>
      </c>
      <c r="D8" s="234">
        <f>'2.tábla'!D30</f>
        <v>11383000</v>
      </c>
    </row>
    <row r="9" spans="1:4" ht="30" customHeight="1" x14ac:dyDescent="0.25">
      <c r="A9" s="38" t="s">
        <v>7</v>
      </c>
      <c r="B9" s="8">
        <f>'2.tábla'!B43</f>
        <v>3140000</v>
      </c>
      <c r="C9" s="234">
        <f>'2.tábla'!C43</f>
        <v>4350000</v>
      </c>
      <c r="D9" s="234">
        <f>'2.tábla'!D43</f>
        <v>3308110</v>
      </c>
    </row>
    <row r="10" spans="1:4" ht="24.75" customHeight="1" x14ac:dyDescent="0.25">
      <c r="A10" s="38" t="s">
        <v>8</v>
      </c>
      <c r="B10" s="8">
        <f>'2.tábla'!B56</f>
        <v>0</v>
      </c>
      <c r="C10" s="234">
        <f>'2.tábla'!C56</f>
        <v>0</v>
      </c>
      <c r="D10" s="234">
        <f>'2.tábla'!D56</f>
        <v>0</v>
      </c>
    </row>
    <row r="11" spans="1:4" ht="29.25" customHeight="1" x14ac:dyDescent="0.25">
      <c r="A11" s="53" t="s">
        <v>9</v>
      </c>
      <c r="B11" s="8">
        <f>'2.tábla'!B61</f>
        <v>0</v>
      </c>
      <c r="C11" s="234">
        <f>'2.tábla'!C61</f>
        <v>0</v>
      </c>
      <c r="D11" s="234">
        <f>'2.tábla'!D61</f>
        <v>0</v>
      </c>
    </row>
    <row r="12" spans="1:4" x14ac:dyDescent="0.25">
      <c r="A12" s="53" t="s">
        <v>10</v>
      </c>
      <c r="B12" s="8">
        <f>'2.tábla'!B65</f>
        <v>0</v>
      </c>
      <c r="C12" s="234">
        <f>'2.tábla'!C65</f>
        <v>3000000</v>
      </c>
      <c r="D12" s="234">
        <f>'2.tábla'!D65</f>
        <v>0</v>
      </c>
    </row>
    <row r="13" spans="1:4" s="46" customFormat="1" ht="31.5" customHeight="1" x14ac:dyDescent="0.25">
      <c r="A13" s="40" t="s">
        <v>11</v>
      </c>
      <c r="B13" s="35">
        <f>SUM(B6:B12)</f>
        <v>50947348</v>
      </c>
      <c r="C13" s="35">
        <f>SUM(C6:C12)</f>
        <v>77922815</v>
      </c>
      <c r="D13" s="35">
        <f>SUM(D6:D12)</f>
        <v>56259361</v>
      </c>
    </row>
    <row r="14" spans="1:4" ht="31.5" x14ac:dyDescent="0.25">
      <c r="A14" s="38" t="s">
        <v>211</v>
      </c>
      <c r="B14" s="8">
        <f>'2.tábla'!B71</f>
        <v>20000000</v>
      </c>
      <c r="C14" s="234">
        <f>'2.tábla'!C71</f>
        <v>28648541</v>
      </c>
      <c r="D14" s="234">
        <f>'2.tábla'!D71</f>
        <v>35000000</v>
      </c>
    </row>
    <row r="15" spans="1:4" ht="47.25" x14ac:dyDescent="0.25">
      <c r="A15" s="38" t="s">
        <v>13</v>
      </c>
      <c r="B15" s="8">
        <f>'2.tábla'!B74</f>
        <v>907476</v>
      </c>
      <c r="C15" s="234">
        <f>'2.tábla'!C74</f>
        <v>963239</v>
      </c>
      <c r="D15" s="234">
        <f>'2.tábla'!D74</f>
        <v>1044244</v>
      </c>
    </row>
    <row r="16" spans="1:4" s="46" customFormat="1" ht="23.25" customHeight="1" x14ac:dyDescent="0.25">
      <c r="A16" s="54" t="s">
        <v>12</v>
      </c>
      <c r="B16" s="7">
        <f>B14+B15</f>
        <v>20907476</v>
      </c>
      <c r="C16" s="7">
        <f>C14+C15</f>
        <v>29611780</v>
      </c>
      <c r="D16" s="7">
        <f>D14+D15</f>
        <v>36044244</v>
      </c>
    </row>
    <row r="17" spans="1:10" s="46" customFormat="1" ht="20.25" customHeight="1" x14ac:dyDescent="0.25">
      <c r="A17" s="41" t="s">
        <v>14</v>
      </c>
      <c r="B17" s="9">
        <f>B13+B16</f>
        <v>71854824</v>
      </c>
      <c r="C17" s="9">
        <f>C13+C16</f>
        <v>107534595</v>
      </c>
      <c r="D17" s="9">
        <f>D13+D16</f>
        <v>92303605</v>
      </c>
    </row>
    <row r="18" spans="1:10" s="46" customFormat="1" ht="18.75" customHeight="1" x14ac:dyDescent="0.25">
      <c r="A18" s="41"/>
      <c r="B18" s="9"/>
      <c r="C18" s="257"/>
      <c r="D18" s="39"/>
    </row>
    <row r="19" spans="1:10" s="48" customFormat="1" ht="20.100000000000001" customHeight="1" x14ac:dyDescent="0.25">
      <c r="A19" s="40" t="s">
        <v>15</v>
      </c>
      <c r="B19" s="35">
        <f>B20</f>
        <v>47582807</v>
      </c>
      <c r="C19" s="35">
        <f>C20</f>
        <v>63607373</v>
      </c>
      <c r="D19" s="35">
        <f>D20</f>
        <v>65058469</v>
      </c>
      <c r="E19" s="47"/>
      <c r="F19" s="47"/>
      <c r="G19" s="47"/>
      <c r="H19" s="47"/>
      <c r="I19" s="47"/>
      <c r="J19" s="47"/>
    </row>
    <row r="20" spans="1:10" ht="20.25" customHeight="1" x14ac:dyDescent="0.25">
      <c r="A20" s="38" t="s">
        <v>263</v>
      </c>
      <c r="B20" s="8">
        <f>'3.tábla '!B42</f>
        <v>47582807</v>
      </c>
      <c r="C20" s="234">
        <f>'3.tábla '!C42</f>
        <v>63607373</v>
      </c>
      <c r="D20" s="234">
        <f>'3.tábla '!D42</f>
        <v>65058469</v>
      </c>
    </row>
    <row r="21" spans="1:10" s="46" customFormat="1" ht="20.100000000000001" customHeight="1" x14ac:dyDescent="0.25">
      <c r="A21" s="40" t="s">
        <v>16</v>
      </c>
      <c r="B21" s="7">
        <f>SUM(B22:B24)</f>
        <v>14466956</v>
      </c>
      <c r="C21" s="7">
        <f>SUM(C22:C24)</f>
        <v>31751416</v>
      </c>
      <c r="D21" s="7">
        <f>SUM(D22:D24)</f>
        <v>19184951</v>
      </c>
    </row>
    <row r="22" spans="1:10" ht="20.100000000000001" customHeight="1" x14ac:dyDescent="0.25">
      <c r="A22" s="38" t="s">
        <v>202</v>
      </c>
      <c r="B22" s="8">
        <f>'5.tábla'!B3</f>
        <v>9119196</v>
      </c>
      <c r="C22" s="234">
        <f>'5.tábla'!C3</f>
        <v>14402020</v>
      </c>
      <c r="D22" s="234">
        <f>'5.tábla'!D3</f>
        <v>8604620</v>
      </c>
      <c r="F22" s="163"/>
    </row>
    <row r="23" spans="1:10" s="46" customFormat="1" ht="20.100000000000001" customHeight="1" x14ac:dyDescent="0.25">
      <c r="A23" s="38" t="s">
        <v>203</v>
      </c>
      <c r="B23" s="8">
        <f>'5.tábla'!B23</f>
        <v>5316875</v>
      </c>
      <c r="C23" s="234">
        <f>'5.tábla'!C23</f>
        <v>17318511</v>
      </c>
      <c r="D23" s="234">
        <f>'5.tábla'!D23</f>
        <v>10537476</v>
      </c>
    </row>
    <row r="24" spans="1:10" ht="20.100000000000001" customHeight="1" x14ac:dyDescent="0.25">
      <c r="A24" s="38" t="s">
        <v>259</v>
      </c>
      <c r="B24" s="8">
        <f>'5.tábla'!B33</f>
        <v>30885</v>
      </c>
      <c r="C24" s="234">
        <f>'5.tábla'!C33</f>
        <v>30885</v>
      </c>
      <c r="D24" s="234">
        <f>'5.tábla'!D33</f>
        <v>42855</v>
      </c>
    </row>
    <row r="25" spans="1:10" ht="12.75" customHeight="1" x14ac:dyDescent="0.25">
      <c r="A25" s="40"/>
      <c r="B25" s="8"/>
      <c r="C25" s="258"/>
      <c r="D25" s="39"/>
    </row>
    <row r="26" spans="1:10" s="46" customFormat="1" ht="20.100000000000001" customHeight="1" x14ac:dyDescent="0.25">
      <c r="A26" s="40" t="s">
        <v>17</v>
      </c>
      <c r="B26" s="7">
        <f>B27+B28</f>
        <v>7405470</v>
      </c>
      <c r="C26" s="7">
        <f>C27+C28</f>
        <v>9720452</v>
      </c>
      <c r="D26" s="7">
        <f>D27+D28</f>
        <v>5773950</v>
      </c>
      <c r="E26" s="163"/>
    </row>
    <row r="27" spans="1:10" s="46" customFormat="1" ht="20.100000000000001" customHeight="1" x14ac:dyDescent="0.25">
      <c r="A27" s="38" t="s">
        <v>18</v>
      </c>
      <c r="B27" s="8">
        <v>7405470</v>
      </c>
      <c r="C27" s="234">
        <v>8949690</v>
      </c>
      <c r="D27" s="234">
        <v>5773950</v>
      </c>
    </row>
    <row r="28" spans="1:10" s="46" customFormat="1" ht="20.100000000000001" customHeight="1" x14ac:dyDescent="0.25">
      <c r="A28" s="38" t="s">
        <v>19</v>
      </c>
      <c r="B28" s="8"/>
      <c r="C28" s="234">
        <v>770762</v>
      </c>
      <c r="D28" s="258">
        <v>0</v>
      </c>
    </row>
    <row r="29" spans="1:10" s="218" customFormat="1" x14ac:dyDescent="0.25">
      <c r="A29" s="219" t="s">
        <v>20</v>
      </c>
      <c r="B29" s="73">
        <f>SUM(B26,B21,B19)</f>
        <v>69455233</v>
      </c>
      <c r="C29" s="237">
        <f>SUM(C26,C21,C19)</f>
        <v>105079241</v>
      </c>
      <c r="D29" s="237">
        <f>SUM(D26,D21,D19)</f>
        <v>90017370</v>
      </c>
    </row>
    <row r="30" spans="1:10" ht="30.75" customHeight="1" x14ac:dyDescent="0.25">
      <c r="A30" s="38" t="s">
        <v>218</v>
      </c>
      <c r="B30" s="8">
        <f>'5.tábla'!B38</f>
        <v>2399591</v>
      </c>
      <c r="C30" s="234">
        <f>'5.tábla'!C38</f>
        <v>2455354</v>
      </c>
      <c r="D30" s="234">
        <f>'5.tábla'!D38</f>
        <v>2286235</v>
      </c>
    </row>
    <row r="31" spans="1:10" s="46" customFormat="1" ht="27.75" customHeight="1" x14ac:dyDescent="0.25">
      <c r="A31" s="40" t="s">
        <v>21</v>
      </c>
      <c r="B31" s="7">
        <f>SUM(B30:B30)</f>
        <v>2399591</v>
      </c>
      <c r="C31" s="7">
        <f>SUM(C30:C30)</f>
        <v>2455354</v>
      </c>
      <c r="D31" s="7">
        <f>SUM(D30:D30)</f>
        <v>2286235</v>
      </c>
    </row>
    <row r="32" spans="1:10" s="46" customFormat="1" ht="20.100000000000001" customHeight="1" thickBot="1" x14ac:dyDescent="0.3">
      <c r="A32" s="42" t="s">
        <v>22</v>
      </c>
      <c r="B32" s="43">
        <f>B29+B31</f>
        <v>71854824</v>
      </c>
      <c r="C32" s="43">
        <f>C29+C31</f>
        <v>107534595</v>
      </c>
      <c r="D32" s="43">
        <f>D29+D31</f>
        <v>92303605</v>
      </c>
      <c r="E32" s="162"/>
      <c r="F32" s="162"/>
      <c r="G32" s="162"/>
    </row>
    <row r="33" spans="3:4" x14ac:dyDescent="0.25">
      <c r="C33" s="163">
        <f>C17-C32</f>
        <v>0</v>
      </c>
      <c r="D33" s="163">
        <f>D17-D32</f>
        <v>0</v>
      </c>
    </row>
    <row r="35" spans="3:4" x14ac:dyDescent="0.25">
      <c r="C35" s="163"/>
    </row>
  </sheetData>
  <sheetProtection selectLockedCells="1" selectUnlockedCells="1"/>
  <mergeCells count="1">
    <mergeCell ref="A4:D4"/>
  </mergeCells>
  <phoneticPr fontId="21" type="noConversion"/>
  <printOptions horizontalCentered="1"/>
  <pageMargins left="8.3333333333333329E-2" right="0.59055118110236227" top="1.1023622047244095" bottom="0.19685039370078741" header="0.23622047244094491" footer="0.51181102362204722"/>
  <pageSetup paperSize="9" firstPageNumber="0" orientation="portrait" r:id="rId1"/>
  <headerFooter alignWithMargins="0">
    <oddHeader xml:space="preserve">&amp;C&amp;"Times New Roman,Normál"&amp;12AZ ÖNKORMÁNYZAT 2019. ÉVI FŐÖSSZESÍTŐJE
1. melléklet
az önkormányzat 2019. évi költségvetéséről szóló 2/2019. (II. 15.) önkormányzati rendelethez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840"/>
  <sheetViews>
    <sheetView view="pageLayout" topLeftCell="A3" zoomScaleNormal="75" zoomScaleSheetLayoutView="89" workbookViewId="0">
      <selection activeCell="D4" sqref="D4"/>
    </sheetView>
  </sheetViews>
  <sheetFormatPr defaultColWidth="9" defaultRowHeight="15.75" x14ac:dyDescent="0.25"/>
  <cols>
    <col min="1" max="1" width="40.42578125" style="58" customWidth="1"/>
    <col min="2" max="2" width="12.85546875" style="58" customWidth="1"/>
    <col min="3" max="3" width="13.42578125" style="58" customWidth="1"/>
    <col min="4" max="5" width="15.28515625" style="58" customWidth="1"/>
    <col min="6" max="16384" width="9" style="58"/>
  </cols>
  <sheetData>
    <row r="1" spans="1:4" hidden="1" x14ac:dyDescent="0.25">
      <c r="A1" s="56"/>
      <c r="B1" s="57"/>
    </row>
    <row r="2" spans="1:4" hidden="1" x14ac:dyDescent="0.25">
      <c r="A2" s="59"/>
    </row>
    <row r="3" spans="1:4" ht="25.5" customHeight="1" thickBot="1" x14ac:dyDescent="0.3">
      <c r="A3" s="437" t="s">
        <v>334</v>
      </c>
      <c r="B3" s="437"/>
      <c r="C3" s="437"/>
      <c r="D3" s="437"/>
    </row>
    <row r="4" spans="1:4" s="47" customFormat="1" ht="53.45" customHeight="1" x14ac:dyDescent="0.25">
      <c r="A4" s="323" t="s">
        <v>207</v>
      </c>
      <c r="B4" s="170" t="s">
        <v>457</v>
      </c>
      <c r="C4" s="170" t="s">
        <v>458</v>
      </c>
      <c r="D4" s="322" t="s">
        <v>470</v>
      </c>
    </row>
    <row r="5" spans="1:4" s="47" customFormat="1" ht="31.5" x14ac:dyDescent="0.25">
      <c r="A5" s="324" t="s">
        <v>4</v>
      </c>
      <c r="B5" s="9">
        <f>B6+B12+B13+B14+B15+B16</f>
        <v>31474348</v>
      </c>
      <c r="C5" s="9">
        <f t="shared" ref="C5" si="0">C6+C12+C13+C14+C15+C16</f>
        <v>45282961</v>
      </c>
      <c r="D5" s="9">
        <f>D6+D12+D13+D14+D15+D16</f>
        <v>41568251</v>
      </c>
    </row>
    <row r="6" spans="1:4" s="60" customFormat="1" ht="33.75" customHeight="1" x14ac:dyDescent="0.25">
      <c r="A6" s="326" t="s">
        <v>23</v>
      </c>
      <c r="B6" s="235">
        <v>28253068</v>
      </c>
      <c r="C6" s="235">
        <v>28340548</v>
      </c>
      <c r="D6" s="235">
        <f>'2a. tábla'!E48</f>
        <v>31049766</v>
      </c>
    </row>
    <row r="7" spans="1:4" s="60" customFormat="1" ht="35.25" customHeight="1" x14ac:dyDescent="0.25">
      <c r="A7" s="327" t="s">
        <v>24</v>
      </c>
      <c r="B7" s="235">
        <v>19558068</v>
      </c>
      <c r="C7" s="235">
        <v>19558068</v>
      </c>
      <c r="D7" s="217">
        <f>'2a. tábla'!E5</f>
        <v>24101266</v>
      </c>
    </row>
    <row r="8" spans="1:4" s="60" customFormat="1" ht="28.35" customHeight="1" x14ac:dyDescent="0.25">
      <c r="A8" s="328" t="s">
        <v>25</v>
      </c>
      <c r="B8" s="235">
        <v>6895000</v>
      </c>
      <c r="C8" s="235">
        <v>6982480</v>
      </c>
      <c r="D8" s="217">
        <f>'2a. tábla'!E33</f>
        <v>5148500</v>
      </c>
    </row>
    <row r="9" spans="1:4" s="60" customFormat="1" ht="28.35" customHeight="1" x14ac:dyDescent="0.25">
      <c r="A9" s="328" t="s">
        <v>26</v>
      </c>
      <c r="B9" s="235">
        <f>'2a. tábla'!E43</f>
        <v>1800000</v>
      </c>
      <c r="C9" s="235">
        <v>1800000</v>
      </c>
      <c r="D9" s="217">
        <f>'2a. tábla'!E43</f>
        <v>1800000</v>
      </c>
    </row>
    <row r="10" spans="1:4" s="47" customFormat="1" ht="28.35" customHeight="1" x14ac:dyDescent="0.25">
      <c r="A10" s="328" t="s">
        <v>0</v>
      </c>
      <c r="B10" s="235"/>
      <c r="C10" s="50"/>
      <c r="D10" s="325"/>
    </row>
    <row r="11" spans="1:4" s="47" customFormat="1" x14ac:dyDescent="0.25">
      <c r="A11" s="328" t="s">
        <v>1</v>
      </c>
      <c r="B11" s="235"/>
      <c r="C11" s="50"/>
      <c r="D11" s="325"/>
    </row>
    <row r="12" spans="1:4" s="47" customFormat="1" x14ac:dyDescent="0.25">
      <c r="A12" s="328" t="s">
        <v>215</v>
      </c>
      <c r="B12" s="235"/>
      <c r="C12" s="50"/>
      <c r="D12" s="325"/>
    </row>
    <row r="13" spans="1:4" s="62" customFormat="1" ht="47.25" x14ac:dyDescent="0.25">
      <c r="A13" s="328" t="s">
        <v>27</v>
      </c>
      <c r="B13" s="235"/>
      <c r="C13" s="61"/>
      <c r="D13" s="325"/>
    </row>
    <row r="14" spans="1:4" s="62" customFormat="1" ht="28.35" customHeight="1" x14ac:dyDescent="0.25">
      <c r="A14" s="328" t="s">
        <v>28</v>
      </c>
      <c r="B14" s="235"/>
      <c r="C14" s="61"/>
      <c r="D14" s="325"/>
    </row>
    <row r="15" spans="1:4" s="62" customFormat="1" ht="28.35" customHeight="1" x14ac:dyDescent="0.25">
      <c r="A15" s="328" t="s">
        <v>29</v>
      </c>
      <c r="B15" s="235"/>
      <c r="C15" s="61"/>
      <c r="D15" s="325"/>
    </row>
    <row r="16" spans="1:4" s="47" customFormat="1" ht="46.5" customHeight="1" x14ac:dyDescent="0.25">
      <c r="A16" s="328" t="s">
        <v>30</v>
      </c>
      <c r="B16" s="235">
        <f>B17</f>
        <v>3221280</v>
      </c>
      <c r="C16" s="235">
        <v>16942413</v>
      </c>
      <c r="D16" s="217">
        <f>D17+D18+77600</f>
        <v>10518485</v>
      </c>
    </row>
    <row r="17" spans="1:4" s="47" customFormat="1" ht="28.35" customHeight="1" x14ac:dyDescent="0.25">
      <c r="A17" s="328" t="s">
        <v>260</v>
      </c>
      <c r="B17" s="236">
        <v>3221280</v>
      </c>
      <c r="C17" s="161">
        <f>3221280+770762+476667</f>
        <v>4468709</v>
      </c>
      <c r="D17" s="217">
        <v>2615889</v>
      </c>
    </row>
    <row r="18" spans="1:4" s="47" customFormat="1" ht="31.5" x14ac:dyDescent="0.25">
      <c r="A18" s="328" t="s">
        <v>357</v>
      </c>
      <c r="B18" s="236"/>
      <c r="C18" s="161">
        <v>11040004</v>
      </c>
      <c r="D18" s="217">
        <v>7824996</v>
      </c>
    </row>
    <row r="19" spans="1:4" s="47" customFormat="1" ht="28.35" customHeight="1" x14ac:dyDescent="0.25">
      <c r="A19" s="328" t="s">
        <v>359</v>
      </c>
      <c r="B19" s="236"/>
      <c r="C19" s="161">
        <v>622300</v>
      </c>
      <c r="D19" s="325"/>
    </row>
    <row r="20" spans="1:4" s="47" customFormat="1" ht="28.35" customHeight="1" x14ac:dyDescent="0.25">
      <c r="A20" s="328" t="s">
        <v>349</v>
      </c>
      <c r="B20" s="236"/>
      <c r="C20" s="161">
        <v>811400</v>
      </c>
      <c r="D20" s="325"/>
    </row>
    <row r="21" spans="1:4" s="47" customFormat="1" ht="31.5" x14ac:dyDescent="0.25">
      <c r="A21" s="324" t="s">
        <v>5</v>
      </c>
      <c r="B21" s="9">
        <f>B22+B26+B27+B28+B29+B25</f>
        <v>5000000</v>
      </c>
      <c r="C21" s="9">
        <f t="shared" ref="C21:D21" si="1">C22+C26+C27+C28+C29+C25</f>
        <v>13956854</v>
      </c>
      <c r="D21" s="9">
        <f t="shared" si="1"/>
        <v>0</v>
      </c>
    </row>
    <row r="22" spans="1:4" s="47" customFormat="1" ht="28.35" customHeight="1" x14ac:dyDescent="0.25">
      <c r="A22" s="328" t="s">
        <v>31</v>
      </c>
      <c r="B22" s="235">
        <f>B23+B24</f>
        <v>5000000</v>
      </c>
      <c r="C22" s="235">
        <f t="shared" ref="C22:D22" si="2">C23+C24</f>
        <v>5000000</v>
      </c>
      <c r="D22" s="235">
        <f t="shared" si="2"/>
        <v>0</v>
      </c>
    </row>
    <row r="23" spans="1:4" s="47" customFormat="1" ht="28.35" customHeight="1" x14ac:dyDescent="0.25">
      <c r="A23" s="329" t="s">
        <v>332</v>
      </c>
      <c r="B23" s="227">
        <v>5000000</v>
      </c>
      <c r="C23" s="227">
        <v>5000000</v>
      </c>
      <c r="D23" s="325"/>
    </row>
    <row r="24" spans="1:4" s="47" customFormat="1" ht="30.75" customHeight="1" x14ac:dyDescent="0.25">
      <c r="A24" s="330" t="s">
        <v>331</v>
      </c>
      <c r="B24" s="227"/>
      <c r="C24" s="227"/>
      <c r="D24" s="325"/>
    </row>
    <row r="25" spans="1:4" s="47" customFormat="1" ht="30.75" customHeight="1" x14ac:dyDescent="0.25">
      <c r="A25" s="330" t="s">
        <v>347</v>
      </c>
      <c r="B25" s="50"/>
      <c r="C25" s="227">
        <v>8956854</v>
      </c>
      <c r="D25" s="325"/>
    </row>
    <row r="26" spans="1:4" s="47" customFormat="1" ht="47.25" x14ac:dyDescent="0.25">
      <c r="A26" s="328" t="s">
        <v>32</v>
      </c>
      <c r="B26" s="235"/>
      <c r="C26" s="50"/>
      <c r="D26" s="325"/>
    </row>
    <row r="27" spans="1:4" s="47" customFormat="1" ht="47.25" x14ac:dyDescent="0.25">
      <c r="A27" s="328" t="s">
        <v>33</v>
      </c>
      <c r="B27" s="235"/>
      <c r="C27" s="50"/>
      <c r="D27" s="325"/>
    </row>
    <row r="28" spans="1:4" s="47" customFormat="1" ht="47.25" x14ac:dyDescent="0.25">
      <c r="A28" s="328" t="s">
        <v>34</v>
      </c>
      <c r="B28" s="235"/>
      <c r="C28" s="50"/>
      <c r="D28" s="325"/>
    </row>
    <row r="29" spans="1:4" s="47" customFormat="1" ht="28.35" customHeight="1" x14ac:dyDescent="0.25">
      <c r="A29" s="328" t="s">
        <v>216</v>
      </c>
      <c r="B29" s="235"/>
      <c r="C29" s="50"/>
      <c r="D29" s="325"/>
    </row>
    <row r="30" spans="1:4" s="47" customFormat="1" ht="28.35" customHeight="1" x14ac:dyDescent="0.25">
      <c r="A30" s="324" t="s">
        <v>6</v>
      </c>
      <c r="B30" s="9">
        <f>B31+B34+B42</f>
        <v>11333000</v>
      </c>
      <c r="C30" s="9">
        <f>C31+C34+C42</f>
        <v>11333000</v>
      </c>
      <c r="D30" s="9">
        <f>D31+D34+D42</f>
        <v>11383000</v>
      </c>
    </row>
    <row r="31" spans="1:4" s="47" customFormat="1" ht="18.600000000000001" customHeight="1" x14ac:dyDescent="0.25">
      <c r="A31" s="328" t="s">
        <v>35</v>
      </c>
      <c r="B31" s="235">
        <f>SUM(B32:B33)</f>
        <v>5883000</v>
      </c>
      <c r="C31" s="235">
        <f>SUM(C32:C33)</f>
        <v>5883000</v>
      </c>
      <c r="D31" s="235">
        <f>SUM(D32:D33)</f>
        <v>5883000</v>
      </c>
    </row>
    <row r="32" spans="1:4" s="47" customFormat="1" ht="18.600000000000001" customHeight="1" x14ac:dyDescent="0.25">
      <c r="A32" s="326" t="s">
        <v>297</v>
      </c>
      <c r="B32" s="235">
        <v>5583000</v>
      </c>
      <c r="C32" s="161">
        <v>5583000</v>
      </c>
      <c r="D32" s="161">
        <v>5583000</v>
      </c>
    </row>
    <row r="33" spans="1:4" s="47" customFormat="1" ht="18.600000000000001" customHeight="1" x14ac:dyDescent="0.25">
      <c r="A33" s="326" t="s">
        <v>36</v>
      </c>
      <c r="B33" s="235">
        <v>300000</v>
      </c>
      <c r="C33" s="10">
        <v>300000</v>
      </c>
      <c r="D33" s="10">
        <v>300000</v>
      </c>
    </row>
    <row r="34" spans="1:4" s="47" customFormat="1" ht="18.600000000000001" customHeight="1" x14ac:dyDescent="0.25">
      <c r="A34" s="328" t="s">
        <v>37</v>
      </c>
      <c r="B34" s="235">
        <f>B35+B37+B38</f>
        <v>5350000</v>
      </c>
      <c r="C34" s="235">
        <f>C35+C37+C38</f>
        <v>5350000</v>
      </c>
      <c r="D34" s="235">
        <f>D35+D37+D38</f>
        <v>5400000</v>
      </c>
    </row>
    <row r="35" spans="1:4" s="47" customFormat="1" ht="18.600000000000001" customHeight="1" x14ac:dyDescent="0.25">
      <c r="A35" s="328" t="s">
        <v>38</v>
      </c>
      <c r="B35" s="235">
        <f>SUM(B36)</f>
        <v>3500000</v>
      </c>
      <c r="C35" s="235">
        <f>SUM(C36)</f>
        <v>3500000</v>
      </c>
      <c r="D35" s="235">
        <f>SUM(D36)</f>
        <v>3500000</v>
      </c>
    </row>
    <row r="36" spans="1:4" s="47" customFormat="1" ht="18.600000000000001" customHeight="1" x14ac:dyDescent="0.25">
      <c r="A36" s="328" t="s">
        <v>39</v>
      </c>
      <c r="B36" s="235">
        <v>3500000</v>
      </c>
      <c r="C36" s="10">
        <v>3500000</v>
      </c>
      <c r="D36" s="10">
        <v>3500000</v>
      </c>
    </row>
    <row r="37" spans="1:4" s="47" customFormat="1" ht="18.600000000000001" customHeight="1" x14ac:dyDescent="0.25">
      <c r="A37" s="328" t="s">
        <v>40</v>
      </c>
      <c r="B37" s="235">
        <v>1800000</v>
      </c>
      <c r="C37" s="10">
        <v>1800000</v>
      </c>
      <c r="D37" s="10">
        <v>1800000</v>
      </c>
    </row>
    <row r="38" spans="1:4" s="47" customFormat="1" ht="18.600000000000001" customHeight="1" x14ac:dyDescent="0.25">
      <c r="A38" s="328" t="s">
        <v>41</v>
      </c>
      <c r="B38" s="235">
        <f>SUM(B39:B41)</f>
        <v>50000</v>
      </c>
      <c r="C38" s="235">
        <f>SUM(C39:C41)</f>
        <v>50000</v>
      </c>
      <c r="D38" s="235">
        <f>SUM(D39:D41)</f>
        <v>100000</v>
      </c>
    </row>
    <row r="39" spans="1:4" s="47" customFormat="1" ht="18.600000000000001" customHeight="1" x14ac:dyDescent="0.25">
      <c r="A39" s="328" t="s">
        <v>42</v>
      </c>
      <c r="B39" s="235">
        <v>50000</v>
      </c>
      <c r="C39" s="10">
        <v>50000</v>
      </c>
      <c r="D39" s="10">
        <v>100000</v>
      </c>
    </row>
    <row r="40" spans="1:4" s="47" customFormat="1" ht="18.600000000000001" customHeight="1" x14ac:dyDescent="0.25">
      <c r="A40" s="328" t="s">
        <v>43</v>
      </c>
      <c r="B40" s="235"/>
      <c r="C40" s="10"/>
      <c r="D40" s="325"/>
    </row>
    <row r="41" spans="1:4" s="47" customFormat="1" ht="18.600000000000001" customHeight="1" x14ac:dyDescent="0.25">
      <c r="A41" s="328" t="s">
        <v>208</v>
      </c>
      <c r="B41" s="235"/>
      <c r="C41" s="10"/>
      <c r="D41" s="325"/>
    </row>
    <row r="42" spans="1:4" s="47" customFormat="1" ht="30.75" customHeight="1" x14ac:dyDescent="0.25">
      <c r="A42" s="328" t="s">
        <v>44</v>
      </c>
      <c r="B42" s="235">
        <v>100000</v>
      </c>
      <c r="C42" s="10">
        <v>100000</v>
      </c>
      <c r="D42" s="10">
        <v>100000</v>
      </c>
    </row>
    <row r="43" spans="1:4" s="47" customFormat="1" ht="28.35" customHeight="1" x14ac:dyDescent="0.25">
      <c r="A43" s="324" t="s">
        <v>7</v>
      </c>
      <c r="B43" s="9">
        <f>B44+B45+B48+B49+B51+B52+B53+B54+B55</f>
        <v>3140000</v>
      </c>
      <c r="C43" s="9">
        <f>C44+C45+C48+C49+C51+C52+C53+C54+C55+C46</f>
        <v>4350000</v>
      </c>
      <c r="D43" s="9">
        <f>D44+D45+D48+D49+D51+D52+D53+D54+D55+D46</f>
        <v>3308110</v>
      </c>
    </row>
    <row r="44" spans="1:4" s="47" customFormat="1" ht="18.600000000000001" customHeight="1" x14ac:dyDescent="0.25">
      <c r="A44" s="326" t="s">
        <v>45</v>
      </c>
      <c r="B44" s="235"/>
      <c r="C44" s="10"/>
      <c r="D44" s="325"/>
    </row>
    <row r="45" spans="1:4" s="65" customFormat="1" ht="27.75" customHeight="1" x14ac:dyDescent="0.25">
      <c r="A45" s="326" t="s">
        <v>46</v>
      </c>
      <c r="B45" s="235">
        <v>20000</v>
      </c>
      <c r="C45" s="262">
        <v>20000</v>
      </c>
      <c r="D45" s="262">
        <v>20000</v>
      </c>
    </row>
    <row r="46" spans="1:4" s="65" customFormat="1" ht="18.600000000000001" customHeight="1" x14ac:dyDescent="0.25">
      <c r="A46" s="328" t="s">
        <v>354</v>
      </c>
      <c r="B46" s="235"/>
      <c r="C46" s="70">
        <v>1060000</v>
      </c>
      <c r="D46" s="70"/>
    </row>
    <row r="47" spans="1:4" s="67" customFormat="1" ht="18.600000000000001" customHeight="1" x14ac:dyDescent="0.25">
      <c r="A47" s="326" t="s">
        <v>355</v>
      </c>
      <c r="B47" s="235"/>
      <c r="C47" s="66"/>
      <c r="D47" s="325"/>
    </row>
    <row r="48" spans="1:4" s="69" customFormat="1" ht="26.25" customHeight="1" x14ac:dyDescent="0.25">
      <c r="A48" s="328" t="s">
        <v>47</v>
      </c>
      <c r="B48" s="235">
        <v>20000</v>
      </c>
      <c r="C48" s="263">
        <f>20000+118110</f>
        <v>138110</v>
      </c>
      <c r="D48" s="263">
        <f>20000+118110</f>
        <v>138110</v>
      </c>
    </row>
    <row r="49" spans="1:4" s="69" customFormat="1" ht="18.600000000000001" customHeight="1" x14ac:dyDescent="0.25">
      <c r="A49" s="328" t="s">
        <v>48</v>
      </c>
      <c r="B49" s="235">
        <f>B50</f>
        <v>2400000</v>
      </c>
      <c r="C49" s="68">
        <v>2400000</v>
      </c>
      <c r="D49" s="68">
        <v>2400000</v>
      </c>
    </row>
    <row r="50" spans="1:4" s="69" customFormat="1" ht="18.600000000000001" customHeight="1" x14ac:dyDescent="0.25">
      <c r="A50" s="331" t="s">
        <v>235</v>
      </c>
      <c r="B50" s="235">
        <v>2400000</v>
      </c>
      <c r="C50" s="68">
        <v>2400000</v>
      </c>
      <c r="D50" s="68">
        <v>2400000</v>
      </c>
    </row>
    <row r="51" spans="1:4" s="69" customFormat="1" ht="18.600000000000001" customHeight="1" x14ac:dyDescent="0.25">
      <c r="A51" s="331" t="s">
        <v>49</v>
      </c>
      <c r="B51" s="235"/>
      <c r="C51" s="68"/>
      <c r="D51" s="325"/>
    </row>
    <row r="52" spans="1:4" s="69" customFormat="1" ht="18.600000000000001" customHeight="1" x14ac:dyDescent="0.25">
      <c r="A52" s="326" t="s">
        <v>50</v>
      </c>
      <c r="B52" s="235">
        <v>700000</v>
      </c>
      <c r="C52" s="68">
        <f>700000+31890</f>
        <v>731890</v>
      </c>
      <c r="D52" s="68">
        <v>750000</v>
      </c>
    </row>
    <row r="53" spans="1:4" s="69" customFormat="1" ht="18.600000000000001" customHeight="1" x14ac:dyDescent="0.25">
      <c r="A53" s="326" t="s">
        <v>51</v>
      </c>
      <c r="B53" s="235"/>
      <c r="C53" s="68"/>
      <c r="D53" s="325"/>
    </row>
    <row r="54" spans="1:4" s="69" customFormat="1" ht="18.600000000000001" customHeight="1" x14ac:dyDescent="0.25">
      <c r="A54" s="326" t="s">
        <v>52</v>
      </c>
      <c r="B54" s="235"/>
      <c r="C54" s="68"/>
      <c r="D54" s="325"/>
    </row>
    <row r="55" spans="1:4" s="69" customFormat="1" ht="33" customHeight="1" x14ac:dyDescent="0.25">
      <c r="A55" s="331" t="s">
        <v>209</v>
      </c>
      <c r="B55" s="235"/>
      <c r="C55" s="68"/>
      <c r="D55" s="325"/>
    </row>
    <row r="56" spans="1:4" s="69" customFormat="1" ht="28.35" customHeight="1" x14ac:dyDescent="0.25">
      <c r="A56" s="324" t="s">
        <v>8</v>
      </c>
      <c r="B56" s="9">
        <f>SUM(B57:B60)</f>
        <v>0</v>
      </c>
      <c r="C56" s="9">
        <f>SUM(C57:C60)</f>
        <v>0</v>
      </c>
      <c r="D56" s="325"/>
    </row>
    <row r="57" spans="1:4" s="69" customFormat="1" ht="18.600000000000001" customHeight="1" x14ac:dyDescent="0.25">
      <c r="A57" s="328" t="s">
        <v>53</v>
      </c>
      <c r="B57" s="235"/>
      <c r="C57" s="68"/>
      <c r="D57" s="325"/>
    </row>
    <row r="58" spans="1:4" s="65" customFormat="1" ht="18.600000000000001" customHeight="1" x14ac:dyDescent="0.25">
      <c r="A58" s="328" t="s">
        <v>54</v>
      </c>
      <c r="B58" s="235"/>
      <c r="C58" s="64"/>
      <c r="D58" s="325"/>
    </row>
    <row r="59" spans="1:4" s="65" customFormat="1" ht="18.600000000000001" customHeight="1" x14ac:dyDescent="0.25">
      <c r="A59" s="332" t="s">
        <v>55</v>
      </c>
      <c r="B59" s="235"/>
      <c r="C59" s="64"/>
      <c r="D59" s="325"/>
    </row>
    <row r="60" spans="1:4" s="69" customFormat="1" ht="18.600000000000001" customHeight="1" x14ac:dyDescent="0.25">
      <c r="A60" s="328" t="s">
        <v>56</v>
      </c>
      <c r="B60" s="235"/>
      <c r="C60" s="68"/>
      <c r="D60" s="325"/>
    </row>
    <row r="61" spans="1:4" s="69" customFormat="1" ht="28.35" customHeight="1" x14ac:dyDescent="0.25">
      <c r="A61" s="324" t="s">
        <v>9</v>
      </c>
      <c r="B61" s="9">
        <f>SUM(B62:B64)</f>
        <v>0</v>
      </c>
      <c r="C61" s="9">
        <f t="shared" ref="C61" si="3">SUM(C62:C64)</f>
        <v>0</v>
      </c>
      <c r="D61" s="325"/>
    </row>
    <row r="62" spans="1:4" s="69" customFormat="1" ht="47.25" x14ac:dyDescent="0.25">
      <c r="A62" s="328" t="s">
        <v>320</v>
      </c>
      <c r="B62" s="235"/>
      <c r="C62" s="68"/>
      <c r="D62" s="325"/>
    </row>
    <row r="63" spans="1:4" s="65" customFormat="1" ht="47.25" x14ac:dyDescent="0.25">
      <c r="A63" s="328" t="s">
        <v>57</v>
      </c>
      <c r="B63" s="235"/>
      <c r="C63" s="64"/>
      <c r="D63" s="325"/>
    </row>
    <row r="64" spans="1:4" s="65" customFormat="1" ht="30.75" customHeight="1" x14ac:dyDescent="0.25">
      <c r="A64" s="328" t="s">
        <v>58</v>
      </c>
      <c r="B64" s="235"/>
      <c r="C64" s="64"/>
      <c r="D64" s="325"/>
    </row>
    <row r="65" spans="1:4" s="69" customFormat="1" ht="34.5" customHeight="1" x14ac:dyDescent="0.25">
      <c r="A65" s="333" t="s">
        <v>10</v>
      </c>
      <c r="B65" s="9">
        <f>B66+B67+B68</f>
        <v>0</v>
      </c>
      <c r="C65" s="261">
        <f>C66+C67+C68</f>
        <v>3000000</v>
      </c>
      <c r="D65" s="325"/>
    </row>
    <row r="66" spans="1:4" s="69" customFormat="1" ht="47.25" x14ac:dyDescent="0.25">
      <c r="A66" s="328" t="s">
        <v>59</v>
      </c>
      <c r="B66" s="235"/>
      <c r="C66" s="68"/>
      <c r="D66" s="325"/>
    </row>
    <row r="67" spans="1:4" s="65" customFormat="1" ht="47.25" x14ac:dyDescent="0.25">
      <c r="A67" s="328" t="s">
        <v>60</v>
      </c>
      <c r="B67" s="235"/>
      <c r="C67" s="71"/>
      <c r="D67" s="325"/>
    </row>
    <row r="68" spans="1:4" s="69" customFormat="1" ht="31.5" x14ac:dyDescent="0.25">
      <c r="A68" s="328" t="s">
        <v>61</v>
      </c>
      <c r="B68" s="235"/>
      <c r="C68" s="217">
        <v>3000000</v>
      </c>
      <c r="D68" s="325"/>
    </row>
    <row r="69" spans="1:4" s="69" customFormat="1" x14ac:dyDescent="0.25">
      <c r="A69" s="328" t="s">
        <v>356</v>
      </c>
      <c r="B69" s="235"/>
      <c r="C69" s="217">
        <v>3000000</v>
      </c>
      <c r="D69" s="325"/>
    </row>
    <row r="70" spans="1:4" s="69" customFormat="1" ht="28.35" customHeight="1" x14ac:dyDescent="0.25">
      <c r="A70" s="324" t="s">
        <v>11</v>
      </c>
      <c r="B70" s="9">
        <f>B65+B61+B56+B43+B30+B21+B5</f>
        <v>50947348</v>
      </c>
      <c r="C70" s="217">
        <f>C65+C61+C56+C43+C30+C21+C5</f>
        <v>77922815</v>
      </c>
      <c r="D70" s="9">
        <f>D65+D61+D56+D43+D30+D21+D5</f>
        <v>56259361</v>
      </c>
    </row>
    <row r="71" spans="1:4" s="65" customFormat="1" ht="31.7" customHeight="1" x14ac:dyDescent="0.25">
      <c r="A71" s="333" t="s">
        <v>62</v>
      </c>
      <c r="B71" s="9">
        <f>SUM(B72:B73)</f>
        <v>20000000</v>
      </c>
      <c r="C71" s="217">
        <f t="shared" ref="C71" si="4">SUM(C72:C73)</f>
        <v>28648541</v>
      </c>
      <c r="D71" s="9">
        <f>SUM(D72:D73)</f>
        <v>35000000</v>
      </c>
    </row>
    <row r="72" spans="1:4" s="65" customFormat="1" ht="31.7" customHeight="1" x14ac:dyDescent="0.25">
      <c r="A72" s="333" t="s">
        <v>311</v>
      </c>
      <c r="B72" s="236">
        <v>20000000</v>
      </c>
      <c r="C72" s="217">
        <v>28648541</v>
      </c>
      <c r="D72" s="217">
        <f>1965416+5545071+366313+1241991+19016209</f>
        <v>28135000</v>
      </c>
    </row>
    <row r="73" spans="1:4" s="65" customFormat="1" ht="36.75" customHeight="1" x14ac:dyDescent="0.25">
      <c r="A73" s="328" t="s">
        <v>63</v>
      </c>
      <c r="B73" s="235"/>
      <c r="C73" s="70"/>
      <c r="D73" s="217">
        <f>365000+6500000</f>
        <v>6865000</v>
      </c>
    </row>
    <row r="74" spans="1:4" s="69" customFormat="1" ht="47.25" customHeight="1" x14ac:dyDescent="0.25">
      <c r="A74" s="333" t="s">
        <v>64</v>
      </c>
      <c r="B74" s="9">
        <f>B76+B75</f>
        <v>907476</v>
      </c>
      <c r="C74" s="9">
        <f>C76+C75</f>
        <v>963239</v>
      </c>
      <c r="D74" s="9">
        <f>D76+D75</f>
        <v>1044244</v>
      </c>
    </row>
    <row r="75" spans="1:4" s="69" customFormat="1" ht="29.25" customHeight="1" x14ac:dyDescent="0.25">
      <c r="A75" s="328" t="s">
        <v>281</v>
      </c>
      <c r="B75" s="235"/>
      <c r="C75" s="70"/>
      <c r="D75" s="325"/>
    </row>
    <row r="76" spans="1:4" s="69" customFormat="1" ht="30" customHeight="1" x14ac:dyDescent="0.25">
      <c r="A76" s="326" t="s">
        <v>283</v>
      </c>
      <c r="B76" s="235">
        <v>907476</v>
      </c>
      <c r="C76" s="262">
        <f>907476+55763</f>
        <v>963239</v>
      </c>
      <c r="D76" s="217">
        <v>1044244</v>
      </c>
    </row>
    <row r="77" spans="1:4" s="69" customFormat="1" ht="18.600000000000001" customHeight="1" x14ac:dyDescent="0.25">
      <c r="A77" s="326" t="s">
        <v>301</v>
      </c>
      <c r="B77" s="235"/>
      <c r="C77" s="263"/>
      <c r="D77" s="325"/>
    </row>
    <row r="78" spans="1:4" s="65" customFormat="1" ht="27" customHeight="1" x14ac:dyDescent="0.25">
      <c r="A78" s="333" t="s">
        <v>12</v>
      </c>
      <c r="B78" s="9">
        <f>B74+B71</f>
        <v>20907476</v>
      </c>
      <c r="C78" s="9">
        <f t="shared" ref="C78:D78" si="5">C74+C71</f>
        <v>29611780</v>
      </c>
      <c r="D78" s="9">
        <f t="shared" si="5"/>
        <v>36044244</v>
      </c>
    </row>
    <row r="79" spans="1:4" s="65" customFormat="1" ht="28.35" customHeight="1" x14ac:dyDescent="0.25">
      <c r="A79" s="324" t="s">
        <v>65</v>
      </c>
      <c r="B79" s="9">
        <f>B70+B78</f>
        <v>71854824</v>
      </c>
      <c r="C79" s="9">
        <f t="shared" ref="C79:D79" si="6">C70+C78</f>
        <v>107534595</v>
      </c>
      <c r="D79" s="9">
        <f t="shared" si="6"/>
        <v>92303605</v>
      </c>
    </row>
    <row r="80" spans="1:4" s="65" customFormat="1" ht="18.600000000000001" customHeight="1" x14ac:dyDescent="0.25">
      <c r="A80" s="6" t="s">
        <v>217</v>
      </c>
      <c r="B80" s="9">
        <v>6</v>
      </c>
      <c r="C80" s="9">
        <v>7</v>
      </c>
      <c r="D80" s="325">
        <v>6</v>
      </c>
    </row>
    <row r="81" spans="1:4" s="65" customFormat="1" ht="18.600000000000001" customHeight="1" x14ac:dyDescent="0.25">
      <c r="A81" s="6" t="s">
        <v>66</v>
      </c>
      <c r="B81" s="9">
        <v>3</v>
      </c>
      <c r="C81" s="9">
        <v>4</v>
      </c>
      <c r="D81" s="325">
        <v>3</v>
      </c>
    </row>
    <row r="82" spans="1:4" x14ac:dyDescent="0.25">
      <c r="A82" s="6"/>
      <c r="B82" s="6"/>
      <c r="C82" s="6"/>
      <c r="D82" s="6"/>
    </row>
    <row r="83" spans="1:4" x14ac:dyDescent="0.25">
      <c r="A83" s="6"/>
      <c r="B83" s="6"/>
      <c r="C83" s="234"/>
      <c r="D83" s="6"/>
    </row>
    <row r="84" spans="1:4" x14ac:dyDescent="0.25">
      <c r="A84" s="6"/>
      <c r="B84" s="6"/>
      <c r="C84" s="6"/>
      <c r="D84" s="6"/>
    </row>
    <row r="85" spans="1:4" x14ac:dyDescent="0.25">
      <c r="A85" s="6"/>
      <c r="B85" s="6"/>
      <c r="C85" s="6"/>
      <c r="D85" s="6"/>
    </row>
    <row r="86" spans="1:4" x14ac:dyDescent="0.25">
      <c r="A86" s="6"/>
      <c r="B86" s="6"/>
      <c r="C86" s="6"/>
      <c r="D86" s="6"/>
    </row>
    <row r="87" spans="1:4" x14ac:dyDescent="0.25">
      <c r="A87" s="6"/>
      <c r="B87" s="6"/>
      <c r="C87" s="6"/>
      <c r="D87" s="6"/>
    </row>
    <row r="88" spans="1:4" x14ac:dyDescent="0.25">
      <c r="A88" s="6"/>
      <c r="B88" s="6"/>
      <c r="C88" s="6"/>
      <c r="D88" s="6"/>
    </row>
    <row r="89" spans="1:4" x14ac:dyDescent="0.25">
      <c r="A89" s="6"/>
      <c r="B89" s="6"/>
      <c r="C89" s="6"/>
      <c r="D89" s="6"/>
    </row>
    <row r="90" spans="1:4" x14ac:dyDescent="0.25">
      <c r="A90" s="6"/>
      <c r="B90" s="6"/>
      <c r="C90" s="6"/>
      <c r="D90" s="6"/>
    </row>
    <row r="91" spans="1:4" x14ac:dyDescent="0.25">
      <c r="A91" s="6"/>
      <c r="B91" s="6"/>
      <c r="C91" s="6"/>
      <c r="D91" s="6"/>
    </row>
    <row r="92" spans="1:4" x14ac:dyDescent="0.25">
      <c r="A92" s="6"/>
      <c r="B92" s="6"/>
      <c r="C92" s="6"/>
      <c r="D92" s="6"/>
    </row>
    <row r="93" spans="1:4" x14ac:dyDescent="0.25">
      <c r="A93" s="6"/>
      <c r="B93" s="6"/>
      <c r="C93" s="6"/>
      <c r="D93" s="6"/>
    </row>
    <row r="94" spans="1:4" x14ac:dyDescent="0.25">
      <c r="A94" s="6"/>
      <c r="B94" s="6"/>
      <c r="C94" s="6"/>
      <c r="D94" s="6"/>
    </row>
    <row r="95" spans="1:4" x14ac:dyDescent="0.25">
      <c r="A95" s="6"/>
      <c r="B95" s="6"/>
      <c r="C95" s="6"/>
      <c r="D95" s="6"/>
    </row>
    <row r="96" spans="1:4" x14ac:dyDescent="0.25">
      <c r="A96" s="6"/>
      <c r="B96" s="6"/>
      <c r="C96" s="6"/>
      <c r="D96" s="6"/>
    </row>
    <row r="97" spans="1:4" x14ac:dyDescent="0.25">
      <c r="A97" s="6"/>
      <c r="B97" s="6"/>
      <c r="C97" s="6"/>
      <c r="D97" s="6"/>
    </row>
    <row r="98" spans="1:4" x14ac:dyDescent="0.25">
      <c r="A98" s="6"/>
      <c r="B98" s="6"/>
      <c r="C98" s="6"/>
      <c r="D98" s="6"/>
    </row>
    <row r="99" spans="1:4" x14ac:dyDescent="0.25">
      <c r="A99" s="6"/>
      <c r="B99" s="6"/>
      <c r="C99" s="6"/>
      <c r="D99" s="6"/>
    </row>
    <row r="100" spans="1:4" x14ac:dyDescent="0.25">
      <c r="A100" s="6"/>
      <c r="B100" s="6"/>
      <c r="C100" s="6"/>
      <c r="D100" s="6"/>
    </row>
    <row r="101" spans="1:4" x14ac:dyDescent="0.25">
      <c r="A101" s="6"/>
      <c r="B101" s="6"/>
      <c r="C101" s="6"/>
      <c r="D101" s="6"/>
    </row>
    <row r="102" spans="1:4" x14ac:dyDescent="0.25">
      <c r="A102" s="6"/>
      <c r="B102" s="6"/>
      <c r="C102" s="6"/>
      <c r="D102" s="6"/>
    </row>
    <row r="103" spans="1:4" x14ac:dyDescent="0.25">
      <c r="A103" s="6"/>
      <c r="B103" s="6"/>
      <c r="C103" s="6"/>
      <c r="D103" s="6"/>
    </row>
    <row r="104" spans="1:4" x14ac:dyDescent="0.25">
      <c r="A104" s="6"/>
      <c r="B104" s="6"/>
      <c r="C104" s="6"/>
      <c r="D104" s="6"/>
    </row>
    <row r="105" spans="1:4" x14ac:dyDescent="0.25">
      <c r="A105" s="6"/>
      <c r="B105" s="6"/>
      <c r="C105" s="6"/>
      <c r="D105" s="6"/>
    </row>
    <row r="106" spans="1:4" x14ac:dyDescent="0.25">
      <c r="A106" s="6"/>
      <c r="B106" s="6"/>
      <c r="C106" s="6"/>
      <c r="D106" s="6"/>
    </row>
    <row r="107" spans="1:4" x14ac:dyDescent="0.25">
      <c r="A107" s="6"/>
      <c r="B107" s="6"/>
      <c r="C107" s="6"/>
      <c r="D107" s="6"/>
    </row>
    <row r="108" spans="1:4" x14ac:dyDescent="0.25">
      <c r="A108" s="6"/>
      <c r="B108" s="6"/>
      <c r="C108" s="6"/>
      <c r="D108" s="6"/>
    </row>
    <row r="109" spans="1:4" x14ac:dyDescent="0.25">
      <c r="A109" s="6"/>
      <c r="B109" s="6"/>
      <c r="C109" s="6"/>
      <c r="D109" s="6"/>
    </row>
    <row r="110" spans="1:4" x14ac:dyDescent="0.25">
      <c r="A110" s="6"/>
      <c r="B110" s="6"/>
      <c r="C110" s="6"/>
      <c r="D110" s="6"/>
    </row>
    <row r="111" spans="1:4" x14ac:dyDescent="0.25">
      <c r="A111" s="6"/>
      <c r="B111" s="6"/>
      <c r="C111" s="6"/>
      <c r="D111" s="6"/>
    </row>
    <row r="112" spans="1:4" x14ac:dyDescent="0.25">
      <c r="A112" s="6"/>
      <c r="B112" s="6"/>
      <c r="C112" s="6"/>
      <c r="D112" s="6"/>
    </row>
    <row r="113" spans="1:4" x14ac:dyDescent="0.25">
      <c r="A113" s="6"/>
      <c r="B113" s="6"/>
      <c r="C113" s="6"/>
      <c r="D113" s="6"/>
    </row>
    <row r="114" spans="1:4" x14ac:dyDescent="0.25">
      <c r="A114" s="6"/>
      <c r="B114" s="6"/>
      <c r="C114" s="6"/>
      <c r="D114" s="6"/>
    </row>
    <row r="115" spans="1:4" x14ac:dyDescent="0.25">
      <c r="A115" s="6"/>
      <c r="B115" s="6"/>
      <c r="C115" s="6"/>
      <c r="D115" s="6"/>
    </row>
    <row r="116" spans="1:4" x14ac:dyDescent="0.25">
      <c r="A116" s="6"/>
      <c r="B116" s="6"/>
      <c r="C116" s="6"/>
      <c r="D116" s="6"/>
    </row>
    <row r="117" spans="1:4" x14ac:dyDescent="0.25">
      <c r="A117" s="6"/>
      <c r="B117" s="6"/>
      <c r="C117" s="6"/>
      <c r="D117" s="6"/>
    </row>
    <row r="118" spans="1:4" x14ac:dyDescent="0.25">
      <c r="A118" s="6"/>
      <c r="B118" s="6"/>
      <c r="C118" s="6"/>
      <c r="D118" s="6"/>
    </row>
    <row r="119" spans="1:4" x14ac:dyDescent="0.25">
      <c r="A119" s="6"/>
      <c r="B119" s="6"/>
      <c r="C119" s="6"/>
      <c r="D119" s="6"/>
    </row>
    <row r="120" spans="1:4" x14ac:dyDescent="0.25">
      <c r="A120" s="6"/>
      <c r="B120" s="6"/>
      <c r="C120" s="6"/>
      <c r="D120" s="6"/>
    </row>
    <row r="121" spans="1:4" x14ac:dyDescent="0.25">
      <c r="A121" s="6"/>
      <c r="B121" s="6"/>
      <c r="C121" s="6"/>
      <c r="D121" s="6"/>
    </row>
    <row r="122" spans="1:4" x14ac:dyDescent="0.25">
      <c r="A122" s="6"/>
      <c r="B122" s="6"/>
      <c r="C122" s="6"/>
      <c r="D122" s="6"/>
    </row>
    <row r="123" spans="1:4" x14ac:dyDescent="0.25">
      <c r="A123" s="6"/>
      <c r="B123" s="6"/>
      <c r="C123" s="6"/>
      <c r="D123" s="6"/>
    </row>
    <row r="124" spans="1:4" x14ac:dyDescent="0.25">
      <c r="A124" s="6"/>
      <c r="B124" s="6"/>
      <c r="C124" s="6"/>
      <c r="D124" s="6"/>
    </row>
    <row r="125" spans="1:4" x14ac:dyDescent="0.25">
      <c r="A125" s="6"/>
      <c r="B125" s="6"/>
      <c r="C125" s="6"/>
      <c r="D125" s="6"/>
    </row>
    <row r="126" spans="1:4" x14ac:dyDescent="0.25">
      <c r="A126" s="6"/>
      <c r="B126" s="6"/>
      <c r="C126" s="6"/>
      <c r="D126" s="6"/>
    </row>
    <row r="127" spans="1:4" x14ac:dyDescent="0.25">
      <c r="A127" s="6"/>
      <c r="B127" s="6"/>
      <c r="C127" s="6"/>
      <c r="D127" s="6"/>
    </row>
    <row r="128" spans="1:4" x14ac:dyDescent="0.25">
      <c r="A128" s="6"/>
      <c r="B128" s="6"/>
      <c r="C128" s="6"/>
      <c r="D128" s="6"/>
    </row>
    <row r="129" spans="1:4" x14ac:dyDescent="0.25">
      <c r="A129" s="6"/>
      <c r="B129" s="6"/>
      <c r="C129" s="6"/>
      <c r="D129" s="6"/>
    </row>
    <row r="130" spans="1:4" x14ac:dyDescent="0.25">
      <c r="A130" s="6"/>
      <c r="B130" s="6"/>
      <c r="C130" s="6"/>
      <c r="D130" s="6"/>
    </row>
    <row r="131" spans="1:4" x14ac:dyDescent="0.25">
      <c r="A131" s="6"/>
      <c r="B131" s="6"/>
      <c r="C131" s="6"/>
      <c r="D131" s="6"/>
    </row>
    <row r="132" spans="1:4" x14ac:dyDescent="0.25">
      <c r="A132" s="6"/>
      <c r="B132" s="6"/>
      <c r="C132" s="6"/>
      <c r="D132" s="6"/>
    </row>
    <row r="133" spans="1:4" x14ac:dyDescent="0.25">
      <c r="A133" s="6"/>
      <c r="B133" s="6"/>
      <c r="C133" s="6"/>
      <c r="D133" s="6"/>
    </row>
    <row r="134" spans="1:4" x14ac:dyDescent="0.25">
      <c r="A134" s="6"/>
      <c r="B134" s="6"/>
      <c r="C134" s="6"/>
      <c r="D134" s="6"/>
    </row>
    <row r="135" spans="1:4" x14ac:dyDescent="0.25">
      <c r="A135" s="6"/>
      <c r="B135" s="6"/>
      <c r="C135" s="6"/>
      <c r="D135" s="6"/>
    </row>
    <row r="136" spans="1:4" x14ac:dyDescent="0.25">
      <c r="A136" s="6"/>
      <c r="B136" s="6"/>
      <c r="C136" s="6"/>
      <c r="D136" s="6"/>
    </row>
    <row r="137" spans="1:4" x14ac:dyDescent="0.25">
      <c r="A137" s="6"/>
      <c r="B137" s="6"/>
      <c r="C137" s="6"/>
      <c r="D137" s="6"/>
    </row>
    <row r="138" spans="1:4" x14ac:dyDescent="0.25">
      <c r="A138" s="6"/>
      <c r="B138" s="6"/>
      <c r="C138" s="6"/>
      <c r="D138" s="6"/>
    </row>
    <row r="139" spans="1:4" x14ac:dyDescent="0.25">
      <c r="A139" s="6"/>
      <c r="B139" s="6"/>
      <c r="C139" s="6"/>
      <c r="D139" s="6"/>
    </row>
    <row r="140" spans="1:4" x14ac:dyDescent="0.25">
      <c r="A140" s="6"/>
      <c r="B140" s="6"/>
      <c r="C140" s="6"/>
      <c r="D140" s="6"/>
    </row>
    <row r="141" spans="1:4" x14ac:dyDescent="0.25">
      <c r="A141" s="6"/>
      <c r="B141" s="6"/>
      <c r="C141" s="6"/>
      <c r="D141" s="6"/>
    </row>
    <row r="142" spans="1:4" x14ac:dyDescent="0.25">
      <c r="A142" s="6"/>
      <c r="B142" s="6"/>
      <c r="C142" s="6"/>
      <c r="D142" s="6"/>
    </row>
    <row r="143" spans="1:4" x14ac:dyDescent="0.25">
      <c r="A143" s="6"/>
      <c r="B143" s="6"/>
      <c r="C143" s="6"/>
      <c r="D143" s="6"/>
    </row>
    <row r="144" spans="1:4" x14ac:dyDescent="0.25">
      <c r="A144" s="6"/>
      <c r="B144" s="6"/>
      <c r="C144" s="6"/>
      <c r="D144" s="6"/>
    </row>
    <row r="145" spans="1:4" x14ac:dyDescent="0.25">
      <c r="A145" s="6"/>
      <c r="B145" s="6"/>
      <c r="C145" s="6"/>
      <c r="D145" s="6"/>
    </row>
    <row r="146" spans="1:4" x14ac:dyDescent="0.25">
      <c r="A146" s="6"/>
      <c r="B146" s="6"/>
      <c r="C146" s="6"/>
      <c r="D146" s="6"/>
    </row>
    <row r="147" spans="1:4" x14ac:dyDescent="0.25">
      <c r="A147" s="6"/>
      <c r="B147" s="6"/>
      <c r="C147" s="6"/>
      <c r="D147" s="6"/>
    </row>
    <row r="148" spans="1:4" x14ac:dyDescent="0.25">
      <c r="A148" s="6"/>
      <c r="B148" s="6"/>
      <c r="C148" s="6"/>
      <c r="D148" s="6"/>
    </row>
    <row r="149" spans="1:4" x14ac:dyDescent="0.25">
      <c r="A149" s="6"/>
      <c r="B149" s="6"/>
      <c r="C149" s="6"/>
      <c r="D149" s="6"/>
    </row>
    <row r="150" spans="1:4" x14ac:dyDescent="0.25">
      <c r="A150" s="6"/>
      <c r="B150" s="6"/>
      <c r="C150" s="6"/>
      <c r="D150" s="6"/>
    </row>
    <row r="151" spans="1:4" x14ac:dyDescent="0.25">
      <c r="A151" s="6"/>
      <c r="B151" s="6"/>
      <c r="C151" s="6"/>
      <c r="D151" s="6"/>
    </row>
    <row r="152" spans="1:4" x14ac:dyDescent="0.25">
      <c r="A152" s="6"/>
      <c r="B152" s="6"/>
      <c r="C152" s="6"/>
      <c r="D152" s="6"/>
    </row>
    <row r="153" spans="1:4" x14ac:dyDescent="0.25">
      <c r="A153" s="6"/>
      <c r="B153" s="6"/>
      <c r="C153" s="6"/>
      <c r="D153" s="6"/>
    </row>
    <row r="154" spans="1:4" x14ac:dyDescent="0.25">
      <c r="A154" s="6"/>
      <c r="B154" s="6"/>
      <c r="C154" s="6"/>
      <c r="D154" s="6"/>
    </row>
    <row r="155" spans="1:4" x14ac:dyDescent="0.25">
      <c r="A155" s="6"/>
      <c r="B155" s="6"/>
      <c r="C155" s="6"/>
      <c r="D155" s="6"/>
    </row>
    <row r="156" spans="1:4" x14ac:dyDescent="0.25">
      <c r="A156" s="6"/>
      <c r="B156" s="6"/>
      <c r="C156" s="6"/>
      <c r="D156" s="6"/>
    </row>
    <row r="157" spans="1:4" x14ac:dyDescent="0.25">
      <c r="A157" s="6"/>
      <c r="B157" s="6"/>
      <c r="C157" s="6"/>
      <c r="D157" s="6"/>
    </row>
    <row r="158" spans="1:4" x14ac:dyDescent="0.25">
      <c r="A158" s="6"/>
      <c r="B158" s="6"/>
      <c r="C158" s="6"/>
      <c r="D158" s="6"/>
    </row>
    <row r="159" spans="1:4" x14ac:dyDescent="0.25">
      <c r="A159" s="6"/>
      <c r="B159" s="6"/>
      <c r="C159" s="6"/>
      <c r="D159" s="6"/>
    </row>
    <row r="160" spans="1:4" x14ac:dyDescent="0.25">
      <c r="A160" s="6"/>
      <c r="B160" s="6"/>
      <c r="C160" s="6"/>
      <c r="D160" s="6"/>
    </row>
    <row r="161" spans="1:4" x14ac:dyDescent="0.25">
      <c r="A161" s="6"/>
      <c r="B161" s="6"/>
      <c r="C161" s="6"/>
      <c r="D161" s="6"/>
    </row>
    <row r="162" spans="1:4" x14ac:dyDescent="0.25">
      <c r="A162" s="6"/>
      <c r="B162" s="6"/>
      <c r="C162" s="6"/>
      <c r="D162" s="6"/>
    </row>
    <row r="163" spans="1:4" x14ac:dyDescent="0.25">
      <c r="A163" s="6"/>
      <c r="B163" s="6"/>
      <c r="C163" s="6"/>
      <c r="D163" s="6"/>
    </row>
    <row r="164" spans="1:4" x14ac:dyDescent="0.25">
      <c r="A164" s="6"/>
      <c r="B164" s="6"/>
      <c r="C164" s="6"/>
      <c r="D164" s="6"/>
    </row>
    <row r="165" spans="1:4" x14ac:dyDescent="0.25">
      <c r="A165" s="6"/>
      <c r="B165" s="6"/>
      <c r="C165" s="6"/>
      <c r="D165" s="6"/>
    </row>
    <row r="166" spans="1:4" x14ac:dyDescent="0.25">
      <c r="A166" s="6"/>
      <c r="B166" s="6"/>
      <c r="C166" s="6"/>
      <c r="D166" s="6"/>
    </row>
    <row r="167" spans="1:4" x14ac:dyDescent="0.25">
      <c r="A167" s="6"/>
      <c r="B167" s="6"/>
      <c r="C167" s="6"/>
      <c r="D167" s="6"/>
    </row>
    <row r="168" spans="1:4" x14ac:dyDescent="0.25">
      <c r="A168" s="6"/>
      <c r="B168" s="6"/>
      <c r="C168" s="6"/>
      <c r="D168" s="6"/>
    </row>
    <row r="169" spans="1:4" x14ac:dyDescent="0.25">
      <c r="A169" s="6"/>
      <c r="B169" s="6"/>
      <c r="C169" s="6"/>
      <c r="D169" s="6"/>
    </row>
    <row r="170" spans="1:4" x14ac:dyDescent="0.25">
      <c r="A170" s="6"/>
      <c r="B170" s="6"/>
      <c r="C170" s="6"/>
      <c r="D170" s="6"/>
    </row>
    <row r="171" spans="1:4" x14ac:dyDescent="0.25">
      <c r="A171" s="6"/>
      <c r="B171" s="6"/>
      <c r="C171" s="6"/>
      <c r="D171" s="6"/>
    </row>
    <row r="172" spans="1:4" x14ac:dyDescent="0.25">
      <c r="A172" s="6"/>
      <c r="B172" s="6"/>
      <c r="C172" s="6"/>
      <c r="D172" s="6"/>
    </row>
    <row r="173" spans="1:4" x14ac:dyDescent="0.25">
      <c r="A173" s="6"/>
      <c r="B173" s="6"/>
      <c r="C173" s="6"/>
      <c r="D173" s="6"/>
    </row>
    <row r="174" spans="1:4" x14ac:dyDescent="0.25">
      <c r="A174" s="6"/>
      <c r="B174" s="6"/>
      <c r="C174" s="6"/>
      <c r="D174" s="6"/>
    </row>
    <row r="175" spans="1:4" x14ac:dyDescent="0.25">
      <c r="A175" s="6"/>
      <c r="B175" s="6"/>
      <c r="C175" s="6"/>
      <c r="D175" s="6"/>
    </row>
    <row r="176" spans="1:4" x14ac:dyDescent="0.25">
      <c r="A176" s="6"/>
      <c r="B176" s="6"/>
      <c r="C176" s="6"/>
      <c r="D176" s="6"/>
    </row>
    <row r="177" spans="1:4" x14ac:dyDescent="0.25">
      <c r="A177" s="6"/>
      <c r="B177" s="6"/>
      <c r="C177" s="6"/>
      <c r="D177" s="6"/>
    </row>
    <row r="178" spans="1:4" x14ac:dyDescent="0.25">
      <c r="A178" s="6"/>
      <c r="B178" s="6"/>
      <c r="C178" s="6"/>
      <c r="D178" s="6"/>
    </row>
    <row r="179" spans="1:4" x14ac:dyDescent="0.25">
      <c r="A179" s="6"/>
      <c r="B179" s="6"/>
      <c r="C179" s="6"/>
      <c r="D179" s="6"/>
    </row>
    <row r="180" spans="1:4" x14ac:dyDescent="0.25">
      <c r="A180" s="6"/>
      <c r="B180" s="6"/>
      <c r="C180" s="6"/>
      <c r="D180" s="6"/>
    </row>
    <row r="181" spans="1:4" x14ac:dyDescent="0.25">
      <c r="A181" s="6"/>
      <c r="B181" s="6"/>
      <c r="C181" s="6"/>
      <c r="D181" s="6"/>
    </row>
    <row r="182" spans="1:4" x14ac:dyDescent="0.25">
      <c r="A182" s="6"/>
      <c r="B182" s="6"/>
      <c r="C182" s="6"/>
      <c r="D182" s="6"/>
    </row>
    <row r="183" spans="1:4" x14ac:dyDescent="0.25">
      <c r="A183" s="6"/>
      <c r="B183" s="6"/>
      <c r="C183" s="6"/>
      <c r="D183" s="6"/>
    </row>
    <row r="184" spans="1:4" x14ac:dyDescent="0.25">
      <c r="A184" s="6"/>
      <c r="B184" s="6"/>
      <c r="C184" s="6"/>
      <c r="D184" s="6"/>
    </row>
    <row r="185" spans="1:4" x14ac:dyDescent="0.25">
      <c r="A185" s="6"/>
      <c r="B185" s="6"/>
      <c r="C185" s="6"/>
      <c r="D185" s="6"/>
    </row>
    <row r="186" spans="1:4" x14ac:dyDescent="0.25">
      <c r="A186" s="6"/>
      <c r="B186" s="6"/>
      <c r="C186" s="6"/>
      <c r="D186" s="6"/>
    </row>
    <row r="187" spans="1:4" x14ac:dyDescent="0.25">
      <c r="A187" s="6"/>
      <c r="B187" s="6"/>
      <c r="C187" s="6"/>
      <c r="D187" s="6"/>
    </row>
    <row r="188" spans="1:4" x14ac:dyDescent="0.25">
      <c r="A188" s="6"/>
      <c r="B188" s="6"/>
      <c r="C188" s="6"/>
      <c r="D188" s="6"/>
    </row>
    <row r="189" spans="1:4" x14ac:dyDescent="0.25">
      <c r="A189" s="6"/>
      <c r="B189" s="6"/>
      <c r="C189" s="6"/>
      <c r="D189" s="6"/>
    </row>
    <row r="190" spans="1:4" x14ac:dyDescent="0.25">
      <c r="A190" s="6"/>
      <c r="B190" s="6"/>
      <c r="C190" s="6"/>
      <c r="D190" s="6"/>
    </row>
    <row r="191" spans="1:4" x14ac:dyDescent="0.25">
      <c r="A191" s="6"/>
      <c r="B191" s="6"/>
      <c r="C191" s="6"/>
      <c r="D191" s="6"/>
    </row>
    <row r="192" spans="1:4" x14ac:dyDescent="0.25">
      <c r="A192" s="6"/>
      <c r="B192" s="6"/>
      <c r="C192" s="6"/>
      <c r="D192" s="6"/>
    </row>
    <row r="193" spans="1:4" x14ac:dyDescent="0.25">
      <c r="A193" s="6"/>
      <c r="B193" s="6"/>
      <c r="C193" s="6"/>
      <c r="D193" s="6"/>
    </row>
    <row r="194" spans="1:4" x14ac:dyDescent="0.25">
      <c r="A194" s="6"/>
      <c r="B194" s="6"/>
      <c r="C194" s="6"/>
      <c r="D194" s="6"/>
    </row>
    <row r="195" spans="1:4" x14ac:dyDescent="0.25">
      <c r="A195" s="6"/>
      <c r="B195" s="6"/>
      <c r="C195" s="6"/>
      <c r="D195" s="6"/>
    </row>
    <row r="196" spans="1:4" x14ac:dyDescent="0.25">
      <c r="A196" s="6"/>
      <c r="B196" s="6"/>
      <c r="C196" s="6"/>
      <c r="D196" s="6"/>
    </row>
    <row r="197" spans="1:4" x14ac:dyDescent="0.25">
      <c r="A197" s="6"/>
      <c r="B197" s="6"/>
      <c r="C197" s="6"/>
      <c r="D197" s="6"/>
    </row>
    <row r="198" spans="1:4" x14ac:dyDescent="0.25">
      <c r="A198" s="6"/>
      <c r="B198" s="6"/>
      <c r="C198" s="6"/>
      <c r="D198" s="6"/>
    </row>
    <row r="199" spans="1:4" x14ac:dyDescent="0.25">
      <c r="A199" s="6"/>
      <c r="B199" s="6"/>
      <c r="C199" s="6"/>
      <c r="D199" s="6"/>
    </row>
    <row r="200" spans="1:4" x14ac:dyDescent="0.25">
      <c r="A200" s="6"/>
      <c r="B200" s="6"/>
      <c r="C200" s="6"/>
      <c r="D200" s="6"/>
    </row>
    <row r="201" spans="1:4" x14ac:dyDescent="0.25">
      <c r="A201" s="6"/>
      <c r="B201" s="6"/>
      <c r="C201" s="6"/>
      <c r="D201" s="6"/>
    </row>
    <row r="202" spans="1:4" x14ac:dyDescent="0.25">
      <c r="A202" s="6"/>
      <c r="B202" s="6"/>
      <c r="C202" s="6"/>
      <c r="D202" s="6"/>
    </row>
    <row r="203" spans="1:4" x14ac:dyDescent="0.25">
      <c r="A203" s="6"/>
      <c r="B203" s="6"/>
      <c r="C203" s="6"/>
      <c r="D203" s="6"/>
    </row>
    <row r="204" spans="1:4" x14ac:dyDescent="0.25">
      <c r="A204" s="6"/>
      <c r="B204" s="6"/>
      <c r="C204" s="6"/>
      <c r="D204" s="6"/>
    </row>
    <row r="205" spans="1:4" x14ac:dyDescent="0.25">
      <c r="A205" s="6"/>
      <c r="B205" s="6"/>
      <c r="C205" s="6"/>
      <c r="D205" s="6"/>
    </row>
    <row r="206" spans="1:4" x14ac:dyDescent="0.25">
      <c r="A206" s="6"/>
      <c r="B206" s="6"/>
      <c r="C206" s="6"/>
      <c r="D206" s="6"/>
    </row>
    <row r="207" spans="1:4" x14ac:dyDescent="0.25">
      <c r="A207" s="6"/>
      <c r="B207" s="6"/>
      <c r="C207" s="6"/>
      <c r="D207" s="6"/>
    </row>
    <row r="208" spans="1:4" x14ac:dyDescent="0.25">
      <c r="A208" s="6"/>
      <c r="B208" s="6"/>
      <c r="C208" s="6"/>
      <c r="D208" s="6"/>
    </row>
    <row r="209" spans="1:4" x14ac:dyDescent="0.25">
      <c r="A209" s="6"/>
      <c r="B209" s="6"/>
      <c r="C209" s="6"/>
      <c r="D209" s="6"/>
    </row>
    <row r="210" spans="1:4" x14ac:dyDescent="0.25">
      <c r="A210" s="6"/>
      <c r="B210" s="6"/>
      <c r="C210" s="6"/>
      <c r="D210" s="6"/>
    </row>
    <row r="211" spans="1:4" x14ac:dyDescent="0.25">
      <c r="A211" s="6"/>
      <c r="B211" s="6"/>
      <c r="C211" s="6"/>
      <c r="D211" s="6"/>
    </row>
    <row r="212" spans="1:4" x14ac:dyDescent="0.25">
      <c r="A212" s="6"/>
      <c r="B212" s="6"/>
      <c r="C212" s="6"/>
      <c r="D212" s="6"/>
    </row>
    <row r="213" spans="1:4" x14ac:dyDescent="0.25">
      <c r="A213" s="6"/>
      <c r="B213" s="6"/>
      <c r="C213" s="6"/>
      <c r="D213" s="6"/>
    </row>
    <row r="214" spans="1:4" x14ac:dyDescent="0.25">
      <c r="A214" s="6"/>
      <c r="B214" s="6"/>
      <c r="C214" s="6"/>
      <c r="D214" s="6"/>
    </row>
    <row r="215" spans="1:4" x14ac:dyDescent="0.25">
      <c r="A215" s="6"/>
      <c r="B215" s="6"/>
      <c r="C215" s="6"/>
      <c r="D215" s="6"/>
    </row>
    <row r="216" spans="1:4" x14ac:dyDescent="0.25">
      <c r="A216" s="6"/>
      <c r="B216" s="6"/>
      <c r="C216" s="6"/>
      <c r="D216" s="6"/>
    </row>
    <row r="217" spans="1:4" x14ac:dyDescent="0.25">
      <c r="A217" s="6"/>
      <c r="B217" s="6"/>
      <c r="C217" s="6"/>
      <c r="D217" s="6"/>
    </row>
    <row r="218" spans="1:4" x14ac:dyDescent="0.25">
      <c r="A218" s="6"/>
      <c r="B218" s="6"/>
      <c r="C218" s="6"/>
      <c r="D218" s="6"/>
    </row>
    <row r="219" spans="1:4" x14ac:dyDescent="0.25">
      <c r="A219" s="6"/>
      <c r="B219" s="6"/>
      <c r="C219" s="6"/>
      <c r="D219" s="6"/>
    </row>
    <row r="220" spans="1:4" x14ac:dyDescent="0.25">
      <c r="A220" s="6"/>
      <c r="B220" s="6"/>
      <c r="C220" s="6"/>
      <c r="D220" s="6"/>
    </row>
    <row r="221" spans="1:4" x14ac:dyDescent="0.25">
      <c r="A221" s="6"/>
      <c r="B221" s="6"/>
      <c r="C221" s="6"/>
      <c r="D221" s="6"/>
    </row>
    <row r="222" spans="1:4" x14ac:dyDescent="0.25">
      <c r="A222" s="6"/>
      <c r="B222" s="6"/>
      <c r="C222" s="6"/>
      <c r="D222" s="6"/>
    </row>
    <row r="223" spans="1:4" x14ac:dyDescent="0.25">
      <c r="A223" s="6"/>
      <c r="B223" s="6"/>
      <c r="C223" s="6"/>
      <c r="D223" s="6"/>
    </row>
    <row r="224" spans="1:4" x14ac:dyDescent="0.25">
      <c r="A224" s="6"/>
      <c r="B224" s="6"/>
      <c r="C224" s="6"/>
      <c r="D224" s="6"/>
    </row>
    <row r="225" spans="1:4" x14ac:dyDescent="0.25">
      <c r="A225" s="6"/>
      <c r="B225" s="6"/>
      <c r="C225" s="6"/>
      <c r="D225" s="6"/>
    </row>
    <row r="226" spans="1:4" x14ac:dyDescent="0.25">
      <c r="A226" s="6"/>
      <c r="B226" s="6"/>
      <c r="C226" s="6"/>
      <c r="D226" s="6"/>
    </row>
    <row r="227" spans="1:4" x14ac:dyDescent="0.25">
      <c r="A227" s="6"/>
      <c r="B227" s="6"/>
      <c r="C227" s="6"/>
      <c r="D227" s="6"/>
    </row>
    <row r="228" spans="1:4" x14ac:dyDescent="0.25">
      <c r="A228" s="6"/>
      <c r="B228" s="6"/>
      <c r="C228" s="6"/>
      <c r="D228" s="6"/>
    </row>
    <row r="229" spans="1:4" x14ac:dyDescent="0.25">
      <c r="A229" s="6"/>
      <c r="B229" s="6"/>
      <c r="C229" s="6"/>
      <c r="D229" s="6"/>
    </row>
    <row r="230" spans="1:4" x14ac:dyDescent="0.25">
      <c r="A230" s="6"/>
      <c r="B230" s="6"/>
      <c r="C230" s="6"/>
      <c r="D230" s="6"/>
    </row>
    <row r="231" spans="1:4" x14ac:dyDescent="0.25">
      <c r="A231" s="6"/>
      <c r="B231" s="6"/>
      <c r="C231" s="6"/>
      <c r="D231" s="6"/>
    </row>
    <row r="232" spans="1:4" x14ac:dyDescent="0.25">
      <c r="A232" s="6"/>
      <c r="B232" s="6"/>
      <c r="C232" s="6"/>
      <c r="D232" s="6"/>
    </row>
    <row r="233" spans="1:4" x14ac:dyDescent="0.25">
      <c r="A233" s="6"/>
      <c r="B233" s="6"/>
      <c r="C233" s="6"/>
      <c r="D233" s="6"/>
    </row>
    <row r="234" spans="1:4" x14ac:dyDescent="0.25">
      <c r="A234" s="6"/>
      <c r="B234" s="6"/>
      <c r="C234" s="6"/>
      <c r="D234" s="6"/>
    </row>
    <row r="235" spans="1:4" x14ac:dyDescent="0.25">
      <c r="A235" s="6"/>
      <c r="B235" s="6"/>
      <c r="C235" s="6"/>
      <c r="D235" s="6"/>
    </row>
    <row r="236" spans="1:4" x14ac:dyDescent="0.25">
      <c r="A236" s="6"/>
      <c r="B236" s="6"/>
      <c r="C236" s="6"/>
      <c r="D236" s="6"/>
    </row>
    <row r="237" spans="1:4" x14ac:dyDescent="0.25">
      <c r="A237" s="6"/>
      <c r="B237" s="6"/>
      <c r="C237" s="6"/>
      <c r="D237" s="6"/>
    </row>
    <row r="238" spans="1:4" x14ac:dyDescent="0.25">
      <c r="A238" s="6"/>
      <c r="B238" s="6"/>
      <c r="C238" s="6"/>
      <c r="D238" s="6"/>
    </row>
    <row r="239" spans="1:4" x14ac:dyDescent="0.25">
      <c r="A239" s="6"/>
      <c r="B239" s="6"/>
      <c r="C239" s="6"/>
      <c r="D239" s="6"/>
    </row>
    <row r="240" spans="1:4" x14ac:dyDescent="0.25">
      <c r="A240" s="6"/>
      <c r="B240" s="6"/>
      <c r="C240" s="6"/>
      <c r="D240" s="6"/>
    </row>
    <row r="241" spans="1:4" x14ac:dyDescent="0.25">
      <c r="A241" s="6"/>
      <c r="B241" s="6"/>
      <c r="C241" s="6"/>
      <c r="D241" s="6"/>
    </row>
    <row r="242" spans="1:4" x14ac:dyDescent="0.25">
      <c r="A242" s="6"/>
      <c r="B242" s="6"/>
      <c r="C242" s="6"/>
      <c r="D242" s="6"/>
    </row>
    <row r="243" spans="1:4" x14ac:dyDescent="0.25">
      <c r="A243" s="6"/>
      <c r="B243" s="6"/>
      <c r="C243" s="6"/>
      <c r="D243" s="6"/>
    </row>
    <row r="244" spans="1:4" x14ac:dyDescent="0.25">
      <c r="A244" s="6"/>
      <c r="B244" s="6"/>
      <c r="C244" s="6"/>
      <c r="D244" s="6"/>
    </row>
    <row r="245" spans="1:4" x14ac:dyDescent="0.25">
      <c r="A245" s="6"/>
      <c r="B245" s="6"/>
      <c r="C245" s="6"/>
      <c r="D245" s="6"/>
    </row>
    <row r="246" spans="1:4" x14ac:dyDescent="0.25">
      <c r="A246" s="6"/>
      <c r="B246" s="6"/>
      <c r="C246" s="6"/>
      <c r="D246" s="6"/>
    </row>
    <row r="247" spans="1:4" x14ac:dyDescent="0.25">
      <c r="A247" s="6"/>
      <c r="B247" s="6"/>
      <c r="C247" s="6"/>
      <c r="D247" s="6"/>
    </row>
    <row r="248" spans="1:4" x14ac:dyDescent="0.25">
      <c r="A248" s="6"/>
      <c r="B248" s="6"/>
      <c r="C248" s="6"/>
      <c r="D248" s="6"/>
    </row>
    <row r="249" spans="1:4" x14ac:dyDescent="0.25">
      <c r="A249" s="6"/>
      <c r="B249" s="6"/>
      <c r="C249" s="6"/>
      <c r="D249" s="6"/>
    </row>
    <row r="250" spans="1:4" x14ac:dyDescent="0.25">
      <c r="A250" s="6"/>
      <c r="B250" s="6"/>
      <c r="C250" s="6"/>
      <c r="D250" s="6"/>
    </row>
    <row r="251" spans="1:4" x14ac:dyDescent="0.25">
      <c r="A251" s="6"/>
      <c r="B251" s="6"/>
      <c r="C251" s="6"/>
      <c r="D251" s="6"/>
    </row>
    <row r="252" spans="1:4" x14ac:dyDescent="0.25">
      <c r="A252" s="6"/>
      <c r="B252" s="6"/>
      <c r="C252" s="6"/>
      <c r="D252" s="6"/>
    </row>
    <row r="253" spans="1:4" x14ac:dyDescent="0.25">
      <c r="A253" s="6"/>
      <c r="B253" s="6"/>
      <c r="C253" s="6"/>
      <c r="D253" s="6"/>
    </row>
    <row r="254" spans="1:4" x14ac:dyDescent="0.25">
      <c r="A254" s="6"/>
      <c r="B254" s="6"/>
      <c r="C254" s="6"/>
      <c r="D254" s="6"/>
    </row>
    <row r="255" spans="1:4" x14ac:dyDescent="0.25">
      <c r="A255" s="6"/>
      <c r="B255" s="6"/>
      <c r="C255" s="6"/>
      <c r="D255" s="6"/>
    </row>
    <row r="256" spans="1:4" x14ac:dyDescent="0.25">
      <c r="A256" s="6"/>
      <c r="B256" s="6"/>
      <c r="C256" s="6"/>
      <c r="D256" s="6"/>
    </row>
    <row r="257" spans="1:4" x14ac:dyDescent="0.25">
      <c r="A257" s="6"/>
      <c r="B257" s="6"/>
      <c r="C257" s="6"/>
      <c r="D257" s="6"/>
    </row>
    <row r="258" spans="1:4" x14ac:dyDescent="0.25">
      <c r="A258" s="6"/>
      <c r="B258" s="6"/>
      <c r="C258" s="6"/>
      <c r="D258" s="6"/>
    </row>
    <row r="259" spans="1:4" x14ac:dyDescent="0.25">
      <c r="A259" s="6"/>
      <c r="B259" s="6"/>
      <c r="C259" s="6"/>
      <c r="D259" s="6"/>
    </row>
    <row r="260" spans="1:4" x14ac:dyDescent="0.25">
      <c r="A260" s="6"/>
      <c r="B260" s="6"/>
      <c r="C260" s="6"/>
      <c r="D260" s="6"/>
    </row>
    <row r="261" spans="1:4" x14ac:dyDescent="0.25">
      <c r="A261" s="6"/>
      <c r="B261" s="6"/>
      <c r="C261" s="6"/>
      <c r="D261" s="6"/>
    </row>
    <row r="262" spans="1:4" x14ac:dyDescent="0.25">
      <c r="A262" s="6"/>
      <c r="B262" s="6"/>
      <c r="C262" s="6"/>
      <c r="D262" s="6"/>
    </row>
    <row r="263" spans="1:4" x14ac:dyDescent="0.25">
      <c r="A263" s="6"/>
      <c r="B263" s="6"/>
      <c r="C263" s="6"/>
      <c r="D263" s="6"/>
    </row>
    <row r="264" spans="1:4" x14ac:dyDescent="0.25">
      <c r="A264" s="6"/>
      <c r="B264" s="6"/>
      <c r="C264" s="6"/>
      <c r="D264" s="6"/>
    </row>
    <row r="265" spans="1:4" x14ac:dyDescent="0.25">
      <c r="A265" s="6"/>
      <c r="B265" s="6"/>
      <c r="C265" s="6"/>
      <c r="D265" s="6"/>
    </row>
    <row r="266" spans="1:4" x14ac:dyDescent="0.25">
      <c r="A266" s="6"/>
      <c r="B266" s="6"/>
      <c r="C266" s="6"/>
      <c r="D266" s="6"/>
    </row>
    <row r="267" spans="1:4" x14ac:dyDescent="0.25">
      <c r="A267" s="6"/>
      <c r="B267" s="6"/>
      <c r="C267" s="6"/>
      <c r="D267" s="6"/>
    </row>
    <row r="268" spans="1:4" x14ac:dyDescent="0.25">
      <c r="A268" s="6"/>
      <c r="B268" s="6"/>
      <c r="C268" s="6"/>
      <c r="D268" s="6"/>
    </row>
    <row r="269" spans="1:4" x14ac:dyDescent="0.25">
      <c r="A269" s="6"/>
      <c r="B269" s="6"/>
      <c r="C269" s="6"/>
      <c r="D269" s="6"/>
    </row>
    <row r="270" spans="1:4" x14ac:dyDescent="0.25">
      <c r="A270" s="6"/>
      <c r="B270" s="6"/>
      <c r="C270" s="6"/>
      <c r="D270" s="6"/>
    </row>
    <row r="271" spans="1:4" x14ac:dyDescent="0.25">
      <c r="A271" s="6"/>
      <c r="B271" s="6"/>
      <c r="C271" s="6"/>
      <c r="D271" s="6"/>
    </row>
    <row r="272" spans="1:4" x14ac:dyDescent="0.25">
      <c r="A272" s="6"/>
      <c r="B272" s="6"/>
      <c r="C272" s="6"/>
      <c r="D272" s="6"/>
    </row>
    <row r="273" spans="1:4" x14ac:dyDescent="0.25">
      <c r="A273" s="6"/>
      <c r="B273" s="6"/>
      <c r="C273" s="6"/>
      <c r="D273" s="6"/>
    </row>
    <row r="274" spans="1:4" x14ac:dyDescent="0.25">
      <c r="A274" s="6"/>
      <c r="B274" s="6"/>
      <c r="C274" s="6"/>
      <c r="D274" s="6"/>
    </row>
    <row r="275" spans="1:4" x14ac:dyDescent="0.25">
      <c r="A275" s="6"/>
      <c r="B275" s="6"/>
      <c r="C275" s="6"/>
      <c r="D275" s="6"/>
    </row>
    <row r="276" spans="1:4" x14ac:dyDescent="0.25">
      <c r="A276" s="6"/>
      <c r="B276" s="6"/>
      <c r="C276" s="6"/>
      <c r="D276" s="6"/>
    </row>
    <row r="277" spans="1:4" x14ac:dyDescent="0.25">
      <c r="A277" s="6"/>
      <c r="B277" s="6"/>
      <c r="C277" s="6"/>
      <c r="D277" s="6"/>
    </row>
    <row r="278" spans="1:4" x14ac:dyDescent="0.25">
      <c r="A278" s="6"/>
      <c r="B278" s="6"/>
      <c r="C278" s="6"/>
      <c r="D278" s="6"/>
    </row>
    <row r="279" spans="1:4" x14ac:dyDescent="0.25">
      <c r="A279" s="6"/>
      <c r="B279" s="6"/>
      <c r="C279" s="6"/>
      <c r="D279" s="6"/>
    </row>
    <row r="280" spans="1:4" x14ac:dyDescent="0.25">
      <c r="A280" s="6"/>
      <c r="B280" s="6"/>
      <c r="C280" s="6"/>
      <c r="D280" s="6"/>
    </row>
    <row r="281" spans="1:4" x14ac:dyDescent="0.25">
      <c r="A281" s="6"/>
      <c r="B281" s="6"/>
      <c r="C281" s="6"/>
      <c r="D281" s="6"/>
    </row>
    <row r="282" spans="1:4" x14ac:dyDescent="0.25">
      <c r="A282" s="6"/>
      <c r="B282" s="6"/>
      <c r="C282" s="6"/>
      <c r="D282" s="6"/>
    </row>
    <row r="283" spans="1:4" x14ac:dyDescent="0.25">
      <c r="A283" s="6"/>
      <c r="B283" s="6"/>
      <c r="C283" s="6"/>
      <c r="D283" s="6"/>
    </row>
    <row r="284" spans="1:4" x14ac:dyDescent="0.25">
      <c r="A284" s="6"/>
      <c r="B284" s="6"/>
      <c r="C284" s="6"/>
      <c r="D284" s="6"/>
    </row>
    <row r="285" spans="1:4" x14ac:dyDescent="0.25">
      <c r="A285" s="6"/>
      <c r="B285" s="6"/>
      <c r="C285" s="6"/>
      <c r="D285" s="6"/>
    </row>
    <row r="286" spans="1:4" x14ac:dyDescent="0.25">
      <c r="A286" s="6"/>
      <c r="B286" s="6"/>
      <c r="C286" s="6"/>
      <c r="D286" s="6"/>
    </row>
    <row r="287" spans="1:4" x14ac:dyDescent="0.25">
      <c r="A287" s="6"/>
      <c r="B287" s="6"/>
      <c r="C287" s="6"/>
      <c r="D287" s="6"/>
    </row>
    <row r="288" spans="1:4" x14ac:dyDescent="0.25">
      <c r="A288" s="6"/>
      <c r="B288" s="6"/>
      <c r="C288" s="6"/>
      <c r="D288" s="6"/>
    </row>
    <row r="289" spans="1:4" x14ac:dyDescent="0.25">
      <c r="A289" s="6"/>
      <c r="B289" s="6"/>
      <c r="C289" s="6"/>
      <c r="D289" s="6"/>
    </row>
    <row r="290" spans="1:4" x14ac:dyDescent="0.25">
      <c r="A290" s="6"/>
      <c r="B290" s="6"/>
      <c r="C290" s="6"/>
      <c r="D290" s="6"/>
    </row>
    <row r="291" spans="1:4" x14ac:dyDescent="0.25">
      <c r="A291" s="6"/>
      <c r="B291" s="6"/>
      <c r="C291" s="6"/>
      <c r="D291" s="6"/>
    </row>
    <row r="292" spans="1:4" x14ac:dyDescent="0.25">
      <c r="A292" s="6"/>
      <c r="B292" s="6"/>
      <c r="C292" s="6"/>
      <c r="D292" s="6"/>
    </row>
    <row r="293" spans="1:4" x14ac:dyDescent="0.25">
      <c r="A293" s="6"/>
      <c r="B293" s="6"/>
      <c r="C293" s="6"/>
      <c r="D293" s="6"/>
    </row>
    <row r="294" spans="1:4" x14ac:dyDescent="0.25">
      <c r="A294" s="6"/>
      <c r="B294" s="6"/>
      <c r="C294" s="6"/>
      <c r="D294" s="6"/>
    </row>
    <row r="295" spans="1:4" x14ac:dyDescent="0.25">
      <c r="A295" s="6"/>
      <c r="B295" s="6"/>
      <c r="C295" s="6"/>
      <c r="D295" s="6"/>
    </row>
    <row r="296" spans="1:4" x14ac:dyDescent="0.25">
      <c r="A296" s="6"/>
      <c r="B296" s="6"/>
      <c r="C296" s="6"/>
      <c r="D296" s="6"/>
    </row>
    <row r="297" spans="1:4" x14ac:dyDescent="0.25">
      <c r="A297" s="6"/>
      <c r="B297" s="6"/>
      <c r="C297" s="6"/>
      <c r="D297" s="6"/>
    </row>
    <row r="298" spans="1:4" x14ac:dyDescent="0.25">
      <c r="A298" s="6"/>
      <c r="B298" s="6"/>
      <c r="C298" s="6"/>
      <c r="D298" s="6"/>
    </row>
    <row r="299" spans="1:4" x14ac:dyDescent="0.25">
      <c r="A299" s="6"/>
      <c r="B299" s="6"/>
      <c r="C299" s="6"/>
      <c r="D299" s="6"/>
    </row>
    <row r="300" spans="1:4" x14ac:dyDescent="0.25">
      <c r="A300" s="6"/>
      <c r="B300" s="6"/>
      <c r="C300" s="6"/>
      <c r="D300" s="6"/>
    </row>
    <row r="301" spans="1:4" x14ac:dyDescent="0.25">
      <c r="A301" s="6"/>
      <c r="B301" s="6"/>
      <c r="C301" s="6"/>
      <c r="D301" s="6"/>
    </row>
    <row r="302" spans="1:4" x14ac:dyDescent="0.25">
      <c r="A302" s="6"/>
      <c r="B302" s="6"/>
      <c r="C302" s="6"/>
      <c r="D302" s="6"/>
    </row>
    <row r="303" spans="1:4" x14ac:dyDescent="0.25">
      <c r="A303" s="6"/>
      <c r="B303" s="6"/>
      <c r="C303" s="6"/>
      <c r="D303" s="6"/>
    </row>
    <row r="304" spans="1:4" x14ac:dyDescent="0.25">
      <c r="A304" s="6"/>
      <c r="B304" s="6"/>
      <c r="C304" s="6"/>
      <c r="D304" s="6"/>
    </row>
    <row r="305" spans="1:4" x14ac:dyDescent="0.25">
      <c r="A305" s="6"/>
      <c r="B305" s="6"/>
      <c r="C305" s="6"/>
      <c r="D305" s="6"/>
    </row>
    <row r="306" spans="1:4" x14ac:dyDescent="0.25">
      <c r="A306" s="6"/>
      <c r="B306" s="6"/>
      <c r="C306" s="6"/>
      <c r="D306" s="6"/>
    </row>
    <row r="307" spans="1:4" x14ac:dyDescent="0.25">
      <c r="A307" s="6"/>
      <c r="B307" s="6"/>
      <c r="C307" s="6"/>
      <c r="D307" s="6"/>
    </row>
    <row r="308" spans="1:4" x14ac:dyDescent="0.25">
      <c r="A308" s="6"/>
      <c r="B308" s="6"/>
      <c r="C308" s="6"/>
      <c r="D308" s="6"/>
    </row>
    <row r="309" spans="1:4" x14ac:dyDescent="0.25">
      <c r="A309" s="6"/>
      <c r="B309" s="6"/>
      <c r="C309" s="6"/>
      <c r="D309" s="6"/>
    </row>
    <row r="310" spans="1:4" x14ac:dyDescent="0.25">
      <c r="A310" s="6"/>
      <c r="B310" s="6"/>
      <c r="C310" s="6"/>
      <c r="D310" s="6"/>
    </row>
    <row r="311" spans="1:4" x14ac:dyDescent="0.25">
      <c r="A311" s="6"/>
      <c r="B311" s="6"/>
      <c r="C311" s="6"/>
      <c r="D311" s="6"/>
    </row>
    <row r="312" spans="1:4" x14ac:dyDescent="0.25">
      <c r="A312" s="6"/>
      <c r="B312" s="6"/>
      <c r="C312" s="6"/>
      <c r="D312" s="6"/>
    </row>
    <row r="313" spans="1:4" x14ac:dyDescent="0.25">
      <c r="A313" s="6"/>
      <c r="B313" s="6"/>
      <c r="C313" s="6"/>
      <c r="D313" s="6"/>
    </row>
    <row r="314" spans="1:4" x14ac:dyDescent="0.25">
      <c r="A314" s="6"/>
      <c r="B314" s="6"/>
      <c r="C314" s="6"/>
      <c r="D314" s="6"/>
    </row>
    <row r="315" spans="1:4" x14ac:dyDescent="0.25">
      <c r="A315" s="6"/>
      <c r="B315" s="6"/>
      <c r="C315" s="6"/>
      <c r="D315" s="6"/>
    </row>
    <row r="316" spans="1:4" x14ac:dyDescent="0.25">
      <c r="A316" s="6"/>
      <c r="B316" s="6"/>
      <c r="C316" s="6"/>
      <c r="D316" s="6"/>
    </row>
    <row r="317" spans="1:4" x14ac:dyDescent="0.25">
      <c r="A317" s="6"/>
      <c r="B317" s="6"/>
      <c r="C317" s="6"/>
      <c r="D317" s="6"/>
    </row>
    <row r="318" spans="1:4" x14ac:dyDescent="0.25">
      <c r="A318" s="6"/>
      <c r="B318" s="6"/>
      <c r="C318" s="6"/>
      <c r="D318" s="6"/>
    </row>
    <row r="319" spans="1:4" x14ac:dyDescent="0.25">
      <c r="A319" s="6"/>
      <c r="B319" s="6"/>
      <c r="C319" s="6"/>
      <c r="D319" s="6"/>
    </row>
    <row r="320" spans="1:4" x14ac:dyDescent="0.25">
      <c r="A320" s="6"/>
      <c r="B320" s="6"/>
      <c r="C320" s="6"/>
      <c r="D320" s="6"/>
    </row>
    <row r="321" spans="1:4" x14ac:dyDescent="0.25">
      <c r="A321" s="6"/>
      <c r="B321" s="6"/>
      <c r="C321" s="6"/>
      <c r="D321" s="6"/>
    </row>
    <row r="322" spans="1:4" x14ac:dyDescent="0.25">
      <c r="A322" s="6"/>
      <c r="B322" s="6"/>
      <c r="C322" s="6"/>
      <c r="D322" s="6"/>
    </row>
    <row r="323" spans="1:4" x14ac:dyDescent="0.25">
      <c r="A323" s="6"/>
      <c r="B323" s="6"/>
      <c r="C323" s="6"/>
      <c r="D323" s="6"/>
    </row>
    <row r="324" spans="1:4" x14ac:dyDescent="0.25">
      <c r="A324" s="6"/>
      <c r="B324" s="6"/>
      <c r="C324" s="6"/>
      <c r="D324" s="6"/>
    </row>
    <row r="325" spans="1:4" x14ac:dyDescent="0.25">
      <c r="A325" s="6"/>
      <c r="B325" s="6"/>
      <c r="C325" s="6"/>
      <c r="D325" s="6"/>
    </row>
    <row r="326" spans="1:4" x14ac:dyDescent="0.25">
      <c r="A326" s="6"/>
      <c r="B326" s="6"/>
      <c r="C326" s="6"/>
      <c r="D326" s="6"/>
    </row>
    <row r="327" spans="1:4" x14ac:dyDescent="0.25">
      <c r="A327" s="6"/>
      <c r="B327" s="6"/>
      <c r="C327" s="6"/>
      <c r="D327" s="6"/>
    </row>
    <row r="328" spans="1:4" x14ac:dyDescent="0.25">
      <c r="A328" s="6"/>
      <c r="B328" s="6"/>
      <c r="C328" s="6"/>
      <c r="D328" s="6"/>
    </row>
    <row r="329" spans="1:4" x14ac:dyDescent="0.25">
      <c r="A329" s="6"/>
      <c r="B329" s="6"/>
      <c r="C329" s="6"/>
      <c r="D329" s="6"/>
    </row>
    <row r="330" spans="1:4" x14ac:dyDescent="0.25">
      <c r="A330" s="6"/>
      <c r="B330" s="6"/>
      <c r="C330" s="6"/>
      <c r="D330" s="6"/>
    </row>
    <row r="331" spans="1:4" x14ac:dyDescent="0.25">
      <c r="A331" s="6"/>
      <c r="B331" s="6"/>
      <c r="C331" s="6"/>
      <c r="D331" s="6"/>
    </row>
    <row r="332" spans="1:4" x14ac:dyDescent="0.25">
      <c r="A332" s="6"/>
      <c r="B332" s="6"/>
      <c r="C332" s="6"/>
      <c r="D332" s="6"/>
    </row>
    <row r="333" spans="1:4" x14ac:dyDescent="0.25">
      <c r="A333" s="6"/>
      <c r="B333" s="6"/>
      <c r="C333" s="6"/>
      <c r="D333" s="6"/>
    </row>
    <row r="334" spans="1:4" x14ac:dyDescent="0.25">
      <c r="A334" s="6"/>
      <c r="B334" s="6"/>
      <c r="C334" s="6"/>
      <c r="D334" s="6"/>
    </row>
    <row r="335" spans="1:4" x14ac:dyDescent="0.25">
      <c r="A335" s="6"/>
      <c r="B335" s="6"/>
      <c r="C335" s="6"/>
      <c r="D335" s="6"/>
    </row>
    <row r="336" spans="1:4" x14ac:dyDescent="0.25">
      <c r="A336" s="6"/>
      <c r="B336" s="6"/>
      <c r="C336" s="6"/>
      <c r="D336" s="6"/>
    </row>
    <row r="337" spans="1:4" x14ac:dyDescent="0.25">
      <c r="A337" s="6"/>
      <c r="B337" s="6"/>
      <c r="C337" s="6"/>
      <c r="D337" s="6"/>
    </row>
    <row r="338" spans="1:4" x14ac:dyDescent="0.25">
      <c r="A338" s="6"/>
      <c r="B338" s="6"/>
      <c r="C338" s="6"/>
      <c r="D338" s="6"/>
    </row>
    <row r="339" spans="1:4" x14ac:dyDescent="0.25">
      <c r="A339" s="6"/>
      <c r="B339" s="6"/>
      <c r="C339" s="6"/>
      <c r="D339" s="6"/>
    </row>
    <row r="340" spans="1:4" x14ac:dyDescent="0.25">
      <c r="A340" s="6"/>
      <c r="B340" s="6"/>
      <c r="C340" s="6"/>
      <c r="D340" s="6"/>
    </row>
    <row r="341" spans="1:4" x14ac:dyDescent="0.25">
      <c r="A341" s="6"/>
      <c r="B341" s="6"/>
      <c r="C341" s="6"/>
      <c r="D341" s="6"/>
    </row>
    <row r="342" spans="1:4" x14ac:dyDescent="0.25">
      <c r="A342" s="6"/>
      <c r="B342" s="6"/>
      <c r="C342" s="6"/>
      <c r="D342" s="6"/>
    </row>
    <row r="343" spans="1:4" x14ac:dyDescent="0.25">
      <c r="A343" s="6"/>
      <c r="B343" s="6"/>
      <c r="C343" s="6"/>
      <c r="D343" s="6"/>
    </row>
    <row r="344" spans="1:4" x14ac:dyDescent="0.25">
      <c r="A344" s="6"/>
      <c r="B344" s="6"/>
      <c r="C344" s="6"/>
      <c r="D344" s="6"/>
    </row>
    <row r="345" spans="1:4" x14ac:dyDescent="0.25">
      <c r="A345" s="6"/>
      <c r="B345" s="6"/>
      <c r="C345" s="6"/>
      <c r="D345" s="6"/>
    </row>
    <row r="346" spans="1:4" x14ac:dyDescent="0.25">
      <c r="A346" s="6"/>
      <c r="B346" s="6"/>
      <c r="C346" s="6"/>
      <c r="D346" s="6"/>
    </row>
    <row r="347" spans="1:4" x14ac:dyDescent="0.25">
      <c r="A347" s="6"/>
      <c r="B347" s="6"/>
      <c r="C347" s="6"/>
      <c r="D347" s="6"/>
    </row>
    <row r="348" spans="1:4" x14ac:dyDescent="0.25">
      <c r="A348" s="6"/>
      <c r="B348" s="6"/>
      <c r="C348" s="6"/>
      <c r="D348" s="6"/>
    </row>
    <row r="349" spans="1:4" x14ac:dyDescent="0.25">
      <c r="A349" s="6"/>
      <c r="B349" s="6"/>
      <c r="C349" s="6"/>
      <c r="D349" s="6"/>
    </row>
    <row r="350" spans="1:4" x14ac:dyDescent="0.25">
      <c r="A350" s="6"/>
      <c r="B350" s="6"/>
      <c r="C350" s="6"/>
      <c r="D350" s="6"/>
    </row>
    <row r="351" spans="1:4" x14ac:dyDescent="0.25">
      <c r="A351" s="6"/>
      <c r="B351" s="6"/>
      <c r="C351" s="6"/>
      <c r="D351" s="6"/>
    </row>
    <row r="352" spans="1:4" x14ac:dyDescent="0.25">
      <c r="A352" s="6"/>
      <c r="B352" s="6"/>
      <c r="C352" s="6"/>
      <c r="D352" s="6"/>
    </row>
    <row r="353" spans="1:4" x14ac:dyDescent="0.25">
      <c r="A353" s="6"/>
      <c r="B353" s="6"/>
      <c r="C353" s="6"/>
      <c r="D353" s="6"/>
    </row>
    <row r="354" spans="1:4" x14ac:dyDescent="0.25">
      <c r="A354" s="6"/>
      <c r="B354" s="6"/>
      <c r="C354" s="6"/>
      <c r="D354" s="6"/>
    </row>
    <row r="355" spans="1:4" x14ac:dyDescent="0.25">
      <c r="A355" s="6"/>
      <c r="B355" s="6"/>
      <c r="C355" s="6"/>
      <c r="D355" s="6"/>
    </row>
    <row r="356" spans="1:4" x14ac:dyDescent="0.25">
      <c r="A356" s="6"/>
      <c r="B356" s="6"/>
      <c r="C356" s="6"/>
      <c r="D356" s="6"/>
    </row>
    <row r="357" spans="1:4" x14ac:dyDescent="0.25">
      <c r="A357" s="6"/>
      <c r="B357" s="6"/>
      <c r="C357" s="6"/>
      <c r="D357" s="6"/>
    </row>
    <row r="358" spans="1:4" x14ac:dyDescent="0.25">
      <c r="A358" s="6"/>
      <c r="B358" s="6"/>
      <c r="C358" s="6"/>
      <c r="D358" s="6"/>
    </row>
    <row r="359" spans="1:4" x14ac:dyDescent="0.25">
      <c r="A359" s="6"/>
      <c r="B359" s="6"/>
      <c r="C359" s="6"/>
      <c r="D359" s="6"/>
    </row>
    <row r="360" spans="1:4" x14ac:dyDescent="0.25">
      <c r="A360" s="6"/>
      <c r="B360" s="6"/>
      <c r="C360" s="6"/>
      <c r="D360" s="6"/>
    </row>
    <row r="361" spans="1:4" x14ac:dyDescent="0.25">
      <c r="A361" s="6"/>
      <c r="B361" s="6"/>
      <c r="C361" s="6"/>
      <c r="D361" s="6"/>
    </row>
    <row r="362" spans="1:4" x14ac:dyDescent="0.25">
      <c r="A362" s="6"/>
      <c r="B362" s="6"/>
      <c r="C362" s="6"/>
      <c r="D362" s="6"/>
    </row>
    <row r="363" spans="1:4" x14ac:dyDescent="0.25">
      <c r="A363" s="6"/>
      <c r="B363" s="6"/>
      <c r="C363" s="6"/>
      <c r="D363" s="6"/>
    </row>
    <row r="364" spans="1:4" x14ac:dyDescent="0.25">
      <c r="A364" s="6"/>
      <c r="B364" s="6"/>
      <c r="C364" s="6"/>
      <c r="D364" s="6"/>
    </row>
    <row r="365" spans="1:4" x14ac:dyDescent="0.25">
      <c r="A365" s="6"/>
      <c r="B365" s="6"/>
      <c r="C365" s="6"/>
      <c r="D365" s="6"/>
    </row>
    <row r="366" spans="1:4" x14ac:dyDescent="0.25">
      <c r="A366" s="6"/>
      <c r="B366" s="6"/>
      <c r="C366" s="6"/>
      <c r="D366" s="6"/>
    </row>
    <row r="367" spans="1:4" x14ac:dyDescent="0.25">
      <c r="A367" s="6"/>
      <c r="B367" s="6"/>
      <c r="C367" s="6"/>
      <c r="D367" s="6"/>
    </row>
    <row r="368" spans="1:4" x14ac:dyDescent="0.25">
      <c r="A368" s="6"/>
      <c r="B368" s="6"/>
      <c r="C368" s="6"/>
      <c r="D368" s="6"/>
    </row>
    <row r="369" spans="1:4" x14ac:dyDescent="0.25">
      <c r="A369" s="6"/>
      <c r="B369" s="6"/>
      <c r="C369" s="6"/>
      <c r="D369" s="6"/>
    </row>
    <row r="370" spans="1:4" x14ac:dyDescent="0.25">
      <c r="A370" s="6"/>
      <c r="B370" s="6"/>
      <c r="C370" s="6"/>
      <c r="D370" s="6"/>
    </row>
    <row r="371" spans="1:4" x14ac:dyDescent="0.25">
      <c r="A371" s="6"/>
      <c r="B371" s="6"/>
      <c r="C371" s="6"/>
      <c r="D371" s="6"/>
    </row>
    <row r="372" spans="1:4" x14ac:dyDescent="0.25">
      <c r="A372" s="6"/>
      <c r="B372" s="6"/>
      <c r="C372" s="6"/>
      <c r="D372" s="6"/>
    </row>
    <row r="373" spans="1:4" x14ac:dyDescent="0.25">
      <c r="A373" s="6"/>
      <c r="B373" s="6"/>
      <c r="C373" s="6"/>
      <c r="D373" s="6"/>
    </row>
    <row r="374" spans="1:4" x14ac:dyDescent="0.25">
      <c r="A374" s="6"/>
      <c r="B374" s="6"/>
      <c r="C374" s="6"/>
      <c r="D374" s="6"/>
    </row>
    <row r="375" spans="1:4" x14ac:dyDescent="0.25">
      <c r="A375" s="6"/>
      <c r="B375" s="6"/>
      <c r="C375" s="6"/>
      <c r="D375" s="6"/>
    </row>
    <row r="376" spans="1:4" x14ac:dyDescent="0.25">
      <c r="A376" s="6"/>
      <c r="B376" s="6"/>
      <c r="C376" s="6"/>
      <c r="D376" s="6"/>
    </row>
    <row r="377" spans="1:4" x14ac:dyDescent="0.25">
      <c r="A377" s="6"/>
      <c r="B377" s="6"/>
      <c r="C377" s="6"/>
      <c r="D377" s="6"/>
    </row>
    <row r="378" spans="1:4" x14ac:dyDescent="0.25">
      <c r="A378" s="6"/>
      <c r="B378" s="6"/>
      <c r="C378" s="6"/>
      <c r="D378" s="6"/>
    </row>
    <row r="379" spans="1:4" x14ac:dyDescent="0.25">
      <c r="A379" s="6"/>
      <c r="B379" s="6"/>
      <c r="C379" s="6"/>
      <c r="D379" s="6"/>
    </row>
    <row r="380" spans="1:4" x14ac:dyDescent="0.25">
      <c r="A380" s="6"/>
      <c r="B380" s="6"/>
      <c r="C380" s="6"/>
      <c r="D380" s="6"/>
    </row>
    <row r="381" spans="1:4" x14ac:dyDescent="0.25">
      <c r="A381" s="6"/>
      <c r="B381" s="6"/>
      <c r="C381" s="6"/>
      <c r="D381" s="6"/>
    </row>
    <row r="382" spans="1:4" x14ac:dyDescent="0.25">
      <c r="A382" s="6"/>
      <c r="B382" s="6"/>
      <c r="C382" s="6"/>
      <c r="D382" s="6"/>
    </row>
    <row r="383" spans="1:4" x14ac:dyDescent="0.25">
      <c r="A383" s="6"/>
      <c r="B383" s="6"/>
      <c r="C383" s="6"/>
      <c r="D383" s="6"/>
    </row>
    <row r="384" spans="1:4" x14ac:dyDescent="0.25">
      <c r="A384" s="6"/>
      <c r="B384" s="6"/>
      <c r="C384" s="6"/>
      <c r="D384" s="6"/>
    </row>
    <row r="385" spans="1:4" x14ac:dyDescent="0.25">
      <c r="A385" s="6"/>
      <c r="B385" s="6"/>
      <c r="C385" s="6"/>
      <c r="D385" s="6"/>
    </row>
    <row r="386" spans="1:4" x14ac:dyDescent="0.25">
      <c r="A386" s="6"/>
      <c r="B386" s="6"/>
      <c r="C386" s="6"/>
      <c r="D386" s="6"/>
    </row>
    <row r="387" spans="1:4" x14ac:dyDescent="0.25">
      <c r="A387" s="6"/>
      <c r="B387" s="6"/>
      <c r="C387" s="6"/>
      <c r="D387" s="6"/>
    </row>
    <row r="388" spans="1:4" x14ac:dyDescent="0.25">
      <c r="A388" s="6"/>
      <c r="B388" s="6"/>
      <c r="C388" s="6"/>
      <c r="D388" s="6"/>
    </row>
    <row r="389" spans="1:4" x14ac:dyDescent="0.25">
      <c r="A389" s="6"/>
      <c r="B389" s="6"/>
      <c r="C389" s="6"/>
      <c r="D389" s="6"/>
    </row>
    <row r="390" spans="1:4" x14ac:dyDescent="0.25">
      <c r="A390" s="6"/>
      <c r="B390" s="6"/>
      <c r="C390" s="6"/>
      <c r="D390" s="6"/>
    </row>
    <row r="391" spans="1:4" x14ac:dyDescent="0.25">
      <c r="A391" s="6"/>
      <c r="B391" s="6"/>
      <c r="C391" s="6"/>
      <c r="D391" s="6"/>
    </row>
    <row r="392" spans="1:4" x14ac:dyDescent="0.25">
      <c r="A392" s="6"/>
      <c r="B392" s="6"/>
      <c r="C392" s="6"/>
      <c r="D392" s="6"/>
    </row>
    <row r="393" spans="1:4" x14ac:dyDescent="0.25">
      <c r="A393" s="6"/>
      <c r="B393" s="6"/>
      <c r="C393" s="6"/>
      <c r="D393" s="6"/>
    </row>
    <row r="394" spans="1:4" x14ac:dyDescent="0.25">
      <c r="A394" s="6"/>
      <c r="B394" s="6"/>
      <c r="C394" s="6"/>
      <c r="D394" s="6"/>
    </row>
    <row r="395" spans="1:4" x14ac:dyDescent="0.25">
      <c r="A395" s="6"/>
      <c r="B395" s="6"/>
      <c r="C395" s="6"/>
      <c r="D395" s="6"/>
    </row>
    <row r="396" spans="1:4" x14ac:dyDescent="0.25">
      <c r="A396" s="6"/>
      <c r="B396" s="6"/>
      <c r="C396" s="6"/>
      <c r="D396" s="6"/>
    </row>
    <row r="397" spans="1:4" x14ac:dyDescent="0.25">
      <c r="A397" s="6"/>
      <c r="B397" s="6"/>
      <c r="C397" s="6"/>
      <c r="D397" s="6"/>
    </row>
    <row r="398" spans="1:4" x14ac:dyDescent="0.25">
      <c r="A398" s="6"/>
      <c r="B398" s="6"/>
      <c r="C398" s="6"/>
      <c r="D398" s="6"/>
    </row>
    <row r="399" spans="1:4" x14ac:dyDescent="0.25">
      <c r="A399" s="6"/>
      <c r="B399" s="6"/>
      <c r="C399" s="6"/>
      <c r="D399" s="6"/>
    </row>
    <row r="400" spans="1:4" x14ac:dyDescent="0.25">
      <c r="A400" s="6"/>
      <c r="B400" s="6"/>
      <c r="C400" s="6"/>
      <c r="D400" s="6"/>
    </row>
    <row r="401" spans="1:4" x14ac:dyDescent="0.25">
      <c r="A401" s="6"/>
      <c r="B401" s="6"/>
      <c r="C401" s="6"/>
      <c r="D401" s="6"/>
    </row>
    <row r="402" spans="1:4" x14ac:dyDescent="0.25">
      <c r="A402" s="6"/>
      <c r="B402" s="6"/>
      <c r="C402" s="6"/>
      <c r="D402" s="6"/>
    </row>
    <row r="403" spans="1:4" x14ac:dyDescent="0.25">
      <c r="A403" s="6"/>
      <c r="B403" s="6"/>
      <c r="C403" s="6"/>
      <c r="D403" s="6"/>
    </row>
    <row r="404" spans="1:4" x14ac:dyDescent="0.25">
      <c r="A404" s="6"/>
      <c r="B404" s="6"/>
      <c r="C404" s="6"/>
      <c r="D404" s="6"/>
    </row>
    <row r="405" spans="1:4" x14ac:dyDescent="0.25">
      <c r="A405" s="6"/>
      <c r="B405" s="6"/>
      <c r="C405" s="6"/>
      <c r="D405" s="6"/>
    </row>
    <row r="406" spans="1:4" x14ac:dyDescent="0.25">
      <c r="A406" s="6"/>
      <c r="B406" s="6"/>
      <c r="C406" s="6"/>
      <c r="D406" s="6"/>
    </row>
    <row r="407" spans="1:4" x14ac:dyDescent="0.25">
      <c r="A407" s="6"/>
      <c r="B407" s="6"/>
      <c r="C407" s="6"/>
      <c r="D407" s="6"/>
    </row>
    <row r="408" spans="1:4" x14ac:dyDescent="0.25">
      <c r="A408" s="6"/>
      <c r="B408" s="6"/>
      <c r="C408" s="6"/>
      <c r="D408" s="6"/>
    </row>
    <row r="409" spans="1:4" x14ac:dyDescent="0.25">
      <c r="A409" s="6"/>
      <c r="B409" s="6"/>
      <c r="C409" s="6"/>
      <c r="D409" s="6"/>
    </row>
    <row r="410" spans="1:4" x14ac:dyDescent="0.25">
      <c r="A410" s="6"/>
      <c r="B410" s="6"/>
      <c r="C410" s="6"/>
      <c r="D410" s="6"/>
    </row>
    <row r="411" spans="1:4" x14ac:dyDescent="0.25">
      <c r="A411" s="6"/>
      <c r="B411" s="6"/>
      <c r="C411" s="6"/>
      <c r="D411" s="6"/>
    </row>
    <row r="412" spans="1:4" x14ac:dyDescent="0.25">
      <c r="A412" s="6"/>
      <c r="B412" s="6"/>
      <c r="C412" s="6"/>
      <c r="D412" s="6"/>
    </row>
    <row r="413" spans="1:4" x14ac:dyDescent="0.25">
      <c r="A413" s="6"/>
      <c r="B413" s="6"/>
      <c r="C413" s="6"/>
      <c r="D413" s="6"/>
    </row>
    <row r="414" spans="1:4" x14ac:dyDescent="0.25">
      <c r="A414" s="6"/>
      <c r="B414" s="6"/>
      <c r="C414" s="6"/>
      <c r="D414" s="6"/>
    </row>
    <row r="415" spans="1:4" x14ac:dyDescent="0.25">
      <c r="A415" s="6"/>
      <c r="B415" s="6"/>
      <c r="C415" s="6"/>
      <c r="D415" s="6"/>
    </row>
    <row r="416" spans="1:4" x14ac:dyDescent="0.25">
      <c r="A416" s="6"/>
      <c r="B416" s="6"/>
      <c r="C416" s="6"/>
      <c r="D416" s="6"/>
    </row>
    <row r="417" spans="1:4" x14ac:dyDescent="0.25">
      <c r="A417" s="6"/>
      <c r="B417" s="6"/>
      <c r="C417" s="6"/>
      <c r="D417" s="6"/>
    </row>
    <row r="418" spans="1:4" x14ac:dyDescent="0.25">
      <c r="A418" s="6"/>
      <c r="B418" s="6"/>
      <c r="C418" s="6"/>
      <c r="D418" s="6"/>
    </row>
    <row r="419" spans="1:4" x14ac:dyDescent="0.25">
      <c r="A419" s="6"/>
      <c r="B419" s="6"/>
      <c r="C419" s="6"/>
      <c r="D419" s="6"/>
    </row>
    <row r="420" spans="1:4" x14ac:dyDescent="0.25">
      <c r="A420" s="6"/>
      <c r="B420" s="6"/>
      <c r="C420" s="6"/>
      <c r="D420" s="6"/>
    </row>
    <row r="421" spans="1:4" x14ac:dyDescent="0.25">
      <c r="A421" s="6"/>
      <c r="B421" s="6"/>
      <c r="C421" s="6"/>
      <c r="D421" s="6"/>
    </row>
    <row r="422" spans="1:4" x14ac:dyDescent="0.25">
      <c r="A422" s="6"/>
      <c r="B422" s="6"/>
      <c r="C422" s="6"/>
      <c r="D422" s="6"/>
    </row>
    <row r="423" spans="1:4" x14ac:dyDescent="0.25">
      <c r="A423" s="6"/>
      <c r="B423" s="6"/>
      <c r="C423" s="6"/>
      <c r="D423" s="6"/>
    </row>
    <row r="424" spans="1:4" x14ac:dyDescent="0.25">
      <c r="A424" s="6"/>
      <c r="B424" s="6"/>
      <c r="C424" s="6"/>
      <c r="D424" s="6"/>
    </row>
    <row r="425" spans="1:4" x14ac:dyDescent="0.25">
      <c r="A425" s="6"/>
      <c r="B425" s="6"/>
      <c r="C425" s="6"/>
      <c r="D425" s="6"/>
    </row>
    <row r="426" spans="1:4" x14ac:dyDescent="0.25">
      <c r="A426" s="6"/>
      <c r="B426" s="6"/>
      <c r="C426" s="6"/>
      <c r="D426" s="6"/>
    </row>
    <row r="427" spans="1:4" x14ac:dyDescent="0.25">
      <c r="A427" s="6"/>
      <c r="B427" s="6"/>
      <c r="C427" s="6"/>
      <c r="D427" s="6"/>
    </row>
    <row r="428" spans="1:4" x14ac:dyDescent="0.25">
      <c r="A428" s="6"/>
      <c r="B428" s="6"/>
      <c r="C428" s="6"/>
      <c r="D428" s="6"/>
    </row>
    <row r="429" spans="1:4" x14ac:dyDescent="0.25">
      <c r="A429" s="6"/>
      <c r="B429" s="6"/>
      <c r="C429" s="6"/>
      <c r="D429" s="6"/>
    </row>
    <row r="430" spans="1:4" x14ac:dyDescent="0.25">
      <c r="A430" s="6"/>
      <c r="B430" s="6"/>
      <c r="C430" s="6"/>
      <c r="D430" s="6"/>
    </row>
    <row r="431" spans="1:4" x14ac:dyDescent="0.25">
      <c r="A431" s="6"/>
      <c r="B431" s="6"/>
      <c r="C431" s="6"/>
      <c r="D431" s="6"/>
    </row>
    <row r="432" spans="1:4" x14ac:dyDescent="0.25">
      <c r="A432" s="6"/>
      <c r="B432" s="6"/>
      <c r="C432" s="6"/>
      <c r="D432" s="6"/>
    </row>
    <row r="433" spans="1:4" x14ac:dyDescent="0.25">
      <c r="A433" s="6"/>
      <c r="B433" s="6"/>
      <c r="C433" s="6"/>
      <c r="D433" s="6"/>
    </row>
    <row r="434" spans="1:4" x14ac:dyDescent="0.25">
      <c r="A434" s="6"/>
      <c r="B434" s="6"/>
      <c r="C434" s="6"/>
      <c r="D434" s="6"/>
    </row>
    <row r="435" spans="1:4" x14ac:dyDescent="0.25">
      <c r="A435" s="6"/>
      <c r="B435" s="6"/>
      <c r="C435" s="6"/>
      <c r="D435" s="6"/>
    </row>
    <row r="436" spans="1:4" x14ac:dyDescent="0.25">
      <c r="A436" s="6"/>
      <c r="B436" s="6"/>
      <c r="C436" s="6"/>
      <c r="D436" s="6"/>
    </row>
    <row r="437" spans="1:4" x14ac:dyDescent="0.25">
      <c r="A437" s="6"/>
      <c r="B437" s="6"/>
      <c r="C437" s="6"/>
      <c r="D437" s="6"/>
    </row>
    <row r="438" spans="1:4" x14ac:dyDescent="0.25">
      <c r="A438" s="6"/>
      <c r="B438" s="6"/>
      <c r="C438" s="6"/>
      <c r="D438" s="6"/>
    </row>
    <row r="439" spans="1:4" x14ac:dyDescent="0.25">
      <c r="A439" s="6"/>
      <c r="B439" s="6"/>
      <c r="C439" s="6"/>
      <c r="D439" s="6"/>
    </row>
    <row r="440" spans="1:4" x14ac:dyDescent="0.25">
      <c r="A440" s="6"/>
      <c r="B440" s="6"/>
      <c r="C440" s="6"/>
      <c r="D440" s="6"/>
    </row>
    <row r="441" spans="1:4" x14ac:dyDescent="0.25">
      <c r="A441" s="6"/>
      <c r="B441" s="6"/>
      <c r="C441" s="6"/>
      <c r="D441" s="6"/>
    </row>
    <row r="442" spans="1:4" x14ac:dyDescent="0.25">
      <c r="A442" s="6"/>
      <c r="B442" s="6"/>
      <c r="C442" s="6"/>
      <c r="D442" s="6"/>
    </row>
    <row r="443" spans="1:4" x14ac:dyDescent="0.25">
      <c r="A443" s="6"/>
      <c r="B443" s="6"/>
      <c r="C443" s="6"/>
      <c r="D443" s="6"/>
    </row>
    <row r="444" spans="1:4" x14ac:dyDescent="0.25">
      <c r="A444" s="6"/>
      <c r="B444" s="6"/>
      <c r="C444" s="6"/>
      <c r="D444" s="6"/>
    </row>
    <row r="445" spans="1:4" x14ac:dyDescent="0.25">
      <c r="A445" s="6"/>
      <c r="B445" s="6"/>
      <c r="C445" s="6"/>
      <c r="D445" s="6"/>
    </row>
    <row r="446" spans="1:4" x14ac:dyDescent="0.25">
      <c r="A446" s="6"/>
      <c r="B446" s="6"/>
      <c r="C446" s="6"/>
      <c r="D446" s="6"/>
    </row>
    <row r="447" spans="1:4" x14ac:dyDescent="0.25">
      <c r="A447" s="6"/>
      <c r="B447" s="6"/>
      <c r="C447" s="6"/>
      <c r="D447" s="6"/>
    </row>
    <row r="448" spans="1:4" x14ac:dyDescent="0.25">
      <c r="A448" s="6"/>
      <c r="B448" s="6"/>
      <c r="C448" s="6"/>
      <c r="D448" s="6"/>
    </row>
    <row r="449" spans="1:4" x14ac:dyDescent="0.25">
      <c r="A449" s="6"/>
      <c r="B449" s="6"/>
      <c r="C449" s="6"/>
      <c r="D449" s="6"/>
    </row>
    <row r="450" spans="1:4" x14ac:dyDescent="0.25">
      <c r="A450" s="6"/>
      <c r="B450" s="6"/>
      <c r="C450" s="6"/>
      <c r="D450" s="6"/>
    </row>
    <row r="451" spans="1:4" x14ac:dyDescent="0.25">
      <c r="A451" s="6"/>
      <c r="B451" s="6"/>
      <c r="C451" s="6"/>
      <c r="D451" s="6"/>
    </row>
    <row r="452" spans="1:4" x14ac:dyDescent="0.25">
      <c r="A452" s="6"/>
      <c r="B452" s="6"/>
      <c r="C452" s="6"/>
      <c r="D452" s="6"/>
    </row>
    <row r="453" spans="1:4" x14ac:dyDescent="0.25">
      <c r="A453" s="6"/>
      <c r="B453" s="6"/>
      <c r="C453" s="6"/>
      <c r="D453" s="6"/>
    </row>
    <row r="454" spans="1:4" x14ac:dyDescent="0.25">
      <c r="A454" s="6"/>
      <c r="B454" s="6"/>
      <c r="C454" s="6"/>
      <c r="D454" s="6"/>
    </row>
    <row r="455" spans="1:4" x14ac:dyDescent="0.25">
      <c r="A455" s="6"/>
      <c r="B455" s="6"/>
      <c r="C455" s="6"/>
      <c r="D455" s="6"/>
    </row>
    <row r="456" spans="1:4" x14ac:dyDescent="0.25">
      <c r="A456" s="6"/>
      <c r="B456" s="6"/>
      <c r="C456" s="6"/>
      <c r="D456" s="6"/>
    </row>
    <row r="457" spans="1:4" x14ac:dyDescent="0.25">
      <c r="A457" s="6"/>
      <c r="B457" s="6"/>
      <c r="C457" s="6"/>
      <c r="D457" s="6"/>
    </row>
    <row r="458" spans="1:4" x14ac:dyDescent="0.25">
      <c r="A458" s="6"/>
      <c r="B458" s="6"/>
      <c r="C458" s="6"/>
      <c r="D458" s="6"/>
    </row>
    <row r="459" spans="1:4" x14ac:dyDescent="0.25">
      <c r="A459" s="6"/>
      <c r="B459" s="6"/>
      <c r="C459" s="6"/>
      <c r="D459" s="6"/>
    </row>
    <row r="460" spans="1:4" x14ac:dyDescent="0.25">
      <c r="A460" s="6"/>
      <c r="B460" s="6"/>
      <c r="C460" s="6"/>
      <c r="D460" s="6"/>
    </row>
    <row r="461" spans="1:4" x14ac:dyDescent="0.25">
      <c r="A461" s="6"/>
      <c r="B461" s="6"/>
      <c r="C461" s="6"/>
      <c r="D461" s="6"/>
    </row>
    <row r="462" spans="1:4" x14ac:dyDescent="0.25">
      <c r="A462" s="6"/>
      <c r="B462" s="6"/>
      <c r="C462" s="6"/>
      <c r="D462" s="6"/>
    </row>
    <row r="463" spans="1:4" x14ac:dyDescent="0.25">
      <c r="A463" s="6"/>
      <c r="B463" s="6"/>
      <c r="C463" s="6"/>
      <c r="D463" s="6"/>
    </row>
    <row r="464" spans="1:4" x14ac:dyDescent="0.25">
      <c r="A464" s="6"/>
      <c r="B464" s="6"/>
      <c r="C464" s="6"/>
      <c r="D464" s="6"/>
    </row>
    <row r="465" spans="1:4" x14ac:dyDescent="0.25">
      <c r="A465" s="6"/>
      <c r="B465" s="6"/>
      <c r="C465" s="6"/>
      <c r="D465" s="6"/>
    </row>
    <row r="466" spans="1:4" x14ac:dyDescent="0.25">
      <c r="A466" s="6"/>
      <c r="B466" s="6"/>
      <c r="C466" s="6"/>
      <c r="D466" s="6"/>
    </row>
    <row r="467" spans="1:4" x14ac:dyDescent="0.25">
      <c r="A467" s="6"/>
      <c r="B467" s="6"/>
      <c r="C467" s="6"/>
      <c r="D467" s="6"/>
    </row>
    <row r="468" spans="1:4" x14ac:dyDescent="0.25">
      <c r="A468" s="6"/>
      <c r="B468" s="6"/>
      <c r="C468" s="6"/>
      <c r="D468" s="6"/>
    </row>
    <row r="469" spans="1:4" x14ac:dyDescent="0.25">
      <c r="A469" s="6"/>
      <c r="B469" s="6"/>
      <c r="C469" s="6"/>
      <c r="D469" s="6"/>
    </row>
    <row r="470" spans="1:4" x14ac:dyDescent="0.25">
      <c r="A470" s="6"/>
      <c r="B470" s="6"/>
      <c r="C470" s="6"/>
      <c r="D470" s="6"/>
    </row>
    <row r="471" spans="1:4" x14ac:dyDescent="0.25">
      <c r="A471" s="6"/>
      <c r="B471" s="6"/>
      <c r="C471" s="6"/>
      <c r="D471" s="6"/>
    </row>
    <row r="472" spans="1:4" x14ac:dyDescent="0.25">
      <c r="A472" s="6"/>
      <c r="B472" s="6"/>
      <c r="C472" s="6"/>
      <c r="D472" s="6"/>
    </row>
    <row r="473" spans="1:4" x14ac:dyDescent="0.25">
      <c r="A473" s="6"/>
      <c r="B473" s="6"/>
      <c r="C473" s="6"/>
      <c r="D473" s="6"/>
    </row>
    <row r="474" spans="1:4" x14ac:dyDescent="0.25">
      <c r="A474" s="6"/>
      <c r="B474" s="6"/>
      <c r="C474" s="6"/>
      <c r="D474" s="6"/>
    </row>
    <row r="475" spans="1:4" x14ac:dyDescent="0.25">
      <c r="A475" s="6"/>
      <c r="B475" s="6"/>
      <c r="C475" s="6"/>
      <c r="D475" s="6"/>
    </row>
    <row r="476" spans="1:4" x14ac:dyDescent="0.25">
      <c r="A476" s="6"/>
      <c r="B476" s="6"/>
      <c r="C476" s="6"/>
      <c r="D476" s="6"/>
    </row>
    <row r="477" spans="1:4" x14ac:dyDescent="0.25">
      <c r="A477" s="6"/>
      <c r="B477" s="6"/>
      <c r="C477" s="6"/>
      <c r="D477" s="6"/>
    </row>
    <row r="478" spans="1:4" x14ac:dyDescent="0.25">
      <c r="A478" s="6"/>
      <c r="B478" s="6"/>
      <c r="C478" s="6"/>
      <c r="D478" s="6"/>
    </row>
    <row r="479" spans="1:4" x14ac:dyDescent="0.25">
      <c r="A479" s="6"/>
      <c r="B479" s="6"/>
      <c r="C479" s="6"/>
      <c r="D479" s="6"/>
    </row>
    <row r="480" spans="1:4" x14ac:dyDescent="0.25">
      <c r="A480" s="6"/>
      <c r="B480" s="6"/>
      <c r="C480" s="6"/>
      <c r="D480" s="6"/>
    </row>
    <row r="481" spans="1:4" x14ac:dyDescent="0.25">
      <c r="A481" s="6"/>
      <c r="B481" s="6"/>
      <c r="C481" s="6"/>
      <c r="D481" s="6"/>
    </row>
    <row r="482" spans="1:4" x14ac:dyDescent="0.25">
      <c r="A482" s="6"/>
      <c r="B482" s="6"/>
      <c r="C482" s="6"/>
      <c r="D482" s="6"/>
    </row>
    <row r="483" spans="1:4" x14ac:dyDescent="0.25">
      <c r="A483" s="6"/>
      <c r="B483" s="6"/>
      <c r="C483" s="6"/>
      <c r="D483" s="6"/>
    </row>
    <row r="484" spans="1:4" x14ac:dyDescent="0.25">
      <c r="A484" s="6"/>
      <c r="B484" s="6"/>
      <c r="C484" s="6"/>
      <c r="D484" s="6"/>
    </row>
    <row r="485" spans="1:4" x14ac:dyDescent="0.25">
      <c r="A485" s="6"/>
      <c r="B485" s="6"/>
      <c r="C485" s="6"/>
      <c r="D485" s="6"/>
    </row>
    <row r="486" spans="1:4" x14ac:dyDescent="0.25">
      <c r="A486" s="6"/>
      <c r="B486" s="6"/>
      <c r="C486" s="6"/>
      <c r="D486" s="6"/>
    </row>
    <row r="487" spans="1:4" x14ac:dyDescent="0.25">
      <c r="A487" s="6"/>
      <c r="B487" s="6"/>
      <c r="C487" s="6"/>
      <c r="D487" s="6"/>
    </row>
    <row r="488" spans="1:4" x14ac:dyDescent="0.25">
      <c r="A488" s="6"/>
      <c r="B488" s="6"/>
      <c r="C488" s="6"/>
      <c r="D488" s="6"/>
    </row>
    <row r="489" spans="1:4" x14ac:dyDescent="0.25">
      <c r="A489" s="6"/>
      <c r="B489" s="6"/>
      <c r="C489" s="6"/>
      <c r="D489" s="6"/>
    </row>
    <row r="490" spans="1:4" x14ac:dyDescent="0.25">
      <c r="A490" s="6"/>
      <c r="B490" s="6"/>
      <c r="C490" s="6"/>
      <c r="D490" s="6"/>
    </row>
    <row r="491" spans="1:4" x14ac:dyDescent="0.25">
      <c r="A491" s="6"/>
      <c r="B491" s="6"/>
      <c r="C491" s="6"/>
      <c r="D491" s="6"/>
    </row>
    <row r="492" spans="1:4" x14ac:dyDescent="0.25">
      <c r="A492" s="6"/>
      <c r="B492" s="6"/>
      <c r="C492" s="6"/>
      <c r="D492" s="6"/>
    </row>
    <row r="493" spans="1:4" x14ac:dyDescent="0.25">
      <c r="A493" s="6"/>
      <c r="B493" s="6"/>
      <c r="C493" s="6"/>
      <c r="D493" s="6"/>
    </row>
    <row r="494" spans="1:4" x14ac:dyDescent="0.25">
      <c r="A494" s="6"/>
      <c r="B494" s="6"/>
      <c r="C494" s="6"/>
      <c r="D494" s="6"/>
    </row>
    <row r="495" spans="1:4" x14ac:dyDescent="0.25">
      <c r="A495" s="6"/>
      <c r="B495" s="6"/>
      <c r="C495" s="6"/>
      <c r="D495" s="6"/>
    </row>
    <row r="496" spans="1:4" x14ac:dyDescent="0.25">
      <c r="A496" s="6"/>
      <c r="B496" s="6"/>
      <c r="C496" s="6"/>
      <c r="D496" s="6"/>
    </row>
    <row r="497" spans="1:4" x14ac:dyDescent="0.25">
      <c r="A497" s="6"/>
      <c r="B497" s="6"/>
      <c r="C497" s="6"/>
      <c r="D497" s="6"/>
    </row>
    <row r="498" spans="1:4" x14ac:dyDescent="0.25">
      <c r="A498" s="6"/>
      <c r="B498" s="6"/>
      <c r="C498" s="6"/>
      <c r="D498" s="6"/>
    </row>
    <row r="499" spans="1:4" x14ac:dyDescent="0.25">
      <c r="A499" s="6"/>
      <c r="B499" s="6"/>
      <c r="C499" s="6"/>
      <c r="D499" s="6"/>
    </row>
    <row r="500" spans="1:4" x14ac:dyDescent="0.25">
      <c r="A500" s="6"/>
      <c r="B500" s="6"/>
      <c r="C500" s="6"/>
      <c r="D500" s="6"/>
    </row>
    <row r="501" spans="1:4" x14ac:dyDescent="0.25">
      <c r="A501" s="6"/>
      <c r="B501" s="6"/>
      <c r="C501" s="6"/>
      <c r="D501" s="6"/>
    </row>
    <row r="502" spans="1:4" x14ac:dyDescent="0.25">
      <c r="A502" s="6"/>
      <c r="B502" s="6"/>
      <c r="C502" s="6"/>
      <c r="D502" s="6"/>
    </row>
    <row r="503" spans="1:4" x14ac:dyDescent="0.25">
      <c r="A503" s="6"/>
      <c r="B503" s="6"/>
      <c r="C503" s="6"/>
      <c r="D503" s="6"/>
    </row>
    <row r="504" spans="1:4" x14ac:dyDescent="0.25">
      <c r="A504" s="6"/>
      <c r="B504" s="6"/>
      <c r="C504" s="6"/>
      <c r="D504" s="6"/>
    </row>
    <row r="505" spans="1:4" x14ac:dyDescent="0.25">
      <c r="A505" s="6"/>
      <c r="B505" s="6"/>
      <c r="C505" s="6"/>
      <c r="D505" s="6"/>
    </row>
    <row r="506" spans="1:4" x14ac:dyDescent="0.25">
      <c r="A506" s="6"/>
      <c r="B506" s="6"/>
      <c r="C506" s="6"/>
      <c r="D506" s="6"/>
    </row>
    <row r="507" spans="1:4" x14ac:dyDescent="0.25">
      <c r="A507" s="6"/>
      <c r="B507" s="6"/>
      <c r="C507" s="6"/>
      <c r="D507" s="6"/>
    </row>
    <row r="508" spans="1:4" x14ac:dyDescent="0.25">
      <c r="A508" s="6"/>
      <c r="B508" s="6"/>
      <c r="C508" s="6"/>
      <c r="D508" s="6"/>
    </row>
    <row r="509" spans="1:4" x14ac:dyDescent="0.25">
      <c r="A509" s="6"/>
      <c r="B509" s="6"/>
      <c r="C509" s="6"/>
      <c r="D509" s="6"/>
    </row>
    <row r="510" spans="1:4" x14ac:dyDescent="0.25">
      <c r="A510" s="6"/>
      <c r="B510" s="6"/>
      <c r="C510" s="6"/>
      <c r="D510" s="6"/>
    </row>
    <row r="511" spans="1:4" x14ac:dyDescent="0.25">
      <c r="A511" s="6"/>
      <c r="B511" s="6"/>
      <c r="C511" s="6"/>
      <c r="D511" s="6"/>
    </row>
    <row r="512" spans="1:4" x14ac:dyDescent="0.25">
      <c r="A512" s="6"/>
      <c r="B512" s="6"/>
      <c r="C512" s="6"/>
      <c r="D512" s="6"/>
    </row>
    <row r="513" spans="1:4" x14ac:dyDescent="0.25">
      <c r="A513" s="6"/>
      <c r="B513" s="6"/>
      <c r="C513" s="6"/>
      <c r="D513" s="6"/>
    </row>
    <row r="514" spans="1:4" x14ac:dyDescent="0.25">
      <c r="A514" s="6"/>
      <c r="B514" s="6"/>
      <c r="C514" s="6"/>
      <c r="D514" s="6"/>
    </row>
    <row r="515" spans="1:4" x14ac:dyDescent="0.25">
      <c r="A515" s="6"/>
      <c r="B515" s="6"/>
      <c r="C515" s="6"/>
      <c r="D515" s="6"/>
    </row>
    <row r="516" spans="1:4" x14ac:dyDescent="0.25">
      <c r="A516" s="6"/>
      <c r="B516" s="6"/>
      <c r="C516" s="6"/>
      <c r="D516" s="6"/>
    </row>
    <row r="517" spans="1:4" x14ac:dyDescent="0.25">
      <c r="A517" s="6"/>
      <c r="B517" s="6"/>
      <c r="C517" s="6"/>
      <c r="D517" s="6"/>
    </row>
    <row r="518" spans="1:4" x14ac:dyDescent="0.25">
      <c r="A518" s="6"/>
      <c r="B518" s="6"/>
      <c r="C518" s="6"/>
      <c r="D518" s="6"/>
    </row>
    <row r="519" spans="1:4" x14ac:dyDescent="0.25">
      <c r="A519" s="6"/>
      <c r="B519" s="6"/>
      <c r="C519" s="6"/>
      <c r="D519" s="6"/>
    </row>
    <row r="520" spans="1:4" x14ac:dyDescent="0.25">
      <c r="A520" s="6"/>
      <c r="B520" s="6"/>
      <c r="C520" s="6"/>
      <c r="D520" s="6"/>
    </row>
    <row r="521" spans="1:4" x14ac:dyDescent="0.25">
      <c r="A521" s="6"/>
      <c r="B521" s="6"/>
      <c r="C521" s="6"/>
      <c r="D521" s="6"/>
    </row>
    <row r="522" spans="1:4" x14ac:dyDescent="0.25">
      <c r="A522" s="6"/>
      <c r="B522" s="6"/>
      <c r="C522" s="6"/>
      <c r="D522" s="6"/>
    </row>
    <row r="523" spans="1:4" x14ac:dyDescent="0.25">
      <c r="A523" s="6"/>
      <c r="B523" s="6"/>
      <c r="C523" s="6"/>
      <c r="D523" s="6"/>
    </row>
    <row r="524" spans="1:4" x14ac:dyDescent="0.25">
      <c r="A524" s="6"/>
      <c r="B524" s="6"/>
      <c r="C524" s="6"/>
      <c r="D524" s="6"/>
    </row>
    <row r="525" spans="1:4" x14ac:dyDescent="0.25">
      <c r="A525" s="6"/>
      <c r="B525" s="6"/>
      <c r="C525" s="6"/>
      <c r="D525" s="6"/>
    </row>
    <row r="526" spans="1:4" x14ac:dyDescent="0.25">
      <c r="A526" s="6"/>
      <c r="B526" s="6"/>
      <c r="C526" s="6"/>
      <c r="D526" s="6"/>
    </row>
    <row r="527" spans="1:4" x14ac:dyDescent="0.25">
      <c r="A527" s="6"/>
      <c r="B527" s="6"/>
      <c r="C527" s="6"/>
      <c r="D527" s="6"/>
    </row>
    <row r="528" spans="1:4" x14ac:dyDescent="0.25">
      <c r="A528" s="6"/>
      <c r="B528" s="6"/>
      <c r="C528" s="6"/>
      <c r="D528" s="6"/>
    </row>
    <row r="529" spans="1:4" x14ac:dyDescent="0.25">
      <c r="A529" s="6"/>
      <c r="B529" s="6"/>
      <c r="C529" s="6"/>
      <c r="D529" s="6"/>
    </row>
    <row r="530" spans="1:4" x14ac:dyDescent="0.25">
      <c r="A530" s="6"/>
      <c r="B530" s="6"/>
      <c r="C530" s="6"/>
      <c r="D530" s="6"/>
    </row>
    <row r="531" spans="1:4" x14ac:dyDescent="0.25">
      <c r="A531" s="6"/>
      <c r="B531" s="6"/>
      <c r="C531" s="6"/>
      <c r="D531" s="6"/>
    </row>
    <row r="532" spans="1:4" x14ac:dyDescent="0.25">
      <c r="A532" s="6"/>
      <c r="B532" s="6"/>
      <c r="C532" s="6"/>
      <c r="D532" s="6"/>
    </row>
    <row r="533" spans="1:4" x14ac:dyDescent="0.25">
      <c r="A533" s="6"/>
      <c r="B533" s="6"/>
      <c r="C533" s="6"/>
      <c r="D533" s="6"/>
    </row>
    <row r="534" spans="1:4" x14ac:dyDescent="0.25">
      <c r="A534" s="6"/>
      <c r="B534" s="6"/>
      <c r="C534" s="6"/>
      <c r="D534" s="6"/>
    </row>
    <row r="535" spans="1:4" x14ac:dyDescent="0.25">
      <c r="A535" s="6"/>
      <c r="B535" s="6"/>
      <c r="C535" s="6"/>
      <c r="D535" s="6"/>
    </row>
    <row r="536" spans="1:4" x14ac:dyDescent="0.25">
      <c r="A536" s="6"/>
      <c r="B536" s="6"/>
      <c r="C536" s="6"/>
      <c r="D536" s="6"/>
    </row>
    <row r="537" spans="1:4" x14ac:dyDescent="0.25">
      <c r="A537" s="6"/>
      <c r="B537" s="6"/>
      <c r="C537" s="6"/>
      <c r="D537" s="6"/>
    </row>
    <row r="538" spans="1:4" x14ac:dyDescent="0.25">
      <c r="A538" s="6"/>
      <c r="B538" s="6"/>
      <c r="C538" s="6"/>
      <c r="D538" s="6"/>
    </row>
    <row r="539" spans="1:4" x14ac:dyDescent="0.25">
      <c r="A539" s="6"/>
      <c r="B539" s="6"/>
      <c r="C539" s="6"/>
      <c r="D539" s="6"/>
    </row>
    <row r="540" spans="1:4" x14ac:dyDescent="0.25">
      <c r="A540" s="6"/>
      <c r="B540" s="6"/>
      <c r="C540" s="6"/>
      <c r="D540" s="6"/>
    </row>
    <row r="541" spans="1:4" x14ac:dyDescent="0.25">
      <c r="A541" s="6"/>
      <c r="B541" s="6"/>
      <c r="C541" s="6"/>
      <c r="D541" s="6"/>
    </row>
    <row r="542" spans="1:4" x14ac:dyDescent="0.25">
      <c r="A542" s="6"/>
      <c r="B542" s="6"/>
      <c r="C542" s="6"/>
      <c r="D542" s="6"/>
    </row>
    <row r="543" spans="1:4" x14ac:dyDescent="0.25">
      <c r="A543" s="6"/>
      <c r="B543" s="6"/>
      <c r="C543" s="6"/>
      <c r="D543" s="6"/>
    </row>
    <row r="544" spans="1:4" x14ac:dyDescent="0.25">
      <c r="A544" s="6"/>
      <c r="B544" s="6"/>
      <c r="C544" s="6"/>
      <c r="D544" s="6"/>
    </row>
    <row r="545" spans="1:4" x14ac:dyDescent="0.25">
      <c r="A545" s="6"/>
      <c r="B545" s="6"/>
      <c r="C545" s="6"/>
      <c r="D545" s="6"/>
    </row>
    <row r="546" spans="1:4" x14ac:dyDescent="0.25">
      <c r="A546" s="6"/>
      <c r="B546" s="6"/>
      <c r="C546" s="6"/>
      <c r="D546" s="6"/>
    </row>
    <row r="547" spans="1:4" x14ac:dyDescent="0.25">
      <c r="A547" s="6"/>
      <c r="B547" s="6"/>
      <c r="C547" s="6"/>
      <c r="D547" s="6"/>
    </row>
    <row r="548" spans="1:4" x14ac:dyDescent="0.25">
      <c r="A548" s="6"/>
      <c r="B548" s="6"/>
      <c r="C548" s="6"/>
      <c r="D548" s="6"/>
    </row>
    <row r="549" spans="1:4" x14ac:dyDescent="0.25">
      <c r="A549" s="6"/>
      <c r="B549" s="6"/>
      <c r="C549" s="6"/>
      <c r="D549" s="6"/>
    </row>
    <row r="550" spans="1:4" x14ac:dyDescent="0.25">
      <c r="A550" s="6"/>
      <c r="B550" s="6"/>
      <c r="C550" s="6"/>
      <c r="D550" s="6"/>
    </row>
    <row r="551" spans="1:4" x14ac:dyDescent="0.25">
      <c r="A551" s="6"/>
      <c r="B551" s="6"/>
      <c r="C551" s="6"/>
      <c r="D551" s="6"/>
    </row>
    <row r="552" spans="1:4" x14ac:dyDescent="0.25">
      <c r="A552" s="6"/>
      <c r="B552" s="6"/>
      <c r="C552" s="6"/>
      <c r="D552" s="6"/>
    </row>
    <row r="553" spans="1:4" x14ac:dyDescent="0.25">
      <c r="A553" s="6"/>
      <c r="B553" s="6"/>
      <c r="C553" s="6"/>
      <c r="D553" s="6"/>
    </row>
    <row r="554" spans="1:4" x14ac:dyDescent="0.25">
      <c r="A554" s="6"/>
      <c r="B554" s="6"/>
      <c r="C554" s="6"/>
      <c r="D554" s="6"/>
    </row>
    <row r="555" spans="1:4" x14ac:dyDescent="0.25">
      <c r="A555" s="6"/>
      <c r="B555" s="6"/>
      <c r="C555" s="6"/>
      <c r="D555" s="6"/>
    </row>
    <row r="556" spans="1:4" x14ac:dyDescent="0.25">
      <c r="A556" s="6"/>
      <c r="B556" s="6"/>
      <c r="C556" s="6"/>
      <c r="D556" s="6"/>
    </row>
    <row r="557" spans="1:4" x14ac:dyDescent="0.25">
      <c r="A557" s="6"/>
      <c r="B557" s="6"/>
      <c r="C557" s="6"/>
      <c r="D557" s="6"/>
    </row>
    <row r="558" spans="1:4" x14ac:dyDescent="0.25">
      <c r="A558" s="6"/>
      <c r="B558" s="6"/>
      <c r="C558" s="6"/>
      <c r="D558" s="6"/>
    </row>
    <row r="559" spans="1:4" x14ac:dyDescent="0.25">
      <c r="A559" s="6"/>
      <c r="B559" s="6"/>
      <c r="C559" s="6"/>
      <c r="D559" s="6"/>
    </row>
    <row r="560" spans="1:4" x14ac:dyDescent="0.25">
      <c r="A560" s="6"/>
      <c r="B560" s="6"/>
      <c r="C560" s="6"/>
      <c r="D560" s="6"/>
    </row>
    <row r="561" spans="1:4" x14ac:dyDescent="0.25">
      <c r="A561" s="6"/>
      <c r="B561" s="6"/>
      <c r="C561" s="6"/>
      <c r="D561" s="6"/>
    </row>
    <row r="562" spans="1:4" x14ac:dyDescent="0.25">
      <c r="A562" s="6"/>
      <c r="B562" s="6"/>
      <c r="C562" s="6"/>
      <c r="D562" s="6"/>
    </row>
    <row r="563" spans="1:4" x14ac:dyDescent="0.25">
      <c r="A563" s="6"/>
      <c r="B563" s="6"/>
      <c r="C563" s="6"/>
      <c r="D563" s="6"/>
    </row>
    <row r="564" spans="1:4" x14ac:dyDescent="0.25">
      <c r="A564" s="6"/>
      <c r="B564" s="6"/>
      <c r="C564" s="6"/>
      <c r="D564" s="6"/>
    </row>
    <row r="565" spans="1:4" x14ac:dyDescent="0.25">
      <c r="A565" s="6"/>
      <c r="B565" s="6"/>
      <c r="C565" s="6"/>
      <c r="D565" s="6"/>
    </row>
    <row r="566" spans="1:4" x14ac:dyDescent="0.25">
      <c r="A566" s="6"/>
      <c r="B566" s="6"/>
      <c r="C566" s="6"/>
      <c r="D566" s="6"/>
    </row>
    <row r="567" spans="1:4" x14ac:dyDescent="0.25">
      <c r="A567" s="6"/>
      <c r="B567" s="6"/>
      <c r="C567" s="6"/>
      <c r="D567" s="6"/>
    </row>
    <row r="568" spans="1:4" x14ac:dyDescent="0.25">
      <c r="A568" s="6"/>
      <c r="B568" s="6"/>
      <c r="C568" s="6"/>
      <c r="D568" s="6"/>
    </row>
    <row r="569" spans="1:4" x14ac:dyDescent="0.25">
      <c r="A569" s="6"/>
      <c r="B569" s="6"/>
      <c r="C569" s="6"/>
      <c r="D569" s="6"/>
    </row>
    <row r="570" spans="1:4" x14ac:dyDescent="0.25">
      <c r="A570" s="6"/>
      <c r="B570" s="6"/>
      <c r="C570" s="6"/>
      <c r="D570" s="6"/>
    </row>
    <row r="571" spans="1:4" x14ac:dyDescent="0.25">
      <c r="A571" s="6"/>
      <c r="B571" s="6"/>
      <c r="C571" s="6"/>
      <c r="D571" s="6"/>
    </row>
    <row r="572" spans="1:4" x14ac:dyDescent="0.25">
      <c r="A572" s="6"/>
      <c r="B572" s="6"/>
      <c r="C572" s="6"/>
      <c r="D572" s="6"/>
    </row>
    <row r="573" spans="1:4" x14ac:dyDescent="0.25">
      <c r="A573" s="6"/>
      <c r="B573" s="6"/>
      <c r="C573" s="6"/>
      <c r="D573" s="6"/>
    </row>
    <row r="574" spans="1:4" x14ac:dyDescent="0.25">
      <c r="A574" s="6"/>
      <c r="B574" s="6"/>
      <c r="C574" s="6"/>
      <c r="D574" s="6"/>
    </row>
    <row r="575" spans="1:4" x14ac:dyDescent="0.25">
      <c r="A575" s="6"/>
      <c r="B575" s="6"/>
      <c r="C575" s="6"/>
      <c r="D575" s="6"/>
    </row>
    <row r="576" spans="1:4" x14ac:dyDescent="0.25">
      <c r="A576" s="6"/>
      <c r="B576" s="6"/>
      <c r="C576" s="6"/>
      <c r="D576" s="6"/>
    </row>
    <row r="577" spans="1:4" x14ac:dyDescent="0.25">
      <c r="A577" s="6"/>
      <c r="B577" s="6"/>
      <c r="C577" s="6"/>
      <c r="D577" s="6"/>
    </row>
    <row r="578" spans="1:4" x14ac:dyDescent="0.25">
      <c r="A578" s="6"/>
      <c r="B578" s="6"/>
      <c r="C578" s="6"/>
      <c r="D578" s="6"/>
    </row>
    <row r="579" spans="1:4" x14ac:dyDescent="0.25">
      <c r="A579" s="6"/>
      <c r="B579" s="6"/>
      <c r="C579" s="6"/>
      <c r="D579" s="6"/>
    </row>
    <row r="580" spans="1:4" x14ac:dyDescent="0.25">
      <c r="A580" s="6"/>
      <c r="B580" s="6"/>
      <c r="C580" s="6"/>
      <c r="D580" s="6"/>
    </row>
    <row r="581" spans="1:4" x14ac:dyDescent="0.25">
      <c r="A581" s="6"/>
      <c r="B581" s="6"/>
      <c r="C581" s="6"/>
      <c r="D581" s="6"/>
    </row>
    <row r="582" spans="1:4" x14ac:dyDescent="0.25">
      <c r="A582" s="6"/>
      <c r="B582" s="6"/>
      <c r="C582" s="6"/>
      <c r="D582" s="6"/>
    </row>
    <row r="583" spans="1:4" x14ac:dyDescent="0.25">
      <c r="A583" s="6"/>
      <c r="B583" s="6"/>
      <c r="C583" s="6"/>
      <c r="D583" s="6"/>
    </row>
    <row r="584" spans="1:4" x14ac:dyDescent="0.25">
      <c r="A584" s="6"/>
      <c r="B584" s="6"/>
      <c r="C584" s="6"/>
      <c r="D584" s="6"/>
    </row>
    <row r="585" spans="1:4" x14ac:dyDescent="0.25">
      <c r="A585" s="6"/>
      <c r="B585" s="6"/>
      <c r="C585" s="6"/>
      <c r="D585" s="6"/>
    </row>
    <row r="586" spans="1:4" x14ac:dyDescent="0.25">
      <c r="A586" s="6"/>
      <c r="B586" s="6"/>
      <c r="C586" s="6"/>
      <c r="D586" s="6"/>
    </row>
    <row r="587" spans="1:4" x14ac:dyDescent="0.25">
      <c r="A587" s="6"/>
      <c r="B587" s="6"/>
      <c r="C587" s="6"/>
      <c r="D587" s="6"/>
    </row>
    <row r="588" spans="1:4" x14ac:dyDescent="0.25">
      <c r="A588" s="6"/>
      <c r="B588" s="6"/>
      <c r="C588" s="6"/>
      <c r="D588" s="6"/>
    </row>
    <row r="589" spans="1:4" x14ac:dyDescent="0.25">
      <c r="A589" s="6"/>
      <c r="B589" s="6"/>
      <c r="C589" s="6"/>
      <c r="D589" s="6"/>
    </row>
    <row r="590" spans="1:4" x14ac:dyDescent="0.25">
      <c r="A590" s="6"/>
      <c r="B590" s="6"/>
      <c r="C590" s="6"/>
      <c r="D590" s="6"/>
    </row>
    <row r="591" spans="1:4" x14ac:dyDescent="0.25">
      <c r="A591" s="6"/>
      <c r="B591" s="6"/>
      <c r="C591" s="6"/>
      <c r="D591" s="6"/>
    </row>
    <row r="592" spans="1:4" x14ac:dyDescent="0.25">
      <c r="A592" s="6"/>
      <c r="B592" s="6"/>
      <c r="C592" s="6"/>
      <c r="D592" s="6"/>
    </row>
    <row r="593" spans="1:4" x14ac:dyDescent="0.25">
      <c r="A593" s="6"/>
      <c r="B593" s="6"/>
      <c r="C593" s="6"/>
      <c r="D593" s="6"/>
    </row>
    <row r="594" spans="1:4" x14ac:dyDescent="0.25">
      <c r="A594" s="6"/>
      <c r="B594" s="6"/>
      <c r="C594" s="6"/>
      <c r="D594" s="6"/>
    </row>
    <row r="595" spans="1:4" x14ac:dyDescent="0.25">
      <c r="A595" s="6"/>
      <c r="B595" s="6"/>
      <c r="C595" s="6"/>
      <c r="D595" s="6"/>
    </row>
    <row r="596" spans="1:4" x14ac:dyDescent="0.25">
      <c r="A596" s="6"/>
      <c r="B596" s="6"/>
      <c r="C596" s="6"/>
      <c r="D596" s="6"/>
    </row>
    <row r="597" spans="1:4" x14ac:dyDescent="0.25">
      <c r="A597" s="6"/>
      <c r="B597" s="6"/>
      <c r="C597" s="6"/>
      <c r="D597" s="6"/>
    </row>
    <row r="598" spans="1:4" x14ac:dyDescent="0.25">
      <c r="A598" s="6"/>
      <c r="B598" s="6"/>
      <c r="C598" s="6"/>
      <c r="D598" s="6"/>
    </row>
    <row r="599" spans="1:4" x14ac:dyDescent="0.25">
      <c r="A599" s="6"/>
      <c r="B599" s="6"/>
      <c r="C599" s="6"/>
      <c r="D599" s="6"/>
    </row>
    <row r="600" spans="1:4" x14ac:dyDescent="0.25">
      <c r="A600" s="6"/>
      <c r="B600" s="6"/>
      <c r="C600" s="6"/>
      <c r="D600" s="6"/>
    </row>
    <row r="601" spans="1:4" x14ac:dyDescent="0.25">
      <c r="A601" s="6"/>
      <c r="B601" s="6"/>
      <c r="C601" s="6"/>
      <c r="D601" s="6"/>
    </row>
    <row r="602" spans="1:4" x14ac:dyDescent="0.25">
      <c r="A602" s="6"/>
      <c r="B602" s="6"/>
      <c r="C602" s="6"/>
      <c r="D602" s="6"/>
    </row>
    <row r="603" spans="1:4" x14ac:dyDescent="0.25">
      <c r="A603" s="6"/>
      <c r="B603" s="6"/>
      <c r="C603" s="6"/>
      <c r="D603" s="6"/>
    </row>
    <row r="604" spans="1:4" x14ac:dyDescent="0.25">
      <c r="A604" s="6"/>
      <c r="B604" s="6"/>
      <c r="C604" s="6"/>
      <c r="D604" s="6"/>
    </row>
    <row r="605" spans="1:4" x14ac:dyDescent="0.25">
      <c r="A605" s="6"/>
      <c r="B605" s="6"/>
      <c r="C605" s="6"/>
      <c r="D605" s="6"/>
    </row>
    <row r="606" spans="1:4" x14ac:dyDescent="0.25">
      <c r="A606" s="6"/>
      <c r="B606" s="6"/>
      <c r="C606" s="6"/>
      <c r="D606" s="6"/>
    </row>
    <row r="607" spans="1:4" x14ac:dyDescent="0.25">
      <c r="A607" s="6"/>
      <c r="B607" s="6"/>
      <c r="C607" s="6"/>
      <c r="D607" s="6"/>
    </row>
    <row r="608" spans="1:4" x14ac:dyDescent="0.25">
      <c r="A608" s="6"/>
      <c r="B608" s="6"/>
      <c r="C608" s="6"/>
      <c r="D608" s="6"/>
    </row>
    <row r="609" spans="1:4" x14ac:dyDescent="0.25">
      <c r="A609" s="6"/>
      <c r="B609" s="6"/>
      <c r="C609" s="6"/>
      <c r="D609" s="6"/>
    </row>
    <row r="610" spans="1:4" x14ac:dyDescent="0.25">
      <c r="A610" s="6"/>
      <c r="B610" s="6"/>
      <c r="C610" s="6"/>
      <c r="D610" s="6"/>
    </row>
    <row r="611" spans="1:4" x14ac:dyDescent="0.25">
      <c r="A611" s="6"/>
      <c r="B611" s="6"/>
      <c r="C611" s="6"/>
      <c r="D611" s="6"/>
    </row>
    <row r="612" spans="1:4" x14ac:dyDescent="0.25">
      <c r="A612" s="6"/>
      <c r="B612" s="6"/>
      <c r="C612" s="6"/>
      <c r="D612" s="6"/>
    </row>
    <row r="613" spans="1:4" x14ac:dyDescent="0.25">
      <c r="A613" s="6"/>
      <c r="B613" s="6"/>
      <c r="C613" s="6"/>
      <c r="D613" s="6"/>
    </row>
    <row r="614" spans="1:4" x14ac:dyDescent="0.25">
      <c r="A614" s="6"/>
      <c r="B614" s="6"/>
      <c r="C614" s="6"/>
      <c r="D614" s="6"/>
    </row>
    <row r="615" spans="1:4" x14ac:dyDescent="0.25">
      <c r="A615" s="6"/>
      <c r="B615" s="6"/>
      <c r="C615" s="6"/>
      <c r="D615" s="6"/>
    </row>
    <row r="616" spans="1:4" x14ac:dyDescent="0.25">
      <c r="A616" s="6"/>
      <c r="B616" s="6"/>
      <c r="C616" s="6"/>
      <c r="D616" s="6"/>
    </row>
    <row r="617" spans="1:4" x14ac:dyDescent="0.25">
      <c r="A617" s="6"/>
      <c r="B617" s="6"/>
      <c r="C617" s="6"/>
      <c r="D617" s="6"/>
    </row>
    <row r="618" spans="1:4" x14ac:dyDescent="0.25">
      <c r="A618" s="6"/>
      <c r="B618" s="6"/>
      <c r="C618" s="6"/>
      <c r="D618" s="6"/>
    </row>
    <row r="619" spans="1:4" x14ac:dyDescent="0.25">
      <c r="A619" s="6"/>
      <c r="B619" s="6"/>
      <c r="C619" s="6"/>
      <c r="D619" s="6"/>
    </row>
    <row r="620" spans="1:4" x14ac:dyDescent="0.25">
      <c r="A620" s="6"/>
      <c r="B620" s="6"/>
      <c r="C620" s="6"/>
      <c r="D620" s="6"/>
    </row>
    <row r="621" spans="1:4" x14ac:dyDescent="0.25">
      <c r="A621" s="6"/>
      <c r="B621" s="6"/>
      <c r="C621" s="6"/>
      <c r="D621" s="6"/>
    </row>
    <row r="622" spans="1:4" x14ac:dyDescent="0.25">
      <c r="A622" s="6"/>
      <c r="B622" s="6"/>
      <c r="C622" s="6"/>
      <c r="D622" s="6"/>
    </row>
    <row r="623" spans="1:4" x14ac:dyDescent="0.25">
      <c r="A623" s="6"/>
      <c r="B623" s="6"/>
      <c r="C623" s="6"/>
      <c r="D623" s="6"/>
    </row>
    <row r="624" spans="1:4" x14ac:dyDescent="0.25">
      <c r="A624" s="6"/>
      <c r="B624" s="6"/>
      <c r="C624" s="6"/>
      <c r="D624" s="6"/>
    </row>
    <row r="625" spans="1:4" x14ac:dyDescent="0.25">
      <c r="A625" s="6"/>
      <c r="B625" s="6"/>
      <c r="C625" s="6"/>
      <c r="D625" s="6"/>
    </row>
    <row r="626" spans="1:4" x14ac:dyDescent="0.25">
      <c r="A626" s="6"/>
      <c r="B626" s="6"/>
      <c r="C626" s="6"/>
      <c r="D626" s="6"/>
    </row>
    <row r="627" spans="1:4" x14ac:dyDescent="0.25">
      <c r="A627" s="6"/>
      <c r="B627" s="6"/>
      <c r="C627" s="6"/>
      <c r="D627" s="6"/>
    </row>
    <row r="628" spans="1:4" x14ac:dyDescent="0.25">
      <c r="A628" s="6"/>
      <c r="B628" s="6"/>
      <c r="C628" s="6"/>
      <c r="D628" s="6"/>
    </row>
    <row r="629" spans="1:4" x14ac:dyDescent="0.25">
      <c r="A629" s="6"/>
      <c r="B629" s="6"/>
      <c r="C629" s="6"/>
      <c r="D629" s="6"/>
    </row>
    <row r="630" spans="1:4" x14ac:dyDescent="0.25">
      <c r="A630" s="6"/>
      <c r="B630" s="6"/>
      <c r="C630" s="6"/>
      <c r="D630" s="6"/>
    </row>
    <row r="631" spans="1:4" x14ac:dyDescent="0.25">
      <c r="A631" s="6"/>
      <c r="B631" s="6"/>
      <c r="C631" s="6"/>
      <c r="D631" s="6"/>
    </row>
    <row r="632" spans="1:4" x14ac:dyDescent="0.25">
      <c r="A632" s="6"/>
      <c r="B632" s="6"/>
      <c r="C632" s="6"/>
      <c r="D632" s="6"/>
    </row>
    <row r="633" spans="1:4" x14ac:dyDescent="0.25">
      <c r="A633" s="6"/>
      <c r="B633" s="6"/>
      <c r="C633" s="6"/>
      <c r="D633" s="6"/>
    </row>
    <row r="634" spans="1:4" x14ac:dyDescent="0.25">
      <c r="A634" s="6"/>
      <c r="B634" s="6"/>
      <c r="C634" s="6"/>
      <c r="D634" s="6"/>
    </row>
    <row r="635" spans="1:4" x14ac:dyDescent="0.25">
      <c r="A635" s="6"/>
      <c r="B635" s="6"/>
      <c r="C635" s="6"/>
      <c r="D635" s="6"/>
    </row>
    <row r="636" spans="1:4" x14ac:dyDescent="0.25">
      <c r="A636" s="6"/>
      <c r="B636" s="6"/>
      <c r="C636" s="6"/>
      <c r="D636" s="6"/>
    </row>
    <row r="637" spans="1:4" x14ac:dyDescent="0.25">
      <c r="A637" s="6"/>
      <c r="B637" s="6"/>
      <c r="C637" s="6"/>
      <c r="D637" s="6"/>
    </row>
    <row r="638" spans="1:4" x14ac:dyDescent="0.25">
      <c r="A638" s="6"/>
      <c r="B638" s="6"/>
      <c r="C638" s="6"/>
      <c r="D638" s="6"/>
    </row>
    <row r="639" spans="1:4" x14ac:dyDescent="0.25">
      <c r="A639" s="6"/>
      <c r="B639" s="6"/>
      <c r="C639" s="6"/>
      <c r="D639" s="6"/>
    </row>
    <row r="640" spans="1:4" x14ac:dyDescent="0.25">
      <c r="A640" s="6"/>
      <c r="B640" s="6"/>
      <c r="C640" s="6"/>
      <c r="D640" s="6"/>
    </row>
    <row r="641" spans="1:4" x14ac:dyDescent="0.25">
      <c r="A641" s="6"/>
      <c r="B641" s="6"/>
      <c r="C641" s="6"/>
      <c r="D641" s="6"/>
    </row>
    <row r="642" spans="1:4" x14ac:dyDescent="0.25">
      <c r="A642" s="6"/>
      <c r="B642" s="6"/>
      <c r="C642" s="6"/>
      <c r="D642" s="6"/>
    </row>
    <row r="643" spans="1:4" x14ac:dyDescent="0.25">
      <c r="A643" s="6"/>
      <c r="B643" s="6"/>
      <c r="C643" s="6"/>
      <c r="D643" s="6"/>
    </row>
    <row r="644" spans="1:4" x14ac:dyDescent="0.25">
      <c r="A644" s="6"/>
      <c r="B644" s="6"/>
      <c r="C644" s="6"/>
      <c r="D644" s="6"/>
    </row>
    <row r="645" spans="1:4" x14ac:dyDescent="0.25">
      <c r="A645" s="6"/>
      <c r="B645" s="6"/>
      <c r="C645" s="6"/>
      <c r="D645" s="6"/>
    </row>
    <row r="646" spans="1:4" x14ac:dyDescent="0.25">
      <c r="A646" s="6"/>
      <c r="B646" s="6"/>
      <c r="C646" s="6"/>
      <c r="D646" s="6"/>
    </row>
    <row r="647" spans="1:4" x14ac:dyDescent="0.25">
      <c r="A647" s="6"/>
      <c r="B647" s="6"/>
      <c r="C647" s="6"/>
      <c r="D647" s="6"/>
    </row>
    <row r="648" spans="1:4" x14ac:dyDescent="0.25">
      <c r="A648" s="6"/>
      <c r="B648" s="6"/>
      <c r="C648" s="6"/>
      <c r="D648" s="6"/>
    </row>
    <row r="649" spans="1:4" x14ac:dyDescent="0.25">
      <c r="A649" s="6"/>
      <c r="B649" s="6"/>
      <c r="C649" s="6"/>
      <c r="D649" s="6"/>
    </row>
    <row r="650" spans="1:4" x14ac:dyDescent="0.25">
      <c r="A650" s="6"/>
      <c r="B650" s="6"/>
      <c r="C650" s="6"/>
      <c r="D650" s="6"/>
    </row>
    <row r="651" spans="1:4" x14ac:dyDescent="0.25">
      <c r="A651" s="6"/>
      <c r="B651" s="6"/>
      <c r="C651" s="6"/>
      <c r="D651" s="6"/>
    </row>
    <row r="652" spans="1:4" x14ac:dyDescent="0.25">
      <c r="A652" s="6"/>
      <c r="B652" s="6"/>
      <c r="C652" s="6"/>
      <c r="D652" s="6"/>
    </row>
    <row r="653" spans="1:4" x14ac:dyDescent="0.25">
      <c r="A653" s="6"/>
      <c r="B653" s="6"/>
      <c r="C653" s="6"/>
      <c r="D653" s="6"/>
    </row>
    <row r="654" spans="1:4" x14ac:dyDescent="0.25">
      <c r="A654" s="6"/>
      <c r="B654" s="6"/>
      <c r="C654" s="6"/>
      <c r="D654" s="6"/>
    </row>
    <row r="655" spans="1:4" x14ac:dyDescent="0.25">
      <c r="A655" s="6"/>
      <c r="B655" s="6"/>
      <c r="C655" s="6"/>
      <c r="D655" s="6"/>
    </row>
    <row r="656" spans="1:4" x14ac:dyDescent="0.25">
      <c r="A656" s="6"/>
      <c r="B656" s="6"/>
      <c r="C656" s="6"/>
      <c r="D656" s="6"/>
    </row>
    <row r="657" spans="1:4" x14ac:dyDescent="0.25">
      <c r="A657" s="6"/>
      <c r="B657" s="6"/>
      <c r="C657" s="6"/>
      <c r="D657" s="6"/>
    </row>
    <row r="658" spans="1:4" x14ac:dyDescent="0.25">
      <c r="A658" s="6"/>
      <c r="B658" s="6"/>
      <c r="C658" s="6"/>
      <c r="D658" s="6"/>
    </row>
    <row r="659" spans="1:4" x14ac:dyDescent="0.25">
      <c r="A659" s="6"/>
      <c r="B659" s="6"/>
      <c r="C659" s="6"/>
      <c r="D659" s="6"/>
    </row>
    <row r="660" spans="1:4" x14ac:dyDescent="0.25">
      <c r="A660" s="6"/>
      <c r="B660" s="6"/>
      <c r="C660" s="6"/>
      <c r="D660" s="6"/>
    </row>
    <row r="661" spans="1:4" x14ac:dyDescent="0.25">
      <c r="A661" s="6"/>
      <c r="B661" s="6"/>
      <c r="C661" s="6"/>
      <c r="D661" s="6"/>
    </row>
    <row r="662" spans="1:4" x14ac:dyDescent="0.25">
      <c r="A662" s="6"/>
      <c r="B662" s="6"/>
      <c r="C662" s="6"/>
      <c r="D662" s="6"/>
    </row>
    <row r="663" spans="1:4" x14ac:dyDescent="0.25">
      <c r="A663" s="6"/>
      <c r="B663" s="6"/>
      <c r="C663" s="6"/>
      <c r="D663" s="6"/>
    </row>
    <row r="664" spans="1:4" x14ac:dyDescent="0.25">
      <c r="A664" s="6"/>
      <c r="B664" s="6"/>
      <c r="C664" s="6"/>
      <c r="D664" s="6"/>
    </row>
    <row r="665" spans="1:4" x14ac:dyDescent="0.25">
      <c r="A665" s="6"/>
      <c r="B665" s="6"/>
      <c r="C665" s="6"/>
      <c r="D665" s="6"/>
    </row>
    <row r="666" spans="1:4" x14ac:dyDescent="0.25">
      <c r="A666" s="6"/>
      <c r="B666" s="6"/>
      <c r="C666" s="6"/>
      <c r="D666" s="6"/>
    </row>
    <row r="667" spans="1:4" x14ac:dyDescent="0.25">
      <c r="A667" s="6"/>
      <c r="B667" s="6"/>
      <c r="C667" s="6"/>
      <c r="D667" s="6"/>
    </row>
    <row r="668" spans="1:4" x14ac:dyDescent="0.25">
      <c r="A668" s="6"/>
      <c r="B668" s="6"/>
      <c r="C668" s="6"/>
      <c r="D668" s="6"/>
    </row>
    <row r="669" spans="1:4" x14ac:dyDescent="0.25">
      <c r="A669" s="6"/>
      <c r="B669" s="6"/>
      <c r="C669" s="6"/>
      <c r="D669" s="6"/>
    </row>
    <row r="670" spans="1:4" x14ac:dyDescent="0.25">
      <c r="A670" s="6"/>
      <c r="B670" s="6"/>
      <c r="C670" s="6"/>
      <c r="D670" s="6"/>
    </row>
    <row r="671" spans="1:4" x14ac:dyDescent="0.25">
      <c r="A671" s="6"/>
      <c r="B671" s="6"/>
      <c r="C671" s="6"/>
      <c r="D671" s="6"/>
    </row>
    <row r="672" spans="1:4" x14ac:dyDescent="0.25">
      <c r="A672" s="6"/>
      <c r="B672" s="6"/>
      <c r="C672" s="6"/>
      <c r="D672" s="6"/>
    </row>
    <row r="673" spans="1:4" x14ac:dyDescent="0.25">
      <c r="A673" s="6"/>
      <c r="B673" s="6"/>
      <c r="C673" s="6"/>
      <c r="D673" s="6"/>
    </row>
    <row r="674" spans="1:4" x14ac:dyDescent="0.25">
      <c r="A674" s="6"/>
      <c r="B674" s="6"/>
      <c r="C674" s="6"/>
      <c r="D674" s="6"/>
    </row>
    <row r="675" spans="1:4" x14ac:dyDescent="0.25">
      <c r="A675" s="6"/>
      <c r="B675" s="6"/>
      <c r="C675" s="6"/>
      <c r="D675" s="6"/>
    </row>
    <row r="676" spans="1:4" x14ac:dyDescent="0.25">
      <c r="A676" s="6"/>
      <c r="B676" s="6"/>
      <c r="C676" s="6"/>
      <c r="D676" s="6"/>
    </row>
    <row r="677" spans="1:4" x14ac:dyDescent="0.25">
      <c r="A677" s="6"/>
      <c r="B677" s="6"/>
      <c r="C677" s="6"/>
      <c r="D677" s="6"/>
    </row>
    <row r="678" spans="1:4" x14ac:dyDescent="0.25">
      <c r="A678" s="6"/>
      <c r="B678" s="6"/>
      <c r="C678" s="6"/>
      <c r="D678" s="6"/>
    </row>
    <row r="679" spans="1:4" x14ac:dyDescent="0.25">
      <c r="A679" s="6"/>
      <c r="B679" s="6"/>
      <c r="C679" s="6"/>
      <c r="D679" s="6"/>
    </row>
    <row r="680" spans="1:4" x14ac:dyDescent="0.25">
      <c r="A680" s="6"/>
      <c r="B680" s="6"/>
      <c r="C680" s="6"/>
      <c r="D680" s="6"/>
    </row>
    <row r="681" spans="1:4" x14ac:dyDescent="0.25">
      <c r="A681" s="6"/>
      <c r="B681" s="6"/>
      <c r="C681" s="6"/>
      <c r="D681" s="6"/>
    </row>
    <row r="682" spans="1:4" x14ac:dyDescent="0.25">
      <c r="A682" s="6"/>
      <c r="B682" s="6"/>
      <c r="C682" s="6"/>
      <c r="D682" s="6"/>
    </row>
    <row r="683" spans="1:4" x14ac:dyDescent="0.25">
      <c r="A683" s="6"/>
      <c r="B683" s="6"/>
      <c r="C683" s="6"/>
      <c r="D683" s="6"/>
    </row>
    <row r="684" spans="1:4" x14ac:dyDescent="0.25">
      <c r="A684" s="6"/>
      <c r="B684" s="6"/>
      <c r="C684" s="6"/>
      <c r="D684" s="6"/>
    </row>
    <row r="685" spans="1:4" x14ac:dyDescent="0.25">
      <c r="A685" s="6"/>
      <c r="B685" s="6"/>
      <c r="C685" s="6"/>
      <c r="D685" s="6"/>
    </row>
    <row r="686" spans="1:4" x14ac:dyDescent="0.25">
      <c r="A686" s="6"/>
      <c r="B686" s="6"/>
      <c r="C686" s="6"/>
      <c r="D686" s="6"/>
    </row>
    <row r="687" spans="1:4" x14ac:dyDescent="0.25">
      <c r="A687" s="6"/>
      <c r="B687" s="6"/>
      <c r="C687" s="6"/>
      <c r="D687" s="6"/>
    </row>
    <row r="688" spans="1:4" x14ac:dyDescent="0.25">
      <c r="A688" s="6"/>
      <c r="B688" s="6"/>
      <c r="C688" s="6"/>
      <c r="D688" s="6"/>
    </row>
    <row r="689" spans="1:4" x14ac:dyDescent="0.25">
      <c r="A689" s="6"/>
      <c r="B689" s="6"/>
      <c r="C689" s="6"/>
      <c r="D689" s="6"/>
    </row>
    <row r="690" spans="1:4" x14ac:dyDescent="0.25">
      <c r="A690" s="6"/>
      <c r="B690" s="6"/>
      <c r="C690" s="6"/>
      <c r="D690" s="6"/>
    </row>
    <row r="691" spans="1:4" x14ac:dyDescent="0.25">
      <c r="A691" s="6"/>
      <c r="B691" s="6"/>
      <c r="C691" s="6"/>
      <c r="D691" s="6"/>
    </row>
    <row r="692" spans="1:4" x14ac:dyDescent="0.25">
      <c r="A692" s="6"/>
      <c r="B692" s="6"/>
      <c r="C692" s="6"/>
      <c r="D692" s="6"/>
    </row>
    <row r="693" spans="1:4" x14ac:dyDescent="0.25">
      <c r="A693" s="6"/>
      <c r="B693" s="6"/>
      <c r="C693" s="6"/>
      <c r="D693" s="6"/>
    </row>
    <row r="694" spans="1:4" x14ac:dyDescent="0.25">
      <c r="A694" s="6"/>
      <c r="B694" s="6"/>
      <c r="C694" s="6"/>
      <c r="D694" s="6"/>
    </row>
    <row r="695" spans="1:4" x14ac:dyDescent="0.25">
      <c r="A695" s="6"/>
      <c r="B695" s="6"/>
      <c r="C695" s="6"/>
      <c r="D695" s="6"/>
    </row>
    <row r="696" spans="1:4" x14ac:dyDescent="0.25">
      <c r="A696" s="6"/>
      <c r="B696" s="6"/>
      <c r="C696" s="6"/>
      <c r="D696" s="6"/>
    </row>
    <row r="697" spans="1:4" x14ac:dyDescent="0.25">
      <c r="A697" s="6"/>
      <c r="B697" s="6"/>
      <c r="C697" s="6"/>
      <c r="D697" s="6"/>
    </row>
    <row r="698" spans="1:4" x14ac:dyDescent="0.25">
      <c r="A698" s="6"/>
      <c r="B698" s="6"/>
      <c r="C698" s="6"/>
      <c r="D698" s="6"/>
    </row>
    <row r="699" spans="1:4" x14ac:dyDescent="0.25">
      <c r="A699" s="6"/>
      <c r="B699" s="6"/>
      <c r="C699" s="6"/>
      <c r="D699" s="6"/>
    </row>
    <row r="700" spans="1:4" x14ac:dyDescent="0.25">
      <c r="A700" s="6"/>
      <c r="B700" s="6"/>
      <c r="C700" s="6"/>
      <c r="D700" s="6"/>
    </row>
    <row r="701" spans="1:4" x14ac:dyDescent="0.25">
      <c r="A701" s="6"/>
      <c r="B701" s="6"/>
      <c r="C701" s="6"/>
      <c r="D701" s="6"/>
    </row>
    <row r="702" spans="1:4" x14ac:dyDescent="0.25">
      <c r="A702" s="6"/>
      <c r="B702" s="6"/>
      <c r="C702" s="6"/>
      <c r="D702" s="6"/>
    </row>
    <row r="703" spans="1:4" x14ac:dyDescent="0.25">
      <c r="A703" s="6"/>
      <c r="B703" s="6"/>
      <c r="C703" s="6"/>
      <c r="D703" s="6"/>
    </row>
    <row r="704" spans="1:4" x14ac:dyDescent="0.25">
      <c r="A704" s="6"/>
      <c r="B704" s="6"/>
      <c r="C704" s="6"/>
      <c r="D704" s="6"/>
    </row>
    <row r="705" spans="1:4" x14ac:dyDescent="0.25">
      <c r="A705" s="6"/>
      <c r="B705" s="6"/>
      <c r="C705" s="6"/>
      <c r="D705" s="6"/>
    </row>
    <row r="706" spans="1:4" x14ac:dyDescent="0.25">
      <c r="A706" s="6"/>
      <c r="B706" s="6"/>
      <c r="C706" s="6"/>
      <c r="D706" s="6"/>
    </row>
    <row r="707" spans="1:4" x14ac:dyDescent="0.25">
      <c r="A707" s="6"/>
      <c r="B707" s="6"/>
      <c r="C707" s="6"/>
      <c r="D707" s="6"/>
    </row>
    <row r="708" spans="1:4" x14ac:dyDescent="0.25">
      <c r="A708" s="6"/>
      <c r="B708" s="6"/>
      <c r="C708" s="6"/>
      <c r="D708" s="6"/>
    </row>
    <row r="709" spans="1:4" x14ac:dyDescent="0.25">
      <c r="A709" s="6"/>
      <c r="B709" s="6"/>
      <c r="C709" s="6"/>
      <c r="D709" s="6"/>
    </row>
    <row r="710" spans="1:4" x14ac:dyDescent="0.25">
      <c r="A710" s="6"/>
      <c r="B710" s="6"/>
      <c r="C710" s="6"/>
      <c r="D710" s="6"/>
    </row>
    <row r="711" spans="1:4" x14ac:dyDescent="0.25">
      <c r="A711" s="6"/>
      <c r="B711" s="6"/>
      <c r="C711" s="6"/>
      <c r="D711" s="6"/>
    </row>
    <row r="712" spans="1:4" x14ac:dyDescent="0.25">
      <c r="A712" s="6"/>
      <c r="B712" s="6"/>
      <c r="C712" s="6"/>
      <c r="D712" s="6"/>
    </row>
    <row r="713" spans="1:4" x14ac:dyDescent="0.25">
      <c r="A713" s="6"/>
      <c r="B713" s="6"/>
      <c r="C713" s="6"/>
      <c r="D713" s="6"/>
    </row>
    <row r="714" spans="1:4" x14ac:dyDescent="0.25">
      <c r="A714" s="6"/>
      <c r="B714" s="6"/>
      <c r="C714" s="6"/>
      <c r="D714" s="6"/>
    </row>
    <row r="715" spans="1:4" x14ac:dyDescent="0.25">
      <c r="A715" s="6"/>
      <c r="B715" s="6"/>
      <c r="C715" s="6"/>
      <c r="D715" s="6"/>
    </row>
    <row r="716" spans="1:4" x14ac:dyDescent="0.25">
      <c r="A716" s="6"/>
      <c r="B716" s="6"/>
      <c r="C716" s="6"/>
      <c r="D716" s="6"/>
    </row>
    <row r="717" spans="1:4" x14ac:dyDescent="0.25">
      <c r="A717" s="6"/>
      <c r="B717" s="6"/>
      <c r="C717" s="6"/>
      <c r="D717" s="6"/>
    </row>
    <row r="718" spans="1:4" x14ac:dyDescent="0.25">
      <c r="A718" s="6"/>
      <c r="B718" s="6"/>
      <c r="C718" s="6"/>
      <c r="D718" s="6"/>
    </row>
    <row r="719" spans="1:4" x14ac:dyDescent="0.25">
      <c r="A719" s="6"/>
      <c r="B719" s="6"/>
      <c r="C719" s="6"/>
      <c r="D719" s="6"/>
    </row>
    <row r="720" spans="1:4" x14ac:dyDescent="0.25">
      <c r="A720" s="6"/>
      <c r="B720" s="6"/>
      <c r="C720" s="6"/>
      <c r="D720" s="6"/>
    </row>
    <row r="721" spans="1:4" x14ac:dyDescent="0.25">
      <c r="A721" s="6"/>
      <c r="B721" s="6"/>
      <c r="C721" s="6"/>
      <c r="D721" s="6"/>
    </row>
    <row r="722" spans="1:4" x14ac:dyDescent="0.25">
      <c r="A722" s="6"/>
      <c r="B722" s="6"/>
      <c r="C722" s="6"/>
      <c r="D722" s="6"/>
    </row>
    <row r="723" spans="1:4" x14ac:dyDescent="0.25">
      <c r="A723" s="6"/>
      <c r="B723" s="6"/>
      <c r="C723" s="6"/>
      <c r="D723" s="6"/>
    </row>
    <row r="724" spans="1:4" x14ac:dyDescent="0.25">
      <c r="A724" s="6"/>
      <c r="B724" s="6"/>
      <c r="C724" s="6"/>
      <c r="D724" s="6"/>
    </row>
    <row r="725" spans="1:4" x14ac:dyDescent="0.25">
      <c r="A725" s="6"/>
      <c r="B725" s="6"/>
      <c r="C725" s="6"/>
      <c r="D725" s="6"/>
    </row>
    <row r="726" spans="1:4" x14ac:dyDescent="0.25">
      <c r="A726" s="6"/>
      <c r="B726" s="6"/>
      <c r="C726" s="6"/>
      <c r="D726" s="6"/>
    </row>
    <row r="727" spans="1:4" x14ac:dyDescent="0.25">
      <c r="A727" s="6"/>
      <c r="B727" s="6"/>
      <c r="C727" s="6"/>
      <c r="D727" s="6"/>
    </row>
    <row r="728" spans="1:4" x14ac:dyDescent="0.25">
      <c r="A728" s="6"/>
      <c r="B728" s="6"/>
      <c r="C728" s="6"/>
      <c r="D728" s="6"/>
    </row>
    <row r="729" spans="1:4" x14ac:dyDescent="0.25">
      <c r="A729" s="6"/>
      <c r="B729" s="6"/>
      <c r="C729" s="6"/>
      <c r="D729" s="6"/>
    </row>
    <row r="730" spans="1:4" x14ac:dyDescent="0.25">
      <c r="A730" s="6"/>
      <c r="B730" s="6"/>
      <c r="C730" s="6"/>
      <c r="D730" s="6"/>
    </row>
    <row r="731" spans="1:4" x14ac:dyDescent="0.25">
      <c r="A731" s="6"/>
      <c r="B731" s="6"/>
      <c r="C731" s="6"/>
      <c r="D731" s="6"/>
    </row>
    <row r="732" spans="1:4" x14ac:dyDescent="0.25">
      <c r="A732" s="6"/>
      <c r="B732" s="6"/>
      <c r="C732" s="6"/>
      <c r="D732" s="6"/>
    </row>
    <row r="733" spans="1:4" x14ac:dyDescent="0.25">
      <c r="A733" s="6"/>
      <c r="B733" s="6"/>
      <c r="C733" s="6"/>
      <c r="D733" s="6"/>
    </row>
    <row r="734" spans="1:4" x14ac:dyDescent="0.25">
      <c r="A734" s="6"/>
      <c r="B734" s="6"/>
      <c r="C734" s="6"/>
      <c r="D734" s="6"/>
    </row>
    <row r="735" spans="1:4" x14ac:dyDescent="0.25">
      <c r="A735" s="6"/>
      <c r="B735" s="6"/>
      <c r="C735" s="6"/>
      <c r="D735" s="6"/>
    </row>
    <row r="736" spans="1:4" x14ac:dyDescent="0.25">
      <c r="A736" s="6"/>
      <c r="B736" s="6"/>
      <c r="C736" s="6"/>
      <c r="D736" s="6"/>
    </row>
    <row r="737" spans="1:4" x14ac:dyDescent="0.25">
      <c r="A737" s="6"/>
      <c r="B737" s="6"/>
      <c r="C737" s="6"/>
      <c r="D737" s="6"/>
    </row>
    <row r="738" spans="1:4" x14ac:dyDescent="0.25">
      <c r="A738" s="6"/>
      <c r="B738" s="6"/>
      <c r="C738" s="6"/>
      <c r="D738" s="6"/>
    </row>
    <row r="739" spans="1:4" x14ac:dyDescent="0.25">
      <c r="A739" s="6"/>
      <c r="B739" s="6"/>
      <c r="C739" s="6"/>
      <c r="D739" s="6"/>
    </row>
    <row r="740" spans="1:4" x14ac:dyDescent="0.25">
      <c r="A740" s="6"/>
      <c r="B740" s="6"/>
      <c r="C740" s="6"/>
      <c r="D740" s="6"/>
    </row>
    <row r="741" spans="1:4" x14ac:dyDescent="0.25">
      <c r="A741" s="6"/>
      <c r="B741" s="6"/>
      <c r="C741" s="6"/>
      <c r="D741" s="6"/>
    </row>
    <row r="742" spans="1:4" x14ac:dyDescent="0.25">
      <c r="A742" s="6"/>
      <c r="B742" s="6"/>
      <c r="C742" s="6"/>
      <c r="D742" s="6"/>
    </row>
    <row r="743" spans="1:4" x14ac:dyDescent="0.25">
      <c r="A743" s="6"/>
      <c r="B743" s="6"/>
      <c r="C743" s="6"/>
      <c r="D743" s="6"/>
    </row>
    <row r="744" spans="1:4" x14ac:dyDescent="0.25">
      <c r="A744" s="6"/>
      <c r="B744" s="6"/>
      <c r="C744" s="6"/>
      <c r="D744" s="6"/>
    </row>
    <row r="745" spans="1:4" x14ac:dyDescent="0.25">
      <c r="A745" s="6"/>
      <c r="B745" s="6"/>
      <c r="C745" s="6"/>
      <c r="D745" s="6"/>
    </row>
    <row r="746" spans="1:4" x14ac:dyDescent="0.25">
      <c r="A746" s="6"/>
      <c r="B746" s="6"/>
      <c r="C746" s="6"/>
      <c r="D746" s="6"/>
    </row>
    <row r="747" spans="1:4" x14ac:dyDescent="0.25">
      <c r="A747" s="6"/>
      <c r="B747" s="6"/>
      <c r="C747" s="6"/>
      <c r="D747" s="6"/>
    </row>
    <row r="748" spans="1:4" x14ac:dyDescent="0.25">
      <c r="A748" s="6"/>
      <c r="B748" s="6"/>
      <c r="C748" s="6"/>
      <c r="D748" s="6"/>
    </row>
    <row r="749" spans="1:4" x14ac:dyDescent="0.25">
      <c r="A749" s="6"/>
      <c r="B749" s="6"/>
      <c r="C749" s="6"/>
      <c r="D749" s="6"/>
    </row>
    <row r="750" spans="1:4" x14ac:dyDescent="0.25">
      <c r="A750" s="6"/>
      <c r="B750" s="6"/>
      <c r="C750" s="6"/>
      <c r="D750" s="6"/>
    </row>
    <row r="751" spans="1:4" x14ac:dyDescent="0.25">
      <c r="A751" s="6"/>
      <c r="B751" s="6"/>
      <c r="C751" s="6"/>
      <c r="D751" s="6"/>
    </row>
    <row r="752" spans="1:4" x14ac:dyDescent="0.25">
      <c r="A752" s="6"/>
      <c r="B752" s="6"/>
      <c r="C752" s="6"/>
      <c r="D752" s="6"/>
    </row>
    <row r="753" spans="1:4" x14ac:dyDescent="0.25">
      <c r="A753" s="6"/>
      <c r="B753" s="6"/>
      <c r="C753" s="6"/>
      <c r="D753" s="6"/>
    </row>
    <row r="754" spans="1:4" x14ac:dyDescent="0.25">
      <c r="A754" s="6"/>
      <c r="B754" s="6"/>
      <c r="C754" s="6"/>
      <c r="D754" s="6"/>
    </row>
    <row r="755" spans="1:4" x14ac:dyDescent="0.25">
      <c r="A755" s="6"/>
      <c r="B755" s="6"/>
      <c r="C755" s="6"/>
      <c r="D755" s="6"/>
    </row>
    <row r="756" spans="1:4" x14ac:dyDescent="0.25">
      <c r="A756" s="6"/>
      <c r="B756" s="6"/>
      <c r="C756" s="6"/>
      <c r="D756" s="6"/>
    </row>
    <row r="757" spans="1:4" x14ac:dyDescent="0.25">
      <c r="A757" s="6"/>
      <c r="B757" s="6"/>
      <c r="C757" s="6"/>
      <c r="D757" s="6"/>
    </row>
    <row r="758" spans="1:4" x14ac:dyDescent="0.25">
      <c r="A758" s="6"/>
      <c r="B758" s="6"/>
      <c r="C758" s="6"/>
      <c r="D758" s="6"/>
    </row>
    <row r="759" spans="1:4" x14ac:dyDescent="0.25">
      <c r="A759" s="6"/>
      <c r="B759" s="6"/>
      <c r="C759" s="6"/>
      <c r="D759" s="6"/>
    </row>
    <row r="760" spans="1:4" x14ac:dyDescent="0.25">
      <c r="A760" s="6"/>
      <c r="B760" s="6"/>
      <c r="C760" s="6"/>
      <c r="D760" s="6"/>
    </row>
    <row r="761" spans="1:4" x14ac:dyDescent="0.25">
      <c r="A761" s="6"/>
      <c r="B761" s="6"/>
      <c r="C761" s="6"/>
      <c r="D761" s="6"/>
    </row>
    <row r="762" spans="1:4" x14ac:dyDescent="0.25">
      <c r="A762" s="6"/>
      <c r="B762" s="6"/>
      <c r="C762" s="6"/>
      <c r="D762" s="6"/>
    </row>
    <row r="763" spans="1:4" x14ac:dyDescent="0.25">
      <c r="A763" s="6"/>
      <c r="B763" s="6"/>
      <c r="C763" s="6"/>
      <c r="D763" s="6"/>
    </row>
    <row r="764" spans="1:4" x14ac:dyDescent="0.25">
      <c r="A764" s="6"/>
      <c r="B764" s="6"/>
      <c r="C764" s="6"/>
      <c r="D764" s="6"/>
    </row>
    <row r="765" spans="1:4" x14ac:dyDescent="0.25">
      <c r="A765" s="6"/>
      <c r="B765" s="6"/>
      <c r="C765" s="6"/>
      <c r="D765" s="6"/>
    </row>
    <row r="766" spans="1:4" x14ac:dyDescent="0.25">
      <c r="A766" s="6"/>
      <c r="B766" s="6"/>
      <c r="C766" s="6"/>
      <c r="D766" s="6"/>
    </row>
    <row r="767" spans="1:4" x14ac:dyDescent="0.25">
      <c r="A767" s="6"/>
      <c r="B767" s="6"/>
      <c r="C767" s="6"/>
      <c r="D767" s="6"/>
    </row>
    <row r="768" spans="1:4" x14ac:dyDescent="0.25">
      <c r="A768" s="6"/>
      <c r="B768" s="6"/>
      <c r="C768" s="6"/>
      <c r="D768" s="6"/>
    </row>
    <row r="769" spans="1:4" x14ac:dyDescent="0.25">
      <c r="A769" s="6"/>
      <c r="B769" s="6"/>
      <c r="C769" s="6"/>
      <c r="D769" s="6"/>
    </row>
    <row r="770" spans="1:4" x14ac:dyDescent="0.25">
      <c r="A770" s="6"/>
      <c r="B770" s="6"/>
      <c r="C770" s="6"/>
      <c r="D770" s="6"/>
    </row>
    <row r="771" spans="1:4" x14ac:dyDescent="0.25">
      <c r="A771" s="6"/>
      <c r="B771" s="6"/>
      <c r="C771" s="6"/>
      <c r="D771" s="6"/>
    </row>
    <row r="772" spans="1:4" x14ac:dyDescent="0.25">
      <c r="A772" s="6"/>
      <c r="B772" s="6"/>
      <c r="C772" s="6"/>
      <c r="D772" s="6"/>
    </row>
    <row r="773" spans="1:4" x14ac:dyDescent="0.25">
      <c r="A773" s="6"/>
      <c r="B773" s="6"/>
      <c r="C773" s="6"/>
      <c r="D773" s="6"/>
    </row>
    <row r="774" spans="1:4" x14ac:dyDescent="0.25">
      <c r="A774" s="6"/>
      <c r="B774" s="6"/>
      <c r="C774" s="6"/>
      <c r="D774" s="6"/>
    </row>
    <row r="775" spans="1:4" x14ac:dyDescent="0.25">
      <c r="A775" s="6"/>
      <c r="B775" s="6"/>
      <c r="C775" s="6"/>
      <c r="D775" s="6"/>
    </row>
    <row r="776" spans="1:4" x14ac:dyDescent="0.25">
      <c r="A776" s="6"/>
      <c r="B776" s="6"/>
      <c r="C776" s="6"/>
      <c r="D776" s="6"/>
    </row>
    <row r="777" spans="1:4" x14ac:dyDescent="0.25">
      <c r="A777" s="6"/>
      <c r="B777" s="6"/>
      <c r="C777" s="6"/>
      <c r="D777" s="6"/>
    </row>
    <row r="778" spans="1:4" x14ac:dyDescent="0.25">
      <c r="A778" s="6"/>
      <c r="B778" s="6"/>
      <c r="C778" s="6"/>
      <c r="D778" s="6"/>
    </row>
    <row r="779" spans="1:4" x14ac:dyDescent="0.25">
      <c r="A779" s="6"/>
      <c r="B779" s="6"/>
      <c r="C779" s="6"/>
      <c r="D779" s="6"/>
    </row>
    <row r="780" spans="1:4" x14ac:dyDescent="0.25">
      <c r="A780" s="6"/>
      <c r="B780" s="6"/>
      <c r="C780" s="6"/>
      <c r="D780" s="6"/>
    </row>
    <row r="781" spans="1:4" x14ac:dyDescent="0.25">
      <c r="A781" s="6"/>
      <c r="B781" s="6"/>
      <c r="C781" s="6"/>
      <c r="D781" s="6"/>
    </row>
    <row r="782" spans="1:4" x14ac:dyDescent="0.25">
      <c r="A782" s="6"/>
      <c r="B782" s="6"/>
      <c r="C782" s="6"/>
      <c r="D782" s="6"/>
    </row>
    <row r="783" spans="1:4" x14ac:dyDescent="0.25">
      <c r="A783" s="6"/>
      <c r="B783" s="6"/>
      <c r="C783" s="6"/>
      <c r="D783" s="6"/>
    </row>
    <row r="784" spans="1:4" x14ac:dyDescent="0.25">
      <c r="A784" s="6"/>
      <c r="B784" s="6"/>
      <c r="C784" s="6"/>
      <c r="D784" s="6"/>
    </row>
    <row r="785" spans="1:4" x14ac:dyDescent="0.25">
      <c r="A785" s="6"/>
      <c r="B785" s="6"/>
      <c r="C785" s="6"/>
      <c r="D785" s="6"/>
    </row>
    <row r="786" spans="1:4" x14ac:dyDescent="0.25">
      <c r="A786" s="6"/>
      <c r="B786" s="6"/>
      <c r="C786" s="6"/>
      <c r="D786" s="6"/>
    </row>
    <row r="787" spans="1:4" x14ac:dyDescent="0.25">
      <c r="A787" s="6"/>
      <c r="B787" s="6"/>
      <c r="C787" s="6"/>
      <c r="D787" s="6"/>
    </row>
    <row r="788" spans="1:4" x14ac:dyDescent="0.25">
      <c r="A788" s="6"/>
      <c r="B788" s="6"/>
      <c r="C788" s="6"/>
      <c r="D788" s="6"/>
    </row>
    <row r="789" spans="1:4" x14ac:dyDescent="0.25">
      <c r="A789" s="6"/>
      <c r="B789" s="6"/>
      <c r="C789" s="6"/>
      <c r="D789" s="6"/>
    </row>
    <row r="790" spans="1:4" x14ac:dyDescent="0.25">
      <c r="A790" s="6"/>
      <c r="B790" s="6"/>
      <c r="C790" s="6"/>
      <c r="D790" s="6"/>
    </row>
    <row r="791" spans="1:4" x14ac:dyDescent="0.25">
      <c r="A791" s="6"/>
      <c r="B791" s="6"/>
      <c r="C791" s="6"/>
      <c r="D791" s="6"/>
    </row>
    <row r="792" spans="1:4" x14ac:dyDescent="0.25">
      <c r="A792" s="6"/>
      <c r="B792" s="6"/>
      <c r="C792" s="6"/>
      <c r="D792" s="6"/>
    </row>
    <row r="793" spans="1:4" x14ac:dyDescent="0.25">
      <c r="A793" s="6"/>
      <c r="B793" s="6"/>
      <c r="C793" s="6"/>
      <c r="D793" s="6"/>
    </row>
    <row r="794" spans="1:4" x14ac:dyDescent="0.25">
      <c r="A794" s="6"/>
      <c r="B794" s="6"/>
      <c r="C794" s="6"/>
      <c r="D794" s="6"/>
    </row>
    <row r="795" spans="1:4" x14ac:dyDescent="0.25">
      <c r="A795" s="6"/>
      <c r="B795" s="6"/>
      <c r="C795" s="6"/>
      <c r="D795" s="6"/>
    </row>
    <row r="796" spans="1:4" x14ac:dyDescent="0.25">
      <c r="A796" s="6"/>
      <c r="B796" s="6"/>
      <c r="C796" s="6"/>
      <c r="D796" s="6"/>
    </row>
    <row r="797" spans="1:4" x14ac:dyDescent="0.25">
      <c r="A797" s="6"/>
      <c r="B797" s="6"/>
      <c r="C797" s="6"/>
      <c r="D797" s="6"/>
    </row>
    <row r="798" spans="1:4" x14ac:dyDescent="0.25">
      <c r="A798" s="6"/>
      <c r="B798" s="6"/>
      <c r="C798" s="6"/>
      <c r="D798" s="6"/>
    </row>
    <row r="799" spans="1:4" x14ac:dyDescent="0.25">
      <c r="A799" s="6"/>
      <c r="B799" s="6"/>
      <c r="C799" s="6"/>
      <c r="D799" s="6"/>
    </row>
    <row r="800" spans="1:4" x14ac:dyDescent="0.25">
      <c r="A800" s="6"/>
      <c r="B800" s="6"/>
      <c r="C800" s="6"/>
      <c r="D800" s="6"/>
    </row>
    <row r="801" spans="1:4" x14ac:dyDescent="0.25">
      <c r="A801" s="6"/>
      <c r="B801" s="6"/>
      <c r="C801" s="6"/>
      <c r="D801" s="6"/>
    </row>
    <row r="802" spans="1:4" x14ac:dyDescent="0.25">
      <c r="A802" s="6"/>
      <c r="B802" s="6"/>
      <c r="C802" s="6"/>
      <c r="D802" s="6"/>
    </row>
    <row r="803" spans="1:4" x14ac:dyDescent="0.25">
      <c r="A803" s="6"/>
      <c r="B803" s="6"/>
      <c r="C803" s="6"/>
      <c r="D803" s="6"/>
    </row>
    <row r="804" spans="1:4" x14ac:dyDescent="0.25">
      <c r="A804" s="6"/>
      <c r="B804" s="6"/>
      <c r="C804" s="6"/>
      <c r="D804" s="6"/>
    </row>
    <row r="805" spans="1:4" x14ac:dyDescent="0.25">
      <c r="A805" s="6"/>
      <c r="B805" s="6"/>
      <c r="C805" s="6"/>
      <c r="D805" s="6"/>
    </row>
    <row r="806" spans="1:4" x14ac:dyDescent="0.25">
      <c r="A806" s="6"/>
      <c r="B806" s="6"/>
      <c r="C806" s="6"/>
      <c r="D806" s="6"/>
    </row>
    <row r="807" spans="1:4" x14ac:dyDescent="0.25">
      <c r="A807" s="6"/>
      <c r="B807" s="6"/>
      <c r="C807" s="6"/>
      <c r="D807" s="6"/>
    </row>
    <row r="808" spans="1:4" x14ac:dyDescent="0.25">
      <c r="A808" s="6"/>
      <c r="B808" s="6"/>
      <c r="C808" s="6"/>
      <c r="D808" s="6"/>
    </row>
    <row r="809" spans="1:4" x14ac:dyDescent="0.25">
      <c r="A809" s="6"/>
      <c r="B809" s="6"/>
      <c r="C809" s="6"/>
      <c r="D809" s="6"/>
    </row>
    <row r="810" spans="1:4" x14ac:dyDescent="0.25">
      <c r="A810" s="6"/>
      <c r="B810" s="6"/>
      <c r="C810" s="6"/>
      <c r="D810" s="6"/>
    </row>
    <row r="811" spans="1:4" x14ac:dyDescent="0.25">
      <c r="A811" s="6"/>
      <c r="B811" s="6"/>
      <c r="C811" s="6"/>
      <c r="D811" s="6"/>
    </row>
    <row r="812" spans="1:4" x14ac:dyDescent="0.25">
      <c r="A812" s="6"/>
      <c r="B812" s="6"/>
      <c r="C812" s="6"/>
      <c r="D812" s="6"/>
    </row>
    <row r="813" spans="1:4" x14ac:dyDescent="0.25">
      <c r="A813" s="6"/>
      <c r="B813" s="6"/>
      <c r="C813" s="6"/>
      <c r="D813" s="6"/>
    </row>
    <row r="814" spans="1:4" x14ac:dyDescent="0.25">
      <c r="A814" s="6"/>
      <c r="B814" s="6"/>
      <c r="C814" s="6"/>
      <c r="D814" s="6"/>
    </row>
    <row r="815" spans="1:4" x14ac:dyDescent="0.25">
      <c r="A815" s="6"/>
      <c r="B815" s="6"/>
      <c r="C815" s="6"/>
      <c r="D815" s="6"/>
    </row>
    <row r="816" spans="1:4" x14ac:dyDescent="0.25">
      <c r="A816" s="6"/>
      <c r="B816" s="6"/>
      <c r="C816" s="6"/>
      <c r="D816" s="6"/>
    </row>
    <row r="817" spans="1:4" x14ac:dyDescent="0.25">
      <c r="A817" s="6"/>
      <c r="B817" s="6"/>
      <c r="C817" s="6"/>
      <c r="D817" s="6"/>
    </row>
    <row r="818" spans="1:4" x14ac:dyDescent="0.25">
      <c r="A818" s="6"/>
      <c r="B818" s="6"/>
      <c r="C818" s="6"/>
      <c r="D818" s="6"/>
    </row>
    <row r="819" spans="1:4" x14ac:dyDescent="0.25">
      <c r="A819" s="6"/>
      <c r="B819" s="6"/>
      <c r="C819" s="6"/>
      <c r="D819" s="6"/>
    </row>
    <row r="820" spans="1:4" x14ac:dyDescent="0.25">
      <c r="A820" s="6"/>
      <c r="B820" s="6"/>
      <c r="C820" s="6"/>
      <c r="D820" s="6"/>
    </row>
    <row r="821" spans="1:4" x14ac:dyDescent="0.25">
      <c r="A821" s="6"/>
      <c r="B821" s="6"/>
      <c r="C821" s="6"/>
      <c r="D821" s="6"/>
    </row>
    <row r="822" spans="1:4" x14ac:dyDescent="0.25">
      <c r="A822" s="6"/>
      <c r="B822" s="6"/>
      <c r="C822" s="6"/>
      <c r="D822" s="6"/>
    </row>
    <row r="823" spans="1:4" x14ac:dyDescent="0.25">
      <c r="A823" s="6"/>
      <c r="B823" s="6"/>
      <c r="C823" s="6"/>
      <c r="D823" s="6"/>
    </row>
    <row r="824" spans="1:4" x14ac:dyDescent="0.25">
      <c r="A824" s="6"/>
      <c r="B824" s="6"/>
      <c r="C824" s="6"/>
      <c r="D824" s="6"/>
    </row>
    <row r="825" spans="1:4" x14ac:dyDescent="0.25">
      <c r="A825" s="6"/>
      <c r="B825" s="6"/>
      <c r="C825" s="6"/>
      <c r="D825" s="6"/>
    </row>
    <row r="826" spans="1:4" x14ac:dyDescent="0.25">
      <c r="A826" s="6"/>
      <c r="B826" s="6"/>
      <c r="C826" s="6"/>
      <c r="D826" s="6"/>
    </row>
    <row r="827" spans="1:4" x14ac:dyDescent="0.25">
      <c r="A827" s="6"/>
      <c r="B827" s="6"/>
      <c r="C827" s="6"/>
      <c r="D827" s="6"/>
    </row>
    <row r="828" spans="1:4" x14ac:dyDescent="0.25">
      <c r="A828" s="6"/>
      <c r="B828" s="6"/>
      <c r="C828" s="6"/>
      <c r="D828" s="6"/>
    </row>
    <row r="829" spans="1:4" x14ac:dyDescent="0.25">
      <c r="A829" s="6"/>
      <c r="B829" s="6"/>
      <c r="C829" s="6"/>
      <c r="D829" s="6"/>
    </row>
    <row r="830" spans="1:4" x14ac:dyDescent="0.25">
      <c r="A830" s="6"/>
      <c r="B830" s="6"/>
      <c r="C830" s="6"/>
      <c r="D830" s="6"/>
    </row>
    <row r="831" spans="1:4" x14ac:dyDescent="0.25">
      <c r="A831" s="6"/>
      <c r="B831" s="6"/>
      <c r="C831" s="6"/>
      <c r="D831" s="6"/>
    </row>
    <row r="832" spans="1:4" x14ac:dyDescent="0.25">
      <c r="A832" s="6"/>
      <c r="B832" s="6"/>
      <c r="C832" s="6"/>
      <c r="D832" s="6"/>
    </row>
    <row r="833" spans="1:4" x14ac:dyDescent="0.25">
      <c r="A833" s="6"/>
      <c r="B833" s="6"/>
      <c r="C833" s="6"/>
      <c r="D833" s="6"/>
    </row>
    <row r="834" spans="1:4" x14ac:dyDescent="0.25">
      <c r="A834" s="6"/>
      <c r="B834" s="6"/>
      <c r="C834" s="6"/>
      <c r="D834" s="6"/>
    </row>
    <row r="835" spans="1:4" x14ac:dyDescent="0.25">
      <c r="A835" s="6"/>
      <c r="B835" s="6"/>
      <c r="C835" s="6"/>
      <c r="D835" s="6"/>
    </row>
    <row r="836" spans="1:4" x14ac:dyDescent="0.25">
      <c r="A836" s="6"/>
      <c r="B836" s="6"/>
      <c r="C836" s="6"/>
      <c r="D836" s="6"/>
    </row>
    <row r="837" spans="1:4" x14ac:dyDescent="0.25">
      <c r="A837" s="6"/>
      <c r="B837" s="6"/>
      <c r="C837" s="6"/>
      <c r="D837" s="6"/>
    </row>
    <row r="838" spans="1:4" x14ac:dyDescent="0.25">
      <c r="A838" s="6"/>
      <c r="B838" s="6"/>
      <c r="C838" s="6"/>
      <c r="D838" s="6"/>
    </row>
    <row r="839" spans="1:4" x14ac:dyDescent="0.25">
      <c r="A839" s="6"/>
      <c r="B839" s="6"/>
      <c r="C839" s="6"/>
      <c r="D839" s="6"/>
    </row>
    <row r="840" spans="1:4" x14ac:dyDescent="0.25">
      <c r="A840" s="6"/>
      <c r="B840" s="6"/>
      <c r="C840" s="6"/>
      <c r="D840" s="6"/>
    </row>
  </sheetData>
  <sheetProtection selectLockedCells="1" selectUnlockedCells="1"/>
  <mergeCells count="1">
    <mergeCell ref="A3:D3"/>
  </mergeCells>
  <phoneticPr fontId="21" type="noConversion"/>
  <printOptions horizontalCentered="1" gridLines="1"/>
  <pageMargins left="0.13541666666666666" right="0.43307086614173229" top="1.1811023622047245" bottom="0.23622047244094491" header="0.27559055118110237" footer="0.51181102362204722"/>
  <pageSetup paperSize="9" firstPageNumber="0" fitToHeight="0" orientation="portrait" r:id="rId1"/>
  <headerFooter alignWithMargins="0">
    <oddHeader xml:space="preserve">&amp;C&amp;"Times New Roman,Normál"&amp;12 2. melléklet
az önkormányzat 2019. évi költségvetéséről szóló 2/2019. (II . 15.) önkormányzati rendelethez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1"/>
  <sheetViews>
    <sheetView view="pageLayout" zoomScale="80" zoomScaleNormal="100" zoomScalePageLayoutView="80" workbookViewId="0">
      <selection activeCell="J11" sqref="J11"/>
    </sheetView>
  </sheetViews>
  <sheetFormatPr defaultRowHeight="15.75" x14ac:dyDescent="0.25"/>
  <cols>
    <col min="1" max="1" width="76.5703125" style="173" customWidth="1"/>
    <col min="2" max="3" width="8" style="173" customWidth="1"/>
    <col min="4" max="4" width="11.140625" style="173" customWidth="1"/>
    <col min="5" max="5" width="22.85546875" style="173" customWidth="1"/>
    <col min="6" max="254" width="9.140625" style="173"/>
    <col min="255" max="255" width="77.5703125" style="173" customWidth="1"/>
    <col min="256" max="256" width="8.42578125" style="173" customWidth="1"/>
    <col min="257" max="257" width="9.140625" style="173"/>
    <col min="258" max="258" width="11" style="173" bestFit="1" customWidth="1"/>
    <col min="259" max="259" width="15.28515625" style="173" customWidth="1"/>
    <col min="260" max="510" width="9.140625" style="173"/>
    <col min="511" max="511" width="77.5703125" style="173" customWidth="1"/>
    <col min="512" max="512" width="8.42578125" style="173" customWidth="1"/>
    <col min="513" max="513" width="9.140625" style="173"/>
    <col min="514" max="514" width="11" style="173" bestFit="1" customWidth="1"/>
    <col min="515" max="515" width="15.28515625" style="173" customWidth="1"/>
    <col min="516" max="766" width="9.140625" style="173"/>
    <col min="767" max="767" width="77.5703125" style="173" customWidth="1"/>
    <col min="768" max="768" width="8.42578125" style="173" customWidth="1"/>
    <col min="769" max="769" width="9.140625" style="173"/>
    <col min="770" max="770" width="11" style="173" bestFit="1" customWidth="1"/>
    <col min="771" max="771" width="15.28515625" style="173" customWidth="1"/>
    <col min="772" max="1022" width="9.140625" style="173"/>
    <col min="1023" max="1023" width="77.5703125" style="173" customWidth="1"/>
    <col min="1024" max="1024" width="8.42578125" style="173" customWidth="1"/>
    <col min="1025" max="1025" width="9.140625" style="173"/>
    <col min="1026" max="1026" width="11" style="173" bestFit="1" customWidth="1"/>
    <col min="1027" max="1027" width="15.28515625" style="173" customWidth="1"/>
    <col min="1028" max="1278" width="9.140625" style="173"/>
    <col min="1279" max="1279" width="77.5703125" style="173" customWidth="1"/>
    <col min="1280" max="1280" width="8.42578125" style="173" customWidth="1"/>
    <col min="1281" max="1281" width="9.140625" style="173"/>
    <col min="1282" max="1282" width="11" style="173" bestFit="1" customWidth="1"/>
    <col min="1283" max="1283" width="15.28515625" style="173" customWidth="1"/>
    <col min="1284" max="1534" width="9.140625" style="173"/>
    <col min="1535" max="1535" width="77.5703125" style="173" customWidth="1"/>
    <col min="1536" max="1536" width="8.42578125" style="173" customWidth="1"/>
    <col min="1537" max="1537" width="9.140625" style="173"/>
    <col min="1538" max="1538" width="11" style="173" bestFit="1" customWidth="1"/>
    <col min="1539" max="1539" width="15.28515625" style="173" customWidth="1"/>
    <col min="1540" max="1790" width="9.140625" style="173"/>
    <col min="1791" max="1791" width="77.5703125" style="173" customWidth="1"/>
    <col min="1792" max="1792" width="8.42578125" style="173" customWidth="1"/>
    <col min="1793" max="1793" width="9.140625" style="173"/>
    <col min="1794" max="1794" width="11" style="173" bestFit="1" customWidth="1"/>
    <col min="1795" max="1795" width="15.28515625" style="173" customWidth="1"/>
    <col min="1796" max="2046" width="9.140625" style="173"/>
    <col min="2047" max="2047" width="77.5703125" style="173" customWidth="1"/>
    <col min="2048" max="2048" width="8.42578125" style="173" customWidth="1"/>
    <col min="2049" max="2049" width="9.140625" style="173"/>
    <col min="2050" max="2050" width="11" style="173" bestFit="1" customWidth="1"/>
    <col min="2051" max="2051" width="15.28515625" style="173" customWidth="1"/>
    <col min="2052" max="2302" width="9.140625" style="173"/>
    <col min="2303" max="2303" width="77.5703125" style="173" customWidth="1"/>
    <col min="2304" max="2304" width="8.42578125" style="173" customWidth="1"/>
    <col min="2305" max="2305" width="9.140625" style="173"/>
    <col min="2306" max="2306" width="11" style="173" bestFit="1" customWidth="1"/>
    <col min="2307" max="2307" width="15.28515625" style="173" customWidth="1"/>
    <col min="2308" max="2558" width="9.140625" style="173"/>
    <col min="2559" max="2559" width="77.5703125" style="173" customWidth="1"/>
    <col min="2560" max="2560" width="8.42578125" style="173" customWidth="1"/>
    <col min="2561" max="2561" width="9.140625" style="173"/>
    <col min="2562" max="2562" width="11" style="173" bestFit="1" customWidth="1"/>
    <col min="2563" max="2563" width="15.28515625" style="173" customWidth="1"/>
    <col min="2564" max="2814" width="9.140625" style="173"/>
    <col min="2815" max="2815" width="77.5703125" style="173" customWidth="1"/>
    <col min="2816" max="2816" width="8.42578125" style="173" customWidth="1"/>
    <col min="2817" max="2817" width="9.140625" style="173"/>
    <col min="2818" max="2818" width="11" style="173" bestFit="1" customWidth="1"/>
    <col min="2819" max="2819" width="15.28515625" style="173" customWidth="1"/>
    <col min="2820" max="3070" width="9.140625" style="173"/>
    <col min="3071" max="3071" width="77.5703125" style="173" customWidth="1"/>
    <col min="3072" max="3072" width="8.42578125" style="173" customWidth="1"/>
    <col min="3073" max="3073" width="9.140625" style="173"/>
    <col min="3074" max="3074" width="11" style="173" bestFit="1" customWidth="1"/>
    <col min="3075" max="3075" width="15.28515625" style="173" customWidth="1"/>
    <col min="3076" max="3326" width="9.140625" style="173"/>
    <col min="3327" max="3327" width="77.5703125" style="173" customWidth="1"/>
    <col min="3328" max="3328" width="8.42578125" style="173" customWidth="1"/>
    <col min="3329" max="3329" width="9.140625" style="173"/>
    <col min="3330" max="3330" width="11" style="173" bestFit="1" customWidth="1"/>
    <col min="3331" max="3331" width="15.28515625" style="173" customWidth="1"/>
    <col min="3332" max="3582" width="9.140625" style="173"/>
    <col min="3583" max="3583" width="77.5703125" style="173" customWidth="1"/>
    <col min="3584" max="3584" width="8.42578125" style="173" customWidth="1"/>
    <col min="3585" max="3585" width="9.140625" style="173"/>
    <col min="3586" max="3586" width="11" style="173" bestFit="1" customWidth="1"/>
    <col min="3587" max="3587" width="15.28515625" style="173" customWidth="1"/>
    <col min="3588" max="3838" width="9.140625" style="173"/>
    <col min="3839" max="3839" width="77.5703125" style="173" customWidth="1"/>
    <col min="3840" max="3840" width="8.42578125" style="173" customWidth="1"/>
    <col min="3841" max="3841" width="9.140625" style="173"/>
    <col min="3842" max="3842" width="11" style="173" bestFit="1" customWidth="1"/>
    <col min="3843" max="3843" width="15.28515625" style="173" customWidth="1"/>
    <col min="3844" max="4094" width="9.140625" style="173"/>
    <col min="4095" max="4095" width="77.5703125" style="173" customWidth="1"/>
    <col min="4096" max="4096" width="8.42578125" style="173" customWidth="1"/>
    <col min="4097" max="4097" width="9.140625" style="173"/>
    <col min="4098" max="4098" width="11" style="173" bestFit="1" customWidth="1"/>
    <col min="4099" max="4099" width="15.28515625" style="173" customWidth="1"/>
    <col min="4100" max="4350" width="9.140625" style="173"/>
    <col min="4351" max="4351" width="77.5703125" style="173" customWidth="1"/>
    <col min="4352" max="4352" width="8.42578125" style="173" customWidth="1"/>
    <col min="4353" max="4353" width="9.140625" style="173"/>
    <col min="4354" max="4354" width="11" style="173" bestFit="1" customWidth="1"/>
    <col min="4355" max="4355" width="15.28515625" style="173" customWidth="1"/>
    <col min="4356" max="4606" width="9.140625" style="173"/>
    <col min="4607" max="4607" width="77.5703125" style="173" customWidth="1"/>
    <col min="4608" max="4608" width="8.42578125" style="173" customWidth="1"/>
    <col min="4609" max="4609" width="9.140625" style="173"/>
    <col min="4610" max="4610" width="11" style="173" bestFit="1" customWidth="1"/>
    <col min="4611" max="4611" width="15.28515625" style="173" customWidth="1"/>
    <col min="4612" max="4862" width="9.140625" style="173"/>
    <col min="4863" max="4863" width="77.5703125" style="173" customWidth="1"/>
    <col min="4864" max="4864" width="8.42578125" style="173" customWidth="1"/>
    <col min="4865" max="4865" width="9.140625" style="173"/>
    <col min="4866" max="4866" width="11" style="173" bestFit="1" customWidth="1"/>
    <col min="4867" max="4867" width="15.28515625" style="173" customWidth="1"/>
    <col min="4868" max="5118" width="9.140625" style="173"/>
    <col min="5119" max="5119" width="77.5703125" style="173" customWidth="1"/>
    <col min="5120" max="5120" width="8.42578125" style="173" customWidth="1"/>
    <col min="5121" max="5121" width="9.140625" style="173"/>
    <col min="5122" max="5122" width="11" style="173" bestFit="1" customWidth="1"/>
    <col min="5123" max="5123" width="15.28515625" style="173" customWidth="1"/>
    <col min="5124" max="5374" width="9.140625" style="173"/>
    <col min="5375" max="5375" width="77.5703125" style="173" customWidth="1"/>
    <col min="5376" max="5376" width="8.42578125" style="173" customWidth="1"/>
    <col min="5377" max="5377" width="9.140625" style="173"/>
    <col min="5378" max="5378" width="11" style="173" bestFit="1" customWidth="1"/>
    <col min="5379" max="5379" width="15.28515625" style="173" customWidth="1"/>
    <col min="5380" max="5630" width="9.140625" style="173"/>
    <col min="5631" max="5631" width="77.5703125" style="173" customWidth="1"/>
    <col min="5632" max="5632" width="8.42578125" style="173" customWidth="1"/>
    <col min="5633" max="5633" width="9.140625" style="173"/>
    <col min="5634" max="5634" width="11" style="173" bestFit="1" customWidth="1"/>
    <col min="5635" max="5635" width="15.28515625" style="173" customWidth="1"/>
    <col min="5636" max="5886" width="9.140625" style="173"/>
    <col min="5887" max="5887" width="77.5703125" style="173" customWidth="1"/>
    <col min="5888" max="5888" width="8.42578125" style="173" customWidth="1"/>
    <col min="5889" max="5889" width="9.140625" style="173"/>
    <col min="5890" max="5890" width="11" style="173" bestFit="1" customWidth="1"/>
    <col min="5891" max="5891" width="15.28515625" style="173" customWidth="1"/>
    <col min="5892" max="6142" width="9.140625" style="173"/>
    <col min="6143" max="6143" width="77.5703125" style="173" customWidth="1"/>
    <col min="6144" max="6144" width="8.42578125" style="173" customWidth="1"/>
    <col min="6145" max="6145" width="9.140625" style="173"/>
    <col min="6146" max="6146" width="11" style="173" bestFit="1" customWidth="1"/>
    <col min="6147" max="6147" width="15.28515625" style="173" customWidth="1"/>
    <col min="6148" max="6398" width="9.140625" style="173"/>
    <col min="6399" max="6399" width="77.5703125" style="173" customWidth="1"/>
    <col min="6400" max="6400" width="8.42578125" style="173" customWidth="1"/>
    <col min="6401" max="6401" width="9.140625" style="173"/>
    <col min="6402" max="6402" width="11" style="173" bestFit="1" customWidth="1"/>
    <col min="6403" max="6403" width="15.28515625" style="173" customWidth="1"/>
    <col min="6404" max="6654" width="9.140625" style="173"/>
    <col min="6655" max="6655" width="77.5703125" style="173" customWidth="1"/>
    <col min="6656" max="6656" width="8.42578125" style="173" customWidth="1"/>
    <col min="6657" max="6657" width="9.140625" style="173"/>
    <col min="6658" max="6658" width="11" style="173" bestFit="1" customWidth="1"/>
    <col min="6659" max="6659" width="15.28515625" style="173" customWidth="1"/>
    <col min="6660" max="6910" width="9.140625" style="173"/>
    <col min="6911" max="6911" width="77.5703125" style="173" customWidth="1"/>
    <col min="6912" max="6912" width="8.42578125" style="173" customWidth="1"/>
    <col min="6913" max="6913" width="9.140625" style="173"/>
    <col min="6914" max="6914" width="11" style="173" bestFit="1" customWidth="1"/>
    <col min="6915" max="6915" width="15.28515625" style="173" customWidth="1"/>
    <col min="6916" max="7166" width="9.140625" style="173"/>
    <col min="7167" max="7167" width="77.5703125" style="173" customWidth="1"/>
    <col min="7168" max="7168" width="8.42578125" style="173" customWidth="1"/>
    <col min="7169" max="7169" width="9.140625" style="173"/>
    <col min="7170" max="7170" width="11" style="173" bestFit="1" customWidth="1"/>
    <col min="7171" max="7171" width="15.28515625" style="173" customWidth="1"/>
    <col min="7172" max="7422" width="9.140625" style="173"/>
    <col min="7423" max="7423" width="77.5703125" style="173" customWidth="1"/>
    <col min="7424" max="7424" width="8.42578125" style="173" customWidth="1"/>
    <col min="7425" max="7425" width="9.140625" style="173"/>
    <col min="7426" max="7426" width="11" style="173" bestFit="1" customWidth="1"/>
    <col min="7427" max="7427" width="15.28515625" style="173" customWidth="1"/>
    <col min="7428" max="7678" width="9.140625" style="173"/>
    <col min="7679" max="7679" width="77.5703125" style="173" customWidth="1"/>
    <col min="7680" max="7680" width="8.42578125" style="173" customWidth="1"/>
    <col min="7681" max="7681" width="9.140625" style="173"/>
    <col min="7682" max="7682" width="11" style="173" bestFit="1" customWidth="1"/>
    <col min="7683" max="7683" width="15.28515625" style="173" customWidth="1"/>
    <col min="7684" max="7934" width="9.140625" style="173"/>
    <col min="7935" max="7935" width="77.5703125" style="173" customWidth="1"/>
    <col min="7936" max="7936" width="8.42578125" style="173" customWidth="1"/>
    <col min="7937" max="7937" width="9.140625" style="173"/>
    <col min="7938" max="7938" width="11" style="173" bestFit="1" customWidth="1"/>
    <col min="7939" max="7939" width="15.28515625" style="173" customWidth="1"/>
    <col min="7940" max="8190" width="9.140625" style="173"/>
    <col min="8191" max="8191" width="77.5703125" style="173" customWidth="1"/>
    <col min="8192" max="8192" width="8.42578125" style="173" customWidth="1"/>
    <col min="8193" max="8193" width="9.140625" style="173"/>
    <col min="8194" max="8194" width="11" style="173" bestFit="1" customWidth="1"/>
    <col min="8195" max="8195" width="15.28515625" style="173" customWidth="1"/>
    <col min="8196" max="8446" width="9.140625" style="173"/>
    <col min="8447" max="8447" width="77.5703125" style="173" customWidth="1"/>
    <col min="8448" max="8448" width="8.42578125" style="173" customWidth="1"/>
    <col min="8449" max="8449" width="9.140625" style="173"/>
    <col min="8450" max="8450" width="11" style="173" bestFit="1" customWidth="1"/>
    <col min="8451" max="8451" width="15.28515625" style="173" customWidth="1"/>
    <col min="8452" max="8702" width="9.140625" style="173"/>
    <col min="8703" max="8703" width="77.5703125" style="173" customWidth="1"/>
    <col min="8704" max="8704" width="8.42578125" style="173" customWidth="1"/>
    <col min="8705" max="8705" width="9.140625" style="173"/>
    <col min="8706" max="8706" width="11" style="173" bestFit="1" customWidth="1"/>
    <col min="8707" max="8707" width="15.28515625" style="173" customWidth="1"/>
    <col min="8708" max="8958" width="9.140625" style="173"/>
    <col min="8959" max="8959" width="77.5703125" style="173" customWidth="1"/>
    <col min="8960" max="8960" width="8.42578125" style="173" customWidth="1"/>
    <col min="8961" max="8961" width="9.140625" style="173"/>
    <col min="8962" max="8962" width="11" style="173" bestFit="1" customWidth="1"/>
    <col min="8963" max="8963" width="15.28515625" style="173" customWidth="1"/>
    <col min="8964" max="9214" width="9.140625" style="173"/>
    <col min="9215" max="9215" width="77.5703125" style="173" customWidth="1"/>
    <col min="9216" max="9216" width="8.42578125" style="173" customWidth="1"/>
    <col min="9217" max="9217" width="9.140625" style="173"/>
    <col min="9218" max="9218" width="11" style="173" bestFit="1" customWidth="1"/>
    <col min="9219" max="9219" width="15.28515625" style="173" customWidth="1"/>
    <col min="9220" max="9470" width="9.140625" style="173"/>
    <col min="9471" max="9471" width="77.5703125" style="173" customWidth="1"/>
    <col min="9472" max="9472" width="8.42578125" style="173" customWidth="1"/>
    <col min="9473" max="9473" width="9.140625" style="173"/>
    <col min="9474" max="9474" width="11" style="173" bestFit="1" customWidth="1"/>
    <col min="9475" max="9475" width="15.28515625" style="173" customWidth="1"/>
    <col min="9476" max="9726" width="9.140625" style="173"/>
    <col min="9727" max="9727" width="77.5703125" style="173" customWidth="1"/>
    <col min="9728" max="9728" width="8.42578125" style="173" customWidth="1"/>
    <col min="9729" max="9729" width="9.140625" style="173"/>
    <col min="9730" max="9730" width="11" style="173" bestFit="1" customWidth="1"/>
    <col min="9731" max="9731" width="15.28515625" style="173" customWidth="1"/>
    <col min="9732" max="9982" width="9.140625" style="173"/>
    <col min="9983" max="9983" width="77.5703125" style="173" customWidth="1"/>
    <col min="9984" max="9984" width="8.42578125" style="173" customWidth="1"/>
    <col min="9985" max="9985" width="9.140625" style="173"/>
    <col min="9986" max="9986" width="11" style="173" bestFit="1" customWidth="1"/>
    <col min="9987" max="9987" width="15.28515625" style="173" customWidth="1"/>
    <col min="9988" max="10238" width="9.140625" style="173"/>
    <col min="10239" max="10239" width="77.5703125" style="173" customWidth="1"/>
    <col min="10240" max="10240" width="8.42578125" style="173" customWidth="1"/>
    <col min="10241" max="10241" width="9.140625" style="173"/>
    <col min="10242" max="10242" width="11" style="173" bestFit="1" customWidth="1"/>
    <col min="10243" max="10243" width="15.28515625" style="173" customWidth="1"/>
    <col min="10244" max="10494" width="9.140625" style="173"/>
    <col min="10495" max="10495" width="77.5703125" style="173" customWidth="1"/>
    <col min="10496" max="10496" width="8.42578125" style="173" customWidth="1"/>
    <col min="10497" max="10497" width="9.140625" style="173"/>
    <col min="10498" max="10498" width="11" style="173" bestFit="1" customWidth="1"/>
    <col min="10499" max="10499" width="15.28515625" style="173" customWidth="1"/>
    <col min="10500" max="10750" width="9.140625" style="173"/>
    <col min="10751" max="10751" width="77.5703125" style="173" customWidth="1"/>
    <col min="10752" max="10752" width="8.42578125" style="173" customWidth="1"/>
    <col min="10753" max="10753" width="9.140625" style="173"/>
    <col min="10754" max="10754" width="11" style="173" bestFit="1" customWidth="1"/>
    <col min="10755" max="10755" width="15.28515625" style="173" customWidth="1"/>
    <col min="10756" max="11006" width="9.140625" style="173"/>
    <col min="11007" max="11007" width="77.5703125" style="173" customWidth="1"/>
    <col min="11008" max="11008" width="8.42578125" style="173" customWidth="1"/>
    <col min="11009" max="11009" width="9.140625" style="173"/>
    <col min="11010" max="11010" width="11" style="173" bestFit="1" customWidth="1"/>
    <col min="11011" max="11011" width="15.28515625" style="173" customWidth="1"/>
    <col min="11012" max="11262" width="9.140625" style="173"/>
    <col min="11263" max="11263" width="77.5703125" style="173" customWidth="1"/>
    <col min="11264" max="11264" width="8.42578125" style="173" customWidth="1"/>
    <col min="11265" max="11265" width="9.140625" style="173"/>
    <col min="11266" max="11266" width="11" style="173" bestFit="1" customWidth="1"/>
    <col min="11267" max="11267" width="15.28515625" style="173" customWidth="1"/>
    <col min="11268" max="11518" width="9.140625" style="173"/>
    <col min="11519" max="11519" width="77.5703125" style="173" customWidth="1"/>
    <col min="11520" max="11520" width="8.42578125" style="173" customWidth="1"/>
    <col min="11521" max="11521" width="9.140625" style="173"/>
    <col min="11522" max="11522" width="11" style="173" bestFit="1" customWidth="1"/>
    <col min="11523" max="11523" width="15.28515625" style="173" customWidth="1"/>
    <col min="11524" max="11774" width="9.140625" style="173"/>
    <col min="11775" max="11775" width="77.5703125" style="173" customWidth="1"/>
    <col min="11776" max="11776" width="8.42578125" style="173" customWidth="1"/>
    <col min="11777" max="11777" width="9.140625" style="173"/>
    <col min="11778" max="11778" width="11" style="173" bestFit="1" customWidth="1"/>
    <col min="11779" max="11779" width="15.28515625" style="173" customWidth="1"/>
    <col min="11780" max="12030" width="9.140625" style="173"/>
    <col min="12031" max="12031" width="77.5703125" style="173" customWidth="1"/>
    <col min="12032" max="12032" width="8.42578125" style="173" customWidth="1"/>
    <col min="12033" max="12033" width="9.140625" style="173"/>
    <col min="12034" max="12034" width="11" style="173" bestFit="1" customWidth="1"/>
    <col min="12035" max="12035" width="15.28515625" style="173" customWidth="1"/>
    <col min="12036" max="12286" width="9.140625" style="173"/>
    <col min="12287" max="12287" width="77.5703125" style="173" customWidth="1"/>
    <col min="12288" max="12288" width="8.42578125" style="173" customWidth="1"/>
    <col min="12289" max="12289" width="9.140625" style="173"/>
    <col min="12290" max="12290" width="11" style="173" bestFit="1" customWidth="1"/>
    <col min="12291" max="12291" width="15.28515625" style="173" customWidth="1"/>
    <col min="12292" max="12542" width="9.140625" style="173"/>
    <col min="12543" max="12543" width="77.5703125" style="173" customWidth="1"/>
    <col min="12544" max="12544" width="8.42578125" style="173" customWidth="1"/>
    <col min="12545" max="12545" width="9.140625" style="173"/>
    <col min="12546" max="12546" width="11" style="173" bestFit="1" customWidth="1"/>
    <col min="12547" max="12547" width="15.28515625" style="173" customWidth="1"/>
    <col min="12548" max="12798" width="9.140625" style="173"/>
    <col min="12799" max="12799" width="77.5703125" style="173" customWidth="1"/>
    <col min="12800" max="12800" width="8.42578125" style="173" customWidth="1"/>
    <col min="12801" max="12801" width="9.140625" style="173"/>
    <col min="12802" max="12802" width="11" style="173" bestFit="1" customWidth="1"/>
    <col min="12803" max="12803" width="15.28515625" style="173" customWidth="1"/>
    <col min="12804" max="13054" width="9.140625" style="173"/>
    <col min="13055" max="13055" width="77.5703125" style="173" customWidth="1"/>
    <col min="13056" max="13056" width="8.42578125" style="173" customWidth="1"/>
    <col min="13057" max="13057" width="9.140625" style="173"/>
    <col min="13058" max="13058" width="11" style="173" bestFit="1" customWidth="1"/>
    <col min="13059" max="13059" width="15.28515625" style="173" customWidth="1"/>
    <col min="13060" max="13310" width="9.140625" style="173"/>
    <col min="13311" max="13311" width="77.5703125" style="173" customWidth="1"/>
    <col min="13312" max="13312" width="8.42578125" style="173" customWidth="1"/>
    <col min="13313" max="13313" width="9.140625" style="173"/>
    <col min="13314" max="13314" width="11" style="173" bestFit="1" customWidth="1"/>
    <col min="13315" max="13315" width="15.28515625" style="173" customWidth="1"/>
    <col min="13316" max="13566" width="9.140625" style="173"/>
    <col min="13567" max="13567" width="77.5703125" style="173" customWidth="1"/>
    <col min="13568" max="13568" width="8.42578125" style="173" customWidth="1"/>
    <col min="13569" max="13569" width="9.140625" style="173"/>
    <col min="13570" max="13570" width="11" style="173" bestFit="1" customWidth="1"/>
    <col min="13571" max="13571" width="15.28515625" style="173" customWidth="1"/>
    <col min="13572" max="13822" width="9.140625" style="173"/>
    <col min="13823" max="13823" width="77.5703125" style="173" customWidth="1"/>
    <col min="13824" max="13824" width="8.42578125" style="173" customWidth="1"/>
    <col min="13825" max="13825" width="9.140625" style="173"/>
    <col min="13826" max="13826" width="11" style="173" bestFit="1" customWidth="1"/>
    <col min="13827" max="13827" width="15.28515625" style="173" customWidth="1"/>
    <col min="13828" max="14078" width="9.140625" style="173"/>
    <col min="14079" max="14079" width="77.5703125" style="173" customWidth="1"/>
    <col min="14080" max="14080" width="8.42578125" style="173" customWidth="1"/>
    <col min="14081" max="14081" width="9.140625" style="173"/>
    <col min="14082" max="14082" width="11" style="173" bestFit="1" customWidth="1"/>
    <col min="14083" max="14083" width="15.28515625" style="173" customWidth="1"/>
    <col min="14084" max="14334" width="9.140625" style="173"/>
    <col min="14335" max="14335" width="77.5703125" style="173" customWidth="1"/>
    <col min="14336" max="14336" width="8.42578125" style="173" customWidth="1"/>
    <col min="14337" max="14337" width="9.140625" style="173"/>
    <col min="14338" max="14338" width="11" style="173" bestFit="1" customWidth="1"/>
    <col min="14339" max="14339" width="15.28515625" style="173" customWidth="1"/>
    <col min="14340" max="14590" width="9.140625" style="173"/>
    <col min="14591" max="14591" width="77.5703125" style="173" customWidth="1"/>
    <col min="14592" max="14592" width="8.42578125" style="173" customWidth="1"/>
    <col min="14593" max="14593" width="9.140625" style="173"/>
    <col min="14594" max="14594" width="11" style="173" bestFit="1" customWidth="1"/>
    <col min="14595" max="14595" width="15.28515625" style="173" customWidth="1"/>
    <col min="14596" max="14846" width="9.140625" style="173"/>
    <col min="14847" max="14847" width="77.5703125" style="173" customWidth="1"/>
    <col min="14848" max="14848" width="8.42578125" style="173" customWidth="1"/>
    <col min="14849" max="14849" width="9.140625" style="173"/>
    <col min="14850" max="14850" width="11" style="173" bestFit="1" customWidth="1"/>
    <col min="14851" max="14851" width="15.28515625" style="173" customWidth="1"/>
    <col min="14852" max="15102" width="9.140625" style="173"/>
    <col min="15103" max="15103" width="77.5703125" style="173" customWidth="1"/>
    <col min="15104" max="15104" width="8.42578125" style="173" customWidth="1"/>
    <col min="15105" max="15105" width="9.140625" style="173"/>
    <col min="15106" max="15106" width="11" style="173" bestFit="1" customWidth="1"/>
    <col min="15107" max="15107" width="15.28515625" style="173" customWidth="1"/>
    <col min="15108" max="15358" width="9.140625" style="173"/>
    <col min="15359" max="15359" width="77.5703125" style="173" customWidth="1"/>
    <col min="15360" max="15360" width="8.42578125" style="173" customWidth="1"/>
    <col min="15361" max="15361" width="9.140625" style="173"/>
    <col min="15362" max="15362" width="11" style="173" bestFit="1" customWidth="1"/>
    <col min="15363" max="15363" width="15.28515625" style="173" customWidth="1"/>
    <col min="15364" max="15614" width="9.140625" style="173"/>
    <col min="15615" max="15615" width="77.5703125" style="173" customWidth="1"/>
    <col min="15616" max="15616" width="8.42578125" style="173" customWidth="1"/>
    <col min="15617" max="15617" width="9.140625" style="173"/>
    <col min="15618" max="15618" width="11" style="173" bestFit="1" customWidth="1"/>
    <col min="15619" max="15619" width="15.28515625" style="173" customWidth="1"/>
    <col min="15620" max="15870" width="9.140625" style="173"/>
    <col min="15871" max="15871" width="77.5703125" style="173" customWidth="1"/>
    <col min="15872" max="15872" width="8.42578125" style="173" customWidth="1"/>
    <col min="15873" max="15873" width="9.140625" style="173"/>
    <col min="15874" max="15874" width="11" style="173" bestFit="1" customWidth="1"/>
    <col min="15875" max="15875" width="15.28515625" style="173" customWidth="1"/>
    <col min="15876" max="16126" width="9.140625" style="173"/>
    <col min="16127" max="16127" width="77.5703125" style="173" customWidth="1"/>
    <col min="16128" max="16128" width="8.42578125" style="173" customWidth="1"/>
    <col min="16129" max="16129" width="9.140625" style="173"/>
    <col min="16130" max="16130" width="11" style="173" bestFit="1" customWidth="1"/>
    <col min="16131" max="16131" width="15.28515625" style="173" customWidth="1"/>
    <col min="16132" max="16384" width="9.140625" style="173"/>
  </cols>
  <sheetData>
    <row r="2" spans="1:7" ht="16.5" thickBot="1" x14ac:dyDescent="0.3">
      <c r="A2" s="434" t="s">
        <v>459</v>
      </c>
      <c r="B2" s="434"/>
      <c r="C2" s="434"/>
      <c r="D2" s="434"/>
      <c r="E2" s="434"/>
    </row>
    <row r="3" spans="1:7" ht="15.75" customHeight="1" x14ac:dyDescent="0.25">
      <c r="A3" s="438" t="s">
        <v>207</v>
      </c>
      <c r="B3" s="440" t="s">
        <v>67</v>
      </c>
      <c r="C3" s="442" t="s">
        <v>68</v>
      </c>
      <c r="D3" s="444" t="s">
        <v>69</v>
      </c>
      <c r="E3" s="446" t="s">
        <v>470</v>
      </c>
    </row>
    <row r="4" spans="1:7" x14ac:dyDescent="0.25">
      <c r="A4" s="439"/>
      <c r="B4" s="441"/>
      <c r="C4" s="443"/>
      <c r="D4" s="445"/>
      <c r="E4" s="447"/>
    </row>
    <row r="5" spans="1:7" x14ac:dyDescent="0.25">
      <c r="A5" s="189" t="s">
        <v>212</v>
      </c>
      <c r="B5" s="230"/>
      <c r="C5" s="231"/>
      <c r="D5" s="232"/>
      <c r="E5" s="190">
        <f>E6+E29</f>
        <v>24101266</v>
      </c>
    </row>
    <row r="6" spans="1:7" x14ac:dyDescent="0.25">
      <c r="A6" s="189" t="s">
        <v>2</v>
      </c>
      <c r="B6" s="230"/>
      <c r="C6" s="231"/>
      <c r="D6" s="232"/>
      <c r="E6" s="190">
        <v>22980766</v>
      </c>
    </row>
    <row r="7" spans="1:7" x14ac:dyDescent="0.25">
      <c r="A7" s="189" t="s">
        <v>70</v>
      </c>
      <c r="B7" s="230"/>
      <c r="C7" s="191"/>
      <c r="D7" s="232"/>
      <c r="E7" s="192">
        <f>E8</f>
        <v>0</v>
      </c>
    </row>
    <row r="8" spans="1:7" x14ac:dyDescent="0.25">
      <c r="A8" s="193" t="s">
        <v>71</v>
      </c>
      <c r="B8" s="230"/>
      <c r="C8" s="194"/>
      <c r="D8" s="195"/>
      <c r="E8" s="196">
        <f>C8*D8</f>
        <v>0</v>
      </c>
    </row>
    <row r="9" spans="1:7" x14ac:dyDescent="0.25">
      <c r="A9" s="193" t="s">
        <v>73</v>
      </c>
      <c r="B9" s="230"/>
      <c r="C9" s="191"/>
      <c r="D9" s="232"/>
      <c r="E9" s="197">
        <v>0</v>
      </c>
    </row>
    <row r="10" spans="1:7" x14ac:dyDescent="0.25">
      <c r="A10" s="198" t="s">
        <v>229</v>
      </c>
      <c r="B10" s="230"/>
      <c r="C10" s="191"/>
      <c r="D10" s="232"/>
      <c r="E10" s="192">
        <f>E11+E12+E13+E14+E15+E16+E17+E18</f>
        <v>10594400</v>
      </c>
    </row>
    <row r="11" spans="1:7" x14ac:dyDescent="0.25">
      <c r="A11" s="233" t="s">
        <v>72</v>
      </c>
      <c r="B11" s="230"/>
      <c r="C11" s="191"/>
      <c r="D11" s="232">
        <v>22300</v>
      </c>
      <c r="E11" s="196">
        <v>985660</v>
      </c>
    </row>
    <row r="12" spans="1:7" x14ac:dyDescent="0.25">
      <c r="A12" s="233" t="s">
        <v>73</v>
      </c>
      <c r="B12" s="230"/>
      <c r="C12" s="191"/>
      <c r="D12" s="232"/>
      <c r="E12" s="197"/>
    </row>
    <row r="13" spans="1:7" x14ac:dyDescent="0.25">
      <c r="A13" s="233" t="s">
        <v>74</v>
      </c>
      <c r="B13" s="230"/>
      <c r="C13" s="231"/>
      <c r="D13" s="232"/>
      <c r="E13" s="196">
        <v>4928000</v>
      </c>
    </row>
    <row r="14" spans="1:7" x14ac:dyDescent="0.25">
      <c r="A14" s="233" t="s">
        <v>73</v>
      </c>
      <c r="B14" s="230"/>
      <c r="C14" s="231"/>
      <c r="D14" s="232"/>
      <c r="E14" s="197"/>
      <c r="G14" s="229"/>
    </row>
    <row r="15" spans="1:7" x14ac:dyDescent="0.25">
      <c r="A15" s="233" t="s">
        <v>75</v>
      </c>
      <c r="B15" s="230"/>
      <c r="C15" s="231"/>
      <c r="D15" s="232"/>
      <c r="E15" s="196">
        <v>0</v>
      </c>
    </row>
    <row r="16" spans="1:7" x14ac:dyDescent="0.25">
      <c r="A16" s="233" t="s">
        <v>73</v>
      </c>
      <c r="B16" s="230"/>
      <c r="C16" s="231"/>
      <c r="D16" s="232"/>
      <c r="E16" s="197"/>
    </row>
    <row r="17" spans="1:5" x14ac:dyDescent="0.25">
      <c r="A17" s="233" t="s">
        <v>76</v>
      </c>
      <c r="B17" s="230"/>
      <c r="C17" s="231"/>
      <c r="D17" s="232"/>
      <c r="E17" s="196">
        <v>4680740</v>
      </c>
    </row>
    <row r="18" spans="1:5" x14ac:dyDescent="0.25">
      <c r="A18" s="233" t="s">
        <v>73</v>
      </c>
      <c r="B18" s="230"/>
      <c r="C18" s="231"/>
      <c r="D18" s="232"/>
      <c r="E18" s="197"/>
    </row>
    <row r="19" spans="1:5" x14ac:dyDescent="0.25">
      <c r="A19" s="189" t="s">
        <v>230</v>
      </c>
      <c r="B19" s="230"/>
      <c r="C19" s="231"/>
      <c r="D19" s="232"/>
      <c r="E19" s="190">
        <f>E20+E21</f>
        <v>5000000</v>
      </c>
    </row>
    <row r="20" spans="1:5" x14ac:dyDescent="0.25">
      <c r="A20" s="193" t="s">
        <v>210</v>
      </c>
      <c r="B20" s="199"/>
      <c r="C20" s="199"/>
      <c r="D20" s="195">
        <v>2700</v>
      </c>
      <c r="E20" s="196">
        <v>5000000</v>
      </c>
    </row>
    <row r="21" spans="1:5" x14ac:dyDescent="0.25">
      <c r="A21" s="233" t="s">
        <v>73</v>
      </c>
      <c r="B21" s="230"/>
      <c r="C21" s="200"/>
      <c r="D21" s="195"/>
      <c r="E21" s="196"/>
    </row>
    <row r="22" spans="1:5" x14ac:dyDescent="0.25">
      <c r="A22" s="189" t="s">
        <v>231</v>
      </c>
      <c r="B22" s="230"/>
      <c r="C22" s="200"/>
      <c r="D22" s="195"/>
      <c r="E22" s="192">
        <f>E23+E24</f>
        <v>114750</v>
      </c>
    </row>
    <row r="23" spans="1:5" x14ac:dyDescent="0.25">
      <c r="A23" s="193" t="s">
        <v>78</v>
      </c>
      <c r="B23" s="230"/>
      <c r="C23" s="200"/>
      <c r="D23" s="201">
        <v>2550</v>
      </c>
      <c r="E23" s="202">
        <v>114750</v>
      </c>
    </row>
    <row r="24" spans="1:5" x14ac:dyDescent="0.25">
      <c r="A24" s="233" t="s">
        <v>73</v>
      </c>
      <c r="B24" s="230"/>
      <c r="C24" s="231"/>
      <c r="D24" s="203"/>
      <c r="E24" s="200"/>
    </row>
    <row r="25" spans="1:5" x14ac:dyDescent="0.25">
      <c r="A25" s="204" t="s">
        <v>232</v>
      </c>
      <c r="B25" s="230"/>
      <c r="C25" s="200"/>
      <c r="D25" s="195"/>
      <c r="E25" s="205">
        <f>E26</f>
        <v>99600</v>
      </c>
    </row>
    <row r="26" spans="1:5" x14ac:dyDescent="0.25">
      <c r="A26" s="206" t="s">
        <v>233</v>
      </c>
      <c r="B26" s="230"/>
      <c r="C26" s="200"/>
      <c r="D26" s="195"/>
      <c r="E26" s="79">
        <v>99600</v>
      </c>
    </row>
    <row r="27" spans="1:5" x14ac:dyDescent="0.25">
      <c r="A27" s="233" t="s">
        <v>73</v>
      </c>
      <c r="B27" s="230"/>
      <c r="C27" s="200"/>
      <c r="D27" s="195"/>
      <c r="E27" s="196"/>
    </row>
    <row r="28" spans="1:5" x14ac:dyDescent="0.25">
      <c r="A28" s="198" t="s">
        <v>381</v>
      </c>
      <c r="B28" s="230"/>
      <c r="C28" s="231"/>
      <c r="D28" s="232"/>
      <c r="E28" s="192"/>
    </row>
    <row r="29" spans="1:5" s="229" customFormat="1" x14ac:dyDescent="0.25">
      <c r="A29" s="233" t="s">
        <v>340</v>
      </c>
      <c r="B29" s="230"/>
      <c r="C29" s="231"/>
      <c r="D29" s="232"/>
      <c r="E29" s="196">
        <v>1120500</v>
      </c>
    </row>
    <row r="30" spans="1:5" x14ac:dyDescent="0.25">
      <c r="A30" s="233" t="s">
        <v>341</v>
      </c>
      <c r="B30" s="230"/>
      <c r="C30" s="200"/>
      <c r="D30" s="195"/>
      <c r="E30" s="336">
        <v>5706518</v>
      </c>
    </row>
    <row r="31" spans="1:5" x14ac:dyDescent="0.25">
      <c r="A31" s="189" t="s">
        <v>234</v>
      </c>
      <c r="B31" s="230"/>
      <c r="C31" s="200"/>
      <c r="D31" s="195"/>
      <c r="E31" s="232"/>
    </row>
    <row r="32" spans="1:5" x14ac:dyDescent="0.25">
      <c r="A32" s="206"/>
      <c r="B32" s="199"/>
      <c r="C32" s="199"/>
      <c r="D32" s="195"/>
      <c r="E32" s="202"/>
    </row>
    <row r="33" spans="1:5" x14ac:dyDescent="0.25">
      <c r="A33" s="189" t="s">
        <v>213</v>
      </c>
      <c r="B33" s="230"/>
      <c r="C33" s="200"/>
      <c r="D33" s="195"/>
      <c r="E33" s="232">
        <f>E34+E37+E39+E41+E35</f>
        <v>5148500</v>
      </c>
    </row>
    <row r="34" spans="1:5" x14ac:dyDescent="0.25">
      <c r="A34" s="189" t="s">
        <v>382</v>
      </c>
      <c r="B34" s="230"/>
      <c r="C34" s="200"/>
      <c r="D34" s="195"/>
      <c r="E34" s="232"/>
    </row>
    <row r="35" spans="1:5" x14ac:dyDescent="0.25">
      <c r="A35" s="189" t="s">
        <v>383</v>
      </c>
      <c r="B35" s="230"/>
      <c r="C35" s="200"/>
      <c r="D35" s="195"/>
      <c r="E35" s="232">
        <v>2048500</v>
      </c>
    </row>
    <row r="36" spans="1:5" x14ac:dyDescent="0.25">
      <c r="A36" s="189" t="s">
        <v>384</v>
      </c>
      <c r="B36" s="230"/>
      <c r="C36" s="200"/>
      <c r="D36" s="195"/>
      <c r="E36" s="232">
        <v>3100000</v>
      </c>
    </row>
    <row r="37" spans="1:5" x14ac:dyDescent="0.25">
      <c r="A37" s="207" t="s">
        <v>385</v>
      </c>
      <c r="B37" s="199"/>
      <c r="C37" s="200"/>
      <c r="D37" s="195"/>
      <c r="E37" s="195">
        <v>3100000</v>
      </c>
    </row>
    <row r="38" spans="1:5" x14ac:dyDescent="0.25">
      <c r="A38" s="189" t="s">
        <v>77</v>
      </c>
      <c r="B38" s="199"/>
      <c r="C38" s="200"/>
      <c r="D38" s="195"/>
      <c r="E38" s="195"/>
    </row>
    <row r="39" spans="1:5" x14ac:dyDescent="0.25">
      <c r="A39" s="193" t="s">
        <v>386</v>
      </c>
      <c r="B39" s="230"/>
      <c r="C39" s="208"/>
      <c r="D39" s="232"/>
      <c r="E39" s="232"/>
    </row>
    <row r="40" spans="1:5" x14ac:dyDescent="0.25">
      <c r="A40" s="193" t="s">
        <v>387</v>
      </c>
      <c r="B40" s="230"/>
      <c r="C40" s="208"/>
      <c r="D40" s="232"/>
      <c r="E40" s="232"/>
    </row>
    <row r="41" spans="1:5" s="209" customFormat="1" x14ac:dyDescent="0.25">
      <c r="A41" s="189"/>
      <c r="B41" s="230"/>
      <c r="C41" s="208"/>
      <c r="D41" s="231"/>
      <c r="E41" s="231"/>
    </row>
    <row r="42" spans="1:5" x14ac:dyDescent="0.25">
      <c r="A42" s="211" t="s">
        <v>388</v>
      </c>
      <c r="B42" s="199"/>
      <c r="C42" s="199"/>
      <c r="D42" s="195"/>
      <c r="E42" s="210"/>
    </row>
    <row r="43" spans="1:5" x14ac:dyDescent="0.25">
      <c r="A43" s="213" t="s">
        <v>389</v>
      </c>
      <c r="B43" s="212"/>
      <c r="C43" s="212"/>
      <c r="D43" s="212"/>
      <c r="E43" s="205">
        <f>E44</f>
        <v>1800000</v>
      </c>
    </row>
    <row r="44" spans="1:5" x14ac:dyDescent="0.25">
      <c r="A44" s="213"/>
      <c r="B44" s="200"/>
      <c r="C44" s="200"/>
      <c r="D44" s="195"/>
      <c r="E44" s="202">
        <v>1800000</v>
      </c>
    </row>
    <row r="45" spans="1:5" s="229" customFormat="1" x14ac:dyDescent="0.25">
      <c r="A45" s="213"/>
      <c r="B45" s="200"/>
      <c r="C45" s="200"/>
      <c r="D45" s="195"/>
      <c r="E45" s="202"/>
    </row>
    <row r="46" spans="1:5" s="229" customFormat="1" x14ac:dyDescent="0.25">
      <c r="A46" s="211" t="s">
        <v>390</v>
      </c>
      <c r="B46" s="200"/>
      <c r="C46" s="200"/>
      <c r="D46" s="195"/>
      <c r="E46" s="202"/>
    </row>
    <row r="47" spans="1:5" x14ac:dyDescent="0.25">
      <c r="A47" s="213"/>
      <c r="B47" s="200"/>
      <c r="C47" s="200"/>
      <c r="D47" s="195"/>
      <c r="E47" s="202"/>
    </row>
    <row r="48" spans="1:5" ht="16.5" thickBot="1" x14ac:dyDescent="0.3">
      <c r="A48" s="214" t="s">
        <v>79</v>
      </c>
      <c r="B48" s="215"/>
      <c r="C48" s="215"/>
      <c r="D48" s="215"/>
      <c r="E48" s="216">
        <f>E43+E33+E31+E5</f>
        <v>31049766</v>
      </c>
    </row>
    <row r="51" spans="5:5" x14ac:dyDescent="0.25">
      <c r="E51" s="177"/>
    </row>
  </sheetData>
  <mergeCells count="5"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4" bottom="0" header="0.11811023622047245" footer="0.31496062992125984"/>
  <pageSetup paperSize="9" scale="75" orientation="landscape" r:id="rId1"/>
  <headerFooter>
    <oddHeader>&amp;C&amp;"Times New Roman,Normál"&amp;12
 2/a. melléklet
 az önkormányzat 2019. évi költségvetéséről szóló 2/2019. (II. 15.)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H42"/>
  <sheetViews>
    <sheetView view="pageLayout" zoomScaleNormal="75" zoomScaleSheetLayoutView="80" workbookViewId="0">
      <selection activeCell="E7" sqref="E7"/>
    </sheetView>
  </sheetViews>
  <sheetFormatPr defaultColWidth="9" defaultRowHeight="15.75" x14ac:dyDescent="0.25"/>
  <cols>
    <col min="1" max="1" width="42.140625" style="157" customWidth="1"/>
    <col min="2" max="2" width="15.28515625" style="157" customWidth="1"/>
    <col min="3" max="3" width="14" style="157" customWidth="1"/>
    <col min="4" max="4" width="15.28515625" style="157" customWidth="1"/>
    <col min="5" max="5" width="12.7109375" style="157" bestFit="1" customWidth="1"/>
    <col min="6" max="16384" width="9" style="157"/>
  </cols>
  <sheetData>
    <row r="3" spans="1:4" ht="31.7" customHeight="1" thickBot="1" x14ac:dyDescent="0.3">
      <c r="A3" s="448" t="s">
        <v>396</v>
      </c>
      <c r="B3" s="448"/>
      <c r="C3" s="448"/>
      <c r="D3" s="448"/>
    </row>
    <row r="4" spans="1:4" ht="51.75" customHeight="1" x14ac:dyDescent="0.25">
      <c r="A4" s="75" t="s">
        <v>207</v>
      </c>
      <c r="B4" s="37" t="s">
        <v>379</v>
      </c>
      <c r="C4" s="251" t="s">
        <v>380</v>
      </c>
      <c r="D4" s="322" t="s">
        <v>470</v>
      </c>
    </row>
    <row r="5" spans="1:4" ht="31.5" x14ac:dyDescent="0.25">
      <c r="A5" s="76" t="s">
        <v>246</v>
      </c>
      <c r="B5" s="72"/>
      <c r="C5" s="254"/>
      <c r="D5" s="77"/>
    </row>
    <row r="6" spans="1:4" s="158" customFormat="1" ht="32.25" customHeight="1" x14ac:dyDescent="0.25">
      <c r="A6" s="78" t="s">
        <v>82</v>
      </c>
      <c r="B6" s="237">
        <f>8933820+1935080+149009+149009+185000</f>
        <v>11351918</v>
      </c>
      <c r="C6" s="111">
        <v>13590461</v>
      </c>
      <c r="D6" s="113">
        <f>D7+D8</f>
        <v>22269078</v>
      </c>
    </row>
    <row r="7" spans="1:4" s="158" customFormat="1" x14ac:dyDescent="0.25">
      <c r="A7" s="81" t="s">
        <v>465</v>
      </c>
      <c r="B7" s="236">
        <v>11351918</v>
      </c>
      <c r="C7" s="240">
        <v>13590461</v>
      </c>
      <c r="D7" s="107">
        <v>17195238</v>
      </c>
    </row>
    <row r="8" spans="1:4" s="158" customFormat="1" ht="31.5" x14ac:dyDescent="0.25">
      <c r="A8" s="81" t="s">
        <v>392</v>
      </c>
      <c r="B8" s="236">
        <v>0</v>
      </c>
      <c r="C8" s="240">
        <v>0</v>
      </c>
      <c r="D8" s="107">
        <v>5073840</v>
      </c>
    </row>
    <row r="9" spans="1:4" s="158" customFormat="1" x14ac:dyDescent="0.25">
      <c r="A9" s="78" t="s">
        <v>83</v>
      </c>
      <c r="B9" s="237">
        <v>2307565</v>
      </c>
      <c r="C9" s="154">
        <v>2561314</v>
      </c>
      <c r="D9" s="113">
        <f>D10+D11</f>
        <v>3645209</v>
      </c>
    </row>
    <row r="10" spans="1:4" s="158" customFormat="1" x14ac:dyDescent="0.25">
      <c r="A10" s="81" t="s">
        <v>460</v>
      </c>
      <c r="B10" s="236">
        <v>2307565</v>
      </c>
      <c r="C10" s="79">
        <v>2561314</v>
      </c>
      <c r="D10" s="107">
        <v>2985209</v>
      </c>
    </row>
    <row r="11" spans="1:4" s="158" customFormat="1" ht="31.5" x14ac:dyDescent="0.25">
      <c r="A11" s="81" t="s">
        <v>393</v>
      </c>
      <c r="B11" s="236">
        <v>0</v>
      </c>
      <c r="C11" s="79">
        <v>0</v>
      </c>
      <c r="D11" s="107">
        <v>660000</v>
      </c>
    </row>
    <row r="12" spans="1:4" s="158" customFormat="1" ht="18.95" customHeight="1" x14ac:dyDescent="0.25">
      <c r="A12" s="78" t="s">
        <v>84</v>
      </c>
      <c r="B12" s="73">
        <f>SUM(B13:B28)</f>
        <v>17032982</v>
      </c>
      <c r="C12" s="237">
        <f>SUM(C13:C28)</f>
        <v>30647470</v>
      </c>
      <c r="D12" s="237">
        <f>SUM(D13:D29)</f>
        <v>22864333</v>
      </c>
    </row>
    <row r="13" spans="1:4" ht="19.7" customHeight="1" x14ac:dyDescent="0.25">
      <c r="A13" s="80" t="s">
        <v>261</v>
      </c>
      <c r="B13" s="63">
        <v>35000</v>
      </c>
      <c r="C13" s="236">
        <v>35000</v>
      </c>
      <c r="D13" s="236">
        <v>35000</v>
      </c>
    </row>
    <row r="14" spans="1:4" ht="19.7" customHeight="1" x14ac:dyDescent="0.25">
      <c r="A14" s="80" t="s">
        <v>262</v>
      </c>
      <c r="B14" s="63">
        <v>1960000</v>
      </c>
      <c r="C14" s="236">
        <v>2992536</v>
      </c>
      <c r="D14" s="236">
        <v>2000000</v>
      </c>
    </row>
    <row r="15" spans="1:4" ht="26.25" customHeight="1" x14ac:dyDescent="0.25">
      <c r="A15" s="81" t="s">
        <v>236</v>
      </c>
      <c r="B15" s="63">
        <v>501000</v>
      </c>
      <c r="C15" s="236">
        <f>501000+5000+150000</f>
        <v>656000</v>
      </c>
      <c r="D15" s="236">
        <v>550000</v>
      </c>
    </row>
    <row r="16" spans="1:4" ht="19.7" customHeight="1" x14ac:dyDescent="0.25">
      <c r="A16" s="81" t="s">
        <v>237</v>
      </c>
      <c r="B16" s="63">
        <v>705000</v>
      </c>
      <c r="C16" s="236">
        <v>705000</v>
      </c>
      <c r="D16" s="236">
        <v>650000</v>
      </c>
    </row>
    <row r="17" spans="1:8" ht="19.7" customHeight="1" x14ac:dyDescent="0.25">
      <c r="A17" s="81" t="s">
        <v>238</v>
      </c>
      <c r="B17" s="63">
        <v>2105000</v>
      </c>
      <c r="C17" s="236">
        <v>2105000</v>
      </c>
      <c r="D17" s="236">
        <v>2000000</v>
      </c>
    </row>
    <row r="18" spans="1:8" ht="19.7" customHeight="1" x14ac:dyDescent="0.25">
      <c r="A18" s="81" t="s">
        <v>239</v>
      </c>
      <c r="B18" s="63">
        <v>20000</v>
      </c>
      <c r="C18" s="236">
        <v>20000</v>
      </c>
      <c r="D18" s="236">
        <v>20000</v>
      </c>
    </row>
    <row r="19" spans="1:8" ht="19.7" customHeight="1" x14ac:dyDescent="0.25">
      <c r="A19" s="81" t="s">
        <v>295</v>
      </c>
      <c r="B19" s="63">
        <v>460000</v>
      </c>
      <c r="C19" s="236">
        <f>460000+20000</f>
        <v>480000</v>
      </c>
      <c r="D19" s="236">
        <v>480000</v>
      </c>
    </row>
    <row r="20" spans="1:8" ht="19.7" customHeight="1" x14ac:dyDescent="0.25">
      <c r="A20" s="81" t="s">
        <v>240</v>
      </c>
      <c r="B20" s="63">
        <v>1773982</v>
      </c>
      <c r="C20" s="236">
        <f>1773982-5000</f>
        <v>1768982</v>
      </c>
      <c r="D20" s="236">
        <v>400000</v>
      </c>
    </row>
    <row r="21" spans="1:8" ht="19.7" customHeight="1" x14ac:dyDescent="0.25">
      <c r="A21" s="81" t="s">
        <v>296</v>
      </c>
      <c r="B21" s="63">
        <v>20000</v>
      </c>
      <c r="C21" s="236">
        <f>20000+150000</f>
        <v>170000</v>
      </c>
      <c r="D21" s="236">
        <v>200000</v>
      </c>
    </row>
    <row r="22" spans="1:8" ht="31.5" customHeight="1" x14ac:dyDescent="0.25">
      <c r="A22" s="81" t="s">
        <v>241</v>
      </c>
      <c r="B22" s="63">
        <v>1494000</v>
      </c>
      <c r="C22" s="236">
        <v>2180220</v>
      </c>
      <c r="D22" s="236">
        <v>1800000</v>
      </c>
    </row>
    <row r="23" spans="1:8" ht="19.7" customHeight="1" x14ac:dyDescent="0.25">
      <c r="A23" s="81" t="s">
        <v>245</v>
      </c>
      <c r="B23" s="63">
        <v>4000000</v>
      </c>
      <c r="C23" s="236">
        <f>4000000+30294+500000-20000-100000</f>
        <v>4410294</v>
      </c>
      <c r="D23" s="236">
        <v>3500000</v>
      </c>
    </row>
    <row r="24" spans="1:8" ht="48.75" customHeight="1" x14ac:dyDescent="0.25">
      <c r="A24" s="81" t="s">
        <v>394</v>
      </c>
      <c r="B24" s="236"/>
      <c r="C24" s="236">
        <v>11040004</v>
      </c>
      <c r="D24" s="236">
        <v>5954333</v>
      </c>
    </row>
    <row r="25" spans="1:8" ht="19.7" customHeight="1" x14ac:dyDescent="0.25">
      <c r="A25" s="81" t="s">
        <v>264</v>
      </c>
      <c r="B25" s="63">
        <v>60000</v>
      </c>
      <c r="C25" s="236">
        <v>60000</v>
      </c>
      <c r="D25" s="236">
        <v>40000</v>
      </c>
    </row>
    <row r="26" spans="1:8" x14ac:dyDescent="0.25">
      <c r="A26" s="81" t="s">
        <v>242</v>
      </c>
      <c r="B26" s="63">
        <v>2121000</v>
      </c>
      <c r="C26" s="236">
        <v>2214544</v>
      </c>
      <c r="D26" s="236">
        <v>2700000</v>
      </c>
    </row>
    <row r="27" spans="1:8" ht="19.7" customHeight="1" x14ac:dyDescent="0.25">
      <c r="A27" s="81" t="s">
        <v>243</v>
      </c>
      <c r="B27" s="63">
        <v>700000</v>
      </c>
      <c r="C27" s="236">
        <f>700000+31890</f>
        <v>731890</v>
      </c>
      <c r="D27" s="236">
        <v>750000</v>
      </c>
    </row>
    <row r="28" spans="1:8" ht="19.7" customHeight="1" x14ac:dyDescent="0.25">
      <c r="A28" s="81" t="s">
        <v>244</v>
      </c>
      <c r="B28" s="63">
        <v>1078000</v>
      </c>
      <c r="C28" s="236">
        <f>1078000</f>
        <v>1078000</v>
      </c>
      <c r="D28" s="236">
        <v>1250000</v>
      </c>
    </row>
    <row r="29" spans="1:8" ht="31.5" x14ac:dyDescent="0.25">
      <c r="A29" s="81" t="s">
        <v>461</v>
      </c>
      <c r="B29" s="236"/>
      <c r="C29" s="236">
        <v>0</v>
      </c>
      <c r="D29" s="107">
        <v>535000</v>
      </c>
    </row>
    <row r="30" spans="1:8" s="158" customFormat="1" x14ac:dyDescent="0.25">
      <c r="A30" s="78" t="s">
        <v>265</v>
      </c>
      <c r="B30" s="73">
        <f>B31</f>
        <v>3795000</v>
      </c>
      <c r="C30" s="237">
        <f>C31</f>
        <v>3795000</v>
      </c>
      <c r="D30" s="237">
        <f>D31</f>
        <v>2048500</v>
      </c>
    </row>
    <row r="31" spans="1:8" ht="19.7" customHeight="1" x14ac:dyDescent="0.25">
      <c r="A31" s="81" t="s">
        <v>280</v>
      </c>
      <c r="B31" s="63">
        <v>3795000</v>
      </c>
      <c r="C31" s="79">
        <v>3795000</v>
      </c>
      <c r="D31" s="107">
        <v>2048500</v>
      </c>
    </row>
    <row r="32" spans="1:8" s="158" customFormat="1" ht="30" customHeight="1" x14ac:dyDescent="0.25">
      <c r="A32" s="76" t="s">
        <v>85</v>
      </c>
      <c r="B32" s="73">
        <f>B33+B35+B36+B37+B38+B39+B40</f>
        <v>13095342</v>
      </c>
      <c r="C32" s="237">
        <f>C33+C35+C36+C37+C38+C39+C40+C41</f>
        <v>13013128</v>
      </c>
      <c r="D32" s="237">
        <f t="shared" ref="D32" si="0">D33+D35+D36+D37+D38+D39+D40</f>
        <v>14231349</v>
      </c>
      <c r="E32" s="186"/>
      <c r="F32" s="159"/>
      <c r="G32" s="159"/>
      <c r="H32" s="159"/>
    </row>
    <row r="33" spans="1:8" ht="41.25" customHeight="1" x14ac:dyDescent="0.25">
      <c r="A33" s="82" t="s">
        <v>319</v>
      </c>
      <c r="B33" s="63"/>
      <c r="C33" s="255"/>
      <c r="D33" s="113"/>
      <c r="E33" s="186"/>
      <c r="F33" s="160"/>
      <c r="G33" s="160"/>
      <c r="H33" s="160"/>
    </row>
    <row r="34" spans="1:8" ht="24.75" customHeight="1" x14ac:dyDescent="0.25">
      <c r="A34" s="83" t="s">
        <v>299</v>
      </c>
      <c r="B34" s="63"/>
      <c r="C34" s="256"/>
      <c r="D34" s="113"/>
      <c r="E34" s="186"/>
      <c r="F34" s="160"/>
      <c r="G34" s="160"/>
      <c r="H34" s="160"/>
    </row>
    <row r="35" spans="1:8" ht="33" customHeight="1" x14ac:dyDescent="0.25">
      <c r="A35" s="82" t="s">
        <v>88</v>
      </c>
      <c r="B35" s="63"/>
      <c r="C35" s="254"/>
      <c r="D35" s="113"/>
      <c r="E35" s="186"/>
      <c r="F35" s="160"/>
      <c r="G35" s="160"/>
      <c r="H35" s="160"/>
    </row>
    <row r="36" spans="1:8" ht="29.25" customHeight="1" x14ac:dyDescent="0.25">
      <c r="A36" s="82" t="s">
        <v>89</v>
      </c>
      <c r="B36" s="63"/>
      <c r="C36" s="254"/>
      <c r="D36" s="113"/>
      <c r="E36" s="186"/>
      <c r="F36" s="160"/>
      <c r="G36" s="160"/>
      <c r="H36" s="160"/>
    </row>
    <row r="37" spans="1:8" ht="29.25" customHeight="1" x14ac:dyDescent="0.25">
      <c r="A37" s="82" t="s">
        <v>317</v>
      </c>
      <c r="B37" s="63">
        <v>12335342</v>
      </c>
      <c r="C37" s="236">
        <f>'4.tábla'!C3</f>
        <v>11331288</v>
      </c>
      <c r="D37" s="236">
        <f>'4.tábla'!D3</f>
        <v>13371349</v>
      </c>
      <c r="E37" s="187"/>
      <c r="F37" s="155"/>
      <c r="G37" s="155"/>
      <c r="H37" s="155"/>
    </row>
    <row r="38" spans="1:8" ht="27" customHeight="1" x14ac:dyDescent="0.25">
      <c r="A38" s="82" t="s">
        <v>90</v>
      </c>
      <c r="B38" s="63"/>
      <c r="C38" s="254"/>
      <c r="D38" s="113"/>
      <c r="E38" s="187"/>
      <c r="F38" s="155"/>
      <c r="G38" s="155"/>
      <c r="H38" s="155"/>
    </row>
    <row r="39" spans="1:8" ht="38.25" customHeight="1" x14ac:dyDescent="0.25">
      <c r="A39" s="82" t="s">
        <v>3</v>
      </c>
      <c r="B39" s="63"/>
      <c r="C39" s="252"/>
      <c r="D39" s="113"/>
      <c r="E39" s="187"/>
      <c r="F39" s="155"/>
      <c r="G39" s="155"/>
      <c r="H39" s="155"/>
    </row>
    <row r="40" spans="1:8" x14ac:dyDescent="0.25">
      <c r="A40" s="82" t="s">
        <v>318</v>
      </c>
      <c r="B40" s="63">
        <f>'4.tábla'!B9</f>
        <v>760000</v>
      </c>
      <c r="C40" s="236">
        <f>'4.tábla'!C9</f>
        <v>1571400</v>
      </c>
      <c r="D40" s="236">
        <f>'4.tábla'!D9</f>
        <v>860000</v>
      </c>
      <c r="E40" s="187"/>
      <c r="F40" s="155"/>
      <c r="G40" s="155"/>
      <c r="H40" s="155"/>
    </row>
    <row r="41" spans="1:8" ht="47.25" customHeight="1" x14ac:dyDescent="0.25">
      <c r="A41" s="82" t="s">
        <v>348</v>
      </c>
      <c r="B41" s="63"/>
      <c r="C41" s="255">
        <v>110440</v>
      </c>
      <c r="D41" s="255"/>
      <c r="E41" s="187"/>
      <c r="F41" s="155"/>
      <c r="G41" s="155"/>
      <c r="H41" s="155"/>
    </row>
    <row r="42" spans="1:8" s="158" customFormat="1" ht="32.25" thickBot="1" x14ac:dyDescent="0.3">
      <c r="A42" s="85" t="s">
        <v>91</v>
      </c>
      <c r="B42" s="74">
        <f>B6+B9+B12+B30+B32</f>
        <v>47582807</v>
      </c>
      <c r="C42" s="74">
        <f>C6+C9+C12+C30+C32</f>
        <v>63607373</v>
      </c>
      <c r="D42" s="74">
        <f>D6+D9+D12+D30+D32</f>
        <v>65058469</v>
      </c>
      <c r="E42" s="188"/>
      <c r="F42" s="156"/>
      <c r="G42" s="156"/>
      <c r="H42" s="156"/>
    </row>
  </sheetData>
  <sheetProtection selectLockedCells="1" selectUnlockedCells="1"/>
  <mergeCells count="1">
    <mergeCell ref="A3:D3"/>
  </mergeCells>
  <phoneticPr fontId="21" type="noConversion"/>
  <printOptions horizontalCentered="1"/>
  <pageMargins left="0.15748031496062992" right="0.15748031496062992" top="0.77692307692307694" bottom="0.19685039370078741" header="0.11811023622047245" footer="0.51181102362204722"/>
  <pageSetup paperSize="9" firstPageNumber="0" orientation="portrait" r:id="rId1"/>
  <headerFooter alignWithMargins="0">
    <oddHeader>&amp;C&amp;"Times New Roman,Normál"&amp;12 3. melléklet
 az önkormányzat 2019. évi költségvetéséről szóló 2/2019. (II. 15.)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4"/>
  <sheetViews>
    <sheetView tabSelected="1" view="pageLayout" zoomScale="115" zoomScaleNormal="90" zoomScalePageLayoutView="115" workbookViewId="0">
      <selection sqref="A1:D1"/>
    </sheetView>
  </sheetViews>
  <sheetFormatPr defaultColWidth="9" defaultRowHeight="15.75" x14ac:dyDescent="0.25"/>
  <cols>
    <col min="1" max="1" width="26.85546875" style="172" customWidth="1"/>
    <col min="2" max="2" width="15" style="172" customWidth="1"/>
    <col min="3" max="3" width="16" style="229" customWidth="1"/>
    <col min="4" max="5" width="15.28515625" style="173" customWidth="1"/>
    <col min="6" max="16384" width="9" style="173"/>
  </cols>
  <sheetData>
    <row r="1" spans="1:5" ht="27.75" customHeight="1" thickBot="1" x14ac:dyDescent="0.3">
      <c r="A1" s="448" t="s">
        <v>396</v>
      </c>
      <c r="B1" s="448"/>
      <c r="C1" s="448"/>
      <c r="D1" s="448"/>
    </row>
    <row r="2" spans="1:5" ht="47.25" x14ac:dyDescent="0.25">
      <c r="A2" s="174" t="s">
        <v>80</v>
      </c>
      <c r="B2" s="37" t="s">
        <v>379</v>
      </c>
      <c r="C2" s="251" t="s">
        <v>380</v>
      </c>
      <c r="D2" s="322" t="s">
        <v>470</v>
      </c>
    </row>
    <row r="3" spans="1:5" ht="47.25" x14ac:dyDescent="0.25">
      <c r="A3" s="175" t="s">
        <v>247</v>
      </c>
      <c r="B3" s="424">
        <f>SUM(B4:B7)</f>
        <v>12335342</v>
      </c>
      <c r="C3" s="424">
        <f>SUM(C4:C7)</f>
        <v>11331288</v>
      </c>
      <c r="D3" s="424">
        <f>SUM(D4:D7)</f>
        <v>13371349</v>
      </c>
    </row>
    <row r="4" spans="1:5" ht="28.5" customHeight="1" x14ac:dyDescent="0.25">
      <c r="A4" s="176" t="s">
        <v>248</v>
      </c>
      <c r="B4" s="425">
        <v>4863153</v>
      </c>
      <c r="C4" s="425">
        <v>3859099</v>
      </c>
      <c r="D4" s="425">
        <f>5221029-42855</f>
        <v>5178174</v>
      </c>
    </row>
    <row r="5" spans="1:5" ht="28.5" customHeight="1" x14ac:dyDescent="0.25">
      <c r="A5" s="176" t="s">
        <v>249</v>
      </c>
      <c r="B5" s="425">
        <v>6117300</v>
      </c>
      <c r="C5" s="425">
        <v>6117300</v>
      </c>
      <c r="D5" s="425">
        <v>6988286</v>
      </c>
      <c r="E5" s="177"/>
    </row>
    <row r="6" spans="1:5" ht="28.5" customHeight="1" x14ac:dyDescent="0.25">
      <c r="A6" s="176" t="s">
        <v>254</v>
      </c>
      <c r="B6" s="425">
        <v>954889</v>
      </c>
      <c r="C6" s="425">
        <v>954889</v>
      </c>
      <c r="D6" s="425">
        <v>954889</v>
      </c>
    </row>
    <row r="7" spans="1:5" ht="28.5" customHeight="1" x14ac:dyDescent="0.25">
      <c r="A7" s="178" t="s">
        <v>250</v>
      </c>
      <c r="B7" s="425">
        <v>400000</v>
      </c>
      <c r="C7" s="425">
        <v>400000</v>
      </c>
      <c r="D7" s="425">
        <v>250000</v>
      </c>
    </row>
    <row r="8" spans="1:5" ht="28.5" customHeight="1" x14ac:dyDescent="0.25">
      <c r="A8" s="178" t="s">
        <v>288</v>
      </c>
      <c r="B8" s="425"/>
      <c r="C8" s="426"/>
      <c r="D8" s="266"/>
    </row>
    <row r="9" spans="1:5" ht="47.25" x14ac:dyDescent="0.25">
      <c r="A9" s="175" t="s">
        <v>251</v>
      </c>
      <c r="B9" s="424">
        <f>SUM(B10:B17)</f>
        <v>760000</v>
      </c>
      <c r="C9" s="424">
        <f>SUM(C10:C17)</f>
        <v>1571400</v>
      </c>
      <c r="D9" s="424">
        <f>SUM(D10:D18)</f>
        <v>860000</v>
      </c>
    </row>
    <row r="10" spans="1:5" ht="28.5" customHeight="1" x14ac:dyDescent="0.25">
      <c r="A10" s="179" t="s">
        <v>290</v>
      </c>
      <c r="B10" s="425">
        <v>0</v>
      </c>
      <c r="C10" s="425">
        <v>0</v>
      </c>
      <c r="D10" s="266"/>
    </row>
    <row r="11" spans="1:5" ht="28.5" customHeight="1" x14ac:dyDescent="0.25">
      <c r="A11" s="179" t="s">
        <v>291</v>
      </c>
      <c r="B11" s="425">
        <v>0</v>
      </c>
      <c r="C11" s="425">
        <v>0</v>
      </c>
      <c r="D11" s="266"/>
    </row>
    <row r="12" spans="1:5" ht="28.5" customHeight="1" x14ac:dyDescent="0.25">
      <c r="A12" s="179" t="s">
        <v>292</v>
      </c>
      <c r="B12" s="425">
        <v>0</v>
      </c>
      <c r="C12" s="425">
        <v>0</v>
      </c>
      <c r="D12" s="266"/>
    </row>
    <row r="13" spans="1:5" ht="28.5" customHeight="1" x14ac:dyDescent="0.25">
      <c r="A13" s="179" t="s">
        <v>294</v>
      </c>
      <c r="B13" s="425">
        <v>150000</v>
      </c>
      <c r="C13" s="425">
        <v>150000</v>
      </c>
      <c r="D13" s="425">
        <v>150000</v>
      </c>
    </row>
    <row r="14" spans="1:5" ht="28.5" customHeight="1" x14ac:dyDescent="0.25">
      <c r="A14" s="179" t="s">
        <v>293</v>
      </c>
      <c r="B14" s="425">
        <v>500000</v>
      </c>
      <c r="C14" s="425">
        <v>500000</v>
      </c>
      <c r="D14" s="425">
        <v>500000</v>
      </c>
    </row>
    <row r="15" spans="1:5" ht="28.5" customHeight="1" x14ac:dyDescent="0.25">
      <c r="A15" s="179" t="s">
        <v>298</v>
      </c>
      <c r="B15" s="425">
        <v>100000</v>
      </c>
      <c r="C15" s="425">
        <v>100000</v>
      </c>
      <c r="D15" s="425">
        <v>100000</v>
      </c>
    </row>
    <row r="16" spans="1:5" ht="28.5" customHeight="1" x14ac:dyDescent="0.25">
      <c r="A16" s="176" t="s">
        <v>300</v>
      </c>
      <c r="B16" s="425"/>
      <c r="C16" s="425">
        <v>811400</v>
      </c>
      <c r="D16" s="427"/>
    </row>
    <row r="17" spans="1:5" ht="28.5" customHeight="1" x14ac:dyDescent="0.25">
      <c r="A17" s="179" t="s">
        <v>314</v>
      </c>
      <c r="B17" s="425">
        <v>10000</v>
      </c>
      <c r="C17" s="425">
        <v>10000</v>
      </c>
      <c r="D17" s="425">
        <v>10000</v>
      </c>
    </row>
    <row r="18" spans="1:5" s="229" customFormat="1" ht="28.5" customHeight="1" x14ac:dyDescent="0.25">
      <c r="A18" s="179" t="s">
        <v>391</v>
      </c>
      <c r="B18" s="425"/>
      <c r="C18" s="428"/>
      <c r="D18" s="425">
        <v>100000</v>
      </c>
    </row>
    <row r="19" spans="1:5" ht="42" customHeight="1" x14ac:dyDescent="0.25">
      <c r="A19" s="180" t="s">
        <v>252</v>
      </c>
      <c r="B19" s="429">
        <v>0</v>
      </c>
      <c r="C19" s="429">
        <v>0</v>
      </c>
      <c r="D19" s="429">
        <v>0</v>
      </c>
    </row>
    <row r="20" spans="1:5" x14ac:dyDescent="0.25">
      <c r="A20" s="179"/>
      <c r="B20" s="425"/>
      <c r="C20" s="426"/>
      <c r="D20" s="266"/>
    </row>
    <row r="21" spans="1:5" ht="31.5" x14ac:dyDescent="0.25">
      <c r="A21" s="181" t="s">
        <v>253</v>
      </c>
      <c r="B21" s="425"/>
      <c r="C21" s="426"/>
      <c r="D21" s="266"/>
    </row>
    <row r="22" spans="1:5" x14ac:dyDescent="0.25">
      <c r="A22" s="179"/>
      <c r="B22" s="425"/>
      <c r="C22" s="426"/>
      <c r="D22" s="266"/>
    </row>
    <row r="23" spans="1:5" x14ac:dyDescent="0.25">
      <c r="A23" s="179"/>
      <c r="B23" s="425"/>
      <c r="C23" s="426"/>
      <c r="D23" s="266"/>
    </row>
    <row r="24" spans="1:5" x14ac:dyDescent="0.25">
      <c r="A24" s="179"/>
      <c r="B24" s="425"/>
      <c r="C24" s="426"/>
      <c r="D24" s="266"/>
    </row>
    <row r="25" spans="1:5" ht="16.5" thickBot="1" x14ac:dyDescent="0.3">
      <c r="A25" s="182" t="s">
        <v>81</v>
      </c>
      <c r="B25" s="430">
        <f>B9+B3</f>
        <v>13095342</v>
      </c>
      <c r="C25" s="430">
        <f t="shared" ref="C25:D25" si="0">C9+C3</f>
        <v>12902688</v>
      </c>
      <c r="D25" s="430">
        <f t="shared" si="0"/>
        <v>14231349</v>
      </c>
      <c r="E25" s="177"/>
    </row>
    <row r="26" spans="1:5" x14ac:dyDescent="0.25">
      <c r="A26" s="183"/>
    </row>
    <row r="27" spans="1:5" x14ac:dyDescent="0.25">
      <c r="B27" s="184"/>
    </row>
    <row r="32" spans="1:5" x14ac:dyDescent="0.25">
      <c r="B32" s="185"/>
    </row>
    <row r="33" spans="2:2" x14ac:dyDescent="0.25">
      <c r="B33" s="185"/>
    </row>
    <row r="34" spans="2:2" x14ac:dyDescent="0.25">
      <c r="B34" s="185"/>
    </row>
  </sheetData>
  <mergeCells count="1">
    <mergeCell ref="A1:D1"/>
  </mergeCells>
  <pageMargins left="0.17708333333333334" right="0.70866141732283472" top="1.1417322834645669" bottom="0.74803149606299213" header="0.31496062992125984" footer="0.31496062992125984"/>
  <pageSetup paperSize="9" orientation="portrait" r:id="rId1"/>
  <headerFooter>
    <oddHeader>&amp;C&amp;"Times New Roman,Normál"&amp;12 4. melléklet
 az önkormányzat 2019. évi költségvetéséről szóló 2/2019. (II. 15.)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9"/>
  <sheetViews>
    <sheetView view="pageLayout" zoomScaleNormal="80" zoomScaleSheetLayoutView="80" workbookViewId="0">
      <selection activeCell="F5" sqref="F5"/>
    </sheetView>
  </sheetViews>
  <sheetFormatPr defaultColWidth="9" defaultRowHeight="18" customHeight="1" x14ac:dyDescent="0.25"/>
  <cols>
    <col min="1" max="1" width="35.85546875" style="145" customWidth="1"/>
    <col min="2" max="2" width="12" style="146" customWidth="1"/>
    <col min="3" max="3" width="13.7109375" style="146" customWidth="1"/>
    <col min="4" max="4" width="15.28515625" style="146" customWidth="1"/>
    <col min="5" max="5" width="15.28515625" style="147" customWidth="1"/>
    <col min="6" max="6" width="23.85546875" style="146" customWidth="1"/>
    <col min="7" max="16384" width="9" style="146"/>
  </cols>
  <sheetData>
    <row r="1" spans="1:5" ht="18" customHeight="1" thickBot="1" x14ac:dyDescent="0.3">
      <c r="A1" s="449" t="s">
        <v>471</v>
      </c>
      <c r="B1" s="449"/>
      <c r="C1" s="449"/>
      <c r="D1" s="449"/>
    </row>
    <row r="2" spans="1:5" ht="39" customHeight="1" x14ac:dyDescent="0.25">
      <c r="A2" s="87" t="s">
        <v>80</v>
      </c>
      <c r="B2" s="37" t="s">
        <v>379</v>
      </c>
      <c r="C2" s="251" t="s">
        <v>380</v>
      </c>
      <c r="D2" s="322" t="s">
        <v>470</v>
      </c>
    </row>
    <row r="3" spans="1:5" s="168" customFormat="1" ht="24.75" customHeight="1" x14ac:dyDescent="0.25">
      <c r="A3" s="169" t="s">
        <v>255</v>
      </c>
      <c r="B3" s="417">
        <f>B4+B6+B15+B14</f>
        <v>9119196</v>
      </c>
      <c r="C3" s="417">
        <f>C4+C6+C15+C14</f>
        <v>14402020</v>
      </c>
      <c r="D3" s="417">
        <f>D4+D6+D15+D14</f>
        <v>8604620</v>
      </c>
      <c r="E3" s="167"/>
    </row>
    <row r="4" spans="1:5" s="168" customFormat="1" ht="24.75" customHeight="1" x14ac:dyDescent="0.25">
      <c r="A4" s="228" t="s">
        <v>343</v>
      </c>
      <c r="B4" s="334">
        <f>SUM(B5:B5)</f>
        <v>2500000</v>
      </c>
      <c r="C4" s="334">
        <f>SUM(C5:C5)</f>
        <v>2500000</v>
      </c>
      <c r="D4" s="334">
        <f>SUM(D5:D5)</f>
        <v>2500000</v>
      </c>
      <c r="E4" s="167"/>
    </row>
    <row r="5" spans="1:5" s="168" customFormat="1" ht="15.75" x14ac:dyDescent="0.25">
      <c r="A5" s="228" t="s">
        <v>344</v>
      </c>
      <c r="B5" s="334">
        <v>2500000</v>
      </c>
      <c r="C5" s="334">
        <v>2500000</v>
      </c>
      <c r="D5" s="334">
        <v>2500000</v>
      </c>
      <c r="E5" s="167"/>
    </row>
    <row r="6" spans="1:5" s="143" customFormat="1" ht="19.5" customHeight="1" x14ac:dyDescent="0.25">
      <c r="A6" s="88" t="s">
        <v>284</v>
      </c>
      <c r="B6" s="334">
        <f>B7+B8+B10+B11+B13</f>
        <v>4569196</v>
      </c>
      <c r="C6" s="334">
        <f>C7+C8+C9+C11+C13</f>
        <v>8672019</v>
      </c>
      <c r="D6" s="334">
        <f>D7+D8+D9+D11+D13</f>
        <v>4004620</v>
      </c>
      <c r="E6" s="148"/>
    </row>
    <row r="7" spans="1:5" s="143" customFormat="1" ht="14.25" customHeight="1" x14ac:dyDescent="0.25">
      <c r="A7" s="89" t="s">
        <v>305</v>
      </c>
      <c r="B7" s="416">
        <v>0</v>
      </c>
      <c r="C7" s="416">
        <v>0</v>
      </c>
      <c r="D7" s="334"/>
      <c r="E7" s="148"/>
    </row>
    <row r="8" spans="1:5" s="143" customFormat="1" ht="29.25" customHeight="1" x14ac:dyDescent="0.25">
      <c r="A8" s="89" t="s">
        <v>350</v>
      </c>
      <c r="B8" s="416">
        <v>0</v>
      </c>
      <c r="C8" s="416">
        <v>1004620</v>
      </c>
      <c r="D8" s="334">
        <v>1004620</v>
      </c>
      <c r="E8" s="148"/>
    </row>
    <row r="9" spans="1:5" s="143" customFormat="1" ht="29.25" customHeight="1" x14ac:dyDescent="0.25">
      <c r="A9" s="89" t="s">
        <v>351</v>
      </c>
      <c r="B9" s="416"/>
      <c r="C9" s="416">
        <v>3000000</v>
      </c>
      <c r="D9" s="334">
        <v>3000000</v>
      </c>
      <c r="E9" s="148"/>
    </row>
    <row r="10" spans="1:5" s="143" customFormat="1" ht="27" customHeight="1" x14ac:dyDescent="0.25">
      <c r="A10" s="89" t="s">
        <v>306</v>
      </c>
      <c r="B10" s="416">
        <v>0</v>
      </c>
      <c r="C10" s="416">
        <v>0</v>
      </c>
      <c r="D10" s="334"/>
      <c r="E10" s="148"/>
    </row>
    <row r="11" spans="1:5" s="143" customFormat="1" ht="21.2" customHeight="1" x14ac:dyDescent="0.25">
      <c r="A11" s="89" t="s">
        <v>307</v>
      </c>
      <c r="B11" s="416">
        <v>3228076</v>
      </c>
      <c r="C11" s="416">
        <v>3228076</v>
      </c>
      <c r="D11" s="334"/>
      <c r="E11" s="148"/>
    </row>
    <row r="12" spans="1:5" s="143" customFormat="1" ht="21.2" customHeight="1" x14ac:dyDescent="0.25">
      <c r="A12" s="89" t="s">
        <v>329</v>
      </c>
      <c r="B12" s="416">
        <v>0</v>
      </c>
      <c r="C12" s="416">
        <v>0</v>
      </c>
      <c r="D12" s="334"/>
      <c r="E12" s="148"/>
    </row>
    <row r="13" spans="1:5" s="143" customFormat="1" ht="30" customHeight="1" x14ac:dyDescent="0.25">
      <c r="A13" s="89" t="s">
        <v>342</v>
      </c>
      <c r="B13" s="416">
        <v>1341120</v>
      </c>
      <c r="C13" s="416">
        <v>1439323</v>
      </c>
      <c r="D13" s="334"/>
      <c r="E13" s="148"/>
    </row>
    <row r="14" spans="1:5" s="143" customFormat="1" ht="31.5" customHeight="1" x14ac:dyDescent="0.25">
      <c r="A14" s="88" t="s">
        <v>285</v>
      </c>
      <c r="B14" s="260">
        <v>50000</v>
      </c>
      <c r="C14" s="418">
        <v>50000</v>
      </c>
      <c r="D14" s="334">
        <v>50000</v>
      </c>
      <c r="E14" s="148"/>
    </row>
    <row r="15" spans="1:5" s="143" customFormat="1" ht="20.25" customHeight="1" x14ac:dyDescent="0.25">
      <c r="A15" s="89" t="s">
        <v>286</v>
      </c>
      <c r="B15" s="416">
        <f>B16+B17+B18+B19+B20</f>
        <v>2000000</v>
      </c>
      <c r="C15" s="416">
        <f t="shared" ref="C15:D15" si="0">C16+C17+C18+C19+C20</f>
        <v>3180001</v>
      </c>
      <c r="D15" s="416">
        <f t="shared" si="0"/>
        <v>2050000</v>
      </c>
      <c r="E15" s="148"/>
    </row>
    <row r="16" spans="1:5" s="143" customFormat="1" ht="21.2" customHeight="1" x14ac:dyDescent="0.25">
      <c r="A16" s="88" t="s">
        <v>358</v>
      </c>
      <c r="B16" s="416">
        <v>0</v>
      </c>
      <c r="C16" s="334">
        <v>180000</v>
      </c>
      <c r="D16" s="334"/>
      <c r="E16" s="148"/>
    </row>
    <row r="17" spans="1:5" s="143" customFormat="1" ht="21.2" customHeight="1" x14ac:dyDescent="0.25">
      <c r="A17" s="88" t="s">
        <v>455</v>
      </c>
      <c r="B17" s="416">
        <v>0</v>
      </c>
      <c r="C17" s="416">
        <v>0</v>
      </c>
      <c r="D17" s="334">
        <v>250000</v>
      </c>
      <c r="E17" s="148"/>
    </row>
    <row r="18" spans="1:5" s="143" customFormat="1" ht="21.2" customHeight="1" x14ac:dyDescent="0.25">
      <c r="A18" s="88" t="s">
        <v>456</v>
      </c>
      <c r="B18" s="416">
        <v>0</v>
      </c>
      <c r="C18" s="416">
        <v>0</v>
      </c>
      <c r="D18" s="334">
        <v>300000</v>
      </c>
      <c r="E18" s="148"/>
    </row>
    <row r="19" spans="1:5" s="144" customFormat="1" ht="21.2" customHeight="1" x14ac:dyDescent="0.25">
      <c r="A19" s="431" t="s">
        <v>315</v>
      </c>
      <c r="B19" s="419">
        <v>0</v>
      </c>
      <c r="C19" s="423">
        <v>1000001</v>
      </c>
      <c r="D19" s="334"/>
      <c r="E19" s="149"/>
    </row>
    <row r="20" spans="1:5" s="144" customFormat="1" ht="21.2" customHeight="1" x14ac:dyDescent="0.25">
      <c r="A20" s="164" t="s">
        <v>316</v>
      </c>
      <c r="B20" s="419">
        <v>2000000</v>
      </c>
      <c r="C20" s="419">
        <v>2000000</v>
      </c>
      <c r="D20" s="419">
        <v>1500000</v>
      </c>
      <c r="E20" s="149"/>
    </row>
    <row r="21" spans="1:5" s="143" customFormat="1" ht="23.25" customHeight="1" x14ac:dyDescent="0.25">
      <c r="A21" s="88" t="s">
        <v>258</v>
      </c>
      <c r="B21" s="334"/>
      <c r="C21" s="334"/>
      <c r="D21" s="334"/>
      <c r="E21" s="148"/>
    </row>
    <row r="22" spans="1:5" s="143" customFormat="1" ht="39.75" customHeight="1" x14ac:dyDescent="0.25">
      <c r="A22" s="335" t="s">
        <v>395</v>
      </c>
      <c r="B22" s="334"/>
      <c r="C22" s="334"/>
      <c r="D22" s="334">
        <v>1200000</v>
      </c>
      <c r="E22" s="148"/>
    </row>
    <row r="23" spans="1:5" s="144" customFormat="1" ht="22.7" customHeight="1" x14ac:dyDescent="0.25">
      <c r="A23" s="90" t="s">
        <v>256</v>
      </c>
      <c r="B23" s="91">
        <f>B24</f>
        <v>5316875</v>
      </c>
      <c r="C23" s="91">
        <f t="shared" ref="C23:D23" si="1">C24</f>
        <v>17318511</v>
      </c>
      <c r="D23" s="91">
        <f t="shared" si="1"/>
        <v>10537476</v>
      </c>
      <c r="E23" s="149"/>
    </row>
    <row r="24" spans="1:5" s="144" customFormat="1" ht="19.5" customHeight="1" x14ac:dyDescent="0.25">
      <c r="A24" s="92" t="s">
        <v>287</v>
      </c>
      <c r="B24" s="93">
        <f>B25+B26+B27+B28+B32</f>
        <v>5316875</v>
      </c>
      <c r="C24" s="93">
        <f>SUM(C25:C32)</f>
        <v>17318511</v>
      </c>
      <c r="D24" s="93">
        <f>SUM(D25:D32)</f>
        <v>10537476</v>
      </c>
      <c r="E24" s="149"/>
    </row>
    <row r="25" spans="1:5" s="144" customFormat="1" ht="15" customHeight="1" x14ac:dyDescent="0.25">
      <c r="A25" s="94" t="s">
        <v>308</v>
      </c>
      <c r="B25" s="95">
        <v>314112</v>
      </c>
      <c r="C25" s="95">
        <v>314112</v>
      </c>
      <c r="D25" s="334"/>
      <c r="E25" s="149"/>
    </row>
    <row r="26" spans="1:5" s="144" customFormat="1" ht="26.25" customHeight="1" x14ac:dyDescent="0.25">
      <c r="A26" s="259" t="s">
        <v>345</v>
      </c>
      <c r="B26" s="95">
        <v>0</v>
      </c>
      <c r="C26" s="95">
        <v>1580622</v>
      </c>
      <c r="D26" s="334">
        <v>1580622</v>
      </c>
      <c r="E26" s="149"/>
    </row>
    <row r="27" spans="1:5" s="144" customFormat="1" ht="30.75" customHeight="1" x14ac:dyDescent="0.25">
      <c r="A27" s="94" t="s">
        <v>346</v>
      </c>
      <c r="B27" s="95">
        <v>0</v>
      </c>
      <c r="C27" s="95">
        <v>8956854</v>
      </c>
      <c r="D27" s="334">
        <v>8956854</v>
      </c>
      <c r="E27" s="149"/>
    </row>
    <row r="28" spans="1:5" s="144" customFormat="1" ht="30" customHeight="1" x14ac:dyDescent="0.25">
      <c r="A28" s="94" t="s">
        <v>309</v>
      </c>
      <c r="B28" s="95">
        <v>4034832</v>
      </c>
      <c r="C28" s="95">
        <v>4034832</v>
      </c>
      <c r="D28" s="334"/>
      <c r="E28" s="149"/>
    </row>
    <row r="29" spans="1:5" s="144" customFormat="1" ht="30" customHeight="1" x14ac:dyDescent="0.25">
      <c r="A29" s="94" t="s">
        <v>330</v>
      </c>
      <c r="B29" s="95">
        <v>0</v>
      </c>
      <c r="C29" s="95">
        <v>0</v>
      </c>
      <c r="D29" s="334"/>
      <c r="E29" s="149"/>
    </row>
    <row r="30" spans="1:5" s="144" customFormat="1" ht="30" customHeight="1" x14ac:dyDescent="0.25">
      <c r="A30" s="94" t="s">
        <v>352</v>
      </c>
      <c r="B30" s="95"/>
      <c r="C30" s="95">
        <v>393000</v>
      </c>
      <c r="D30" s="334"/>
      <c r="E30" s="149"/>
    </row>
    <row r="31" spans="1:5" s="144" customFormat="1" ht="30" customHeight="1" x14ac:dyDescent="0.25">
      <c r="A31" s="94" t="s">
        <v>353</v>
      </c>
      <c r="B31" s="95"/>
      <c r="C31" s="95">
        <v>1060000</v>
      </c>
      <c r="D31" s="334"/>
      <c r="E31" s="149"/>
    </row>
    <row r="32" spans="1:5" s="144" customFormat="1" ht="31.7" customHeight="1" x14ac:dyDescent="0.25">
      <c r="A32" s="94" t="s">
        <v>313</v>
      </c>
      <c r="B32" s="95">
        <v>967931</v>
      </c>
      <c r="C32" s="95">
        <f>967931+11160</f>
        <v>979091</v>
      </c>
      <c r="D32" s="334"/>
      <c r="E32" s="149"/>
    </row>
    <row r="33" spans="1:5" s="144" customFormat="1" ht="26.45" customHeight="1" x14ac:dyDescent="0.25">
      <c r="A33" s="90" t="s">
        <v>257</v>
      </c>
      <c r="B33" s="96">
        <f>B34</f>
        <v>30885</v>
      </c>
      <c r="C33" s="96">
        <f t="shared" ref="C33:D33" si="2">C34</f>
        <v>30885</v>
      </c>
      <c r="D33" s="96">
        <f t="shared" si="2"/>
        <v>42855</v>
      </c>
      <c r="E33" s="149"/>
    </row>
    <row r="34" spans="1:5" s="144" customFormat="1" ht="27" customHeight="1" x14ac:dyDescent="0.25">
      <c r="A34" s="92" t="s">
        <v>259</v>
      </c>
      <c r="B34" s="97">
        <v>30885</v>
      </c>
      <c r="C34" s="97">
        <v>30885</v>
      </c>
      <c r="D34" s="334">
        <v>42855</v>
      </c>
      <c r="E34" s="149"/>
    </row>
    <row r="35" spans="1:5" s="152" customFormat="1" ht="18" customHeight="1" x14ac:dyDescent="0.25">
      <c r="A35" s="98" t="s">
        <v>93</v>
      </c>
      <c r="B35" s="99">
        <f>B36+B37+B38</f>
        <v>2399591</v>
      </c>
      <c r="C35" s="99">
        <f>C36+C37+C38</f>
        <v>2455354</v>
      </c>
      <c r="D35" s="99">
        <f>D36+D37+D38</f>
        <v>2286235</v>
      </c>
      <c r="E35" s="150"/>
    </row>
    <row r="36" spans="1:5" s="153" customFormat="1" ht="21" customHeight="1" x14ac:dyDescent="0.25">
      <c r="A36" s="55" t="s">
        <v>302</v>
      </c>
      <c r="B36" s="100"/>
      <c r="C36" s="420"/>
      <c r="D36" s="334"/>
      <c r="E36" s="151"/>
    </row>
    <row r="37" spans="1:5" s="153" customFormat="1" ht="17.25" customHeight="1" x14ac:dyDescent="0.25">
      <c r="A37" s="55" t="s">
        <v>92</v>
      </c>
      <c r="B37" s="100"/>
      <c r="C37" s="420"/>
      <c r="D37" s="334"/>
      <c r="E37" s="151"/>
    </row>
    <row r="38" spans="1:5" s="153" customFormat="1" ht="26.25" customHeight="1" x14ac:dyDescent="0.25">
      <c r="A38" s="55" t="s">
        <v>218</v>
      </c>
      <c r="B38" s="100">
        <v>2399591</v>
      </c>
      <c r="C38" s="421">
        <f>2399591+55763</f>
        <v>2455354</v>
      </c>
      <c r="D38" s="334">
        <v>2286235</v>
      </c>
      <c r="E38" s="151"/>
    </row>
    <row r="39" spans="1:5" s="166" customFormat="1" ht="31.7" customHeight="1" thickBot="1" x14ac:dyDescent="0.3">
      <c r="A39" s="432" t="s">
        <v>94</v>
      </c>
      <c r="B39" s="422">
        <f>B3+B23+B35+B33</f>
        <v>16866547</v>
      </c>
      <c r="C39" s="422">
        <f>C3+C23+C35+C33</f>
        <v>34206770</v>
      </c>
      <c r="D39" s="422">
        <f>D3+D23+D35+D33</f>
        <v>21471186</v>
      </c>
      <c r="E39" s="165">
        <f>D3+D23+D33+D35</f>
        <v>21471186</v>
      </c>
    </row>
  </sheetData>
  <sheetProtection selectLockedCells="1" selectUnlockedCells="1"/>
  <mergeCells count="1">
    <mergeCell ref="A1:D1"/>
  </mergeCells>
  <phoneticPr fontId="21" type="noConversion"/>
  <printOptions horizontalCentered="1"/>
  <pageMargins left="6.25E-2" right="0.23622047244094491" top="1.0615384615384615" bottom="0.11811023622047245" header="0.19685039370078741" footer="0.51181102362204722"/>
  <pageSetup paperSize="9" firstPageNumber="0" orientation="portrait" r:id="rId1"/>
  <headerFooter alignWithMargins="0">
    <oddHeader>&amp;C&amp;"Times New Roman,Normál"&amp;12 5. melléklet
 az önkormányzat 2019. évi költségvetéséről szóló 2/2019. (II. 15.)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60"/>
  <sheetViews>
    <sheetView view="pageLayout" zoomScaleNormal="100" zoomScaleSheetLayoutView="89" workbookViewId="0">
      <selection activeCell="L8" sqref="L8"/>
    </sheetView>
  </sheetViews>
  <sheetFormatPr defaultColWidth="9.140625" defaultRowHeight="15.75" x14ac:dyDescent="0.25"/>
  <cols>
    <col min="1" max="1" width="20.42578125" style="102" customWidth="1"/>
    <col min="2" max="2" width="15" style="101" customWidth="1"/>
    <col min="3" max="3" width="18.85546875" style="101" customWidth="1"/>
    <col min="4" max="4" width="21.42578125" style="101" customWidth="1"/>
    <col min="5" max="5" width="23.5703125" style="102" customWidth="1"/>
    <col min="6" max="6" width="18.140625" style="101" customWidth="1"/>
    <col min="7" max="7" width="19.140625" style="101" customWidth="1"/>
    <col min="8" max="8" width="20.28515625" style="101" customWidth="1"/>
    <col min="9" max="9" width="9.140625" style="101"/>
    <col min="10" max="10" width="12.28515625" style="101" customWidth="1"/>
    <col min="11" max="16384" width="9.140625" style="101"/>
  </cols>
  <sheetData>
    <row r="2" spans="1:8" ht="18.75" customHeight="1" x14ac:dyDescent="0.25">
      <c r="A2" s="435" t="s">
        <v>468</v>
      </c>
      <c r="B2" s="435"/>
      <c r="C2" s="435"/>
      <c r="D2" s="435"/>
      <c r="E2" s="435"/>
      <c r="F2" s="435"/>
      <c r="G2" s="435"/>
      <c r="H2" s="435"/>
    </row>
    <row r="3" spans="1:8" ht="16.5" thickBot="1" x14ac:dyDescent="0.3"/>
    <row r="4" spans="1:8" s="102" customFormat="1" ht="39.75" customHeight="1" x14ac:dyDescent="0.25">
      <c r="A4" s="220" t="s">
        <v>95</v>
      </c>
      <c r="B4" s="37" t="s">
        <v>379</v>
      </c>
      <c r="C4" s="251" t="s">
        <v>380</v>
      </c>
      <c r="D4" s="322" t="s">
        <v>470</v>
      </c>
      <c r="E4" s="221" t="s">
        <v>96</v>
      </c>
      <c r="F4" s="37" t="s">
        <v>379</v>
      </c>
      <c r="G4" s="251" t="s">
        <v>380</v>
      </c>
      <c r="H4" s="322" t="s">
        <v>470</v>
      </c>
    </row>
    <row r="5" spans="1:8" ht="29.25" customHeight="1" x14ac:dyDescent="0.25">
      <c r="A5" s="105" t="s">
        <v>97</v>
      </c>
      <c r="B5" s="84">
        <f>'1.tábla '!B6</f>
        <v>31474348</v>
      </c>
      <c r="C5" s="240">
        <f>'1.tábla '!C6</f>
        <v>45282961</v>
      </c>
      <c r="D5" s="240">
        <f>'1.tábla '!D6</f>
        <v>41568251</v>
      </c>
      <c r="E5" s="106" t="s">
        <v>86</v>
      </c>
      <c r="F5" s="84">
        <f>'3.tábla '!B6</f>
        <v>11351918</v>
      </c>
      <c r="G5" s="240">
        <f>'3.tábla '!C6</f>
        <v>13590461</v>
      </c>
      <c r="H5" s="240">
        <f>'3.tábla '!D6</f>
        <v>22269078</v>
      </c>
    </row>
    <row r="6" spans="1:8" ht="31.5" x14ac:dyDescent="0.25">
      <c r="A6" s="105" t="s">
        <v>98</v>
      </c>
      <c r="B6" s="84">
        <f>'1.tábla '!B8</f>
        <v>11333000</v>
      </c>
      <c r="C6" s="240">
        <f>'1.tábla '!C8</f>
        <v>11333000</v>
      </c>
      <c r="D6" s="240">
        <f>'1.tábla '!D8</f>
        <v>11383000</v>
      </c>
      <c r="E6" s="106" t="s">
        <v>321</v>
      </c>
      <c r="F6" s="106">
        <f>'3.tábla '!B9</f>
        <v>2307565</v>
      </c>
      <c r="G6" s="106">
        <f>'3.tábla '!C9</f>
        <v>2561314</v>
      </c>
      <c r="H6" s="106">
        <f>'3.tábla '!D9</f>
        <v>3645209</v>
      </c>
    </row>
    <row r="7" spans="1:8" ht="31.5" x14ac:dyDescent="0.25">
      <c r="A7" s="108" t="s">
        <v>99</v>
      </c>
      <c r="B7" s="84">
        <f>'1.tábla '!B9</f>
        <v>3140000</v>
      </c>
      <c r="C7" s="240">
        <f>'1.tábla '!C9</f>
        <v>4350000</v>
      </c>
      <c r="D7" s="240">
        <f>'1.tábla '!D9</f>
        <v>3308110</v>
      </c>
      <c r="E7" s="106" t="s">
        <v>100</v>
      </c>
      <c r="F7" s="84">
        <f>'3.tábla '!B12</f>
        <v>17032982</v>
      </c>
      <c r="G7" s="240">
        <f>'3.tábla '!C12</f>
        <v>30647470</v>
      </c>
      <c r="H7" s="240">
        <f>'3.tábla '!D12</f>
        <v>22864333</v>
      </c>
    </row>
    <row r="8" spans="1:8" ht="63" x14ac:dyDescent="0.25">
      <c r="A8" s="105" t="s">
        <v>101</v>
      </c>
      <c r="B8" s="84"/>
      <c r="C8" s="240"/>
      <c r="D8" s="240"/>
      <c r="E8" s="106" t="s">
        <v>87</v>
      </c>
      <c r="F8" s="84">
        <f>'3.tábla '!B30</f>
        <v>3795000</v>
      </c>
      <c r="G8" s="240">
        <f>'3.tábla '!C30</f>
        <v>3795000</v>
      </c>
      <c r="H8" s="240">
        <f>'3.tábla '!D30</f>
        <v>2048500</v>
      </c>
    </row>
    <row r="9" spans="1:8" ht="31.5" x14ac:dyDescent="0.25">
      <c r="A9" s="108"/>
      <c r="B9" s="84"/>
      <c r="C9" s="240"/>
      <c r="D9" s="240"/>
      <c r="E9" s="106" t="s">
        <v>85</v>
      </c>
      <c r="F9" s="84">
        <f>F10+F11+F12+F13</f>
        <v>13095342</v>
      </c>
      <c r="G9" s="240">
        <f t="shared" ref="G9:H9" si="0">G10+G11+G12+G13</f>
        <v>12902688</v>
      </c>
      <c r="H9" s="240">
        <f t="shared" si="0"/>
        <v>14231349</v>
      </c>
    </row>
    <row r="10" spans="1:8" ht="31.5" x14ac:dyDescent="0.25">
      <c r="A10" s="108"/>
      <c r="B10" s="84"/>
      <c r="C10" s="240"/>
      <c r="D10" s="240"/>
      <c r="E10" s="106" t="s">
        <v>219</v>
      </c>
      <c r="F10" s="84"/>
      <c r="G10" s="252"/>
      <c r="H10" s="107"/>
    </row>
    <row r="11" spans="1:8" ht="31.5" x14ac:dyDescent="0.25">
      <c r="A11" s="105"/>
      <c r="B11" s="84"/>
      <c r="C11" s="240"/>
      <c r="D11" s="240"/>
      <c r="E11" s="106" t="s">
        <v>322</v>
      </c>
      <c r="F11" s="84">
        <f>'4.tábla'!B3</f>
        <v>12335342</v>
      </c>
      <c r="G11" s="240">
        <f>'4.tábla'!C3</f>
        <v>11331288</v>
      </c>
      <c r="H11" s="240">
        <f>'4.tábla'!D3</f>
        <v>13371349</v>
      </c>
    </row>
    <row r="12" spans="1:8" ht="31.5" x14ac:dyDescent="0.25">
      <c r="A12" s="109"/>
      <c r="B12" s="84"/>
      <c r="C12" s="240"/>
      <c r="D12" s="240"/>
      <c r="E12" s="106" t="s">
        <v>323</v>
      </c>
      <c r="F12" s="106">
        <f>'4.tábla'!B9</f>
        <v>760000</v>
      </c>
      <c r="G12" s="106">
        <f>'4.tábla'!C9</f>
        <v>1571400</v>
      </c>
      <c r="H12" s="106">
        <f>'4.tábla'!D9</f>
        <v>860000</v>
      </c>
    </row>
    <row r="13" spans="1:8" ht="47.25" x14ac:dyDescent="0.25">
      <c r="A13" s="105"/>
      <c r="B13" s="84"/>
      <c r="C13" s="240"/>
      <c r="D13" s="240"/>
      <c r="E13" s="106" t="s">
        <v>324</v>
      </c>
      <c r="F13" s="84"/>
      <c r="G13" s="240"/>
      <c r="H13" s="240"/>
    </row>
    <row r="14" spans="1:8" ht="18.75" customHeight="1" x14ac:dyDescent="0.25">
      <c r="A14" s="108"/>
      <c r="B14" s="84"/>
      <c r="C14" s="240"/>
      <c r="D14" s="240"/>
      <c r="E14" s="106" t="s">
        <v>214</v>
      </c>
      <c r="F14" s="84">
        <f>'1.tábla '!B26</f>
        <v>7405470</v>
      </c>
      <c r="G14" s="240">
        <f>'1.tábla '!C26</f>
        <v>9720452</v>
      </c>
      <c r="H14" s="240">
        <f>'1.tábla '!D26</f>
        <v>5773950</v>
      </c>
    </row>
    <row r="15" spans="1:8" s="114" customFormat="1" ht="47.25" x14ac:dyDescent="0.25">
      <c r="A15" s="110" t="s">
        <v>102</v>
      </c>
      <c r="B15" s="111">
        <f>SUM(B5:B14)</f>
        <v>45947348</v>
      </c>
      <c r="C15" s="111">
        <f>SUM(C5:C14)</f>
        <v>60965961</v>
      </c>
      <c r="D15" s="111">
        <f>SUM(D5:D14)</f>
        <v>56259361</v>
      </c>
      <c r="E15" s="112" t="s">
        <v>103</v>
      </c>
      <c r="F15" s="111">
        <f>F5+F6+F7+F8+F9+F14</f>
        <v>54988277</v>
      </c>
      <c r="G15" s="111">
        <f t="shared" ref="G15:H15" si="1">G5+G6+G7+G8+G9+G14</f>
        <v>73217385</v>
      </c>
      <c r="H15" s="111">
        <f t="shared" si="1"/>
        <v>70832419</v>
      </c>
    </row>
    <row r="16" spans="1:8" s="114" customFormat="1" x14ac:dyDescent="0.25">
      <c r="A16" s="110" t="s">
        <v>104</v>
      </c>
      <c r="B16" s="111"/>
      <c r="C16" s="111"/>
      <c r="D16" s="240"/>
      <c r="E16" s="112" t="s">
        <v>105</v>
      </c>
      <c r="F16" s="111">
        <f>F15-B15</f>
        <v>9040929</v>
      </c>
      <c r="G16" s="111">
        <f t="shared" ref="G16:H16" si="2">G15-C15</f>
        <v>12251424</v>
      </c>
      <c r="H16" s="111">
        <f t="shared" si="2"/>
        <v>14573058</v>
      </c>
    </row>
    <row r="17" spans="1:8" s="114" customFormat="1" ht="47.25" x14ac:dyDescent="0.25">
      <c r="A17" s="110" t="s">
        <v>106</v>
      </c>
      <c r="B17" s="111">
        <f>SUM(B18)</f>
        <v>20000000</v>
      </c>
      <c r="C17" s="111">
        <f>SUM(C18)</f>
        <v>28648541</v>
      </c>
      <c r="D17" s="111">
        <f>SUM(D18)</f>
        <v>28135000</v>
      </c>
      <c r="E17" s="112" t="s">
        <v>107</v>
      </c>
      <c r="F17" s="111">
        <f>F18+F19+F20+F21</f>
        <v>2399591</v>
      </c>
      <c r="G17" s="111">
        <f t="shared" ref="G17:H17" si="3">G18+G19+G20+G21</f>
        <v>2455354</v>
      </c>
      <c r="H17" s="111">
        <f t="shared" si="3"/>
        <v>2286235</v>
      </c>
    </row>
    <row r="18" spans="1:8" ht="47.25" x14ac:dyDescent="0.25">
      <c r="A18" s="108" t="s">
        <v>108</v>
      </c>
      <c r="B18" s="84">
        <f>'2.tábla'!B72</f>
        <v>20000000</v>
      </c>
      <c r="C18" s="240">
        <f>'2.tábla'!C72</f>
        <v>28648541</v>
      </c>
      <c r="D18" s="240">
        <f>'2.tábla'!D72</f>
        <v>28135000</v>
      </c>
      <c r="E18" s="106" t="s">
        <v>224</v>
      </c>
      <c r="F18" s="84">
        <f>'5.tábla'!B38</f>
        <v>2399591</v>
      </c>
      <c r="G18" s="240">
        <f>'5.tábla'!C38</f>
        <v>2455354</v>
      </c>
      <c r="H18" s="240">
        <f>'5.tábla'!D38</f>
        <v>2286235</v>
      </c>
    </row>
    <row r="19" spans="1:8" s="114" customFormat="1" ht="47.25" x14ac:dyDescent="0.25">
      <c r="A19" s="110" t="s">
        <v>109</v>
      </c>
      <c r="B19" s="112">
        <f>SUM(B20:B22)</f>
        <v>907476</v>
      </c>
      <c r="C19" s="112">
        <f t="shared" ref="C19:D19" si="4">SUM(C20:C22)</f>
        <v>963239</v>
      </c>
      <c r="D19" s="112">
        <f t="shared" si="4"/>
        <v>1044244</v>
      </c>
      <c r="E19" s="106" t="s">
        <v>304</v>
      </c>
      <c r="F19" s="84"/>
      <c r="G19" s="253"/>
      <c r="H19" s="107"/>
    </row>
    <row r="20" spans="1:8" ht="31.5" x14ac:dyDescent="0.25">
      <c r="A20" s="108" t="s">
        <v>289</v>
      </c>
      <c r="B20" s="84">
        <f>'2.tábla'!B75</f>
        <v>0</v>
      </c>
      <c r="C20" s="240"/>
      <c r="D20" s="240"/>
      <c r="E20" s="106" t="s">
        <v>226</v>
      </c>
      <c r="F20" s="84"/>
      <c r="G20" s="252"/>
      <c r="H20" s="107"/>
    </row>
    <row r="21" spans="1:8" ht="18" customHeight="1" x14ac:dyDescent="0.25">
      <c r="A21" s="108" t="s">
        <v>303</v>
      </c>
      <c r="B21" s="84"/>
      <c r="C21" s="240"/>
      <c r="D21" s="240"/>
      <c r="E21" s="106" t="s">
        <v>282</v>
      </c>
      <c r="F21" s="106">
        <f>'5.tábla'!B37</f>
        <v>0</v>
      </c>
      <c r="G21" s="252"/>
      <c r="H21" s="107"/>
    </row>
    <row r="22" spans="1:8" ht="47.25" x14ac:dyDescent="0.25">
      <c r="A22" s="108" t="s">
        <v>225</v>
      </c>
      <c r="B22" s="84">
        <f>'2.tábla'!B76</f>
        <v>907476</v>
      </c>
      <c r="C22" s="240">
        <f>'2.tábla'!C76</f>
        <v>963239</v>
      </c>
      <c r="D22" s="240">
        <f>'2.tábla'!D76</f>
        <v>1044244</v>
      </c>
      <c r="E22" s="106"/>
      <c r="F22" s="84"/>
      <c r="G22" s="252"/>
      <c r="H22" s="107"/>
    </row>
    <row r="23" spans="1:8" ht="32.25" thickBot="1" x14ac:dyDescent="0.3">
      <c r="A23" s="115" t="s">
        <v>110</v>
      </c>
      <c r="B23" s="86">
        <f>B15+B17+B19</f>
        <v>66854824</v>
      </c>
      <c r="C23" s="86">
        <f t="shared" ref="C23:D23" si="5">C15+C17+C19</f>
        <v>90577741</v>
      </c>
      <c r="D23" s="86">
        <f t="shared" si="5"/>
        <v>85438605</v>
      </c>
      <c r="E23" s="116" t="s">
        <v>111</v>
      </c>
      <c r="F23" s="86">
        <f>F17+F15</f>
        <v>57387868</v>
      </c>
      <c r="G23" s="86">
        <f t="shared" ref="G23:H23" si="6">G17+G15</f>
        <v>75672739</v>
      </c>
      <c r="H23" s="86">
        <f t="shared" si="6"/>
        <v>73118654</v>
      </c>
    </row>
    <row r="24" spans="1:8" ht="16.5" thickBot="1" x14ac:dyDescent="0.3">
      <c r="C24" s="86">
        <f>C16+C18+C20</f>
        <v>28648541</v>
      </c>
      <c r="H24" s="107"/>
    </row>
    <row r="25" spans="1:8" ht="15.75" customHeight="1" x14ac:dyDescent="0.25">
      <c r="A25" s="450" t="s">
        <v>335</v>
      </c>
      <c r="B25" s="450"/>
      <c r="C25" s="450"/>
      <c r="D25" s="450"/>
      <c r="E25" s="450"/>
      <c r="F25" s="450"/>
      <c r="G25" s="450"/>
      <c r="H25" s="450"/>
    </row>
    <row r="26" spans="1:8" ht="16.5" thickBot="1" x14ac:dyDescent="0.3"/>
    <row r="27" spans="1:8" s="102" customFormat="1" ht="31.5" x14ac:dyDescent="0.25">
      <c r="A27" s="103" t="s">
        <v>112</v>
      </c>
      <c r="B27" s="37" t="s">
        <v>339</v>
      </c>
      <c r="C27" s="264"/>
      <c r="D27" s="51" t="s">
        <v>310</v>
      </c>
      <c r="E27" s="104" t="s">
        <v>113</v>
      </c>
      <c r="F27" s="37" t="s">
        <v>339</v>
      </c>
      <c r="G27" s="244"/>
      <c r="H27" s="52" t="s">
        <v>310</v>
      </c>
    </row>
    <row r="28" spans="1:8" ht="63" x14ac:dyDescent="0.25">
      <c r="A28" s="105" t="s">
        <v>114</v>
      </c>
      <c r="B28" s="84">
        <f>'2.tábla'!B21</f>
        <v>5000000</v>
      </c>
      <c r="C28" s="240">
        <f>'2.tábla'!C21</f>
        <v>13956854</v>
      </c>
      <c r="D28" s="240">
        <f>'2.tábla'!D21</f>
        <v>0</v>
      </c>
      <c r="E28" s="106" t="s">
        <v>115</v>
      </c>
      <c r="F28" s="84">
        <f>'5.tábla'!B3</f>
        <v>9119196</v>
      </c>
      <c r="G28" s="240">
        <f>'5.tábla'!C3</f>
        <v>14402020</v>
      </c>
      <c r="H28" s="240">
        <f>'5.tábla'!D3</f>
        <v>8604620</v>
      </c>
    </row>
    <row r="29" spans="1:8" ht="31.5" x14ac:dyDescent="0.25">
      <c r="A29" s="108" t="s">
        <v>116</v>
      </c>
      <c r="B29" s="84">
        <f>'2.tábla'!B56</f>
        <v>0</v>
      </c>
      <c r="C29" s="240">
        <f>'2.tábla'!C56</f>
        <v>0</v>
      </c>
      <c r="D29" s="240">
        <f>'2.tábla'!D56</f>
        <v>0</v>
      </c>
      <c r="E29" s="106" t="s">
        <v>117</v>
      </c>
      <c r="F29" s="84"/>
      <c r="G29" s="252"/>
      <c r="H29" s="107"/>
    </row>
    <row r="30" spans="1:8" ht="31.5" x14ac:dyDescent="0.25">
      <c r="A30" s="108" t="s">
        <v>118</v>
      </c>
      <c r="B30" s="84">
        <f>'2.tábla'!B65</f>
        <v>0</v>
      </c>
      <c r="C30" s="240">
        <f>'2.tábla'!C65</f>
        <v>3000000</v>
      </c>
      <c r="D30" s="240">
        <f>'2.tábla'!D65</f>
        <v>0</v>
      </c>
      <c r="E30" s="106" t="s">
        <v>119</v>
      </c>
      <c r="F30" s="84">
        <f>'5.tábla'!B23</f>
        <v>5316875</v>
      </c>
      <c r="G30" s="240">
        <f>'5.tábla'!C23</f>
        <v>17318511</v>
      </c>
      <c r="H30" s="240">
        <f>'5.tábla'!D23</f>
        <v>10537476</v>
      </c>
    </row>
    <row r="31" spans="1:8" ht="31.5" x14ac:dyDescent="0.25">
      <c r="A31" s="108"/>
      <c r="B31" s="84"/>
      <c r="C31" s="240"/>
      <c r="D31" s="240"/>
      <c r="E31" s="106" t="s">
        <v>120</v>
      </c>
      <c r="F31" s="84">
        <f>F32+F33+F34+F35</f>
        <v>30885</v>
      </c>
      <c r="G31" s="240">
        <f t="shared" ref="G31:H31" si="7">G32+G33+G34+G35</f>
        <v>30885</v>
      </c>
      <c r="H31" s="240">
        <f t="shared" si="7"/>
        <v>42855</v>
      </c>
    </row>
    <row r="32" spans="1:8" ht="47.25" x14ac:dyDescent="0.25">
      <c r="A32" s="108"/>
      <c r="B32" s="84"/>
      <c r="C32" s="240"/>
      <c r="D32" s="240"/>
      <c r="E32" s="106" t="s">
        <v>121</v>
      </c>
      <c r="F32" s="84"/>
      <c r="G32" s="252"/>
      <c r="H32" s="107"/>
    </row>
    <row r="33" spans="1:8" ht="27" customHeight="1" x14ac:dyDescent="0.25">
      <c r="A33" s="108"/>
      <c r="B33" s="84"/>
      <c r="C33" s="240"/>
      <c r="D33" s="240"/>
      <c r="E33" s="117" t="s">
        <v>122</v>
      </c>
      <c r="F33" s="84">
        <f>'5.tábla'!B34</f>
        <v>30885</v>
      </c>
      <c r="G33" s="240">
        <f>'5.tábla'!C34</f>
        <v>30885</v>
      </c>
      <c r="H33" s="240">
        <f>'5.tábla'!D34</f>
        <v>42855</v>
      </c>
    </row>
    <row r="34" spans="1:8" ht="63" x14ac:dyDescent="0.25">
      <c r="A34" s="108"/>
      <c r="B34" s="84"/>
      <c r="C34" s="240"/>
      <c r="D34" s="240"/>
      <c r="E34" s="106" t="s">
        <v>227</v>
      </c>
      <c r="F34" s="84"/>
      <c r="G34" s="252"/>
      <c r="H34" s="107"/>
    </row>
    <row r="35" spans="1:8" ht="63" x14ac:dyDescent="0.25">
      <c r="A35" s="108"/>
      <c r="B35" s="84"/>
      <c r="C35" s="240"/>
      <c r="D35" s="240"/>
      <c r="E35" s="106" t="s">
        <v>123</v>
      </c>
      <c r="F35" s="84"/>
      <c r="G35" s="252"/>
      <c r="H35" s="107"/>
    </row>
    <row r="36" spans="1:8" s="114" customFormat="1" ht="63" x14ac:dyDescent="0.25">
      <c r="A36" s="110" t="s">
        <v>124</v>
      </c>
      <c r="B36" s="111">
        <f>SUM(B28:B34)</f>
        <v>5000000</v>
      </c>
      <c r="C36" s="111">
        <f t="shared" ref="C36:D36" si="8">SUM(C28:C34)</f>
        <v>16956854</v>
      </c>
      <c r="D36" s="111">
        <f t="shared" si="8"/>
        <v>0</v>
      </c>
      <c r="E36" s="112" t="s">
        <v>125</v>
      </c>
      <c r="F36" s="111">
        <f>SUM(F28:F31)</f>
        <v>14466956</v>
      </c>
      <c r="G36" s="111">
        <f t="shared" ref="G36:H36" si="9">SUM(G28:G31)</f>
        <v>31751416</v>
      </c>
      <c r="H36" s="111">
        <f t="shared" si="9"/>
        <v>19184951</v>
      </c>
    </row>
    <row r="37" spans="1:8" s="114" customFormat="1" ht="31.5" x14ac:dyDescent="0.25">
      <c r="A37" s="110" t="s">
        <v>126</v>
      </c>
      <c r="B37" s="111">
        <v>-9466956</v>
      </c>
      <c r="C37" s="111">
        <v>-9466956</v>
      </c>
      <c r="D37" s="111">
        <v>-9466956</v>
      </c>
      <c r="E37" s="112" t="s">
        <v>127</v>
      </c>
      <c r="F37" s="111">
        <f>F36-B36</f>
        <v>9466956</v>
      </c>
      <c r="G37" s="111">
        <f t="shared" ref="G37:H37" si="10">G36-C36</f>
        <v>14794562</v>
      </c>
      <c r="H37" s="111">
        <f t="shared" si="10"/>
        <v>19184951</v>
      </c>
    </row>
    <row r="38" spans="1:8" s="114" customFormat="1" ht="47.25" x14ac:dyDescent="0.25">
      <c r="A38" s="110" t="s">
        <v>128</v>
      </c>
      <c r="B38" s="111">
        <f>SUM(B39)</f>
        <v>0</v>
      </c>
      <c r="C38" s="111">
        <f t="shared" ref="C38:D38" si="11">SUM(C39)</f>
        <v>0</v>
      </c>
      <c r="D38" s="111">
        <f t="shared" si="11"/>
        <v>6865000</v>
      </c>
      <c r="E38" s="112" t="s">
        <v>129</v>
      </c>
      <c r="F38" s="111">
        <f>SUM(F39:F41)</f>
        <v>0</v>
      </c>
      <c r="G38" s="111">
        <f t="shared" ref="G38:H38" si="12">SUM(G39:G41)</f>
        <v>0</v>
      </c>
      <c r="H38" s="111">
        <f t="shared" si="12"/>
        <v>0</v>
      </c>
    </row>
    <row r="39" spans="1:8" ht="31.5" x14ac:dyDescent="0.25">
      <c r="A39" s="108" t="s">
        <v>130</v>
      </c>
      <c r="B39" s="84">
        <f>'2.tábla'!B73</f>
        <v>0</v>
      </c>
      <c r="C39" s="240">
        <f>'2.tábla'!C73</f>
        <v>0</v>
      </c>
      <c r="D39" s="240">
        <f>'2.tábla'!D73</f>
        <v>6865000</v>
      </c>
      <c r="E39" s="106" t="s">
        <v>131</v>
      </c>
      <c r="F39" s="84"/>
      <c r="G39" s="252"/>
      <c r="H39" s="107"/>
    </row>
    <row r="40" spans="1:8" ht="47.25" x14ac:dyDescent="0.25">
      <c r="A40" s="110" t="s">
        <v>132</v>
      </c>
      <c r="B40" s="111">
        <f>SUM(B41:B42)</f>
        <v>0</v>
      </c>
      <c r="C40" s="111">
        <f t="shared" ref="C40:D40" si="13">SUM(C41:C42)</f>
        <v>0</v>
      </c>
      <c r="D40" s="111">
        <f t="shared" si="13"/>
        <v>0</v>
      </c>
      <c r="E40" s="106" t="s">
        <v>133</v>
      </c>
      <c r="F40" s="84"/>
      <c r="G40" s="252"/>
      <c r="H40" s="107"/>
    </row>
    <row r="41" spans="1:8" ht="47.25" x14ac:dyDescent="0.25">
      <c r="A41" s="108" t="s">
        <v>134</v>
      </c>
      <c r="B41" s="84"/>
      <c r="C41" s="240"/>
      <c r="D41" s="240"/>
      <c r="E41" s="106" t="s">
        <v>223</v>
      </c>
      <c r="F41" s="84"/>
      <c r="G41" s="252"/>
      <c r="H41" s="107"/>
    </row>
    <row r="42" spans="1:8" x14ac:dyDescent="0.25">
      <c r="A42" s="108" t="s">
        <v>135</v>
      </c>
      <c r="B42" s="84"/>
      <c r="C42" s="240"/>
      <c r="D42" s="240"/>
      <c r="E42" s="106"/>
      <c r="F42" s="84"/>
      <c r="G42" s="252"/>
      <c r="H42" s="107"/>
    </row>
    <row r="43" spans="1:8" s="114" customFormat="1" ht="32.25" thickBot="1" x14ac:dyDescent="0.3">
      <c r="A43" s="115" t="s">
        <v>136</v>
      </c>
      <c r="B43" s="86">
        <f>B36+B38+B40</f>
        <v>5000000</v>
      </c>
      <c r="C43" s="86">
        <f t="shared" ref="C43:D43" si="14">C36+C38+C40</f>
        <v>16956854</v>
      </c>
      <c r="D43" s="86">
        <f t="shared" si="14"/>
        <v>6865000</v>
      </c>
      <c r="E43" s="116" t="s">
        <v>137</v>
      </c>
      <c r="F43" s="86">
        <f>F36+F38</f>
        <v>14466956</v>
      </c>
      <c r="G43" s="86">
        <f t="shared" ref="G43:H43" si="15">G36+G38</f>
        <v>31751416</v>
      </c>
      <c r="H43" s="86">
        <f t="shared" si="15"/>
        <v>19184951</v>
      </c>
    </row>
    <row r="44" spans="1:8" x14ac:dyDescent="0.25">
      <c r="A44" s="118"/>
      <c r="B44" s="119"/>
      <c r="C44" s="119"/>
      <c r="D44" s="119"/>
      <c r="E44" s="118"/>
      <c r="F44" s="119"/>
    </row>
    <row r="45" spans="1:8" x14ac:dyDescent="0.25">
      <c r="A45" s="118"/>
      <c r="B45" s="119"/>
      <c r="C45" s="119"/>
      <c r="D45" s="119"/>
      <c r="E45" s="118"/>
      <c r="F45" s="119"/>
    </row>
    <row r="46" spans="1:8" ht="15.75" customHeight="1" x14ac:dyDescent="0.25">
      <c r="A46" s="450" t="s">
        <v>336</v>
      </c>
      <c r="B46" s="450"/>
      <c r="C46" s="450"/>
      <c r="D46" s="450"/>
      <c r="E46" s="450"/>
      <c r="F46" s="450"/>
      <c r="G46" s="450"/>
      <c r="H46" s="450"/>
    </row>
    <row r="47" spans="1:8" ht="16.5" thickBot="1" x14ac:dyDescent="0.3"/>
    <row r="48" spans="1:8" s="102" customFormat="1" ht="31.5" x14ac:dyDescent="0.25">
      <c r="A48" s="103" t="s">
        <v>138</v>
      </c>
      <c r="B48" s="37" t="s">
        <v>312</v>
      </c>
      <c r="C48" s="264"/>
      <c r="D48" s="51" t="s">
        <v>310</v>
      </c>
      <c r="E48" s="104" t="s">
        <v>139</v>
      </c>
      <c r="F48" s="37" t="s">
        <v>312</v>
      </c>
      <c r="G48" s="244"/>
      <c r="H48" s="52" t="s">
        <v>310</v>
      </c>
    </row>
    <row r="49" spans="1:8" ht="31.5" x14ac:dyDescent="0.25">
      <c r="A49" s="108" t="s">
        <v>140</v>
      </c>
      <c r="B49" s="84">
        <f>B15</f>
        <v>45947348</v>
      </c>
      <c r="C49" s="240">
        <f t="shared" ref="C49:D49" si="16">C15</f>
        <v>60965961</v>
      </c>
      <c r="D49" s="240">
        <f t="shared" si="16"/>
        <v>56259361</v>
      </c>
      <c r="E49" s="106" t="s">
        <v>141</v>
      </c>
      <c r="F49" s="84">
        <f>F15</f>
        <v>54988277</v>
      </c>
      <c r="G49" s="240">
        <f t="shared" ref="G49:H49" si="17">G15</f>
        <v>73217385</v>
      </c>
      <c r="H49" s="240">
        <f t="shared" si="17"/>
        <v>70832419</v>
      </c>
    </row>
    <row r="50" spans="1:8" ht="31.5" x14ac:dyDescent="0.25">
      <c r="A50" s="108" t="s">
        <v>142</v>
      </c>
      <c r="B50" s="84">
        <f>B36</f>
        <v>5000000</v>
      </c>
      <c r="C50" s="240">
        <f t="shared" ref="C50:D50" si="18">C36</f>
        <v>16956854</v>
      </c>
      <c r="D50" s="240">
        <f t="shared" si="18"/>
        <v>0</v>
      </c>
      <c r="E50" s="106" t="s">
        <v>143</v>
      </c>
      <c r="F50" s="84">
        <f>F36</f>
        <v>14466956</v>
      </c>
      <c r="G50" s="240">
        <f t="shared" ref="G50:H50" si="19">G36</f>
        <v>31751416</v>
      </c>
      <c r="H50" s="240">
        <f t="shared" si="19"/>
        <v>19184951</v>
      </c>
    </row>
    <row r="51" spans="1:8" s="114" customFormat="1" ht="31.5" x14ac:dyDescent="0.25">
      <c r="A51" s="110" t="s">
        <v>11</v>
      </c>
      <c r="B51" s="111">
        <f>SUM(B49:B50)</f>
        <v>50947348</v>
      </c>
      <c r="C51" s="111">
        <f t="shared" ref="C51:D51" si="20">SUM(C49:C50)</f>
        <v>77922815</v>
      </c>
      <c r="D51" s="111">
        <f t="shared" si="20"/>
        <v>56259361</v>
      </c>
      <c r="E51" s="112" t="s">
        <v>20</v>
      </c>
      <c r="F51" s="111">
        <f>SUM(F49:F50)</f>
        <v>69455233</v>
      </c>
      <c r="G51" s="111">
        <f t="shared" ref="G51:H51" si="21">SUM(G49:G50)</f>
        <v>104968801</v>
      </c>
      <c r="H51" s="111">
        <f t="shared" si="21"/>
        <v>90017370</v>
      </c>
    </row>
    <row r="52" spans="1:8" s="114" customFormat="1" ht="31.5" x14ac:dyDescent="0.25">
      <c r="A52" s="110" t="s">
        <v>144</v>
      </c>
      <c r="B52" s="111"/>
      <c r="C52" s="111"/>
      <c r="D52" s="111"/>
      <c r="E52" s="112" t="s">
        <v>145</v>
      </c>
      <c r="F52" s="111">
        <f>F51-B51</f>
        <v>18507885</v>
      </c>
      <c r="G52" s="111">
        <f t="shared" ref="G52:H52" si="22">G51-C51</f>
        <v>27045986</v>
      </c>
      <c r="H52" s="111">
        <f t="shared" si="22"/>
        <v>33758009</v>
      </c>
    </row>
    <row r="53" spans="1:8" s="114" customFormat="1" ht="47.25" x14ac:dyDescent="0.25">
      <c r="A53" s="110" t="s">
        <v>146</v>
      </c>
      <c r="B53" s="111">
        <f>SUM(B54:B55)</f>
        <v>20000000</v>
      </c>
      <c r="C53" s="111">
        <f t="shared" ref="C53:D53" si="23">SUM(C54:C55)</f>
        <v>28648541</v>
      </c>
      <c r="D53" s="111">
        <f t="shared" si="23"/>
        <v>35000000</v>
      </c>
      <c r="E53" s="112" t="s">
        <v>147</v>
      </c>
      <c r="F53" s="111">
        <f>SUM(F54:F55)</f>
        <v>2399591</v>
      </c>
      <c r="G53" s="111">
        <f t="shared" ref="G53:H53" si="24">SUM(G54:G55)</f>
        <v>2455354</v>
      </c>
      <c r="H53" s="111">
        <f t="shared" si="24"/>
        <v>2286235</v>
      </c>
    </row>
    <row r="54" spans="1:8" ht="47.25" x14ac:dyDescent="0.25">
      <c r="A54" s="108" t="s">
        <v>106</v>
      </c>
      <c r="B54" s="84">
        <f>B17</f>
        <v>20000000</v>
      </c>
      <c r="C54" s="240">
        <f t="shared" ref="C54:D54" si="25">C17</f>
        <v>28648541</v>
      </c>
      <c r="D54" s="240">
        <f t="shared" si="25"/>
        <v>28135000</v>
      </c>
      <c r="E54" s="106" t="s">
        <v>148</v>
      </c>
      <c r="F54" s="84">
        <f>F17</f>
        <v>2399591</v>
      </c>
      <c r="G54" s="240">
        <f t="shared" ref="G54:H54" si="26">G17</f>
        <v>2455354</v>
      </c>
      <c r="H54" s="240">
        <f t="shared" si="26"/>
        <v>2286235</v>
      </c>
    </row>
    <row r="55" spans="1:8" ht="47.25" x14ac:dyDescent="0.25">
      <c r="A55" s="108" t="s">
        <v>128</v>
      </c>
      <c r="B55" s="84">
        <f>B38</f>
        <v>0</v>
      </c>
      <c r="C55" s="240">
        <f t="shared" ref="C55:D55" si="27">C38</f>
        <v>0</v>
      </c>
      <c r="D55" s="240">
        <f t="shared" si="27"/>
        <v>6865000</v>
      </c>
      <c r="E55" s="106" t="s">
        <v>149</v>
      </c>
      <c r="F55" s="84">
        <f>F38</f>
        <v>0</v>
      </c>
      <c r="G55" s="240">
        <f>G38</f>
        <v>0</v>
      </c>
      <c r="H55" s="240">
        <f>H38</f>
        <v>0</v>
      </c>
    </row>
    <row r="56" spans="1:8" s="114" customFormat="1" ht="47.25" x14ac:dyDescent="0.25">
      <c r="A56" s="110" t="s">
        <v>150</v>
      </c>
      <c r="B56" s="111">
        <f>SUM(B57:B58)</f>
        <v>907476</v>
      </c>
      <c r="C56" s="111">
        <f t="shared" ref="C56:D56" si="28">SUM(C57:C58)</f>
        <v>963239</v>
      </c>
      <c r="D56" s="111">
        <f t="shared" si="28"/>
        <v>1044244</v>
      </c>
      <c r="E56" s="112"/>
      <c r="F56" s="112"/>
      <c r="G56" s="253"/>
      <c r="H56" s="107"/>
    </row>
    <row r="57" spans="1:8" ht="47.25" x14ac:dyDescent="0.25">
      <c r="A57" s="108" t="s">
        <v>109</v>
      </c>
      <c r="B57" s="84">
        <f>B19</f>
        <v>907476</v>
      </c>
      <c r="C57" s="240">
        <f t="shared" ref="C57:D57" si="29">C19</f>
        <v>963239</v>
      </c>
      <c r="D57" s="240">
        <f t="shared" si="29"/>
        <v>1044244</v>
      </c>
      <c r="E57" s="106"/>
      <c r="F57" s="84"/>
      <c r="G57" s="252"/>
      <c r="H57" s="107"/>
    </row>
    <row r="58" spans="1:8" ht="47.25" x14ac:dyDescent="0.25">
      <c r="A58" s="108" t="s">
        <v>132</v>
      </c>
      <c r="B58" s="84">
        <f>B40</f>
        <v>0</v>
      </c>
      <c r="C58" s="240">
        <f t="shared" ref="C58:D58" si="30">C40</f>
        <v>0</v>
      </c>
      <c r="D58" s="240">
        <f t="shared" si="30"/>
        <v>0</v>
      </c>
      <c r="E58" s="112"/>
      <c r="F58" s="111"/>
      <c r="G58" s="252"/>
      <c r="H58" s="107"/>
    </row>
    <row r="59" spans="1:8" s="114" customFormat="1" ht="16.5" thickBot="1" x14ac:dyDescent="0.3">
      <c r="A59" s="115" t="s">
        <v>65</v>
      </c>
      <c r="B59" s="86">
        <f>B51+B53+B56</f>
        <v>71854824</v>
      </c>
      <c r="C59" s="86">
        <f t="shared" ref="C59:D59" si="31">C51+C53+C56</f>
        <v>107534595</v>
      </c>
      <c r="D59" s="86">
        <f t="shared" si="31"/>
        <v>92303605</v>
      </c>
      <c r="E59" s="116" t="s">
        <v>151</v>
      </c>
      <c r="F59" s="86">
        <f>F51+F53</f>
        <v>71854824</v>
      </c>
      <c r="G59" s="86">
        <f t="shared" ref="G59:H59" si="32">G51+G53</f>
        <v>107424155</v>
      </c>
      <c r="H59" s="86">
        <f t="shared" si="32"/>
        <v>92303605</v>
      </c>
    </row>
    <row r="60" spans="1:8" x14ac:dyDescent="0.25">
      <c r="A60" s="102" t="s">
        <v>152</v>
      </c>
    </row>
  </sheetData>
  <sheetProtection selectLockedCells="1" selectUnlockedCells="1"/>
  <mergeCells count="2">
    <mergeCell ref="A25:H25"/>
    <mergeCell ref="A46:H46"/>
  </mergeCells>
  <phoneticPr fontId="21" type="noConversion"/>
  <printOptions horizontalCentered="1" verticalCentered="1"/>
  <pageMargins left="0.15748031496062992" right="0.15748031496062992" top="0.39261538461538459" bottom="0.59055118110236227" header="0.31496062992125984" footer="0.51181102362204722"/>
  <pageSetup paperSize="9" scale="88" firstPageNumber="0" orientation="landscape" r:id="rId1"/>
  <headerFooter alignWithMargins="0">
    <oddHeader>&amp;C&amp;"Times New Roman,Normál"&amp;12 6. melléklet
 az önkormányzat 2019. évi költségvetéséről szóló 2/2019. (II. 15.) rendelethez</oddHeader>
  </headerFooter>
  <rowBreaks count="3" manualBreakCount="3">
    <brk id="23" max="7" man="1"/>
    <brk id="45" max="7" man="1"/>
    <brk id="60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84"/>
  <sheetViews>
    <sheetView showWhiteSpace="0" view="pageLayout" zoomScaleNormal="100" zoomScaleSheetLayoutView="89" workbookViewId="0">
      <selection activeCell="H2" sqref="H2"/>
    </sheetView>
  </sheetViews>
  <sheetFormatPr defaultColWidth="9.140625" defaultRowHeight="15.75" x14ac:dyDescent="0.25"/>
  <cols>
    <col min="1" max="1" width="29.5703125" style="120" customWidth="1"/>
    <col min="2" max="2" width="12.140625" style="121" customWidth="1"/>
    <col min="3" max="3" width="12.85546875" style="121" customWidth="1"/>
    <col min="4" max="4" width="12.140625" style="121" customWidth="1"/>
    <col min="5" max="5" width="27.5703125" style="121" customWidth="1"/>
    <col min="6" max="6" width="13.7109375" style="121" customWidth="1"/>
    <col min="7" max="7" width="12.42578125" style="121" customWidth="1"/>
    <col min="8" max="8" width="12.85546875" style="121" customWidth="1"/>
    <col min="9" max="9" width="11" style="121" bestFit="1" customWidth="1"/>
    <col min="10" max="16384" width="9.140625" style="121"/>
  </cols>
  <sheetData>
    <row r="1" spans="1:8" ht="15.75" customHeight="1" thickBot="1" x14ac:dyDescent="0.3">
      <c r="A1" s="451" t="s">
        <v>397</v>
      </c>
      <c r="B1" s="451"/>
      <c r="C1" s="451"/>
      <c r="D1" s="451"/>
      <c r="E1" s="451"/>
      <c r="F1" s="451"/>
      <c r="G1" s="451"/>
      <c r="H1" s="451"/>
    </row>
    <row r="2" spans="1:8" s="120" customFormat="1" ht="47.25" x14ac:dyDescent="0.25">
      <c r="A2" s="122" t="s">
        <v>95</v>
      </c>
      <c r="B2" s="37" t="s">
        <v>379</v>
      </c>
      <c r="C2" s="251" t="s">
        <v>380</v>
      </c>
      <c r="D2" s="322" t="s">
        <v>470</v>
      </c>
      <c r="E2" s="123" t="s">
        <v>96</v>
      </c>
      <c r="F2" s="37" t="s">
        <v>379</v>
      </c>
      <c r="G2" s="251" t="s">
        <v>380</v>
      </c>
      <c r="H2" s="322" t="s">
        <v>470</v>
      </c>
    </row>
    <row r="3" spans="1:8" s="120" customFormat="1" x14ac:dyDescent="0.25">
      <c r="A3" s="124" t="s">
        <v>153</v>
      </c>
      <c r="B3" s="125"/>
      <c r="C3" s="125"/>
      <c r="D3" s="125"/>
      <c r="E3" s="126" t="s">
        <v>15</v>
      </c>
      <c r="F3" s="138"/>
      <c r="G3" s="245"/>
      <c r="H3" s="127"/>
    </row>
    <row r="4" spans="1:8" ht="31.5" x14ac:dyDescent="0.25">
      <c r="A4" s="128" t="s">
        <v>154</v>
      </c>
      <c r="B4" s="129">
        <f>'6.tábla '!B5</f>
        <v>31474348</v>
      </c>
      <c r="C4" s="129">
        <f>'6.tábla '!C5</f>
        <v>45282961</v>
      </c>
      <c r="D4" s="129">
        <f>'6.tábla '!D5</f>
        <v>41568251</v>
      </c>
      <c r="E4" s="130" t="s">
        <v>86</v>
      </c>
      <c r="F4" s="129">
        <f>'6.tábla '!F5</f>
        <v>11351918</v>
      </c>
      <c r="G4" s="129">
        <f>'6.tábla '!G5</f>
        <v>13590461</v>
      </c>
      <c r="H4" s="129">
        <f>'6.tábla '!H5</f>
        <v>22269078</v>
      </c>
    </row>
    <row r="5" spans="1:8" ht="17.45" customHeight="1" x14ac:dyDescent="0.25">
      <c r="A5" s="132" t="s">
        <v>98</v>
      </c>
      <c r="B5" s="84">
        <f>'6.tábla '!B6</f>
        <v>11333000</v>
      </c>
      <c r="C5" s="240">
        <f>'6.tábla '!C6</f>
        <v>11333000</v>
      </c>
      <c r="D5" s="240">
        <f>'6.tábla '!D6</f>
        <v>11383000</v>
      </c>
      <c r="E5" s="130" t="s">
        <v>83</v>
      </c>
      <c r="F5" s="129">
        <f>'6.tábla '!F6</f>
        <v>2307565</v>
      </c>
      <c r="G5" s="129">
        <f>'6.tábla '!G6</f>
        <v>2561314</v>
      </c>
      <c r="H5" s="129">
        <f>'6.tábla '!H6</f>
        <v>3645209</v>
      </c>
    </row>
    <row r="6" spans="1:8" x14ac:dyDescent="0.25">
      <c r="A6" s="132" t="s">
        <v>99</v>
      </c>
      <c r="B6" s="129">
        <f>'6.tábla '!B7-B34</f>
        <v>3140000</v>
      </c>
      <c r="C6" s="129">
        <f>'6.tábla '!C7-C34</f>
        <v>4350000</v>
      </c>
      <c r="D6" s="129">
        <f>'6.tábla '!D7-D34</f>
        <v>3308110</v>
      </c>
      <c r="E6" s="130" t="s">
        <v>84</v>
      </c>
      <c r="F6" s="129">
        <f>'6.tábla '!F7-F34</f>
        <v>17032982</v>
      </c>
      <c r="G6" s="129">
        <f>'6.tábla '!G7-G34</f>
        <v>30647470</v>
      </c>
      <c r="H6" s="129">
        <f>'6.tábla '!H7-H34</f>
        <v>22864333</v>
      </c>
    </row>
    <row r="7" spans="1:8" ht="31.5" x14ac:dyDescent="0.25">
      <c r="A7" s="105" t="s">
        <v>328</v>
      </c>
      <c r="B7" s="129">
        <f>'6.tábla '!B8</f>
        <v>0</v>
      </c>
      <c r="C7" s="129">
        <f>'6.tábla '!C8</f>
        <v>0</v>
      </c>
      <c r="D7" s="129"/>
      <c r="E7" s="130" t="s">
        <v>87</v>
      </c>
      <c r="F7" s="129">
        <f>'6.tábla '!F8</f>
        <v>3795000</v>
      </c>
      <c r="G7" s="129">
        <f>'6.tábla '!G8</f>
        <v>3795000</v>
      </c>
      <c r="H7" s="129">
        <f>'6.tábla '!H8</f>
        <v>2048500</v>
      </c>
    </row>
    <row r="8" spans="1:8" ht="31.5" x14ac:dyDescent="0.25">
      <c r="A8" s="132"/>
      <c r="B8" s="129"/>
      <c r="C8" s="129"/>
      <c r="D8" s="129"/>
      <c r="E8" s="130" t="s">
        <v>85</v>
      </c>
      <c r="F8" s="129">
        <f>F10+F11+F12</f>
        <v>12335342</v>
      </c>
      <c r="G8" s="129">
        <f t="shared" ref="G8:H8" si="0">G10+G11+G12</f>
        <v>11331288</v>
      </c>
      <c r="H8" s="129">
        <f t="shared" si="0"/>
        <v>13371349</v>
      </c>
    </row>
    <row r="9" spans="1:8" x14ac:dyDescent="0.25">
      <c r="A9" s="132"/>
      <c r="B9" s="129"/>
      <c r="C9" s="129"/>
      <c r="D9" s="129"/>
      <c r="E9" s="106" t="s">
        <v>219</v>
      </c>
      <c r="F9" s="129">
        <f>'6.tábla '!F10</f>
        <v>0</v>
      </c>
      <c r="G9" s="129">
        <f>'6.tábla '!G10</f>
        <v>0</v>
      </c>
      <c r="H9" s="129">
        <f>'6.tábla '!H10</f>
        <v>0</v>
      </c>
    </row>
    <row r="10" spans="1:8" ht="31.5" x14ac:dyDescent="0.25">
      <c r="A10" s="132"/>
      <c r="B10" s="129"/>
      <c r="C10" s="129"/>
      <c r="D10" s="129"/>
      <c r="E10" s="106" t="s">
        <v>220</v>
      </c>
      <c r="F10" s="129">
        <f>'6.tábla '!F11</f>
        <v>12335342</v>
      </c>
      <c r="G10" s="129">
        <f>'6.tábla '!G11</f>
        <v>11331288</v>
      </c>
      <c r="H10" s="129">
        <f>'6.tábla '!H11</f>
        <v>13371349</v>
      </c>
    </row>
    <row r="11" spans="1:8" ht="31.5" x14ac:dyDescent="0.25">
      <c r="A11" s="128"/>
      <c r="B11" s="133"/>
      <c r="C11" s="133"/>
      <c r="D11" s="129"/>
      <c r="E11" s="106" t="s">
        <v>221</v>
      </c>
      <c r="F11" s="129">
        <f>'6.tábla '!F12-F40</f>
        <v>0</v>
      </c>
      <c r="G11" s="129">
        <f>'6.tábla '!G12-G40</f>
        <v>0</v>
      </c>
      <c r="H11" s="129">
        <f>'6.tábla '!H12-H40</f>
        <v>0</v>
      </c>
    </row>
    <row r="12" spans="1:8" ht="30.75" customHeight="1" x14ac:dyDescent="0.25">
      <c r="A12" s="105"/>
      <c r="B12" s="129"/>
      <c r="C12" s="129"/>
      <c r="D12" s="129"/>
      <c r="E12" s="106" t="s">
        <v>222</v>
      </c>
      <c r="F12" s="129">
        <f>'6.tábla '!F13</f>
        <v>0</v>
      </c>
      <c r="G12" s="129">
        <f>'6.tábla '!G13</f>
        <v>0</v>
      </c>
      <c r="H12" s="129">
        <f>'6.tábla '!H13</f>
        <v>0</v>
      </c>
    </row>
    <row r="13" spans="1:8" ht="31.5" x14ac:dyDescent="0.25">
      <c r="A13" s="132"/>
      <c r="B13" s="129"/>
      <c r="C13" s="129"/>
      <c r="D13" s="129"/>
      <c r="E13" s="106" t="s">
        <v>214</v>
      </c>
      <c r="F13" s="129">
        <f>'6.tábla '!F14</f>
        <v>7405470</v>
      </c>
      <c r="G13" s="129">
        <f>'6.tábla '!G14</f>
        <v>9720452</v>
      </c>
      <c r="H13" s="129">
        <f>'6.tábla '!H14</f>
        <v>5773950</v>
      </c>
    </row>
    <row r="14" spans="1:8" s="136" customFormat="1" ht="63" x14ac:dyDescent="0.25">
      <c r="A14" s="124" t="s">
        <v>155</v>
      </c>
      <c r="B14" s="134">
        <f>SUM(B4:B13)</f>
        <v>45947348</v>
      </c>
      <c r="C14" s="134">
        <f t="shared" ref="C14:D14" si="1">SUM(C4:C13)</f>
        <v>60965961</v>
      </c>
      <c r="D14" s="134">
        <f t="shared" si="1"/>
        <v>56259361</v>
      </c>
      <c r="E14" s="126" t="s">
        <v>156</v>
      </c>
      <c r="F14" s="134">
        <f>F4+F5+F6+F7+F8+F13</f>
        <v>54228277</v>
      </c>
      <c r="G14" s="134">
        <f t="shared" ref="G14:H14" si="2">G4+G5+G6+G7+G8+G13</f>
        <v>71645985</v>
      </c>
      <c r="H14" s="134">
        <f t="shared" si="2"/>
        <v>69972419</v>
      </c>
    </row>
    <row r="15" spans="1:8" x14ac:dyDescent="0.25">
      <c r="A15" s="137" t="s">
        <v>157</v>
      </c>
      <c r="B15" s="129">
        <f>'6.tábla '!B53</f>
        <v>20000000</v>
      </c>
      <c r="C15" s="129">
        <f>'6.tábla '!C53</f>
        <v>28648541</v>
      </c>
      <c r="D15" s="129">
        <f>'6.tábla '!D53</f>
        <v>35000000</v>
      </c>
      <c r="E15" s="138" t="s">
        <v>158</v>
      </c>
      <c r="F15" s="129">
        <f>'6.tábla '!F17-F55</f>
        <v>2399591</v>
      </c>
      <c r="G15" s="129">
        <f>'6.tábla '!G17-G55</f>
        <v>2455354</v>
      </c>
      <c r="H15" s="129">
        <f>'6.tábla '!H17-H55</f>
        <v>2286235</v>
      </c>
    </row>
    <row r="16" spans="1:8" ht="63" x14ac:dyDescent="0.25">
      <c r="A16" s="124" t="s">
        <v>159</v>
      </c>
      <c r="B16" s="134">
        <f>B14+B15</f>
        <v>65947348</v>
      </c>
      <c r="C16" s="134">
        <f t="shared" ref="C16:D16" si="3">C14+C15</f>
        <v>89614502</v>
      </c>
      <c r="D16" s="134">
        <f t="shared" si="3"/>
        <v>91259361</v>
      </c>
      <c r="E16" s="126" t="s">
        <v>160</v>
      </c>
      <c r="F16" s="134">
        <f>F14+F15</f>
        <v>56627868</v>
      </c>
      <c r="G16" s="134">
        <f t="shared" ref="G16:H16" si="4">G14+G15</f>
        <v>74101339</v>
      </c>
      <c r="H16" s="134">
        <f t="shared" si="4"/>
        <v>72258654</v>
      </c>
    </row>
    <row r="17" spans="1:8" x14ac:dyDescent="0.25">
      <c r="A17" s="124" t="s">
        <v>161</v>
      </c>
      <c r="B17" s="134"/>
      <c r="C17" s="134"/>
      <c r="D17" s="129"/>
      <c r="E17" s="134" t="s">
        <v>16</v>
      </c>
      <c r="F17" s="129"/>
      <c r="G17" s="246"/>
      <c r="H17" s="131"/>
    </row>
    <row r="18" spans="1:8" ht="31.5" x14ac:dyDescent="0.25">
      <c r="A18" s="105" t="s">
        <v>325</v>
      </c>
      <c r="B18" s="129">
        <f>'1.tábla '!B7</f>
        <v>5000000</v>
      </c>
      <c r="C18" s="129">
        <f>'1.tábla '!C7</f>
        <v>13956854</v>
      </c>
      <c r="D18" s="129">
        <f>'1.tábla '!D7</f>
        <v>0</v>
      </c>
      <c r="E18" s="130" t="s">
        <v>115</v>
      </c>
      <c r="F18" s="129">
        <f>'6.tábla '!F28-F46</f>
        <v>9119196</v>
      </c>
      <c r="G18" s="129">
        <f>'6.tábla '!G28-G46</f>
        <v>14402020</v>
      </c>
      <c r="H18" s="129">
        <f>'6.tábla '!H28-H46</f>
        <v>8604620</v>
      </c>
    </row>
    <row r="19" spans="1:8" ht="31.5" x14ac:dyDescent="0.25">
      <c r="A19" s="108" t="s">
        <v>162</v>
      </c>
      <c r="B19" s="129">
        <f>'6.tábla '!B29-B47</f>
        <v>0</v>
      </c>
      <c r="C19" s="129"/>
      <c r="D19" s="129"/>
      <c r="E19" s="130" t="s">
        <v>117</v>
      </c>
      <c r="F19" s="129"/>
      <c r="G19" s="246"/>
      <c r="H19" s="131"/>
    </row>
    <row r="20" spans="1:8" ht="31.5" x14ac:dyDescent="0.25">
      <c r="A20" s="108" t="s">
        <v>326</v>
      </c>
      <c r="B20" s="129">
        <f>'6.tábla '!B30-B48</f>
        <v>0</v>
      </c>
      <c r="C20" s="129">
        <f>'6.tábla '!C30</f>
        <v>3000000</v>
      </c>
      <c r="D20" s="129">
        <f>'6.tábla '!D30</f>
        <v>0</v>
      </c>
      <c r="E20" s="130" t="s">
        <v>119</v>
      </c>
      <c r="F20" s="129">
        <f>'6.tábla '!F30</f>
        <v>5316875</v>
      </c>
      <c r="G20" s="129">
        <f>'6.tábla '!G30</f>
        <v>17318511</v>
      </c>
      <c r="H20" s="129">
        <f>'6.tábla '!H30</f>
        <v>10537476</v>
      </c>
    </row>
    <row r="21" spans="1:8" ht="31.5" x14ac:dyDescent="0.25">
      <c r="A21" s="132"/>
      <c r="B21" s="129"/>
      <c r="C21" s="129"/>
      <c r="D21" s="129"/>
      <c r="E21" s="130" t="s">
        <v>164</v>
      </c>
      <c r="F21" s="129">
        <f>'6.tábla '!F31</f>
        <v>30885</v>
      </c>
      <c r="G21" s="129">
        <f>'6.tábla '!G31</f>
        <v>30885</v>
      </c>
      <c r="H21" s="129">
        <f>'6.tábla '!H31</f>
        <v>42855</v>
      </c>
    </row>
    <row r="22" spans="1:8" ht="31.5" x14ac:dyDescent="0.25">
      <c r="A22" s="132"/>
      <c r="B22" s="129"/>
      <c r="C22" s="129"/>
      <c r="D22" s="129"/>
      <c r="E22" s="130" t="s">
        <v>327</v>
      </c>
      <c r="F22" s="129"/>
      <c r="G22" s="246"/>
      <c r="H22" s="131"/>
    </row>
    <row r="23" spans="1:8" ht="47.25" x14ac:dyDescent="0.25">
      <c r="A23" s="132"/>
      <c r="B23" s="129"/>
      <c r="C23" s="129"/>
      <c r="D23" s="129"/>
      <c r="E23" s="139" t="s">
        <v>166</v>
      </c>
      <c r="F23" s="129"/>
      <c r="G23" s="246"/>
      <c r="H23" s="131"/>
    </row>
    <row r="24" spans="1:8" ht="30.75" customHeight="1" x14ac:dyDescent="0.25">
      <c r="A24" s="137"/>
      <c r="B24" s="129"/>
      <c r="C24" s="129"/>
      <c r="D24" s="129"/>
      <c r="E24" s="130" t="s">
        <v>167</v>
      </c>
      <c r="F24" s="129"/>
      <c r="G24" s="246"/>
      <c r="H24" s="131"/>
    </row>
    <row r="25" spans="1:8" s="136" customFormat="1" ht="63" x14ac:dyDescent="0.25">
      <c r="A25" s="124" t="s">
        <v>168</v>
      </c>
      <c r="B25" s="134">
        <f>SUM(B18:B24)</f>
        <v>5000000</v>
      </c>
      <c r="C25" s="134">
        <f t="shared" ref="C25:D25" si="5">SUM(C18:C24)</f>
        <v>16956854</v>
      </c>
      <c r="D25" s="134">
        <f t="shared" si="5"/>
        <v>0</v>
      </c>
      <c r="E25" s="126" t="s">
        <v>156</v>
      </c>
      <c r="F25" s="134">
        <f>SUM(F18:F24)</f>
        <v>14466956</v>
      </c>
      <c r="G25" s="134">
        <f t="shared" ref="G25:H25" si="6">SUM(G18:G24)</f>
        <v>31751416</v>
      </c>
      <c r="H25" s="134">
        <f t="shared" si="6"/>
        <v>19184951</v>
      </c>
    </row>
    <row r="26" spans="1:8" ht="15" customHeight="1" x14ac:dyDescent="0.25">
      <c r="A26" s="137" t="s">
        <v>157</v>
      </c>
      <c r="B26" s="129">
        <f>'6.tábla '!B19-B55</f>
        <v>907476</v>
      </c>
      <c r="C26" s="129">
        <f>'6.tábla '!C19-C55</f>
        <v>963239</v>
      </c>
      <c r="D26" s="129">
        <f>'6.tábla '!D19-D55</f>
        <v>1044244</v>
      </c>
      <c r="E26" s="138" t="s">
        <v>158</v>
      </c>
      <c r="F26" s="129">
        <f>'6.tábla '!F38</f>
        <v>0</v>
      </c>
      <c r="G26" s="129">
        <f>'6.tábla '!G38</f>
        <v>0</v>
      </c>
      <c r="H26" s="129">
        <f>'6.tábla '!H38</f>
        <v>0</v>
      </c>
    </row>
    <row r="27" spans="1:8" ht="63.75" thickBot="1" x14ac:dyDescent="0.3">
      <c r="A27" s="140" t="s">
        <v>169</v>
      </c>
      <c r="B27" s="141">
        <f>B25+B26</f>
        <v>5907476</v>
      </c>
      <c r="C27" s="141">
        <f t="shared" ref="C27:D27" si="7">C25+C26</f>
        <v>17920093</v>
      </c>
      <c r="D27" s="141">
        <f t="shared" si="7"/>
        <v>1044244</v>
      </c>
      <c r="E27" s="142" t="s">
        <v>170</v>
      </c>
      <c r="F27" s="141">
        <f>F25+F26</f>
        <v>14466956</v>
      </c>
      <c r="G27" s="141">
        <f t="shared" ref="G27:H27" si="8">G25+G26</f>
        <v>31751416</v>
      </c>
      <c r="H27" s="141">
        <f t="shared" si="8"/>
        <v>19184951</v>
      </c>
    </row>
    <row r="28" spans="1:8" x14ac:dyDescent="0.25">
      <c r="B28" s="121">
        <f>B27+B16</f>
        <v>71854824</v>
      </c>
      <c r="C28" s="121">
        <f t="shared" ref="C28:D28" si="9">C27+C16</f>
        <v>107534595</v>
      </c>
      <c r="D28" s="121">
        <f t="shared" si="9"/>
        <v>92303605</v>
      </c>
      <c r="F28" s="121">
        <f>F27+F16</f>
        <v>71094824</v>
      </c>
      <c r="G28" s="121">
        <f t="shared" ref="G28:H28" si="10">G27+G16</f>
        <v>105852755</v>
      </c>
      <c r="H28" s="121">
        <f t="shared" si="10"/>
        <v>91443605</v>
      </c>
    </row>
    <row r="29" spans="1:8" ht="15.75" customHeight="1" thickBot="1" x14ac:dyDescent="0.3">
      <c r="A29" s="451" t="s">
        <v>337</v>
      </c>
      <c r="B29" s="451"/>
      <c r="C29" s="451"/>
      <c r="D29" s="451"/>
      <c r="E29" s="451"/>
      <c r="F29" s="451"/>
      <c r="G29" s="451"/>
      <c r="H29" s="451"/>
    </row>
    <row r="30" spans="1:8" s="120" customFormat="1" ht="31.5" x14ac:dyDescent="0.25">
      <c r="A30" s="122" t="s">
        <v>95</v>
      </c>
      <c r="B30" s="37" t="s">
        <v>339</v>
      </c>
      <c r="C30" s="264"/>
      <c r="D30" s="51" t="s">
        <v>310</v>
      </c>
      <c r="E30" s="123" t="s">
        <v>96</v>
      </c>
      <c r="F30" s="37" t="s">
        <v>339</v>
      </c>
      <c r="G30" s="244"/>
      <c r="H30" s="52" t="s">
        <v>310</v>
      </c>
    </row>
    <row r="31" spans="1:8" x14ac:dyDescent="0.25">
      <c r="A31" s="124" t="s">
        <v>153</v>
      </c>
      <c r="B31" s="125"/>
      <c r="C31" s="125"/>
      <c r="D31" s="125"/>
      <c r="E31" s="126" t="s">
        <v>15</v>
      </c>
      <c r="F31" s="129"/>
      <c r="G31" s="246"/>
      <c r="H31" s="131"/>
    </row>
    <row r="32" spans="1:8" ht="31.5" x14ac:dyDescent="0.25">
      <c r="A32" s="128" t="s">
        <v>154</v>
      </c>
      <c r="B32" s="129"/>
      <c r="C32" s="129"/>
      <c r="D32" s="129"/>
      <c r="E32" s="130" t="s">
        <v>86</v>
      </c>
      <c r="F32" s="129"/>
      <c r="G32" s="246"/>
      <c r="H32" s="131"/>
    </row>
    <row r="33" spans="1:8" ht="31.5" x14ac:dyDescent="0.25">
      <c r="A33" s="132" t="s">
        <v>98</v>
      </c>
      <c r="B33" s="129"/>
      <c r="C33" s="129"/>
      <c r="D33" s="129"/>
      <c r="E33" s="130" t="s">
        <v>83</v>
      </c>
      <c r="F33" s="129"/>
      <c r="G33" s="246"/>
      <c r="H33" s="131"/>
    </row>
    <row r="34" spans="1:8" x14ac:dyDescent="0.25">
      <c r="A34" s="132" t="s">
        <v>99</v>
      </c>
      <c r="B34" s="129">
        <f>'2.tábla'!B47</f>
        <v>0</v>
      </c>
      <c r="C34" s="129"/>
      <c r="D34" s="129"/>
      <c r="E34" s="130" t="s">
        <v>84</v>
      </c>
      <c r="F34" s="129"/>
      <c r="G34" s="246"/>
      <c r="H34" s="131"/>
    </row>
    <row r="35" spans="1:8" ht="47.25" x14ac:dyDescent="0.25">
      <c r="A35" s="105" t="s">
        <v>101</v>
      </c>
      <c r="B35" s="129"/>
      <c r="C35" s="129"/>
      <c r="D35" s="129"/>
      <c r="E35" s="130" t="s">
        <v>87</v>
      </c>
      <c r="F35" s="129"/>
      <c r="G35" s="246"/>
      <c r="H35" s="131"/>
    </row>
    <row r="36" spans="1:8" ht="31.5" x14ac:dyDescent="0.25">
      <c r="A36" s="132"/>
      <c r="B36" s="129"/>
      <c r="C36" s="129"/>
      <c r="D36" s="129"/>
      <c r="E36" s="130" t="s">
        <v>85</v>
      </c>
      <c r="F36" s="129"/>
      <c r="G36" s="246"/>
      <c r="H36" s="131"/>
    </row>
    <row r="37" spans="1:8" x14ac:dyDescent="0.25">
      <c r="A37" s="132"/>
      <c r="B37" s="129"/>
      <c r="C37" s="129"/>
      <c r="D37" s="129"/>
      <c r="E37" s="106" t="s">
        <v>219</v>
      </c>
      <c r="F37" s="129"/>
      <c r="G37" s="246"/>
      <c r="H37" s="131"/>
    </row>
    <row r="38" spans="1:8" ht="31.5" x14ac:dyDescent="0.25">
      <c r="A38" s="132"/>
      <c r="B38" s="129"/>
      <c r="C38" s="129"/>
      <c r="D38" s="129"/>
      <c r="E38" s="106" t="s">
        <v>322</v>
      </c>
      <c r="F38" s="129"/>
      <c r="G38" s="246"/>
      <c r="H38" s="131"/>
    </row>
    <row r="39" spans="1:8" ht="31.5" x14ac:dyDescent="0.25">
      <c r="A39" s="128"/>
      <c r="B39" s="133"/>
      <c r="C39" s="133"/>
      <c r="D39" s="133"/>
      <c r="E39" s="106" t="s">
        <v>323</v>
      </c>
      <c r="F39" s="129"/>
      <c r="G39" s="246"/>
      <c r="H39" s="131"/>
    </row>
    <row r="40" spans="1:8" ht="30" customHeight="1" x14ac:dyDescent="0.25">
      <c r="A40" s="105"/>
      <c r="B40" s="129"/>
      <c r="C40" s="129"/>
      <c r="D40" s="129"/>
      <c r="E40" s="106" t="s">
        <v>222</v>
      </c>
      <c r="F40" s="129">
        <f>'4.tábla'!B9</f>
        <v>760000</v>
      </c>
      <c r="G40" s="129">
        <f>'4.tábla'!C9</f>
        <v>1571400</v>
      </c>
      <c r="H40" s="129">
        <f>'4.tábla'!D9</f>
        <v>860000</v>
      </c>
    </row>
    <row r="41" spans="1:8" ht="31.5" x14ac:dyDescent="0.25">
      <c r="A41" s="132"/>
      <c r="B41" s="129"/>
      <c r="C41" s="129"/>
      <c r="D41" s="129"/>
      <c r="E41" s="106" t="s">
        <v>214</v>
      </c>
      <c r="F41" s="129"/>
      <c r="G41" s="246"/>
      <c r="H41" s="131"/>
    </row>
    <row r="42" spans="1:8" ht="63" x14ac:dyDescent="0.25">
      <c r="A42" s="124" t="s">
        <v>171</v>
      </c>
      <c r="B42" s="134">
        <f>SUM(B32:B41)</f>
        <v>0</v>
      </c>
      <c r="C42" s="134"/>
      <c r="D42" s="134"/>
      <c r="E42" s="126" t="s">
        <v>172</v>
      </c>
      <c r="F42" s="134">
        <f>SUM(F32:F41)</f>
        <v>760000</v>
      </c>
      <c r="G42" s="134">
        <f t="shared" ref="G42:H42" si="11">SUM(G32:G41)</f>
        <v>1571400</v>
      </c>
      <c r="H42" s="134">
        <f t="shared" si="11"/>
        <v>860000</v>
      </c>
    </row>
    <row r="43" spans="1:8" x14ac:dyDescent="0.25">
      <c r="A43" s="137" t="s">
        <v>157</v>
      </c>
      <c r="B43" s="129"/>
      <c r="C43" s="129"/>
      <c r="D43" s="129"/>
      <c r="E43" s="138" t="s">
        <v>158</v>
      </c>
      <c r="F43" s="129"/>
      <c r="G43" s="246"/>
      <c r="H43" s="131"/>
    </row>
    <row r="44" spans="1:8" ht="63" x14ac:dyDescent="0.25">
      <c r="A44" s="124" t="s">
        <v>173</v>
      </c>
      <c r="B44" s="134">
        <f>B42+B43</f>
        <v>0</v>
      </c>
      <c r="C44" s="134"/>
      <c r="D44" s="134"/>
      <c r="E44" s="126" t="s">
        <v>174</v>
      </c>
      <c r="F44" s="134">
        <f>F42+F43</f>
        <v>760000</v>
      </c>
      <c r="G44" s="134">
        <f t="shared" ref="G44:H44" si="12">G42+G43</f>
        <v>1571400</v>
      </c>
      <c r="H44" s="134">
        <f t="shared" si="12"/>
        <v>860000</v>
      </c>
    </row>
    <row r="45" spans="1:8" x14ac:dyDescent="0.25">
      <c r="A45" s="124" t="s">
        <v>161</v>
      </c>
      <c r="B45" s="134"/>
      <c r="C45" s="134"/>
      <c r="D45" s="134"/>
      <c r="E45" s="134" t="s">
        <v>16</v>
      </c>
      <c r="F45" s="129"/>
      <c r="G45" s="246"/>
      <c r="H45" s="131"/>
    </row>
    <row r="46" spans="1:8" ht="47.25" x14ac:dyDescent="0.25">
      <c r="A46" s="105" t="s">
        <v>114</v>
      </c>
      <c r="B46" s="129"/>
      <c r="C46" s="129"/>
      <c r="D46" s="129"/>
      <c r="E46" s="130" t="s">
        <v>115</v>
      </c>
      <c r="F46" s="129"/>
      <c r="G46" s="246"/>
      <c r="H46" s="131"/>
    </row>
    <row r="47" spans="1:8" ht="31.5" x14ac:dyDescent="0.25">
      <c r="A47" s="108" t="s">
        <v>162</v>
      </c>
      <c r="B47" s="129">
        <f>'2.tábla'!B58</f>
        <v>0</v>
      </c>
      <c r="C47" s="129"/>
      <c r="D47" s="129"/>
      <c r="E47" s="130" t="s">
        <v>117</v>
      </c>
      <c r="F47" s="129"/>
      <c r="G47" s="246"/>
      <c r="H47" s="131"/>
    </row>
    <row r="48" spans="1:8" ht="31.5" x14ac:dyDescent="0.25">
      <c r="A48" s="108" t="s">
        <v>163</v>
      </c>
      <c r="B48" s="129">
        <f>'2.tábla'!B67</f>
        <v>0</v>
      </c>
      <c r="C48" s="129"/>
      <c r="D48" s="129"/>
      <c r="E48" s="130" t="s">
        <v>119</v>
      </c>
      <c r="F48" s="129"/>
      <c r="G48" s="246"/>
      <c r="H48" s="131"/>
    </row>
    <row r="49" spans="1:8" ht="31.5" x14ac:dyDescent="0.25">
      <c r="A49" s="132"/>
      <c r="B49" s="129"/>
      <c r="C49" s="129"/>
      <c r="D49" s="129"/>
      <c r="E49" s="130" t="s">
        <v>164</v>
      </c>
      <c r="F49" s="129"/>
      <c r="G49" s="246"/>
      <c r="H49" s="131"/>
    </row>
    <row r="50" spans="1:8" ht="47.25" x14ac:dyDescent="0.25">
      <c r="A50" s="132"/>
      <c r="B50" s="129"/>
      <c r="C50" s="129"/>
      <c r="D50" s="129"/>
      <c r="E50" s="130" t="s">
        <v>165</v>
      </c>
      <c r="F50" s="129"/>
      <c r="G50" s="246"/>
      <c r="H50" s="131"/>
    </row>
    <row r="51" spans="1:8" ht="47.25" x14ac:dyDescent="0.25">
      <c r="A51" s="132"/>
      <c r="B51" s="129"/>
      <c r="C51" s="129"/>
      <c r="D51" s="129"/>
      <c r="E51" s="139" t="s">
        <v>166</v>
      </c>
      <c r="F51" s="129"/>
      <c r="G51" s="246"/>
      <c r="H51" s="131"/>
    </row>
    <row r="52" spans="1:8" ht="28.5" customHeight="1" x14ac:dyDescent="0.25">
      <c r="A52" s="137"/>
      <c r="B52" s="129"/>
      <c r="C52" s="129"/>
      <c r="D52" s="129"/>
      <c r="E52" s="106" t="s">
        <v>227</v>
      </c>
      <c r="F52" s="129"/>
      <c r="G52" s="246"/>
      <c r="H52" s="131"/>
    </row>
    <row r="53" spans="1:8" ht="27" customHeight="1" x14ac:dyDescent="0.25">
      <c r="A53" s="137"/>
      <c r="B53" s="129"/>
      <c r="C53" s="129"/>
      <c r="D53" s="129"/>
      <c r="E53" s="106" t="s">
        <v>167</v>
      </c>
      <c r="F53" s="129"/>
      <c r="G53" s="246"/>
      <c r="H53" s="131"/>
    </row>
    <row r="54" spans="1:8" ht="63" x14ac:dyDescent="0.25">
      <c r="A54" s="124" t="s">
        <v>175</v>
      </c>
      <c r="B54" s="134">
        <f>SUM(B46:B52)</f>
        <v>0</v>
      </c>
      <c r="C54" s="134"/>
      <c r="D54" s="134"/>
      <c r="E54" s="126" t="s">
        <v>176</v>
      </c>
      <c r="F54" s="134">
        <f>SUM(F46:F53)</f>
        <v>0</v>
      </c>
      <c r="G54" s="247"/>
      <c r="H54" s="135"/>
    </row>
    <row r="55" spans="1:8" x14ac:dyDescent="0.25">
      <c r="A55" s="137" t="s">
        <v>157</v>
      </c>
      <c r="B55" s="129">
        <f>'2.tábla'!B75</f>
        <v>0</v>
      </c>
      <c r="C55" s="129"/>
      <c r="D55" s="129"/>
      <c r="E55" s="138" t="s">
        <v>158</v>
      </c>
      <c r="F55" s="129"/>
      <c r="G55" s="246"/>
      <c r="H55" s="131"/>
    </row>
    <row r="56" spans="1:8" ht="63.75" thickBot="1" x14ac:dyDescent="0.3">
      <c r="A56" s="140" t="s">
        <v>177</v>
      </c>
      <c r="B56" s="141">
        <f>B54+B55</f>
        <v>0</v>
      </c>
      <c r="C56" s="141"/>
      <c r="D56" s="141"/>
      <c r="E56" s="142" t="s">
        <v>178</v>
      </c>
      <c r="F56" s="141">
        <f>F54+F55</f>
        <v>0</v>
      </c>
      <c r="G56" s="248"/>
      <c r="H56" s="135"/>
    </row>
    <row r="57" spans="1:8" ht="15.75" customHeight="1" thickBot="1" x14ac:dyDescent="0.3">
      <c r="A57" s="451" t="s">
        <v>338</v>
      </c>
      <c r="B57" s="451"/>
      <c r="C57" s="451"/>
      <c r="D57" s="451"/>
      <c r="E57" s="451"/>
      <c r="F57" s="451"/>
      <c r="G57" s="451"/>
      <c r="H57" s="451"/>
    </row>
    <row r="58" spans="1:8" x14ac:dyDescent="0.25">
      <c r="A58" s="222"/>
      <c r="B58" s="223"/>
      <c r="C58" s="223"/>
      <c r="D58" s="223"/>
      <c r="E58" s="223"/>
      <c r="F58" s="223"/>
      <c r="G58" s="249"/>
      <c r="H58" s="224"/>
    </row>
    <row r="59" spans="1:8" s="120" customFormat="1" ht="31.5" x14ac:dyDescent="0.25">
      <c r="A59" s="124" t="s">
        <v>95</v>
      </c>
      <c r="B59" s="170" t="s">
        <v>339</v>
      </c>
      <c r="C59" s="265"/>
      <c r="D59" s="171" t="s">
        <v>310</v>
      </c>
      <c r="E59" s="126" t="s">
        <v>96</v>
      </c>
      <c r="F59" s="170" t="s">
        <v>339</v>
      </c>
      <c r="G59" s="250"/>
      <c r="H59" s="225" t="s">
        <v>310</v>
      </c>
    </row>
    <row r="60" spans="1:8" x14ac:dyDescent="0.25">
      <c r="A60" s="124" t="s">
        <v>153</v>
      </c>
      <c r="B60" s="125"/>
      <c r="C60" s="125"/>
      <c r="D60" s="125"/>
      <c r="E60" s="126"/>
      <c r="F60" s="129"/>
      <c r="G60" s="246"/>
      <c r="H60" s="131"/>
    </row>
    <row r="61" spans="1:8" ht="31.5" x14ac:dyDescent="0.25">
      <c r="A61" s="128" t="s">
        <v>154</v>
      </c>
      <c r="B61" s="129"/>
      <c r="C61" s="129"/>
      <c r="D61" s="125"/>
      <c r="E61" s="130" t="s">
        <v>86</v>
      </c>
      <c r="F61" s="129"/>
      <c r="G61" s="246"/>
      <c r="H61" s="131"/>
    </row>
    <row r="62" spans="1:8" ht="31.5" x14ac:dyDescent="0.25">
      <c r="A62" s="132" t="s">
        <v>98</v>
      </c>
      <c r="B62" s="129"/>
      <c r="C62" s="129"/>
      <c r="D62" s="125"/>
      <c r="E62" s="130" t="s">
        <v>83</v>
      </c>
      <c r="F62" s="129"/>
      <c r="G62" s="246"/>
      <c r="H62" s="131"/>
    </row>
    <row r="63" spans="1:8" x14ac:dyDescent="0.25">
      <c r="A63" s="132" t="s">
        <v>99</v>
      </c>
      <c r="B63" s="129"/>
      <c r="C63" s="129"/>
      <c r="D63" s="125"/>
      <c r="E63" s="130" t="s">
        <v>100</v>
      </c>
      <c r="F63" s="129"/>
      <c r="G63" s="246"/>
      <c r="H63" s="131"/>
    </row>
    <row r="64" spans="1:8" ht="47.25" x14ac:dyDescent="0.25">
      <c r="A64" s="105" t="s">
        <v>101</v>
      </c>
      <c r="B64" s="129"/>
      <c r="C64" s="129"/>
      <c r="D64" s="125"/>
      <c r="E64" s="130" t="s">
        <v>87</v>
      </c>
      <c r="F64" s="129"/>
      <c r="G64" s="246"/>
      <c r="H64" s="131"/>
    </row>
    <row r="65" spans="1:8" ht="31.5" x14ac:dyDescent="0.25">
      <c r="A65" s="132"/>
      <c r="B65" s="129"/>
      <c r="C65" s="129"/>
      <c r="D65" s="125"/>
      <c r="E65" s="130" t="s">
        <v>85</v>
      </c>
      <c r="F65" s="129"/>
      <c r="G65" s="246"/>
      <c r="H65" s="131"/>
    </row>
    <row r="66" spans="1:8" x14ac:dyDescent="0.25">
      <c r="A66" s="132"/>
      <c r="B66" s="129"/>
      <c r="C66" s="129"/>
      <c r="D66" s="125"/>
      <c r="E66" s="106" t="s">
        <v>219</v>
      </c>
      <c r="F66" s="129"/>
      <c r="G66" s="246"/>
      <c r="H66" s="131"/>
    </row>
    <row r="67" spans="1:8" ht="31.5" x14ac:dyDescent="0.25">
      <c r="A67" s="132"/>
      <c r="B67" s="129"/>
      <c r="C67" s="129"/>
      <c r="D67" s="125"/>
      <c r="E67" s="106" t="s">
        <v>220</v>
      </c>
      <c r="F67" s="129"/>
      <c r="G67" s="246"/>
      <c r="H67" s="131"/>
    </row>
    <row r="68" spans="1:8" ht="31.5" x14ac:dyDescent="0.25">
      <c r="A68" s="128"/>
      <c r="B68" s="133"/>
      <c r="C68" s="133"/>
      <c r="D68" s="125"/>
      <c r="E68" s="106" t="s">
        <v>221</v>
      </c>
      <c r="F68" s="129"/>
      <c r="G68" s="246"/>
      <c r="H68" s="131"/>
    </row>
    <row r="69" spans="1:8" ht="63" x14ac:dyDescent="0.25">
      <c r="A69" s="105"/>
      <c r="B69" s="129"/>
      <c r="C69" s="129"/>
      <c r="D69" s="125"/>
      <c r="E69" s="106" t="s">
        <v>222</v>
      </c>
      <c r="F69" s="129"/>
      <c r="G69" s="246"/>
      <c r="H69" s="131"/>
    </row>
    <row r="70" spans="1:8" ht="31.5" x14ac:dyDescent="0.25">
      <c r="A70" s="132"/>
      <c r="B70" s="129"/>
      <c r="C70" s="129"/>
      <c r="D70" s="125"/>
      <c r="E70" s="106" t="s">
        <v>214</v>
      </c>
      <c r="F70" s="129"/>
      <c r="G70" s="246"/>
      <c r="H70" s="131"/>
    </row>
    <row r="71" spans="1:8" ht="63" x14ac:dyDescent="0.25">
      <c r="A71" s="124" t="s">
        <v>179</v>
      </c>
      <c r="B71" s="134"/>
      <c r="C71" s="134"/>
      <c r="D71" s="125"/>
      <c r="E71" s="126" t="s">
        <v>180</v>
      </c>
      <c r="F71" s="134">
        <f>SUM(F61:F70)</f>
        <v>0</v>
      </c>
      <c r="G71" s="246"/>
      <c r="H71" s="131"/>
    </row>
    <row r="72" spans="1:8" x14ac:dyDescent="0.25">
      <c r="A72" s="137" t="s">
        <v>157</v>
      </c>
      <c r="B72" s="129"/>
      <c r="C72" s="129"/>
      <c r="D72" s="125"/>
      <c r="E72" s="138" t="s">
        <v>158</v>
      </c>
      <c r="F72" s="129"/>
      <c r="G72" s="246"/>
      <c r="H72" s="131"/>
    </row>
    <row r="73" spans="1:8" ht="78.75" x14ac:dyDescent="0.25">
      <c r="A73" s="124" t="s">
        <v>181</v>
      </c>
      <c r="B73" s="134"/>
      <c r="C73" s="134"/>
      <c r="D73" s="125"/>
      <c r="E73" s="126" t="s">
        <v>182</v>
      </c>
      <c r="F73" s="134">
        <f>F71+F72</f>
        <v>0</v>
      </c>
      <c r="G73" s="246"/>
      <c r="H73" s="131"/>
    </row>
    <row r="74" spans="1:8" x14ac:dyDescent="0.25">
      <c r="A74" s="124" t="s">
        <v>161</v>
      </c>
      <c r="B74" s="134"/>
      <c r="C74" s="134"/>
      <c r="D74" s="125"/>
      <c r="E74" s="134" t="s">
        <v>16</v>
      </c>
      <c r="F74" s="129"/>
      <c r="G74" s="246"/>
      <c r="H74" s="131"/>
    </row>
    <row r="75" spans="1:8" ht="47.25" x14ac:dyDescent="0.25">
      <c r="A75" s="105" t="s">
        <v>114</v>
      </c>
      <c r="B75" s="134"/>
      <c r="C75" s="134"/>
      <c r="D75" s="125"/>
      <c r="E75" s="130" t="s">
        <v>115</v>
      </c>
      <c r="F75" s="129"/>
      <c r="G75" s="246"/>
      <c r="H75" s="131"/>
    </row>
    <row r="76" spans="1:8" ht="31.5" x14ac:dyDescent="0.25">
      <c r="A76" s="108" t="s">
        <v>162</v>
      </c>
      <c r="B76" s="129"/>
      <c r="C76" s="129"/>
      <c r="D76" s="125"/>
      <c r="E76" s="130" t="s">
        <v>117</v>
      </c>
      <c r="F76" s="129"/>
      <c r="G76" s="246"/>
      <c r="H76" s="131"/>
    </row>
    <row r="77" spans="1:8" ht="31.5" x14ac:dyDescent="0.25">
      <c r="A77" s="108" t="s">
        <v>163</v>
      </c>
      <c r="B77" s="126"/>
      <c r="C77" s="126"/>
      <c r="D77" s="125"/>
      <c r="E77" s="130" t="s">
        <v>119</v>
      </c>
      <c r="F77" s="129"/>
      <c r="G77" s="246"/>
      <c r="H77" s="131"/>
    </row>
    <row r="78" spans="1:8" ht="31.5" x14ac:dyDescent="0.25">
      <c r="A78" s="132"/>
      <c r="B78" s="129"/>
      <c r="C78" s="129"/>
      <c r="D78" s="125"/>
      <c r="E78" s="130" t="s">
        <v>164</v>
      </c>
      <c r="F78" s="129"/>
      <c r="G78" s="246"/>
      <c r="H78" s="131"/>
    </row>
    <row r="79" spans="1:8" ht="47.25" x14ac:dyDescent="0.25">
      <c r="A79" s="124" t="s">
        <v>175</v>
      </c>
      <c r="B79" s="134"/>
      <c r="C79" s="134"/>
      <c r="D79" s="125"/>
      <c r="E79" s="130" t="s">
        <v>165</v>
      </c>
      <c r="F79" s="129"/>
      <c r="G79" s="246"/>
      <c r="H79" s="131"/>
    </row>
    <row r="80" spans="1:8" ht="47.25" x14ac:dyDescent="0.25">
      <c r="A80" s="137" t="s">
        <v>157</v>
      </c>
      <c r="B80" s="129"/>
      <c r="C80" s="129"/>
      <c r="D80" s="125"/>
      <c r="E80" s="139" t="s">
        <v>166</v>
      </c>
      <c r="F80" s="129"/>
      <c r="G80" s="246"/>
      <c r="H80" s="131"/>
    </row>
    <row r="81" spans="1:8" ht="63" x14ac:dyDescent="0.25">
      <c r="A81" s="137"/>
      <c r="B81" s="129"/>
      <c r="C81" s="129"/>
      <c r="D81" s="125"/>
      <c r="E81" s="106" t="s">
        <v>123</v>
      </c>
      <c r="F81" s="129"/>
      <c r="G81" s="246"/>
      <c r="H81" s="131"/>
    </row>
    <row r="82" spans="1:8" ht="79.5" thickBot="1" x14ac:dyDescent="0.3">
      <c r="A82" s="140" t="s">
        <v>183</v>
      </c>
      <c r="B82" s="141"/>
      <c r="C82" s="141"/>
      <c r="D82" s="226"/>
      <c r="E82" s="142" t="s">
        <v>184</v>
      </c>
      <c r="F82" s="141">
        <f>SUM(F75:F81)</f>
        <v>0</v>
      </c>
      <c r="G82" s="141">
        <f t="shared" ref="G82:H82" si="13">SUM(G75:G81)</f>
        <v>0</v>
      </c>
      <c r="H82" s="141">
        <f t="shared" si="13"/>
        <v>0</v>
      </c>
    </row>
    <row r="83" spans="1:8" x14ac:dyDescent="0.25">
      <c r="B83" s="121">
        <f>B82+B73+B56+B44+B27+B16</f>
        <v>71854824</v>
      </c>
      <c r="C83" s="121">
        <f>C82+C73+C56+C44+C27+C16</f>
        <v>107534595</v>
      </c>
      <c r="D83" s="121">
        <f>D82+D73+D56+D44+D27+D16</f>
        <v>92303605</v>
      </c>
      <c r="F83" s="121">
        <f>F82+F73+F56+F44+F27+F16</f>
        <v>71854824</v>
      </c>
      <c r="G83" s="121">
        <f>G82+G73+G56+G44+G27+G16</f>
        <v>107424155</v>
      </c>
      <c r="H83" s="121">
        <f>H82+H73+H56+H44+H27+H16</f>
        <v>92303605</v>
      </c>
    </row>
    <row r="84" spans="1:8" x14ac:dyDescent="0.25">
      <c r="A84" s="120" t="s">
        <v>228</v>
      </c>
      <c r="B84" s="121">
        <f>F83-B83</f>
        <v>0</v>
      </c>
    </row>
  </sheetData>
  <sheetProtection selectLockedCells="1" selectUnlockedCells="1"/>
  <mergeCells count="3">
    <mergeCell ref="A1:H1"/>
    <mergeCell ref="A29:H29"/>
    <mergeCell ref="A57:H57"/>
  </mergeCells>
  <phoneticPr fontId="21" type="noConversion"/>
  <printOptions horizontalCentered="1"/>
  <pageMargins left="0.15748031496062992" right="0.15748031496062992" top="0.75076923076923074" bottom="0.19685039370078741" header="0.11811023622047245" footer="0.51181102362204722"/>
  <pageSetup paperSize="9" scale="80" firstPageNumber="0" orientation="landscape" r:id="rId1"/>
  <headerFooter alignWithMargins="0">
    <oddHeader xml:space="preserve">&amp;C&amp;"Times New Roman,Normál"&amp;12 7. melléklet a 7/2018. (VI. 29.) önkormányzati rendelethez
Az önkormányzat 2018. évi költségvetéséről szóló 5/2016. (II.16.) önkormányzati rendelet 7. mellékletének helyébe a következő 7. melléklet lép: 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A3" sqref="A3:N3"/>
    </sheetView>
  </sheetViews>
  <sheetFormatPr defaultRowHeight="12.75" x14ac:dyDescent="0.2"/>
  <cols>
    <col min="1" max="1" width="31.42578125" style="34" customWidth="1"/>
    <col min="2" max="2" width="11.42578125" style="1" customWidth="1"/>
    <col min="3" max="9" width="11.140625" style="1" bestFit="1" customWidth="1"/>
    <col min="10" max="10" width="12.5703125" style="1" customWidth="1"/>
    <col min="11" max="11" width="12.140625" style="1" customWidth="1"/>
    <col min="12" max="12" width="11.85546875" style="1" customWidth="1"/>
    <col min="13" max="13" width="11.42578125" style="1" customWidth="1"/>
    <col min="14" max="14" width="11.140625" style="2" bestFit="1" customWidth="1"/>
    <col min="15" max="15" width="18" style="1" customWidth="1"/>
    <col min="16" max="16" width="14.42578125" style="1" customWidth="1"/>
    <col min="17" max="17" width="11.7109375" style="1" bestFit="1" customWidth="1"/>
    <col min="18" max="256" width="9.140625" style="1"/>
    <col min="257" max="257" width="51" style="1" customWidth="1"/>
    <col min="258" max="259" width="11.85546875" style="1" bestFit="1" customWidth="1"/>
    <col min="260" max="265" width="13.28515625" style="1" bestFit="1" customWidth="1"/>
    <col min="266" max="266" width="16.140625" style="1" bestFit="1" customWidth="1"/>
    <col min="267" max="269" width="13.28515625" style="1" bestFit="1" customWidth="1"/>
    <col min="270" max="270" width="14.140625" style="1" bestFit="1" customWidth="1"/>
    <col min="271" max="512" width="9.140625" style="1"/>
    <col min="513" max="513" width="51" style="1" customWidth="1"/>
    <col min="514" max="515" width="11.85546875" style="1" bestFit="1" customWidth="1"/>
    <col min="516" max="521" width="13.28515625" style="1" bestFit="1" customWidth="1"/>
    <col min="522" max="522" width="16.140625" style="1" bestFit="1" customWidth="1"/>
    <col min="523" max="525" width="13.28515625" style="1" bestFit="1" customWidth="1"/>
    <col min="526" max="526" width="14.140625" style="1" bestFit="1" customWidth="1"/>
    <col min="527" max="768" width="9.140625" style="1"/>
    <col min="769" max="769" width="51" style="1" customWidth="1"/>
    <col min="770" max="771" width="11.85546875" style="1" bestFit="1" customWidth="1"/>
    <col min="772" max="777" width="13.28515625" style="1" bestFit="1" customWidth="1"/>
    <col min="778" max="778" width="16.140625" style="1" bestFit="1" customWidth="1"/>
    <col min="779" max="781" width="13.28515625" style="1" bestFit="1" customWidth="1"/>
    <col min="782" max="782" width="14.140625" style="1" bestFit="1" customWidth="1"/>
    <col min="783" max="1024" width="9.140625" style="1"/>
    <col min="1025" max="1025" width="51" style="1" customWidth="1"/>
    <col min="1026" max="1027" width="11.85546875" style="1" bestFit="1" customWidth="1"/>
    <col min="1028" max="1033" width="13.28515625" style="1" bestFit="1" customWidth="1"/>
    <col min="1034" max="1034" width="16.140625" style="1" bestFit="1" customWidth="1"/>
    <col min="1035" max="1037" width="13.28515625" style="1" bestFit="1" customWidth="1"/>
    <col min="1038" max="1038" width="14.140625" style="1" bestFit="1" customWidth="1"/>
    <col min="1039" max="1280" width="9.140625" style="1"/>
    <col min="1281" max="1281" width="51" style="1" customWidth="1"/>
    <col min="1282" max="1283" width="11.85546875" style="1" bestFit="1" customWidth="1"/>
    <col min="1284" max="1289" width="13.28515625" style="1" bestFit="1" customWidth="1"/>
    <col min="1290" max="1290" width="16.140625" style="1" bestFit="1" customWidth="1"/>
    <col min="1291" max="1293" width="13.28515625" style="1" bestFit="1" customWidth="1"/>
    <col min="1294" max="1294" width="14.140625" style="1" bestFit="1" customWidth="1"/>
    <col min="1295" max="1536" width="9.140625" style="1"/>
    <col min="1537" max="1537" width="51" style="1" customWidth="1"/>
    <col min="1538" max="1539" width="11.85546875" style="1" bestFit="1" customWidth="1"/>
    <col min="1540" max="1545" width="13.28515625" style="1" bestFit="1" customWidth="1"/>
    <col min="1546" max="1546" width="16.140625" style="1" bestFit="1" customWidth="1"/>
    <col min="1547" max="1549" width="13.28515625" style="1" bestFit="1" customWidth="1"/>
    <col min="1550" max="1550" width="14.140625" style="1" bestFit="1" customWidth="1"/>
    <col min="1551" max="1792" width="9.140625" style="1"/>
    <col min="1793" max="1793" width="51" style="1" customWidth="1"/>
    <col min="1794" max="1795" width="11.85546875" style="1" bestFit="1" customWidth="1"/>
    <col min="1796" max="1801" width="13.28515625" style="1" bestFit="1" customWidth="1"/>
    <col min="1802" max="1802" width="16.140625" style="1" bestFit="1" customWidth="1"/>
    <col min="1803" max="1805" width="13.28515625" style="1" bestFit="1" customWidth="1"/>
    <col min="1806" max="1806" width="14.140625" style="1" bestFit="1" customWidth="1"/>
    <col min="1807" max="2048" width="9.140625" style="1"/>
    <col min="2049" max="2049" width="51" style="1" customWidth="1"/>
    <col min="2050" max="2051" width="11.85546875" style="1" bestFit="1" customWidth="1"/>
    <col min="2052" max="2057" width="13.28515625" style="1" bestFit="1" customWidth="1"/>
    <col min="2058" max="2058" width="16.140625" style="1" bestFit="1" customWidth="1"/>
    <col min="2059" max="2061" width="13.28515625" style="1" bestFit="1" customWidth="1"/>
    <col min="2062" max="2062" width="14.140625" style="1" bestFit="1" customWidth="1"/>
    <col min="2063" max="2304" width="9.140625" style="1"/>
    <col min="2305" max="2305" width="51" style="1" customWidth="1"/>
    <col min="2306" max="2307" width="11.85546875" style="1" bestFit="1" customWidth="1"/>
    <col min="2308" max="2313" width="13.28515625" style="1" bestFit="1" customWidth="1"/>
    <col min="2314" max="2314" width="16.140625" style="1" bestFit="1" customWidth="1"/>
    <col min="2315" max="2317" width="13.28515625" style="1" bestFit="1" customWidth="1"/>
    <col min="2318" max="2318" width="14.140625" style="1" bestFit="1" customWidth="1"/>
    <col min="2319" max="2560" width="9.140625" style="1"/>
    <col min="2561" max="2561" width="51" style="1" customWidth="1"/>
    <col min="2562" max="2563" width="11.85546875" style="1" bestFit="1" customWidth="1"/>
    <col min="2564" max="2569" width="13.28515625" style="1" bestFit="1" customWidth="1"/>
    <col min="2570" max="2570" width="16.140625" style="1" bestFit="1" customWidth="1"/>
    <col min="2571" max="2573" width="13.28515625" style="1" bestFit="1" customWidth="1"/>
    <col min="2574" max="2574" width="14.140625" style="1" bestFit="1" customWidth="1"/>
    <col min="2575" max="2816" width="9.140625" style="1"/>
    <col min="2817" max="2817" width="51" style="1" customWidth="1"/>
    <col min="2818" max="2819" width="11.85546875" style="1" bestFit="1" customWidth="1"/>
    <col min="2820" max="2825" width="13.28515625" style="1" bestFit="1" customWidth="1"/>
    <col min="2826" max="2826" width="16.140625" style="1" bestFit="1" customWidth="1"/>
    <col min="2827" max="2829" width="13.28515625" style="1" bestFit="1" customWidth="1"/>
    <col min="2830" max="2830" width="14.140625" style="1" bestFit="1" customWidth="1"/>
    <col min="2831" max="3072" width="9.140625" style="1"/>
    <col min="3073" max="3073" width="51" style="1" customWidth="1"/>
    <col min="3074" max="3075" width="11.85546875" style="1" bestFit="1" customWidth="1"/>
    <col min="3076" max="3081" width="13.28515625" style="1" bestFit="1" customWidth="1"/>
    <col min="3082" max="3082" width="16.140625" style="1" bestFit="1" customWidth="1"/>
    <col min="3083" max="3085" width="13.28515625" style="1" bestFit="1" customWidth="1"/>
    <col min="3086" max="3086" width="14.140625" style="1" bestFit="1" customWidth="1"/>
    <col min="3087" max="3328" width="9.140625" style="1"/>
    <col min="3329" max="3329" width="51" style="1" customWidth="1"/>
    <col min="3330" max="3331" width="11.85546875" style="1" bestFit="1" customWidth="1"/>
    <col min="3332" max="3337" width="13.28515625" style="1" bestFit="1" customWidth="1"/>
    <col min="3338" max="3338" width="16.140625" style="1" bestFit="1" customWidth="1"/>
    <col min="3339" max="3341" width="13.28515625" style="1" bestFit="1" customWidth="1"/>
    <col min="3342" max="3342" width="14.140625" style="1" bestFit="1" customWidth="1"/>
    <col min="3343" max="3584" width="9.140625" style="1"/>
    <col min="3585" max="3585" width="51" style="1" customWidth="1"/>
    <col min="3586" max="3587" width="11.85546875" style="1" bestFit="1" customWidth="1"/>
    <col min="3588" max="3593" width="13.28515625" style="1" bestFit="1" customWidth="1"/>
    <col min="3594" max="3594" width="16.140625" style="1" bestFit="1" customWidth="1"/>
    <col min="3595" max="3597" width="13.28515625" style="1" bestFit="1" customWidth="1"/>
    <col min="3598" max="3598" width="14.140625" style="1" bestFit="1" customWidth="1"/>
    <col min="3599" max="3840" width="9.140625" style="1"/>
    <col min="3841" max="3841" width="51" style="1" customWidth="1"/>
    <col min="3842" max="3843" width="11.85546875" style="1" bestFit="1" customWidth="1"/>
    <col min="3844" max="3849" width="13.28515625" style="1" bestFit="1" customWidth="1"/>
    <col min="3850" max="3850" width="16.140625" style="1" bestFit="1" customWidth="1"/>
    <col min="3851" max="3853" width="13.28515625" style="1" bestFit="1" customWidth="1"/>
    <col min="3854" max="3854" width="14.140625" style="1" bestFit="1" customWidth="1"/>
    <col min="3855" max="4096" width="9.140625" style="1"/>
    <col min="4097" max="4097" width="51" style="1" customWidth="1"/>
    <col min="4098" max="4099" width="11.85546875" style="1" bestFit="1" customWidth="1"/>
    <col min="4100" max="4105" width="13.28515625" style="1" bestFit="1" customWidth="1"/>
    <col min="4106" max="4106" width="16.140625" style="1" bestFit="1" customWidth="1"/>
    <col min="4107" max="4109" width="13.28515625" style="1" bestFit="1" customWidth="1"/>
    <col min="4110" max="4110" width="14.140625" style="1" bestFit="1" customWidth="1"/>
    <col min="4111" max="4352" width="9.140625" style="1"/>
    <col min="4353" max="4353" width="51" style="1" customWidth="1"/>
    <col min="4354" max="4355" width="11.85546875" style="1" bestFit="1" customWidth="1"/>
    <col min="4356" max="4361" width="13.28515625" style="1" bestFit="1" customWidth="1"/>
    <col min="4362" max="4362" width="16.140625" style="1" bestFit="1" customWidth="1"/>
    <col min="4363" max="4365" width="13.28515625" style="1" bestFit="1" customWidth="1"/>
    <col min="4366" max="4366" width="14.140625" style="1" bestFit="1" customWidth="1"/>
    <col min="4367" max="4608" width="9.140625" style="1"/>
    <col min="4609" max="4609" width="51" style="1" customWidth="1"/>
    <col min="4610" max="4611" width="11.85546875" style="1" bestFit="1" customWidth="1"/>
    <col min="4612" max="4617" width="13.28515625" style="1" bestFit="1" customWidth="1"/>
    <col min="4618" max="4618" width="16.140625" style="1" bestFit="1" customWidth="1"/>
    <col min="4619" max="4621" width="13.28515625" style="1" bestFit="1" customWidth="1"/>
    <col min="4622" max="4622" width="14.140625" style="1" bestFit="1" customWidth="1"/>
    <col min="4623" max="4864" width="9.140625" style="1"/>
    <col min="4865" max="4865" width="51" style="1" customWidth="1"/>
    <col min="4866" max="4867" width="11.85546875" style="1" bestFit="1" customWidth="1"/>
    <col min="4868" max="4873" width="13.28515625" style="1" bestFit="1" customWidth="1"/>
    <col min="4874" max="4874" width="16.140625" style="1" bestFit="1" customWidth="1"/>
    <col min="4875" max="4877" width="13.28515625" style="1" bestFit="1" customWidth="1"/>
    <col min="4878" max="4878" width="14.140625" style="1" bestFit="1" customWidth="1"/>
    <col min="4879" max="5120" width="9.140625" style="1"/>
    <col min="5121" max="5121" width="51" style="1" customWidth="1"/>
    <col min="5122" max="5123" width="11.85546875" style="1" bestFit="1" customWidth="1"/>
    <col min="5124" max="5129" width="13.28515625" style="1" bestFit="1" customWidth="1"/>
    <col min="5130" max="5130" width="16.140625" style="1" bestFit="1" customWidth="1"/>
    <col min="5131" max="5133" width="13.28515625" style="1" bestFit="1" customWidth="1"/>
    <col min="5134" max="5134" width="14.140625" style="1" bestFit="1" customWidth="1"/>
    <col min="5135" max="5376" width="9.140625" style="1"/>
    <col min="5377" max="5377" width="51" style="1" customWidth="1"/>
    <col min="5378" max="5379" width="11.85546875" style="1" bestFit="1" customWidth="1"/>
    <col min="5380" max="5385" width="13.28515625" style="1" bestFit="1" customWidth="1"/>
    <col min="5386" max="5386" width="16.140625" style="1" bestFit="1" customWidth="1"/>
    <col min="5387" max="5389" width="13.28515625" style="1" bestFit="1" customWidth="1"/>
    <col min="5390" max="5390" width="14.140625" style="1" bestFit="1" customWidth="1"/>
    <col min="5391" max="5632" width="9.140625" style="1"/>
    <col min="5633" max="5633" width="51" style="1" customWidth="1"/>
    <col min="5634" max="5635" width="11.85546875" style="1" bestFit="1" customWidth="1"/>
    <col min="5636" max="5641" width="13.28515625" style="1" bestFit="1" customWidth="1"/>
    <col min="5642" max="5642" width="16.140625" style="1" bestFit="1" customWidth="1"/>
    <col min="5643" max="5645" width="13.28515625" style="1" bestFit="1" customWidth="1"/>
    <col min="5646" max="5646" width="14.140625" style="1" bestFit="1" customWidth="1"/>
    <col min="5647" max="5888" width="9.140625" style="1"/>
    <col min="5889" max="5889" width="51" style="1" customWidth="1"/>
    <col min="5890" max="5891" width="11.85546875" style="1" bestFit="1" customWidth="1"/>
    <col min="5892" max="5897" width="13.28515625" style="1" bestFit="1" customWidth="1"/>
    <col min="5898" max="5898" width="16.140625" style="1" bestFit="1" customWidth="1"/>
    <col min="5899" max="5901" width="13.28515625" style="1" bestFit="1" customWidth="1"/>
    <col min="5902" max="5902" width="14.140625" style="1" bestFit="1" customWidth="1"/>
    <col min="5903" max="6144" width="9.140625" style="1"/>
    <col min="6145" max="6145" width="51" style="1" customWidth="1"/>
    <col min="6146" max="6147" width="11.85546875" style="1" bestFit="1" customWidth="1"/>
    <col min="6148" max="6153" width="13.28515625" style="1" bestFit="1" customWidth="1"/>
    <col min="6154" max="6154" width="16.140625" style="1" bestFit="1" customWidth="1"/>
    <col min="6155" max="6157" width="13.28515625" style="1" bestFit="1" customWidth="1"/>
    <col min="6158" max="6158" width="14.140625" style="1" bestFit="1" customWidth="1"/>
    <col min="6159" max="6400" width="9.140625" style="1"/>
    <col min="6401" max="6401" width="51" style="1" customWidth="1"/>
    <col min="6402" max="6403" width="11.85546875" style="1" bestFit="1" customWidth="1"/>
    <col min="6404" max="6409" width="13.28515625" style="1" bestFit="1" customWidth="1"/>
    <col min="6410" max="6410" width="16.140625" style="1" bestFit="1" customWidth="1"/>
    <col min="6411" max="6413" width="13.28515625" style="1" bestFit="1" customWidth="1"/>
    <col min="6414" max="6414" width="14.140625" style="1" bestFit="1" customWidth="1"/>
    <col min="6415" max="6656" width="9.140625" style="1"/>
    <col min="6657" max="6657" width="51" style="1" customWidth="1"/>
    <col min="6658" max="6659" width="11.85546875" style="1" bestFit="1" customWidth="1"/>
    <col min="6660" max="6665" width="13.28515625" style="1" bestFit="1" customWidth="1"/>
    <col min="6666" max="6666" width="16.140625" style="1" bestFit="1" customWidth="1"/>
    <col min="6667" max="6669" width="13.28515625" style="1" bestFit="1" customWidth="1"/>
    <col min="6670" max="6670" width="14.140625" style="1" bestFit="1" customWidth="1"/>
    <col min="6671" max="6912" width="9.140625" style="1"/>
    <col min="6913" max="6913" width="51" style="1" customWidth="1"/>
    <col min="6914" max="6915" width="11.85546875" style="1" bestFit="1" customWidth="1"/>
    <col min="6916" max="6921" width="13.28515625" style="1" bestFit="1" customWidth="1"/>
    <col min="6922" max="6922" width="16.140625" style="1" bestFit="1" customWidth="1"/>
    <col min="6923" max="6925" width="13.28515625" style="1" bestFit="1" customWidth="1"/>
    <col min="6926" max="6926" width="14.140625" style="1" bestFit="1" customWidth="1"/>
    <col min="6927" max="7168" width="9.140625" style="1"/>
    <col min="7169" max="7169" width="51" style="1" customWidth="1"/>
    <col min="7170" max="7171" width="11.85546875" style="1" bestFit="1" customWidth="1"/>
    <col min="7172" max="7177" width="13.28515625" style="1" bestFit="1" customWidth="1"/>
    <col min="7178" max="7178" width="16.140625" style="1" bestFit="1" customWidth="1"/>
    <col min="7179" max="7181" width="13.28515625" style="1" bestFit="1" customWidth="1"/>
    <col min="7182" max="7182" width="14.140625" style="1" bestFit="1" customWidth="1"/>
    <col min="7183" max="7424" width="9.140625" style="1"/>
    <col min="7425" max="7425" width="51" style="1" customWidth="1"/>
    <col min="7426" max="7427" width="11.85546875" style="1" bestFit="1" customWidth="1"/>
    <col min="7428" max="7433" width="13.28515625" style="1" bestFit="1" customWidth="1"/>
    <col min="7434" max="7434" width="16.140625" style="1" bestFit="1" customWidth="1"/>
    <col min="7435" max="7437" width="13.28515625" style="1" bestFit="1" customWidth="1"/>
    <col min="7438" max="7438" width="14.140625" style="1" bestFit="1" customWidth="1"/>
    <col min="7439" max="7680" width="9.140625" style="1"/>
    <col min="7681" max="7681" width="51" style="1" customWidth="1"/>
    <col min="7682" max="7683" width="11.85546875" style="1" bestFit="1" customWidth="1"/>
    <col min="7684" max="7689" width="13.28515625" style="1" bestFit="1" customWidth="1"/>
    <col min="7690" max="7690" width="16.140625" style="1" bestFit="1" customWidth="1"/>
    <col min="7691" max="7693" width="13.28515625" style="1" bestFit="1" customWidth="1"/>
    <col min="7694" max="7694" width="14.140625" style="1" bestFit="1" customWidth="1"/>
    <col min="7695" max="7936" width="9.140625" style="1"/>
    <col min="7937" max="7937" width="51" style="1" customWidth="1"/>
    <col min="7938" max="7939" width="11.85546875" style="1" bestFit="1" customWidth="1"/>
    <col min="7940" max="7945" width="13.28515625" style="1" bestFit="1" customWidth="1"/>
    <col min="7946" max="7946" width="16.140625" style="1" bestFit="1" customWidth="1"/>
    <col min="7947" max="7949" width="13.28515625" style="1" bestFit="1" customWidth="1"/>
    <col min="7950" max="7950" width="14.140625" style="1" bestFit="1" customWidth="1"/>
    <col min="7951" max="8192" width="9.140625" style="1"/>
    <col min="8193" max="8193" width="51" style="1" customWidth="1"/>
    <col min="8194" max="8195" width="11.85546875" style="1" bestFit="1" customWidth="1"/>
    <col min="8196" max="8201" width="13.28515625" style="1" bestFit="1" customWidth="1"/>
    <col min="8202" max="8202" width="16.140625" style="1" bestFit="1" customWidth="1"/>
    <col min="8203" max="8205" width="13.28515625" style="1" bestFit="1" customWidth="1"/>
    <col min="8206" max="8206" width="14.140625" style="1" bestFit="1" customWidth="1"/>
    <col min="8207" max="8448" width="9.140625" style="1"/>
    <col min="8449" max="8449" width="51" style="1" customWidth="1"/>
    <col min="8450" max="8451" width="11.85546875" style="1" bestFit="1" customWidth="1"/>
    <col min="8452" max="8457" width="13.28515625" style="1" bestFit="1" customWidth="1"/>
    <col min="8458" max="8458" width="16.140625" style="1" bestFit="1" customWidth="1"/>
    <col min="8459" max="8461" width="13.28515625" style="1" bestFit="1" customWidth="1"/>
    <col min="8462" max="8462" width="14.140625" style="1" bestFit="1" customWidth="1"/>
    <col min="8463" max="8704" width="9.140625" style="1"/>
    <col min="8705" max="8705" width="51" style="1" customWidth="1"/>
    <col min="8706" max="8707" width="11.85546875" style="1" bestFit="1" customWidth="1"/>
    <col min="8708" max="8713" width="13.28515625" style="1" bestFit="1" customWidth="1"/>
    <col min="8714" max="8714" width="16.140625" style="1" bestFit="1" customWidth="1"/>
    <col min="8715" max="8717" width="13.28515625" style="1" bestFit="1" customWidth="1"/>
    <col min="8718" max="8718" width="14.140625" style="1" bestFit="1" customWidth="1"/>
    <col min="8719" max="8960" width="9.140625" style="1"/>
    <col min="8961" max="8961" width="51" style="1" customWidth="1"/>
    <col min="8962" max="8963" width="11.85546875" style="1" bestFit="1" customWidth="1"/>
    <col min="8964" max="8969" width="13.28515625" style="1" bestFit="1" customWidth="1"/>
    <col min="8970" max="8970" width="16.140625" style="1" bestFit="1" customWidth="1"/>
    <col min="8971" max="8973" width="13.28515625" style="1" bestFit="1" customWidth="1"/>
    <col min="8974" max="8974" width="14.140625" style="1" bestFit="1" customWidth="1"/>
    <col min="8975" max="9216" width="9.140625" style="1"/>
    <col min="9217" max="9217" width="51" style="1" customWidth="1"/>
    <col min="9218" max="9219" width="11.85546875" style="1" bestFit="1" customWidth="1"/>
    <col min="9220" max="9225" width="13.28515625" style="1" bestFit="1" customWidth="1"/>
    <col min="9226" max="9226" width="16.140625" style="1" bestFit="1" customWidth="1"/>
    <col min="9227" max="9229" width="13.28515625" style="1" bestFit="1" customWidth="1"/>
    <col min="9230" max="9230" width="14.140625" style="1" bestFit="1" customWidth="1"/>
    <col min="9231" max="9472" width="9.140625" style="1"/>
    <col min="9473" max="9473" width="51" style="1" customWidth="1"/>
    <col min="9474" max="9475" width="11.85546875" style="1" bestFit="1" customWidth="1"/>
    <col min="9476" max="9481" width="13.28515625" style="1" bestFit="1" customWidth="1"/>
    <col min="9482" max="9482" width="16.140625" style="1" bestFit="1" customWidth="1"/>
    <col min="9483" max="9485" width="13.28515625" style="1" bestFit="1" customWidth="1"/>
    <col min="9486" max="9486" width="14.140625" style="1" bestFit="1" customWidth="1"/>
    <col min="9487" max="9728" width="9.140625" style="1"/>
    <col min="9729" max="9729" width="51" style="1" customWidth="1"/>
    <col min="9730" max="9731" width="11.85546875" style="1" bestFit="1" customWidth="1"/>
    <col min="9732" max="9737" width="13.28515625" style="1" bestFit="1" customWidth="1"/>
    <col min="9738" max="9738" width="16.140625" style="1" bestFit="1" customWidth="1"/>
    <col min="9739" max="9741" width="13.28515625" style="1" bestFit="1" customWidth="1"/>
    <col min="9742" max="9742" width="14.140625" style="1" bestFit="1" customWidth="1"/>
    <col min="9743" max="9984" width="9.140625" style="1"/>
    <col min="9985" max="9985" width="51" style="1" customWidth="1"/>
    <col min="9986" max="9987" width="11.85546875" style="1" bestFit="1" customWidth="1"/>
    <col min="9988" max="9993" width="13.28515625" style="1" bestFit="1" customWidth="1"/>
    <col min="9994" max="9994" width="16.140625" style="1" bestFit="1" customWidth="1"/>
    <col min="9995" max="9997" width="13.28515625" style="1" bestFit="1" customWidth="1"/>
    <col min="9998" max="9998" width="14.140625" style="1" bestFit="1" customWidth="1"/>
    <col min="9999" max="10240" width="9.140625" style="1"/>
    <col min="10241" max="10241" width="51" style="1" customWidth="1"/>
    <col min="10242" max="10243" width="11.85546875" style="1" bestFit="1" customWidth="1"/>
    <col min="10244" max="10249" width="13.28515625" style="1" bestFit="1" customWidth="1"/>
    <col min="10250" max="10250" width="16.140625" style="1" bestFit="1" customWidth="1"/>
    <col min="10251" max="10253" width="13.28515625" style="1" bestFit="1" customWidth="1"/>
    <col min="10254" max="10254" width="14.140625" style="1" bestFit="1" customWidth="1"/>
    <col min="10255" max="10496" width="9.140625" style="1"/>
    <col min="10497" max="10497" width="51" style="1" customWidth="1"/>
    <col min="10498" max="10499" width="11.85546875" style="1" bestFit="1" customWidth="1"/>
    <col min="10500" max="10505" width="13.28515625" style="1" bestFit="1" customWidth="1"/>
    <col min="10506" max="10506" width="16.140625" style="1" bestFit="1" customWidth="1"/>
    <col min="10507" max="10509" width="13.28515625" style="1" bestFit="1" customWidth="1"/>
    <col min="10510" max="10510" width="14.140625" style="1" bestFit="1" customWidth="1"/>
    <col min="10511" max="10752" width="9.140625" style="1"/>
    <col min="10753" max="10753" width="51" style="1" customWidth="1"/>
    <col min="10754" max="10755" width="11.85546875" style="1" bestFit="1" customWidth="1"/>
    <col min="10756" max="10761" width="13.28515625" style="1" bestFit="1" customWidth="1"/>
    <col min="10762" max="10762" width="16.140625" style="1" bestFit="1" customWidth="1"/>
    <col min="10763" max="10765" width="13.28515625" style="1" bestFit="1" customWidth="1"/>
    <col min="10766" max="10766" width="14.140625" style="1" bestFit="1" customWidth="1"/>
    <col min="10767" max="11008" width="9.140625" style="1"/>
    <col min="11009" max="11009" width="51" style="1" customWidth="1"/>
    <col min="11010" max="11011" width="11.85546875" style="1" bestFit="1" customWidth="1"/>
    <col min="11012" max="11017" width="13.28515625" style="1" bestFit="1" customWidth="1"/>
    <col min="11018" max="11018" width="16.140625" style="1" bestFit="1" customWidth="1"/>
    <col min="11019" max="11021" width="13.28515625" style="1" bestFit="1" customWidth="1"/>
    <col min="11022" max="11022" width="14.140625" style="1" bestFit="1" customWidth="1"/>
    <col min="11023" max="11264" width="9.140625" style="1"/>
    <col min="11265" max="11265" width="51" style="1" customWidth="1"/>
    <col min="11266" max="11267" width="11.85546875" style="1" bestFit="1" customWidth="1"/>
    <col min="11268" max="11273" width="13.28515625" style="1" bestFit="1" customWidth="1"/>
    <col min="11274" max="11274" width="16.140625" style="1" bestFit="1" customWidth="1"/>
    <col min="11275" max="11277" width="13.28515625" style="1" bestFit="1" customWidth="1"/>
    <col min="11278" max="11278" width="14.140625" style="1" bestFit="1" customWidth="1"/>
    <col min="11279" max="11520" width="9.140625" style="1"/>
    <col min="11521" max="11521" width="51" style="1" customWidth="1"/>
    <col min="11522" max="11523" width="11.85546875" style="1" bestFit="1" customWidth="1"/>
    <col min="11524" max="11529" width="13.28515625" style="1" bestFit="1" customWidth="1"/>
    <col min="11530" max="11530" width="16.140625" style="1" bestFit="1" customWidth="1"/>
    <col min="11531" max="11533" width="13.28515625" style="1" bestFit="1" customWidth="1"/>
    <col min="11534" max="11534" width="14.140625" style="1" bestFit="1" customWidth="1"/>
    <col min="11535" max="11776" width="9.140625" style="1"/>
    <col min="11777" max="11777" width="51" style="1" customWidth="1"/>
    <col min="11778" max="11779" width="11.85546875" style="1" bestFit="1" customWidth="1"/>
    <col min="11780" max="11785" width="13.28515625" style="1" bestFit="1" customWidth="1"/>
    <col min="11786" max="11786" width="16.140625" style="1" bestFit="1" customWidth="1"/>
    <col min="11787" max="11789" width="13.28515625" style="1" bestFit="1" customWidth="1"/>
    <col min="11790" max="11790" width="14.140625" style="1" bestFit="1" customWidth="1"/>
    <col min="11791" max="12032" width="9.140625" style="1"/>
    <col min="12033" max="12033" width="51" style="1" customWidth="1"/>
    <col min="12034" max="12035" width="11.85546875" style="1" bestFit="1" customWidth="1"/>
    <col min="12036" max="12041" width="13.28515625" style="1" bestFit="1" customWidth="1"/>
    <col min="12042" max="12042" width="16.140625" style="1" bestFit="1" customWidth="1"/>
    <col min="12043" max="12045" width="13.28515625" style="1" bestFit="1" customWidth="1"/>
    <col min="12046" max="12046" width="14.140625" style="1" bestFit="1" customWidth="1"/>
    <col min="12047" max="12288" width="9.140625" style="1"/>
    <col min="12289" max="12289" width="51" style="1" customWidth="1"/>
    <col min="12290" max="12291" width="11.85546875" style="1" bestFit="1" customWidth="1"/>
    <col min="12292" max="12297" width="13.28515625" style="1" bestFit="1" customWidth="1"/>
    <col min="12298" max="12298" width="16.140625" style="1" bestFit="1" customWidth="1"/>
    <col min="12299" max="12301" width="13.28515625" style="1" bestFit="1" customWidth="1"/>
    <col min="12302" max="12302" width="14.140625" style="1" bestFit="1" customWidth="1"/>
    <col min="12303" max="12544" width="9.140625" style="1"/>
    <col min="12545" max="12545" width="51" style="1" customWidth="1"/>
    <col min="12546" max="12547" width="11.85546875" style="1" bestFit="1" customWidth="1"/>
    <col min="12548" max="12553" width="13.28515625" style="1" bestFit="1" customWidth="1"/>
    <col min="12554" max="12554" width="16.140625" style="1" bestFit="1" customWidth="1"/>
    <col min="12555" max="12557" width="13.28515625" style="1" bestFit="1" customWidth="1"/>
    <col min="12558" max="12558" width="14.140625" style="1" bestFit="1" customWidth="1"/>
    <col min="12559" max="12800" width="9.140625" style="1"/>
    <col min="12801" max="12801" width="51" style="1" customWidth="1"/>
    <col min="12802" max="12803" width="11.85546875" style="1" bestFit="1" customWidth="1"/>
    <col min="12804" max="12809" width="13.28515625" style="1" bestFit="1" customWidth="1"/>
    <col min="12810" max="12810" width="16.140625" style="1" bestFit="1" customWidth="1"/>
    <col min="12811" max="12813" width="13.28515625" style="1" bestFit="1" customWidth="1"/>
    <col min="12814" max="12814" width="14.140625" style="1" bestFit="1" customWidth="1"/>
    <col min="12815" max="13056" width="9.140625" style="1"/>
    <col min="13057" max="13057" width="51" style="1" customWidth="1"/>
    <col min="13058" max="13059" width="11.85546875" style="1" bestFit="1" customWidth="1"/>
    <col min="13060" max="13065" width="13.28515625" style="1" bestFit="1" customWidth="1"/>
    <col min="13066" max="13066" width="16.140625" style="1" bestFit="1" customWidth="1"/>
    <col min="13067" max="13069" width="13.28515625" style="1" bestFit="1" customWidth="1"/>
    <col min="13070" max="13070" width="14.140625" style="1" bestFit="1" customWidth="1"/>
    <col min="13071" max="13312" width="9.140625" style="1"/>
    <col min="13313" max="13313" width="51" style="1" customWidth="1"/>
    <col min="13314" max="13315" width="11.85546875" style="1" bestFit="1" customWidth="1"/>
    <col min="13316" max="13321" width="13.28515625" style="1" bestFit="1" customWidth="1"/>
    <col min="13322" max="13322" width="16.140625" style="1" bestFit="1" customWidth="1"/>
    <col min="13323" max="13325" width="13.28515625" style="1" bestFit="1" customWidth="1"/>
    <col min="13326" max="13326" width="14.140625" style="1" bestFit="1" customWidth="1"/>
    <col min="13327" max="13568" width="9.140625" style="1"/>
    <col min="13569" max="13569" width="51" style="1" customWidth="1"/>
    <col min="13570" max="13571" width="11.85546875" style="1" bestFit="1" customWidth="1"/>
    <col min="13572" max="13577" width="13.28515625" style="1" bestFit="1" customWidth="1"/>
    <col min="13578" max="13578" width="16.140625" style="1" bestFit="1" customWidth="1"/>
    <col min="13579" max="13581" width="13.28515625" style="1" bestFit="1" customWidth="1"/>
    <col min="13582" max="13582" width="14.140625" style="1" bestFit="1" customWidth="1"/>
    <col min="13583" max="13824" width="9.140625" style="1"/>
    <col min="13825" max="13825" width="51" style="1" customWidth="1"/>
    <col min="13826" max="13827" width="11.85546875" style="1" bestFit="1" customWidth="1"/>
    <col min="13828" max="13833" width="13.28515625" style="1" bestFit="1" customWidth="1"/>
    <col min="13834" max="13834" width="16.140625" style="1" bestFit="1" customWidth="1"/>
    <col min="13835" max="13837" width="13.28515625" style="1" bestFit="1" customWidth="1"/>
    <col min="13838" max="13838" width="14.140625" style="1" bestFit="1" customWidth="1"/>
    <col min="13839" max="14080" width="9.140625" style="1"/>
    <col min="14081" max="14081" width="51" style="1" customWidth="1"/>
    <col min="14082" max="14083" width="11.85546875" style="1" bestFit="1" customWidth="1"/>
    <col min="14084" max="14089" width="13.28515625" style="1" bestFit="1" customWidth="1"/>
    <col min="14090" max="14090" width="16.140625" style="1" bestFit="1" customWidth="1"/>
    <col min="14091" max="14093" width="13.28515625" style="1" bestFit="1" customWidth="1"/>
    <col min="14094" max="14094" width="14.140625" style="1" bestFit="1" customWidth="1"/>
    <col min="14095" max="14336" width="9.140625" style="1"/>
    <col min="14337" max="14337" width="51" style="1" customWidth="1"/>
    <col min="14338" max="14339" width="11.85546875" style="1" bestFit="1" customWidth="1"/>
    <col min="14340" max="14345" width="13.28515625" style="1" bestFit="1" customWidth="1"/>
    <col min="14346" max="14346" width="16.140625" style="1" bestFit="1" customWidth="1"/>
    <col min="14347" max="14349" width="13.28515625" style="1" bestFit="1" customWidth="1"/>
    <col min="14350" max="14350" width="14.140625" style="1" bestFit="1" customWidth="1"/>
    <col min="14351" max="14592" width="9.140625" style="1"/>
    <col min="14593" max="14593" width="51" style="1" customWidth="1"/>
    <col min="14594" max="14595" width="11.85546875" style="1" bestFit="1" customWidth="1"/>
    <col min="14596" max="14601" width="13.28515625" style="1" bestFit="1" customWidth="1"/>
    <col min="14602" max="14602" width="16.140625" style="1" bestFit="1" customWidth="1"/>
    <col min="14603" max="14605" width="13.28515625" style="1" bestFit="1" customWidth="1"/>
    <col min="14606" max="14606" width="14.140625" style="1" bestFit="1" customWidth="1"/>
    <col min="14607" max="14848" width="9.140625" style="1"/>
    <col min="14849" max="14849" width="51" style="1" customWidth="1"/>
    <col min="14850" max="14851" width="11.85546875" style="1" bestFit="1" customWidth="1"/>
    <col min="14852" max="14857" width="13.28515625" style="1" bestFit="1" customWidth="1"/>
    <col min="14858" max="14858" width="16.140625" style="1" bestFit="1" customWidth="1"/>
    <col min="14859" max="14861" width="13.28515625" style="1" bestFit="1" customWidth="1"/>
    <col min="14862" max="14862" width="14.140625" style="1" bestFit="1" customWidth="1"/>
    <col min="14863" max="15104" width="9.140625" style="1"/>
    <col min="15105" max="15105" width="51" style="1" customWidth="1"/>
    <col min="15106" max="15107" width="11.85546875" style="1" bestFit="1" customWidth="1"/>
    <col min="15108" max="15113" width="13.28515625" style="1" bestFit="1" customWidth="1"/>
    <col min="15114" max="15114" width="16.140625" style="1" bestFit="1" customWidth="1"/>
    <col min="15115" max="15117" width="13.28515625" style="1" bestFit="1" customWidth="1"/>
    <col min="15118" max="15118" width="14.140625" style="1" bestFit="1" customWidth="1"/>
    <col min="15119" max="15360" width="9.140625" style="1"/>
    <col min="15361" max="15361" width="51" style="1" customWidth="1"/>
    <col min="15362" max="15363" width="11.85546875" style="1" bestFit="1" customWidth="1"/>
    <col min="15364" max="15369" width="13.28515625" style="1" bestFit="1" customWidth="1"/>
    <col min="15370" max="15370" width="16.140625" style="1" bestFit="1" customWidth="1"/>
    <col min="15371" max="15373" width="13.28515625" style="1" bestFit="1" customWidth="1"/>
    <col min="15374" max="15374" width="14.140625" style="1" bestFit="1" customWidth="1"/>
    <col min="15375" max="15616" width="9.140625" style="1"/>
    <col min="15617" max="15617" width="51" style="1" customWidth="1"/>
    <col min="15618" max="15619" width="11.85546875" style="1" bestFit="1" customWidth="1"/>
    <col min="15620" max="15625" width="13.28515625" style="1" bestFit="1" customWidth="1"/>
    <col min="15626" max="15626" width="16.140625" style="1" bestFit="1" customWidth="1"/>
    <col min="15627" max="15629" width="13.28515625" style="1" bestFit="1" customWidth="1"/>
    <col min="15630" max="15630" width="14.140625" style="1" bestFit="1" customWidth="1"/>
    <col min="15631" max="15872" width="9.140625" style="1"/>
    <col min="15873" max="15873" width="51" style="1" customWidth="1"/>
    <col min="15874" max="15875" width="11.85546875" style="1" bestFit="1" customWidth="1"/>
    <col min="15876" max="15881" width="13.28515625" style="1" bestFit="1" customWidth="1"/>
    <col min="15882" max="15882" width="16.140625" style="1" bestFit="1" customWidth="1"/>
    <col min="15883" max="15885" width="13.28515625" style="1" bestFit="1" customWidth="1"/>
    <col min="15886" max="15886" width="14.140625" style="1" bestFit="1" customWidth="1"/>
    <col min="15887" max="16128" width="9.140625" style="1"/>
    <col min="16129" max="16129" width="51" style="1" customWidth="1"/>
    <col min="16130" max="16131" width="11.85546875" style="1" bestFit="1" customWidth="1"/>
    <col min="16132" max="16137" width="13.28515625" style="1" bestFit="1" customWidth="1"/>
    <col min="16138" max="16138" width="16.140625" style="1" bestFit="1" customWidth="1"/>
    <col min="16139" max="16141" width="13.28515625" style="1" bestFit="1" customWidth="1"/>
    <col min="16142" max="16142" width="14.140625" style="1" bestFit="1" customWidth="1"/>
    <col min="16143" max="16384" width="9.140625" style="1"/>
  </cols>
  <sheetData>
    <row r="1" spans="1:17" x14ac:dyDescent="0.2">
      <c r="A1" s="29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7" ht="13.5" thickBot="1" x14ac:dyDescent="0.25">
      <c r="A2" s="29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452"/>
      <c r="N2" s="452"/>
    </row>
    <row r="3" spans="1:17" x14ac:dyDescent="0.2">
      <c r="A3" s="453" t="s">
        <v>464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5"/>
    </row>
    <row r="4" spans="1:17" x14ac:dyDescent="0.2">
      <c r="A4" s="30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5"/>
    </row>
    <row r="5" spans="1:17" s="2" customFormat="1" x14ac:dyDescent="0.2">
      <c r="A5" s="31" t="s">
        <v>80</v>
      </c>
      <c r="B5" s="24" t="s">
        <v>185</v>
      </c>
      <c r="C5" s="24" t="s">
        <v>186</v>
      </c>
      <c r="D5" s="24" t="s">
        <v>187</v>
      </c>
      <c r="E5" s="24" t="s">
        <v>188</v>
      </c>
      <c r="F5" s="24" t="s">
        <v>189</v>
      </c>
      <c r="G5" s="24" t="s">
        <v>190</v>
      </c>
      <c r="H5" s="24" t="s">
        <v>191</v>
      </c>
      <c r="I5" s="24" t="s">
        <v>192</v>
      </c>
      <c r="J5" s="24" t="s">
        <v>266</v>
      </c>
      <c r="K5" s="24" t="s">
        <v>193</v>
      </c>
      <c r="L5" s="24" t="s">
        <v>194</v>
      </c>
      <c r="M5" s="24" t="s">
        <v>195</v>
      </c>
      <c r="N5" s="26" t="s">
        <v>79</v>
      </c>
    </row>
    <row r="6" spans="1:17" ht="15.75" x14ac:dyDescent="0.25">
      <c r="A6" s="31" t="s">
        <v>196</v>
      </c>
      <c r="B6" s="241">
        <v>42502993</v>
      </c>
      <c r="C6" s="14">
        <f t="shared" ref="C6:M6" si="0">B36</f>
        <v>35227142.916666664</v>
      </c>
      <c r="D6" s="14">
        <f t="shared" si="0"/>
        <v>32213299.916666664</v>
      </c>
      <c r="E6" s="14">
        <f t="shared" si="0"/>
        <v>27478748.916666664</v>
      </c>
      <c r="F6" s="14">
        <f t="shared" si="0"/>
        <v>22369346.916666664</v>
      </c>
      <c r="G6" s="14">
        <f t="shared" si="0"/>
        <v>18556700.916666664</v>
      </c>
      <c r="H6" s="14">
        <f t="shared" si="0"/>
        <v>17954635.916666664</v>
      </c>
      <c r="I6" s="14">
        <f t="shared" si="0"/>
        <v>16369182.916666664</v>
      </c>
      <c r="J6" s="14">
        <f t="shared" si="0"/>
        <v>15815320.916666664</v>
      </c>
      <c r="K6" s="14">
        <f t="shared" si="0"/>
        <v>14643270.916666664</v>
      </c>
      <c r="L6" s="14">
        <f t="shared" si="0"/>
        <v>12661840.916666664</v>
      </c>
      <c r="M6" s="14">
        <f t="shared" si="0"/>
        <v>9529637.9166666642</v>
      </c>
      <c r="N6" s="27">
        <v>34515214</v>
      </c>
    </row>
    <row r="7" spans="1:17" ht="26.25" x14ac:dyDescent="0.25">
      <c r="A7" s="30" t="s">
        <v>267</v>
      </c>
      <c r="B7" s="242">
        <f>N7/12</f>
        <v>3464020.9166666665</v>
      </c>
      <c r="C7" s="242">
        <v>3464021</v>
      </c>
      <c r="D7" s="242">
        <v>3464021</v>
      </c>
      <c r="E7" s="242">
        <v>3464021</v>
      </c>
      <c r="F7" s="242">
        <v>3464021</v>
      </c>
      <c r="G7" s="242">
        <v>3464021</v>
      </c>
      <c r="H7" s="242">
        <v>3464021</v>
      </c>
      <c r="I7" s="242">
        <v>3464021</v>
      </c>
      <c r="J7" s="242">
        <v>3464021</v>
      </c>
      <c r="K7" s="242">
        <v>3464021</v>
      </c>
      <c r="L7" s="242">
        <v>3464021</v>
      </c>
      <c r="M7" s="242">
        <v>3464020</v>
      </c>
      <c r="N7" s="27">
        <v>41568251</v>
      </c>
      <c r="O7" s="11" t="e">
        <f>'1.tábla '!#REF!</f>
        <v>#REF!</v>
      </c>
      <c r="P7" s="11" t="e">
        <f>N7-O7</f>
        <v>#REF!</v>
      </c>
      <c r="Q7" s="11"/>
    </row>
    <row r="8" spans="1:17" ht="15.75" x14ac:dyDescent="0.25">
      <c r="A8" s="30" t="s">
        <v>153</v>
      </c>
      <c r="B8" s="238">
        <v>275676</v>
      </c>
      <c r="C8" s="238">
        <v>275676</v>
      </c>
      <c r="D8" s="238">
        <v>275676</v>
      </c>
      <c r="E8" s="238">
        <v>275676</v>
      </c>
      <c r="F8" s="238">
        <v>275676</v>
      </c>
      <c r="G8" s="238">
        <v>275676</v>
      </c>
      <c r="H8" s="238">
        <v>275676</v>
      </c>
      <c r="I8" s="238">
        <v>275676</v>
      </c>
      <c r="J8" s="238">
        <v>275676</v>
      </c>
      <c r="K8" s="238">
        <v>275676</v>
      </c>
      <c r="L8" s="238">
        <v>275676</v>
      </c>
      <c r="M8" s="238">
        <v>275674</v>
      </c>
      <c r="N8" s="27">
        <v>3308110</v>
      </c>
      <c r="O8" s="20" t="e">
        <f>'1.tábla '!#REF!</f>
        <v>#REF!</v>
      </c>
      <c r="P8" s="11" t="e">
        <f t="shared" ref="P8:P34" si="1">N8-O8</f>
        <v>#REF!</v>
      </c>
      <c r="Q8" s="11"/>
    </row>
    <row r="9" spans="1:17" ht="15.75" x14ac:dyDescent="0.25">
      <c r="A9" s="30" t="s">
        <v>197</v>
      </c>
      <c r="B9" s="238">
        <v>948583</v>
      </c>
      <c r="C9" s="238">
        <v>948583</v>
      </c>
      <c r="D9" s="238">
        <v>948583</v>
      </c>
      <c r="E9" s="238">
        <v>948583</v>
      </c>
      <c r="F9" s="238">
        <v>948583</v>
      </c>
      <c r="G9" s="238">
        <v>948583</v>
      </c>
      <c r="H9" s="238">
        <v>948583</v>
      </c>
      <c r="I9" s="238">
        <v>948583</v>
      </c>
      <c r="J9" s="238">
        <v>948583</v>
      </c>
      <c r="K9" s="238">
        <v>948583</v>
      </c>
      <c r="L9" s="238">
        <v>948583</v>
      </c>
      <c r="M9" s="238">
        <v>948587</v>
      </c>
      <c r="N9" s="27">
        <v>11383000</v>
      </c>
      <c r="O9" s="20" t="e">
        <f>'1.tábla '!#REF!</f>
        <v>#REF!</v>
      </c>
      <c r="P9" s="11" t="e">
        <f t="shared" si="1"/>
        <v>#REF!</v>
      </c>
      <c r="Q9" s="11"/>
    </row>
    <row r="10" spans="1:17" ht="26.25" x14ac:dyDescent="0.25">
      <c r="A10" s="30" t="s">
        <v>268</v>
      </c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7">
        <f t="shared" ref="N10:N18" si="2">SUM(B10:M10)</f>
        <v>0</v>
      </c>
      <c r="O10" s="11" t="e">
        <f>'1.tábla '!#REF!</f>
        <v>#REF!</v>
      </c>
      <c r="P10" s="11" t="e">
        <f t="shared" si="1"/>
        <v>#REF!</v>
      </c>
      <c r="Q10" s="11"/>
    </row>
    <row r="11" spans="1:17" ht="15.75" x14ac:dyDescent="0.25">
      <c r="A11" s="32" t="s">
        <v>198</v>
      </c>
      <c r="B11" s="243">
        <f t="shared" ref="B11:M11" si="3">SUM(B7:B10)</f>
        <v>4688279.916666666</v>
      </c>
      <c r="C11" s="243">
        <f t="shared" si="3"/>
        <v>4688280</v>
      </c>
      <c r="D11" s="243">
        <f t="shared" si="3"/>
        <v>4688280</v>
      </c>
      <c r="E11" s="243">
        <f t="shared" si="3"/>
        <v>4688280</v>
      </c>
      <c r="F11" s="243">
        <f t="shared" si="3"/>
        <v>4688280</v>
      </c>
      <c r="G11" s="243">
        <f t="shared" si="3"/>
        <v>4688280</v>
      </c>
      <c r="H11" s="243">
        <f t="shared" si="3"/>
        <v>4688280</v>
      </c>
      <c r="I11" s="243">
        <f t="shared" si="3"/>
        <v>4688280</v>
      </c>
      <c r="J11" s="243">
        <f t="shared" si="3"/>
        <v>4688280</v>
      </c>
      <c r="K11" s="243">
        <f t="shared" si="3"/>
        <v>4688280</v>
      </c>
      <c r="L11" s="243">
        <f t="shared" si="3"/>
        <v>4688280</v>
      </c>
      <c r="M11" s="243">
        <f t="shared" si="3"/>
        <v>4688281</v>
      </c>
      <c r="N11" s="27">
        <f t="shared" si="2"/>
        <v>56259360.916666664</v>
      </c>
      <c r="O11" s="3" t="e">
        <f>SUM(O7:O10)</f>
        <v>#REF!</v>
      </c>
      <c r="P11" s="11" t="e">
        <f t="shared" si="1"/>
        <v>#REF!</v>
      </c>
      <c r="Q11" s="11"/>
    </row>
    <row r="12" spans="1:17" ht="26.25" x14ac:dyDescent="0.25">
      <c r="A12" s="30" t="s">
        <v>269</v>
      </c>
      <c r="B12" s="238"/>
      <c r="C12" s="238"/>
      <c r="D12" s="238"/>
      <c r="E12" s="238"/>
      <c r="F12" s="238"/>
      <c r="G12" s="238">
        <v>0</v>
      </c>
      <c r="H12" s="238"/>
      <c r="I12" s="238"/>
      <c r="J12" s="238"/>
      <c r="K12" s="238">
        <v>0</v>
      </c>
      <c r="L12" s="238"/>
      <c r="M12" s="238"/>
      <c r="N12" s="27">
        <f t="shared" si="2"/>
        <v>0</v>
      </c>
      <c r="O12" s="11" t="e">
        <f>'1.tábla '!#REF!</f>
        <v>#REF!</v>
      </c>
      <c r="P12" s="11" t="e">
        <f t="shared" si="1"/>
        <v>#REF!</v>
      </c>
      <c r="Q12" s="11"/>
    </row>
    <row r="13" spans="1:17" ht="15.75" x14ac:dyDescent="0.25">
      <c r="A13" s="30" t="s">
        <v>270</v>
      </c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7">
        <f t="shared" si="2"/>
        <v>0</v>
      </c>
      <c r="O13" s="11" t="e">
        <f>'1.tábla '!#REF!</f>
        <v>#REF!</v>
      </c>
      <c r="P13" s="11" t="e">
        <f t="shared" si="1"/>
        <v>#REF!</v>
      </c>
      <c r="Q13" s="11"/>
    </row>
    <row r="14" spans="1:17" ht="26.25" x14ac:dyDescent="0.25">
      <c r="A14" s="30" t="s">
        <v>271</v>
      </c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7">
        <f t="shared" si="2"/>
        <v>0</v>
      </c>
      <c r="O14" s="11">
        <v>0</v>
      </c>
      <c r="P14" s="11">
        <f t="shared" si="1"/>
        <v>0</v>
      </c>
      <c r="Q14" s="11"/>
    </row>
    <row r="15" spans="1:17" ht="15.75" x14ac:dyDescent="0.25">
      <c r="A15" s="32" t="s">
        <v>199</v>
      </c>
      <c r="B15" s="243">
        <f t="shared" ref="B15:M15" si="4">SUM(B12:B14)</f>
        <v>0</v>
      </c>
      <c r="C15" s="243">
        <f t="shared" si="4"/>
        <v>0</v>
      </c>
      <c r="D15" s="243">
        <f t="shared" si="4"/>
        <v>0</v>
      </c>
      <c r="E15" s="243">
        <f t="shared" si="4"/>
        <v>0</v>
      </c>
      <c r="F15" s="243">
        <f t="shared" si="4"/>
        <v>0</v>
      </c>
      <c r="G15" s="243">
        <f t="shared" si="4"/>
        <v>0</v>
      </c>
      <c r="H15" s="243">
        <f t="shared" si="4"/>
        <v>0</v>
      </c>
      <c r="I15" s="243">
        <f t="shared" si="4"/>
        <v>0</v>
      </c>
      <c r="J15" s="243">
        <f t="shared" si="4"/>
        <v>0</v>
      </c>
      <c r="K15" s="243">
        <f t="shared" si="4"/>
        <v>0</v>
      </c>
      <c r="L15" s="243">
        <f t="shared" si="4"/>
        <v>0</v>
      </c>
      <c r="M15" s="243">
        <f t="shared" si="4"/>
        <v>0</v>
      </c>
      <c r="N15" s="27">
        <f t="shared" si="2"/>
        <v>0</v>
      </c>
      <c r="O15" s="21" t="e">
        <f>SUM(O12:O14)</f>
        <v>#REF!</v>
      </c>
      <c r="P15" s="11" t="e">
        <f t="shared" si="1"/>
        <v>#REF!</v>
      </c>
      <c r="Q15" s="11"/>
    </row>
    <row r="16" spans="1:17" s="2" customFormat="1" ht="25.5" x14ac:dyDescent="0.2">
      <c r="A16" s="31" t="s">
        <v>11</v>
      </c>
      <c r="B16" s="15">
        <f t="shared" ref="B16:M16" si="5">SUM(B11,B15)</f>
        <v>4688279.916666666</v>
      </c>
      <c r="C16" s="15">
        <f t="shared" si="5"/>
        <v>4688280</v>
      </c>
      <c r="D16" s="15">
        <f t="shared" si="5"/>
        <v>4688280</v>
      </c>
      <c r="E16" s="15">
        <f t="shared" si="5"/>
        <v>4688280</v>
      </c>
      <c r="F16" s="15">
        <f t="shared" si="5"/>
        <v>4688280</v>
      </c>
      <c r="G16" s="15">
        <f t="shared" si="5"/>
        <v>4688280</v>
      </c>
      <c r="H16" s="15">
        <f t="shared" si="5"/>
        <v>4688280</v>
      </c>
      <c r="I16" s="15">
        <f t="shared" si="5"/>
        <v>4688280</v>
      </c>
      <c r="J16" s="15">
        <f t="shared" si="5"/>
        <v>4688280</v>
      </c>
      <c r="K16" s="15">
        <f t="shared" si="5"/>
        <v>4688280</v>
      </c>
      <c r="L16" s="15">
        <f t="shared" si="5"/>
        <v>4688280</v>
      </c>
      <c r="M16" s="15">
        <f t="shared" si="5"/>
        <v>4688281</v>
      </c>
      <c r="N16" s="27">
        <f t="shared" si="2"/>
        <v>56259360.916666664</v>
      </c>
      <c r="O16" s="3" t="e">
        <f>O11+O15</f>
        <v>#REF!</v>
      </c>
      <c r="P16" s="11" t="e">
        <f t="shared" si="1"/>
        <v>#REF!</v>
      </c>
      <c r="Q16" s="11"/>
    </row>
    <row r="17" spans="1:17" ht="39" x14ac:dyDescent="0.25">
      <c r="A17" s="30" t="s">
        <v>279</v>
      </c>
      <c r="B17" s="238">
        <v>87020</v>
      </c>
      <c r="C17" s="238">
        <v>87020</v>
      </c>
      <c r="D17" s="238">
        <v>87020</v>
      </c>
      <c r="E17" s="238">
        <v>87020</v>
      </c>
      <c r="F17" s="238">
        <v>87020</v>
      </c>
      <c r="G17" s="238">
        <v>87020</v>
      </c>
      <c r="H17" s="238">
        <v>87020</v>
      </c>
      <c r="I17" s="238">
        <v>87020</v>
      </c>
      <c r="J17" s="238">
        <v>87020</v>
      </c>
      <c r="K17" s="238">
        <v>87020</v>
      </c>
      <c r="L17" s="238">
        <v>87020</v>
      </c>
      <c r="M17" s="238">
        <v>87020</v>
      </c>
      <c r="N17" s="44">
        <v>1044244</v>
      </c>
      <c r="O17" s="11" t="e">
        <f>'1.tábla '!#REF!</f>
        <v>#REF!</v>
      </c>
      <c r="P17" s="11" t="e">
        <f t="shared" si="1"/>
        <v>#REF!</v>
      </c>
      <c r="Q17" s="11"/>
    </row>
    <row r="18" spans="1:17" ht="26.25" x14ac:dyDescent="0.25">
      <c r="A18" s="30" t="s">
        <v>272</v>
      </c>
      <c r="B18" s="238">
        <v>35000000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7">
        <f t="shared" si="2"/>
        <v>35000000</v>
      </c>
      <c r="O18" s="11" t="e">
        <f>'1.tábla '!#REF!</f>
        <v>#REF!</v>
      </c>
      <c r="P18" s="11" t="e">
        <f t="shared" si="1"/>
        <v>#REF!</v>
      </c>
      <c r="Q18" s="11"/>
    </row>
    <row r="19" spans="1:17" x14ac:dyDescent="0.2">
      <c r="A19" s="31" t="s">
        <v>14</v>
      </c>
      <c r="B19" s="16">
        <f>SUM(B16:B18)</f>
        <v>39775299.916666664</v>
      </c>
      <c r="C19" s="16">
        <f t="shared" ref="C19:M19" si="6">SUM(C16:C18)</f>
        <v>4775300</v>
      </c>
      <c r="D19" s="16">
        <f t="shared" si="6"/>
        <v>4775300</v>
      </c>
      <c r="E19" s="16">
        <f t="shared" si="6"/>
        <v>4775300</v>
      </c>
      <c r="F19" s="16">
        <f t="shared" si="6"/>
        <v>4775300</v>
      </c>
      <c r="G19" s="16">
        <f t="shared" si="6"/>
        <v>4775300</v>
      </c>
      <c r="H19" s="16">
        <f t="shared" si="6"/>
        <v>4775300</v>
      </c>
      <c r="I19" s="16">
        <f t="shared" si="6"/>
        <v>4775300</v>
      </c>
      <c r="J19" s="16">
        <f t="shared" si="6"/>
        <v>4775300</v>
      </c>
      <c r="K19" s="16">
        <f t="shared" si="6"/>
        <v>4775300</v>
      </c>
      <c r="L19" s="16">
        <f t="shared" si="6"/>
        <v>4775300</v>
      </c>
      <c r="M19" s="16">
        <f t="shared" si="6"/>
        <v>4775301</v>
      </c>
      <c r="N19" s="17">
        <f>SUM(N16:N18)</f>
        <v>92303604.916666657</v>
      </c>
      <c r="O19" s="3" t="e">
        <f>O16+O17+O18</f>
        <v>#REF!</v>
      </c>
      <c r="P19" s="11" t="e">
        <f t="shared" si="1"/>
        <v>#REF!</v>
      </c>
      <c r="Q19" s="11"/>
    </row>
    <row r="20" spans="1:17" ht="15.75" x14ac:dyDescent="0.25">
      <c r="A20" s="30" t="s">
        <v>273</v>
      </c>
      <c r="B20" s="238">
        <v>1855755</v>
      </c>
      <c r="C20" s="238">
        <v>1855755</v>
      </c>
      <c r="D20" s="238">
        <v>1855755</v>
      </c>
      <c r="E20" s="238">
        <v>1855755</v>
      </c>
      <c r="F20" s="238">
        <v>1855755</v>
      </c>
      <c r="G20" s="238">
        <v>1855755</v>
      </c>
      <c r="H20" s="238">
        <v>1855755</v>
      </c>
      <c r="I20" s="238">
        <v>1855755</v>
      </c>
      <c r="J20" s="238">
        <v>1855755</v>
      </c>
      <c r="K20" s="238">
        <v>1855755</v>
      </c>
      <c r="L20" s="238">
        <v>1855755</v>
      </c>
      <c r="M20" s="238">
        <f>1855755+18</f>
        <v>1855773</v>
      </c>
      <c r="N20" s="113">
        <f>'3.tábla '!D6</f>
        <v>22269078</v>
      </c>
      <c r="O20" s="22" t="e">
        <f>'3.tábla '!#REF!</f>
        <v>#REF!</v>
      </c>
      <c r="P20" s="11" t="e">
        <f t="shared" si="1"/>
        <v>#REF!</v>
      </c>
      <c r="Q20" s="11"/>
    </row>
    <row r="21" spans="1:17" ht="26.25" x14ac:dyDescent="0.25">
      <c r="A21" s="30" t="s">
        <v>274</v>
      </c>
      <c r="B21" s="238">
        <v>303767</v>
      </c>
      <c r="C21" s="238">
        <v>303767</v>
      </c>
      <c r="D21" s="238">
        <v>303767</v>
      </c>
      <c r="E21" s="238">
        <v>303767</v>
      </c>
      <c r="F21" s="238">
        <v>303767</v>
      </c>
      <c r="G21" s="238">
        <v>303767</v>
      </c>
      <c r="H21" s="238">
        <v>303767</v>
      </c>
      <c r="I21" s="238">
        <v>303767</v>
      </c>
      <c r="J21" s="238">
        <v>303767</v>
      </c>
      <c r="K21" s="238">
        <v>303767</v>
      </c>
      <c r="L21" s="238">
        <v>303767</v>
      </c>
      <c r="M21" s="238">
        <v>303772</v>
      </c>
      <c r="N21" s="18">
        <f>'3.tábla '!D9</f>
        <v>3645209</v>
      </c>
      <c r="O21" s="22" t="e">
        <f>'3.tábla '!#REF!</f>
        <v>#REF!</v>
      </c>
      <c r="P21" s="11" t="e">
        <f t="shared" si="1"/>
        <v>#REF!</v>
      </c>
      <c r="Q21" s="11"/>
    </row>
    <row r="22" spans="1:17" ht="15.75" x14ac:dyDescent="0.25">
      <c r="A22" s="30" t="s">
        <v>275</v>
      </c>
      <c r="B22" s="238">
        <v>1905361</v>
      </c>
      <c r="C22" s="238">
        <v>1905361</v>
      </c>
      <c r="D22" s="238">
        <v>1905361</v>
      </c>
      <c r="E22" s="238">
        <v>1905361</v>
      </c>
      <c r="F22" s="238">
        <v>1905361</v>
      </c>
      <c r="G22" s="238">
        <v>1905361</v>
      </c>
      <c r="H22" s="238">
        <v>1905361</v>
      </c>
      <c r="I22" s="238">
        <v>1905361</v>
      </c>
      <c r="J22" s="238">
        <v>1905361</v>
      </c>
      <c r="K22" s="238">
        <v>1905361</v>
      </c>
      <c r="L22" s="238">
        <v>1905361</v>
      </c>
      <c r="M22" s="238">
        <v>1905362</v>
      </c>
      <c r="N22" s="18">
        <v>22864333</v>
      </c>
      <c r="O22" s="22" t="e">
        <f>'3.tábla '!#REF!</f>
        <v>#REF!</v>
      </c>
      <c r="P22" s="11" t="e">
        <f t="shared" si="1"/>
        <v>#REF!</v>
      </c>
      <c r="Q22" s="11"/>
    </row>
    <row r="23" spans="1:17" ht="15.75" x14ac:dyDescent="0.25">
      <c r="A23" s="30" t="s">
        <v>200</v>
      </c>
      <c r="B23" s="238">
        <v>0</v>
      </c>
      <c r="C23" s="238">
        <v>0</v>
      </c>
      <c r="D23" s="238">
        <v>170708</v>
      </c>
      <c r="E23" s="238">
        <v>170708</v>
      </c>
      <c r="F23" s="238">
        <v>170708</v>
      </c>
      <c r="G23" s="238">
        <v>0</v>
      </c>
      <c r="H23" s="238">
        <v>0</v>
      </c>
      <c r="I23" s="238">
        <v>0</v>
      </c>
      <c r="J23" s="238">
        <v>768188</v>
      </c>
      <c r="K23" s="238">
        <v>0</v>
      </c>
      <c r="L23" s="238">
        <v>0</v>
      </c>
      <c r="M23" s="238">
        <v>768188</v>
      </c>
      <c r="N23" s="18">
        <v>2048500</v>
      </c>
      <c r="O23" s="22" t="e">
        <f>'3.tábla '!#REF!</f>
        <v>#REF!</v>
      </c>
      <c r="P23" s="11" t="e">
        <f t="shared" si="1"/>
        <v>#REF!</v>
      </c>
      <c r="Q23" s="11"/>
    </row>
    <row r="24" spans="1:17" ht="26.25" x14ac:dyDescent="0.25">
      <c r="A24" s="30" t="s">
        <v>276</v>
      </c>
      <c r="B24" s="238"/>
      <c r="C24" s="238"/>
      <c r="D24" s="238"/>
      <c r="E24" s="238">
        <v>500000</v>
      </c>
      <c r="F24" s="238">
        <v>10000</v>
      </c>
      <c r="G24" s="238">
        <v>100000</v>
      </c>
      <c r="H24" s="238">
        <v>100000</v>
      </c>
      <c r="I24" s="238">
        <v>150000</v>
      </c>
      <c r="J24" s="238">
        <v>0</v>
      </c>
      <c r="K24" s="238"/>
      <c r="L24" s="238"/>
      <c r="M24" s="238">
        <v>0</v>
      </c>
      <c r="N24" s="18">
        <v>860000</v>
      </c>
      <c r="O24" s="22" t="e">
        <f>'4.tábla'!#REF!</f>
        <v>#REF!</v>
      </c>
      <c r="P24" s="11" t="e">
        <f t="shared" si="1"/>
        <v>#REF!</v>
      </c>
      <c r="Q24" s="11"/>
    </row>
    <row r="25" spans="1:17" ht="26.25" x14ac:dyDescent="0.25">
      <c r="A25" s="30" t="s">
        <v>277</v>
      </c>
      <c r="B25" s="238">
        <v>1114279</v>
      </c>
      <c r="C25" s="238">
        <v>1114279</v>
      </c>
      <c r="D25" s="238">
        <v>1114279</v>
      </c>
      <c r="E25" s="238">
        <v>1114279</v>
      </c>
      <c r="F25" s="238">
        <v>1114279</v>
      </c>
      <c r="G25" s="238">
        <v>1114279</v>
      </c>
      <c r="H25" s="238">
        <v>1114279</v>
      </c>
      <c r="I25" s="238">
        <v>1114279</v>
      </c>
      <c r="J25" s="238">
        <v>1114279</v>
      </c>
      <c r="K25" s="238">
        <v>1114279</v>
      </c>
      <c r="L25" s="238">
        <v>1114279</v>
      </c>
      <c r="M25" s="238">
        <v>1114280</v>
      </c>
      <c r="N25" s="18">
        <v>13371349</v>
      </c>
      <c r="O25" s="22" t="e">
        <f>'4.tábla'!#REF!</f>
        <v>#REF!</v>
      </c>
      <c r="P25" s="11" t="e">
        <f t="shared" si="1"/>
        <v>#REF!</v>
      </c>
      <c r="Q25" s="11"/>
    </row>
    <row r="26" spans="1:17" ht="15.75" x14ac:dyDescent="0.25">
      <c r="A26" s="30" t="s">
        <v>17</v>
      </c>
      <c r="B26" s="238">
        <v>5773950</v>
      </c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18">
        <f t="shared" ref="N26:N33" si="7">SUM(B26:M26)</f>
        <v>5773950</v>
      </c>
      <c r="O26" s="22" t="e">
        <f>'1.tábla '!#REF!</f>
        <v>#REF!</v>
      </c>
      <c r="P26" s="11" t="e">
        <f t="shared" si="1"/>
        <v>#REF!</v>
      </c>
      <c r="Q26" s="11"/>
    </row>
    <row r="27" spans="1:17" ht="15.75" x14ac:dyDescent="0.25">
      <c r="A27" s="32" t="s">
        <v>201</v>
      </c>
      <c r="B27" s="243">
        <f>SUM(B20:B26)</f>
        <v>10953112</v>
      </c>
      <c r="C27" s="243">
        <f t="shared" ref="C27:M27" si="8">SUM(C20:C26)</f>
        <v>5179162</v>
      </c>
      <c r="D27" s="243">
        <f t="shared" si="8"/>
        <v>5349870</v>
      </c>
      <c r="E27" s="243">
        <f t="shared" si="8"/>
        <v>5849870</v>
      </c>
      <c r="F27" s="243">
        <f t="shared" si="8"/>
        <v>5359870</v>
      </c>
      <c r="G27" s="243">
        <f t="shared" si="8"/>
        <v>5279162</v>
      </c>
      <c r="H27" s="243">
        <f t="shared" si="8"/>
        <v>5279162</v>
      </c>
      <c r="I27" s="243">
        <f t="shared" si="8"/>
        <v>5329162</v>
      </c>
      <c r="J27" s="243">
        <f t="shared" si="8"/>
        <v>5947350</v>
      </c>
      <c r="K27" s="243">
        <f t="shared" si="8"/>
        <v>5179162</v>
      </c>
      <c r="L27" s="243">
        <f t="shared" si="8"/>
        <v>5179162</v>
      </c>
      <c r="M27" s="243">
        <f t="shared" si="8"/>
        <v>5947375</v>
      </c>
      <c r="N27" s="18">
        <f>SUM(B27:M27)</f>
        <v>70832419</v>
      </c>
      <c r="O27" s="3" t="e">
        <f>SUM(O20:O26)</f>
        <v>#REF!</v>
      </c>
      <c r="P27" s="11" t="e">
        <f t="shared" si="1"/>
        <v>#REF!</v>
      </c>
      <c r="Q27" s="11"/>
    </row>
    <row r="28" spans="1:17" ht="15.75" x14ac:dyDescent="0.25">
      <c r="A28" s="30" t="s">
        <v>202</v>
      </c>
      <c r="B28" s="238"/>
      <c r="C28" s="238">
        <v>2500000</v>
      </c>
      <c r="D28" s="238">
        <v>50000</v>
      </c>
      <c r="E28" s="238"/>
      <c r="F28" s="238">
        <v>3228076</v>
      </c>
      <c r="G28" s="238">
        <v>98203</v>
      </c>
      <c r="H28" s="238"/>
      <c r="I28" s="238"/>
      <c r="J28" s="238"/>
      <c r="K28" s="238"/>
      <c r="L28" s="238">
        <v>2728341</v>
      </c>
      <c r="M28" s="238"/>
      <c r="N28" s="18">
        <v>8604620</v>
      </c>
      <c r="O28" s="22" t="e">
        <f>'5.tábla'!#REF!</f>
        <v>#REF!</v>
      </c>
      <c r="P28" s="11" t="e">
        <f t="shared" si="1"/>
        <v>#REF!</v>
      </c>
      <c r="Q28" s="11"/>
    </row>
    <row r="29" spans="1:17" ht="15.75" x14ac:dyDescent="0.25">
      <c r="A29" s="30" t="s">
        <v>203</v>
      </c>
      <c r="B29" s="238"/>
      <c r="C29" s="238"/>
      <c r="D29" s="238">
        <v>4000000</v>
      </c>
      <c r="E29" s="238">
        <v>4034832</v>
      </c>
      <c r="F29" s="238"/>
      <c r="G29" s="238"/>
      <c r="H29" s="238"/>
      <c r="I29" s="238"/>
      <c r="J29" s="238"/>
      <c r="K29" s="238">
        <v>1534713</v>
      </c>
      <c r="L29" s="238"/>
      <c r="M29" s="238"/>
      <c r="N29" s="18">
        <v>10537476</v>
      </c>
      <c r="O29" s="22" t="e">
        <f>'5.tábla'!#REF!</f>
        <v>#REF!</v>
      </c>
      <c r="P29" s="11" t="e">
        <f t="shared" si="1"/>
        <v>#REF!</v>
      </c>
      <c r="Q29" s="11"/>
    </row>
    <row r="30" spans="1:17" ht="15.75" x14ac:dyDescent="0.25">
      <c r="A30" s="30" t="s">
        <v>259</v>
      </c>
      <c r="B30" s="238"/>
      <c r="C30" s="238"/>
      <c r="D30" s="238"/>
      <c r="E30" s="238"/>
      <c r="F30" s="238"/>
      <c r="G30" s="238"/>
      <c r="H30" s="238"/>
      <c r="I30" s="238"/>
      <c r="J30" s="238"/>
      <c r="K30" s="238">
        <v>42855</v>
      </c>
      <c r="L30" s="238"/>
      <c r="M30" s="238"/>
      <c r="N30" s="18">
        <v>42855</v>
      </c>
      <c r="O30" s="22" t="e">
        <f>'5.tábla'!#REF!</f>
        <v>#REF!</v>
      </c>
      <c r="P30" s="11" t="e">
        <f t="shared" si="1"/>
        <v>#REF!</v>
      </c>
      <c r="Q30" s="11"/>
    </row>
    <row r="31" spans="1:17" ht="26.25" x14ac:dyDescent="0.25">
      <c r="A31" s="32" t="s">
        <v>204</v>
      </c>
      <c r="B31" s="243">
        <f>B28+B29+B30</f>
        <v>0</v>
      </c>
      <c r="C31" s="243">
        <f t="shared" ref="C31:M31" si="9">SUM(C28:C30)</f>
        <v>2500000</v>
      </c>
      <c r="D31" s="243">
        <f t="shared" si="9"/>
        <v>4050000</v>
      </c>
      <c r="E31" s="243">
        <f t="shared" si="9"/>
        <v>4034832</v>
      </c>
      <c r="F31" s="243">
        <f t="shared" si="9"/>
        <v>3228076</v>
      </c>
      <c r="G31" s="243">
        <f t="shared" si="9"/>
        <v>98203</v>
      </c>
      <c r="H31" s="243">
        <f t="shared" si="9"/>
        <v>0</v>
      </c>
      <c r="I31" s="243">
        <f t="shared" si="9"/>
        <v>0</v>
      </c>
      <c r="J31" s="243">
        <f t="shared" si="9"/>
        <v>0</v>
      </c>
      <c r="K31" s="243">
        <f t="shared" si="9"/>
        <v>1577568</v>
      </c>
      <c r="L31" s="243">
        <f t="shared" si="9"/>
        <v>2728341</v>
      </c>
      <c r="M31" s="243">
        <f t="shared" si="9"/>
        <v>0</v>
      </c>
      <c r="N31" s="18">
        <v>21471186</v>
      </c>
      <c r="O31" s="3" t="e">
        <f>SUM(O28:O30)</f>
        <v>#REF!</v>
      </c>
      <c r="P31" s="11" t="e">
        <f t="shared" si="1"/>
        <v>#REF!</v>
      </c>
      <c r="Q31" s="11"/>
    </row>
    <row r="32" spans="1:17" ht="25.5" x14ac:dyDescent="0.2">
      <c r="A32" s="31" t="s">
        <v>20</v>
      </c>
      <c r="B32" s="15">
        <f>SUM(B31,B27)</f>
        <v>10953112</v>
      </c>
      <c r="C32" s="15">
        <f t="shared" ref="C32:M32" si="10">SUM(C31,C27)</f>
        <v>7679162</v>
      </c>
      <c r="D32" s="15">
        <f t="shared" si="10"/>
        <v>9399870</v>
      </c>
      <c r="E32" s="15">
        <f t="shared" si="10"/>
        <v>9884702</v>
      </c>
      <c r="F32" s="15">
        <f t="shared" si="10"/>
        <v>8587946</v>
      </c>
      <c r="G32" s="15">
        <f t="shared" si="10"/>
        <v>5377365</v>
      </c>
      <c r="H32" s="15">
        <f t="shared" si="10"/>
        <v>5279162</v>
      </c>
      <c r="I32" s="15">
        <f t="shared" si="10"/>
        <v>5329162</v>
      </c>
      <c r="J32" s="15">
        <f t="shared" si="10"/>
        <v>5947350</v>
      </c>
      <c r="K32" s="15">
        <f t="shared" si="10"/>
        <v>6756730</v>
      </c>
      <c r="L32" s="15">
        <f t="shared" si="10"/>
        <v>7907503</v>
      </c>
      <c r="M32" s="15">
        <f t="shared" si="10"/>
        <v>5947375</v>
      </c>
      <c r="N32" s="18">
        <f>SUM(B32:M32)</f>
        <v>89049439</v>
      </c>
      <c r="O32" s="3" t="e">
        <f>O27+O31</f>
        <v>#REF!</v>
      </c>
      <c r="P32" s="11" t="e">
        <f t="shared" si="1"/>
        <v>#REF!</v>
      </c>
      <c r="Q32" s="11"/>
    </row>
    <row r="33" spans="1:17" ht="39" x14ac:dyDescent="0.25">
      <c r="A33" s="31" t="s">
        <v>205</v>
      </c>
      <c r="B33" s="239">
        <f>988057+109981</f>
        <v>1098038</v>
      </c>
      <c r="C33" s="239">
        <f>329943/3</f>
        <v>109981</v>
      </c>
      <c r="D33" s="239">
        <f>329943/3</f>
        <v>109981</v>
      </c>
      <c r="E33" s="239"/>
      <c r="F33" s="239"/>
      <c r="G33" s="239"/>
      <c r="H33" s="239">
        <v>1081591</v>
      </c>
      <c r="I33" s="239"/>
      <c r="J33" s="239"/>
      <c r="K33" s="239"/>
      <c r="L33" s="239"/>
      <c r="M33" s="239"/>
      <c r="N33" s="18">
        <f t="shared" si="7"/>
        <v>2399591</v>
      </c>
      <c r="O33" s="22" t="e">
        <f>'5.tábla'!#REF!</f>
        <v>#REF!</v>
      </c>
      <c r="P33" s="11" t="e">
        <f t="shared" si="1"/>
        <v>#REF!</v>
      </c>
      <c r="Q33" s="11"/>
    </row>
    <row r="34" spans="1:17" x14ac:dyDescent="0.2">
      <c r="A34" s="31" t="s">
        <v>22</v>
      </c>
      <c r="B34" s="15">
        <f>SUM(B32:B33)</f>
        <v>12051150</v>
      </c>
      <c r="C34" s="15">
        <f t="shared" ref="C34:M34" si="11">SUM(C32:C33)</f>
        <v>7789143</v>
      </c>
      <c r="D34" s="15">
        <f t="shared" si="11"/>
        <v>9509851</v>
      </c>
      <c r="E34" s="15">
        <f t="shared" si="11"/>
        <v>9884702</v>
      </c>
      <c r="F34" s="15">
        <f t="shared" si="11"/>
        <v>8587946</v>
      </c>
      <c r="G34" s="15">
        <f t="shared" si="11"/>
        <v>5377365</v>
      </c>
      <c r="H34" s="15">
        <f t="shared" si="11"/>
        <v>6360753</v>
      </c>
      <c r="I34" s="15">
        <f t="shared" si="11"/>
        <v>5329162</v>
      </c>
      <c r="J34" s="15">
        <f t="shared" si="11"/>
        <v>5947350</v>
      </c>
      <c r="K34" s="15">
        <f t="shared" si="11"/>
        <v>6756730</v>
      </c>
      <c r="L34" s="15">
        <f t="shared" si="11"/>
        <v>7907503</v>
      </c>
      <c r="M34" s="15">
        <f t="shared" si="11"/>
        <v>5947375</v>
      </c>
      <c r="N34" s="18">
        <f>SUM(B34:M34)</f>
        <v>91449030</v>
      </c>
      <c r="O34" s="3" t="e">
        <f>O32+O33</f>
        <v>#REF!</v>
      </c>
      <c r="P34" s="11" t="e">
        <f t="shared" si="1"/>
        <v>#REF!</v>
      </c>
      <c r="Q34" s="11"/>
    </row>
    <row r="35" spans="1:17" ht="25.5" x14ac:dyDescent="0.2">
      <c r="A35" s="31" t="s">
        <v>278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8"/>
    </row>
    <row r="36" spans="1:17" ht="13.5" thickBot="1" x14ac:dyDescent="0.25">
      <c r="A36" s="33" t="s">
        <v>206</v>
      </c>
      <c r="B36" s="19">
        <f>B6+B16+B17-B34</f>
        <v>35227142.916666664</v>
      </c>
      <c r="C36" s="19">
        <f t="shared" ref="C36:N36" si="12">C6+C16+C17-C34</f>
        <v>32213299.916666664</v>
      </c>
      <c r="D36" s="19">
        <f t="shared" si="12"/>
        <v>27478748.916666664</v>
      </c>
      <c r="E36" s="19">
        <f t="shared" si="12"/>
        <v>22369346.916666664</v>
      </c>
      <c r="F36" s="19">
        <f t="shared" si="12"/>
        <v>18556700.916666664</v>
      </c>
      <c r="G36" s="19">
        <f t="shared" si="12"/>
        <v>17954635.916666664</v>
      </c>
      <c r="H36" s="19">
        <f t="shared" si="12"/>
        <v>16369182.916666664</v>
      </c>
      <c r="I36" s="19">
        <f t="shared" si="12"/>
        <v>15815320.916666664</v>
      </c>
      <c r="J36" s="19">
        <f t="shared" si="12"/>
        <v>14643270.916666664</v>
      </c>
      <c r="K36" s="19">
        <f t="shared" si="12"/>
        <v>12661840.916666664</v>
      </c>
      <c r="L36" s="19">
        <f t="shared" si="12"/>
        <v>9529637.9166666642</v>
      </c>
      <c r="M36" s="19">
        <f t="shared" si="12"/>
        <v>8357563.9166666642</v>
      </c>
      <c r="N36" s="28">
        <f t="shared" si="12"/>
        <v>369788.91666665673</v>
      </c>
      <c r="O36" s="11"/>
    </row>
    <row r="38" spans="1:17" x14ac:dyDescent="0.2">
      <c r="N38" s="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Header>&amp;C&amp;"Times New Roman,Normál"&amp;12 8. melléklet
 az önkormányzat 2019. évi költségvetéséről szóló 2/2019. (II. 15.)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view="pageLayout" zoomScaleNormal="100" workbookViewId="0">
      <selection activeCell="D3" sqref="D3"/>
    </sheetView>
  </sheetViews>
  <sheetFormatPr defaultRowHeight="12.75" x14ac:dyDescent="0.2"/>
  <cols>
    <col min="1" max="1" width="48.28515625" style="337" customWidth="1"/>
    <col min="2" max="2" width="9.140625" style="338" customWidth="1"/>
    <col min="3" max="3" width="10.140625" style="338" customWidth="1"/>
    <col min="4" max="4" width="11.28515625" style="338" customWidth="1"/>
    <col min="5" max="5" width="11.28515625" style="338" bestFit="1" customWidth="1"/>
    <col min="6" max="6" width="11.28515625" style="338" customWidth="1"/>
    <col min="7" max="7" width="18" style="338" customWidth="1"/>
    <col min="8" max="256" width="9.140625" style="338"/>
    <col min="257" max="257" width="60.85546875" style="338" customWidth="1"/>
    <col min="258" max="258" width="13.42578125" style="338" customWidth="1"/>
    <col min="259" max="259" width="12.140625" style="338" customWidth="1"/>
    <col min="260" max="260" width="11.140625" style="338" customWidth="1"/>
    <col min="261" max="261" width="11.28515625" style="338" customWidth="1"/>
    <col min="262" max="262" width="12.28515625" style="338" customWidth="1"/>
    <col min="263" max="263" width="18" style="338" customWidth="1"/>
    <col min="264" max="512" width="9.140625" style="338"/>
    <col min="513" max="513" width="60.85546875" style="338" customWidth="1"/>
    <col min="514" max="514" width="13.42578125" style="338" customWidth="1"/>
    <col min="515" max="515" width="12.140625" style="338" customWidth="1"/>
    <col min="516" max="516" width="11.140625" style="338" customWidth="1"/>
    <col min="517" max="517" width="11.28515625" style="338" customWidth="1"/>
    <col min="518" max="518" width="12.28515625" style="338" customWidth="1"/>
    <col min="519" max="519" width="18" style="338" customWidth="1"/>
    <col min="520" max="768" width="9.140625" style="338"/>
    <col min="769" max="769" width="60.85546875" style="338" customWidth="1"/>
    <col min="770" max="770" width="13.42578125" style="338" customWidth="1"/>
    <col min="771" max="771" width="12.140625" style="338" customWidth="1"/>
    <col min="772" max="772" width="11.140625" style="338" customWidth="1"/>
    <col min="773" max="773" width="11.28515625" style="338" customWidth="1"/>
    <col min="774" max="774" width="12.28515625" style="338" customWidth="1"/>
    <col min="775" max="775" width="18" style="338" customWidth="1"/>
    <col min="776" max="1024" width="9.140625" style="338"/>
    <col min="1025" max="1025" width="60.85546875" style="338" customWidth="1"/>
    <col min="1026" max="1026" width="13.42578125" style="338" customWidth="1"/>
    <col min="1027" max="1027" width="12.140625" style="338" customWidth="1"/>
    <col min="1028" max="1028" width="11.140625" style="338" customWidth="1"/>
    <col min="1029" max="1029" width="11.28515625" style="338" customWidth="1"/>
    <col min="1030" max="1030" width="12.28515625" style="338" customWidth="1"/>
    <col min="1031" max="1031" width="18" style="338" customWidth="1"/>
    <col min="1032" max="1280" width="9.140625" style="338"/>
    <col min="1281" max="1281" width="60.85546875" style="338" customWidth="1"/>
    <col min="1282" max="1282" width="13.42578125" style="338" customWidth="1"/>
    <col min="1283" max="1283" width="12.140625" style="338" customWidth="1"/>
    <col min="1284" max="1284" width="11.140625" style="338" customWidth="1"/>
    <col min="1285" max="1285" width="11.28515625" style="338" customWidth="1"/>
    <col min="1286" max="1286" width="12.28515625" style="338" customWidth="1"/>
    <col min="1287" max="1287" width="18" style="338" customWidth="1"/>
    <col min="1288" max="1536" width="9.140625" style="338"/>
    <col min="1537" max="1537" width="60.85546875" style="338" customWidth="1"/>
    <col min="1538" max="1538" width="13.42578125" style="338" customWidth="1"/>
    <col min="1539" max="1539" width="12.140625" style="338" customWidth="1"/>
    <col min="1540" max="1540" width="11.140625" style="338" customWidth="1"/>
    <col min="1541" max="1541" width="11.28515625" style="338" customWidth="1"/>
    <col min="1542" max="1542" width="12.28515625" style="338" customWidth="1"/>
    <col min="1543" max="1543" width="18" style="338" customWidth="1"/>
    <col min="1544" max="1792" width="9.140625" style="338"/>
    <col min="1793" max="1793" width="60.85546875" style="338" customWidth="1"/>
    <col min="1794" max="1794" width="13.42578125" style="338" customWidth="1"/>
    <col min="1795" max="1795" width="12.140625" style="338" customWidth="1"/>
    <col min="1796" max="1796" width="11.140625" style="338" customWidth="1"/>
    <col min="1797" max="1797" width="11.28515625" style="338" customWidth="1"/>
    <col min="1798" max="1798" width="12.28515625" style="338" customWidth="1"/>
    <col min="1799" max="1799" width="18" style="338" customWidth="1"/>
    <col min="1800" max="2048" width="9.140625" style="338"/>
    <col min="2049" max="2049" width="60.85546875" style="338" customWidth="1"/>
    <col min="2050" max="2050" width="13.42578125" style="338" customWidth="1"/>
    <col min="2051" max="2051" width="12.140625" style="338" customWidth="1"/>
    <col min="2052" max="2052" width="11.140625" style="338" customWidth="1"/>
    <col min="2053" max="2053" width="11.28515625" style="338" customWidth="1"/>
    <col min="2054" max="2054" width="12.28515625" style="338" customWidth="1"/>
    <col min="2055" max="2055" width="18" style="338" customWidth="1"/>
    <col min="2056" max="2304" width="9.140625" style="338"/>
    <col min="2305" max="2305" width="60.85546875" style="338" customWidth="1"/>
    <col min="2306" max="2306" width="13.42578125" style="338" customWidth="1"/>
    <col min="2307" max="2307" width="12.140625" style="338" customWidth="1"/>
    <col min="2308" max="2308" width="11.140625" style="338" customWidth="1"/>
    <col min="2309" max="2309" width="11.28515625" style="338" customWidth="1"/>
    <col min="2310" max="2310" width="12.28515625" style="338" customWidth="1"/>
    <col min="2311" max="2311" width="18" style="338" customWidth="1"/>
    <col min="2312" max="2560" width="9.140625" style="338"/>
    <col min="2561" max="2561" width="60.85546875" style="338" customWidth="1"/>
    <col min="2562" max="2562" width="13.42578125" style="338" customWidth="1"/>
    <col min="2563" max="2563" width="12.140625" style="338" customWidth="1"/>
    <col min="2564" max="2564" width="11.140625" style="338" customWidth="1"/>
    <col min="2565" max="2565" width="11.28515625" style="338" customWidth="1"/>
    <col min="2566" max="2566" width="12.28515625" style="338" customWidth="1"/>
    <col min="2567" max="2567" width="18" style="338" customWidth="1"/>
    <col min="2568" max="2816" width="9.140625" style="338"/>
    <col min="2817" max="2817" width="60.85546875" style="338" customWidth="1"/>
    <col min="2818" max="2818" width="13.42578125" style="338" customWidth="1"/>
    <col min="2819" max="2819" width="12.140625" style="338" customWidth="1"/>
    <col min="2820" max="2820" width="11.140625" style="338" customWidth="1"/>
    <col min="2821" max="2821" width="11.28515625" style="338" customWidth="1"/>
    <col min="2822" max="2822" width="12.28515625" style="338" customWidth="1"/>
    <col min="2823" max="2823" width="18" style="338" customWidth="1"/>
    <col min="2824" max="3072" width="9.140625" style="338"/>
    <col min="3073" max="3073" width="60.85546875" style="338" customWidth="1"/>
    <col min="3074" max="3074" width="13.42578125" style="338" customWidth="1"/>
    <col min="3075" max="3075" width="12.140625" style="338" customWidth="1"/>
    <col min="3076" max="3076" width="11.140625" style="338" customWidth="1"/>
    <col min="3077" max="3077" width="11.28515625" style="338" customWidth="1"/>
    <col min="3078" max="3078" width="12.28515625" style="338" customWidth="1"/>
    <col min="3079" max="3079" width="18" style="338" customWidth="1"/>
    <col min="3080" max="3328" width="9.140625" style="338"/>
    <col min="3329" max="3329" width="60.85546875" style="338" customWidth="1"/>
    <col min="3330" max="3330" width="13.42578125" style="338" customWidth="1"/>
    <col min="3331" max="3331" width="12.140625" style="338" customWidth="1"/>
    <col min="3332" max="3332" width="11.140625" style="338" customWidth="1"/>
    <col min="3333" max="3333" width="11.28515625" style="338" customWidth="1"/>
    <col min="3334" max="3334" width="12.28515625" style="338" customWidth="1"/>
    <col min="3335" max="3335" width="18" style="338" customWidth="1"/>
    <col min="3336" max="3584" width="9.140625" style="338"/>
    <col min="3585" max="3585" width="60.85546875" style="338" customWidth="1"/>
    <col min="3586" max="3586" width="13.42578125" style="338" customWidth="1"/>
    <col min="3587" max="3587" width="12.140625" style="338" customWidth="1"/>
    <col min="3588" max="3588" width="11.140625" style="338" customWidth="1"/>
    <col min="3589" max="3589" width="11.28515625" style="338" customWidth="1"/>
    <col min="3590" max="3590" width="12.28515625" style="338" customWidth="1"/>
    <col min="3591" max="3591" width="18" style="338" customWidth="1"/>
    <col min="3592" max="3840" width="9.140625" style="338"/>
    <col min="3841" max="3841" width="60.85546875" style="338" customWidth="1"/>
    <col min="3842" max="3842" width="13.42578125" style="338" customWidth="1"/>
    <col min="3843" max="3843" width="12.140625" style="338" customWidth="1"/>
    <col min="3844" max="3844" width="11.140625" style="338" customWidth="1"/>
    <col min="3845" max="3845" width="11.28515625" style="338" customWidth="1"/>
    <col min="3846" max="3846" width="12.28515625" style="338" customWidth="1"/>
    <col min="3847" max="3847" width="18" style="338" customWidth="1"/>
    <col min="3848" max="4096" width="9.140625" style="338"/>
    <col min="4097" max="4097" width="60.85546875" style="338" customWidth="1"/>
    <col min="4098" max="4098" width="13.42578125" style="338" customWidth="1"/>
    <col min="4099" max="4099" width="12.140625" style="338" customWidth="1"/>
    <col min="4100" max="4100" width="11.140625" style="338" customWidth="1"/>
    <col min="4101" max="4101" width="11.28515625" style="338" customWidth="1"/>
    <col min="4102" max="4102" width="12.28515625" style="338" customWidth="1"/>
    <col min="4103" max="4103" width="18" style="338" customWidth="1"/>
    <col min="4104" max="4352" width="9.140625" style="338"/>
    <col min="4353" max="4353" width="60.85546875" style="338" customWidth="1"/>
    <col min="4354" max="4354" width="13.42578125" style="338" customWidth="1"/>
    <col min="4355" max="4355" width="12.140625" style="338" customWidth="1"/>
    <col min="4356" max="4356" width="11.140625" style="338" customWidth="1"/>
    <col min="4357" max="4357" width="11.28515625" style="338" customWidth="1"/>
    <col min="4358" max="4358" width="12.28515625" style="338" customWidth="1"/>
    <col min="4359" max="4359" width="18" style="338" customWidth="1"/>
    <col min="4360" max="4608" width="9.140625" style="338"/>
    <col min="4609" max="4609" width="60.85546875" style="338" customWidth="1"/>
    <col min="4610" max="4610" width="13.42578125" style="338" customWidth="1"/>
    <col min="4611" max="4611" width="12.140625" style="338" customWidth="1"/>
    <col min="4612" max="4612" width="11.140625" style="338" customWidth="1"/>
    <col min="4613" max="4613" width="11.28515625" style="338" customWidth="1"/>
    <col min="4614" max="4614" width="12.28515625" style="338" customWidth="1"/>
    <col min="4615" max="4615" width="18" style="338" customWidth="1"/>
    <col min="4616" max="4864" width="9.140625" style="338"/>
    <col min="4865" max="4865" width="60.85546875" style="338" customWidth="1"/>
    <col min="4866" max="4866" width="13.42578125" style="338" customWidth="1"/>
    <col min="4867" max="4867" width="12.140625" style="338" customWidth="1"/>
    <col min="4868" max="4868" width="11.140625" style="338" customWidth="1"/>
    <col min="4869" max="4869" width="11.28515625" style="338" customWidth="1"/>
    <col min="4870" max="4870" width="12.28515625" style="338" customWidth="1"/>
    <col min="4871" max="4871" width="18" style="338" customWidth="1"/>
    <col min="4872" max="5120" width="9.140625" style="338"/>
    <col min="5121" max="5121" width="60.85546875" style="338" customWidth="1"/>
    <col min="5122" max="5122" width="13.42578125" style="338" customWidth="1"/>
    <col min="5123" max="5123" width="12.140625" style="338" customWidth="1"/>
    <col min="5124" max="5124" width="11.140625" style="338" customWidth="1"/>
    <col min="5125" max="5125" width="11.28515625" style="338" customWidth="1"/>
    <col min="5126" max="5126" width="12.28515625" style="338" customWidth="1"/>
    <col min="5127" max="5127" width="18" style="338" customWidth="1"/>
    <col min="5128" max="5376" width="9.140625" style="338"/>
    <col min="5377" max="5377" width="60.85546875" style="338" customWidth="1"/>
    <col min="5378" max="5378" width="13.42578125" style="338" customWidth="1"/>
    <col min="5379" max="5379" width="12.140625" style="338" customWidth="1"/>
    <col min="5380" max="5380" width="11.140625" style="338" customWidth="1"/>
    <col min="5381" max="5381" width="11.28515625" style="338" customWidth="1"/>
    <col min="5382" max="5382" width="12.28515625" style="338" customWidth="1"/>
    <col min="5383" max="5383" width="18" style="338" customWidth="1"/>
    <col min="5384" max="5632" width="9.140625" style="338"/>
    <col min="5633" max="5633" width="60.85546875" style="338" customWidth="1"/>
    <col min="5634" max="5634" width="13.42578125" style="338" customWidth="1"/>
    <col min="5635" max="5635" width="12.140625" style="338" customWidth="1"/>
    <col min="5636" max="5636" width="11.140625" style="338" customWidth="1"/>
    <col min="5637" max="5637" width="11.28515625" style="338" customWidth="1"/>
    <col min="5638" max="5638" width="12.28515625" style="338" customWidth="1"/>
    <col min="5639" max="5639" width="18" style="338" customWidth="1"/>
    <col min="5640" max="5888" width="9.140625" style="338"/>
    <col min="5889" max="5889" width="60.85546875" style="338" customWidth="1"/>
    <col min="5890" max="5890" width="13.42578125" style="338" customWidth="1"/>
    <col min="5891" max="5891" width="12.140625" style="338" customWidth="1"/>
    <col min="5892" max="5892" width="11.140625" style="338" customWidth="1"/>
    <col min="5893" max="5893" width="11.28515625" style="338" customWidth="1"/>
    <col min="5894" max="5894" width="12.28515625" style="338" customWidth="1"/>
    <col min="5895" max="5895" width="18" style="338" customWidth="1"/>
    <col min="5896" max="6144" width="9.140625" style="338"/>
    <col min="6145" max="6145" width="60.85546875" style="338" customWidth="1"/>
    <col min="6146" max="6146" width="13.42578125" style="338" customWidth="1"/>
    <col min="6147" max="6147" width="12.140625" style="338" customWidth="1"/>
    <col min="6148" max="6148" width="11.140625" style="338" customWidth="1"/>
    <col min="6149" max="6149" width="11.28515625" style="338" customWidth="1"/>
    <col min="6150" max="6150" width="12.28515625" style="338" customWidth="1"/>
    <col min="6151" max="6151" width="18" style="338" customWidth="1"/>
    <col min="6152" max="6400" width="9.140625" style="338"/>
    <col min="6401" max="6401" width="60.85546875" style="338" customWidth="1"/>
    <col min="6402" max="6402" width="13.42578125" style="338" customWidth="1"/>
    <col min="6403" max="6403" width="12.140625" style="338" customWidth="1"/>
    <col min="6404" max="6404" width="11.140625" style="338" customWidth="1"/>
    <col min="6405" max="6405" width="11.28515625" style="338" customWidth="1"/>
    <col min="6406" max="6406" width="12.28515625" style="338" customWidth="1"/>
    <col min="6407" max="6407" width="18" style="338" customWidth="1"/>
    <col min="6408" max="6656" width="9.140625" style="338"/>
    <col min="6657" max="6657" width="60.85546875" style="338" customWidth="1"/>
    <col min="6658" max="6658" width="13.42578125" style="338" customWidth="1"/>
    <col min="6659" max="6659" width="12.140625" style="338" customWidth="1"/>
    <col min="6660" max="6660" width="11.140625" style="338" customWidth="1"/>
    <col min="6661" max="6661" width="11.28515625" style="338" customWidth="1"/>
    <col min="6662" max="6662" width="12.28515625" style="338" customWidth="1"/>
    <col min="6663" max="6663" width="18" style="338" customWidth="1"/>
    <col min="6664" max="6912" width="9.140625" style="338"/>
    <col min="6913" max="6913" width="60.85546875" style="338" customWidth="1"/>
    <col min="6914" max="6914" width="13.42578125" style="338" customWidth="1"/>
    <col min="6915" max="6915" width="12.140625" style="338" customWidth="1"/>
    <col min="6916" max="6916" width="11.140625" style="338" customWidth="1"/>
    <col min="6917" max="6917" width="11.28515625" style="338" customWidth="1"/>
    <col min="6918" max="6918" width="12.28515625" style="338" customWidth="1"/>
    <col min="6919" max="6919" width="18" style="338" customWidth="1"/>
    <col min="6920" max="7168" width="9.140625" style="338"/>
    <col min="7169" max="7169" width="60.85546875" style="338" customWidth="1"/>
    <col min="7170" max="7170" width="13.42578125" style="338" customWidth="1"/>
    <col min="7171" max="7171" width="12.140625" style="338" customWidth="1"/>
    <col min="7172" max="7172" width="11.140625" style="338" customWidth="1"/>
    <col min="7173" max="7173" width="11.28515625" style="338" customWidth="1"/>
    <col min="7174" max="7174" width="12.28515625" style="338" customWidth="1"/>
    <col min="7175" max="7175" width="18" style="338" customWidth="1"/>
    <col min="7176" max="7424" width="9.140625" style="338"/>
    <col min="7425" max="7425" width="60.85546875" style="338" customWidth="1"/>
    <col min="7426" max="7426" width="13.42578125" style="338" customWidth="1"/>
    <col min="7427" max="7427" width="12.140625" style="338" customWidth="1"/>
    <col min="7428" max="7428" width="11.140625" style="338" customWidth="1"/>
    <col min="7429" max="7429" width="11.28515625" style="338" customWidth="1"/>
    <col min="7430" max="7430" width="12.28515625" style="338" customWidth="1"/>
    <col min="7431" max="7431" width="18" style="338" customWidth="1"/>
    <col min="7432" max="7680" width="9.140625" style="338"/>
    <col min="7681" max="7681" width="60.85546875" style="338" customWidth="1"/>
    <col min="7682" max="7682" width="13.42578125" style="338" customWidth="1"/>
    <col min="7683" max="7683" width="12.140625" style="338" customWidth="1"/>
    <col min="7684" max="7684" width="11.140625" style="338" customWidth="1"/>
    <col min="7685" max="7685" width="11.28515625" style="338" customWidth="1"/>
    <col min="7686" max="7686" width="12.28515625" style="338" customWidth="1"/>
    <col min="7687" max="7687" width="18" style="338" customWidth="1"/>
    <col min="7688" max="7936" width="9.140625" style="338"/>
    <col min="7937" max="7937" width="60.85546875" style="338" customWidth="1"/>
    <col min="7938" max="7938" width="13.42578125" style="338" customWidth="1"/>
    <col min="7939" max="7939" width="12.140625" style="338" customWidth="1"/>
    <col min="7940" max="7940" width="11.140625" style="338" customWidth="1"/>
    <col min="7941" max="7941" width="11.28515625" style="338" customWidth="1"/>
    <col min="7942" max="7942" width="12.28515625" style="338" customWidth="1"/>
    <col min="7943" max="7943" width="18" style="338" customWidth="1"/>
    <col min="7944" max="8192" width="9.140625" style="338"/>
    <col min="8193" max="8193" width="60.85546875" style="338" customWidth="1"/>
    <col min="8194" max="8194" width="13.42578125" style="338" customWidth="1"/>
    <col min="8195" max="8195" width="12.140625" style="338" customWidth="1"/>
    <col min="8196" max="8196" width="11.140625" style="338" customWidth="1"/>
    <col min="8197" max="8197" width="11.28515625" style="338" customWidth="1"/>
    <col min="8198" max="8198" width="12.28515625" style="338" customWidth="1"/>
    <col min="8199" max="8199" width="18" style="338" customWidth="1"/>
    <col min="8200" max="8448" width="9.140625" style="338"/>
    <col min="8449" max="8449" width="60.85546875" style="338" customWidth="1"/>
    <col min="8450" max="8450" width="13.42578125" style="338" customWidth="1"/>
    <col min="8451" max="8451" width="12.140625" style="338" customWidth="1"/>
    <col min="8452" max="8452" width="11.140625" style="338" customWidth="1"/>
    <col min="8453" max="8453" width="11.28515625" style="338" customWidth="1"/>
    <col min="8454" max="8454" width="12.28515625" style="338" customWidth="1"/>
    <col min="8455" max="8455" width="18" style="338" customWidth="1"/>
    <col min="8456" max="8704" width="9.140625" style="338"/>
    <col min="8705" max="8705" width="60.85546875" style="338" customWidth="1"/>
    <col min="8706" max="8706" width="13.42578125" style="338" customWidth="1"/>
    <col min="8707" max="8707" width="12.140625" style="338" customWidth="1"/>
    <col min="8708" max="8708" width="11.140625" style="338" customWidth="1"/>
    <col min="8709" max="8709" width="11.28515625" style="338" customWidth="1"/>
    <col min="8710" max="8710" width="12.28515625" style="338" customWidth="1"/>
    <col min="8711" max="8711" width="18" style="338" customWidth="1"/>
    <col min="8712" max="8960" width="9.140625" style="338"/>
    <col min="8961" max="8961" width="60.85546875" style="338" customWidth="1"/>
    <col min="8962" max="8962" width="13.42578125" style="338" customWidth="1"/>
    <col min="8963" max="8963" width="12.140625" style="338" customWidth="1"/>
    <col min="8964" max="8964" width="11.140625" style="338" customWidth="1"/>
    <col min="8965" max="8965" width="11.28515625" style="338" customWidth="1"/>
    <col min="8966" max="8966" width="12.28515625" style="338" customWidth="1"/>
    <col min="8967" max="8967" width="18" style="338" customWidth="1"/>
    <col min="8968" max="9216" width="9.140625" style="338"/>
    <col min="9217" max="9217" width="60.85546875" style="338" customWidth="1"/>
    <col min="9218" max="9218" width="13.42578125" style="338" customWidth="1"/>
    <col min="9219" max="9219" width="12.140625" style="338" customWidth="1"/>
    <col min="9220" max="9220" width="11.140625" style="338" customWidth="1"/>
    <col min="9221" max="9221" width="11.28515625" style="338" customWidth="1"/>
    <col min="9222" max="9222" width="12.28515625" style="338" customWidth="1"/>
    <col min="9223" max="9223" width="18" style="338" customWidth="1"/>
    <col min="9224" max="9472" width="9.140625" style="338"/>
    <col min="9473" max="9473" width="60.85546875" style="338" customWidth="1"/>
    <col min="9474" max="9474" width="13.42578125" style="338" customWidth="1"/>
    <col min="9475" max="9475" width="12.140625" style="338" customWidth="1"/>
    <col min="9476" max="9476" width="11.140625" style="338" customWidth="1"/>
    <col min="9477" max="9477" width="11.28515625" style="338" customWidth="1"/>
    <col min="9478" max="9478" width="12.28515625" style="338" customWidth="1"/>
    <col min="9479" max="9479" width="18" style="338" customWidth="1"/>
    <col min="9480" max="9728" width="9.140625" style="338"/>
    <col min="9729" max="9729" width="60.85546875" style="338" customWidth="1"/>
    <col min="9730" max="9730" width="13.42578125" style="338" customWidth="1"/>
    <col min="9731" max="9731" width="12.140625" style="338" customWidth="1"/>
    <col min="9732" max="9732" width="11.140625" style="338" customWidth="1"/>
    <col min="9733" max="9733" width="11.28515625" style="338" customWidth="1"/>
    <col min="9734" max="9734" width="12.28515625" style="338" customWidth="1"/>
    <col min="9735" max="9735" width="18" style="338" customWidth="1"/>
    <col min="9736" max="9984" width="9.140625" style="338"/>
    <col min="9985" max="9985" width="60.85546875" style="338" customWidth="1"/>
    <col min="9986" max="9986" width="13.42578125" style="338" customWidth="1"/>
    <col min="9987" max="9987" width="12.140625" style="338" customWidth="1"/>
    <col min="9988" max="9988" width="11.140625" style="338" customWidth="1"/>
    <col min="9989" max="9989" width="11.28515625" style="338" customWidth="1"/>
    <col min="9990" max="9990" width="12.28515625" style="338" customWidth="1"/>
    <col min="9991" max="9991" width="18" style="338" customWidth="1"/>
    <col min="9992" max="10240" width="9.140625" style="338"/>
    <col min="10241" max="10241" width="60.85546875" style="338" customWidth="1"/>
    <col min="10242" max="10242" width="13.42578125" style="338" customWidth="1"/>
    <col min="10243" max="10243" width="12.140625" style="338" customWidth="1"/>
    <col min="10244" max="10244" width="11.140625" style="338" customWidth="1"/>
    <col min="10245" max="10245" width="11.28515625" style="338" customWidth="1"/>
    <col min="10246" max="10246" width="12.28515625" style="338" customWidth="1"/>
    <col min="10247" max="10247" width="18" style="338" customWidth="1"/>
    <col min="10248" max="10496" width="9.140625" style="338"/>
    <col min="10497" max="10497" width="60.85546875" style="338" customWidth="1"/>
    <col min="10498" max="10498" width="13.42578125" style="338" customWidth="1"/>
    <col min="10499" max="10499" width="12.140625" style="338" customWidth="1"/>
    <col min="10500" max="10500" width="11.140625" style="338" customWidth="1"/>
    <col min="10501" max="10501" width="11.28515625" style="338" customWidth="1"/>
    <col min="10502" max="10502" width="12.28515625" style="338" customWidth="1"/>
    <col min="10503" max="10503" width="18" style="338" customWidth="1"/>
    <col min="10504" max="10752" width="9.140625" style="338"/>
    <col min="10753" max="10753" width="60.85546875" style="338" customWidth="1"/>
    <col min="10754" max="10754" width="13.42578125" style="338" customWidth="1"/>
    <col min="10755" max="10755" width="12.140625" style="338" customWidth="1"/>
    <col min="10756" max="10756" width="11.140625" style="338" customWidth="1"/>
    <col min="10757" max="10757" width="11.28515625" style="338" customWidth="1"/>
    <col min="10758" max="10758" width="12.28515625" style="338" customWidth="1"/>
    <col min="10759" max="10759" width="18" style="338" customWidth="1"/>
    <col min="10760" max="11008" width="9.140625" style="338"/>
    <col min="11009" max="11009" width="60.85546875" style="338" customWidth="1"/>
    <col min="11010" max="11010" width="13.42578125" style="338" customWidth="1"/>
    <col min="11011" max="11011" width="12.140625" style="338" customWidth="1"/>
    <col min="11012" max="11012" width="11.140625" style="338" customWidth="1"/>
    <col min="11013" max="11013" width="11.28515625" style="338" customWidth="1"/>
    <col min="11014" max="11014" width="12.28515625" style="338" customWidth="1"/>
    <col min="11015" max="11015" width="18" style="338" customWidth="1"/>
    <col min="11016" max="11264" width="9.140625" style="338"/>
    <col min="11265" max="11265" width="60.85546875" style="338" customWidth="1"/>
    <col min="11266" max="11266" width="13.42578125" style="338" customWidth="1"/>
    <col min="11267" max="11267" width="12.140625" style="338" customWidth="1"/>
    <col min="11268" max="11268" width="11.140625" style="338" customWidth="1"/>
    <col min="11269" max="11269" width="11.28515625" style="338" customWidth="1"/>
    <col min="11270" max="11270" width="12.28515625" style="338" customWidth="1"/>
    <col min="11271" max="11271" width="18" style="338" customWidth="1"/>
    <col min="11272" max="11520" width="9.140625" style="338"/>
    <col min="11521" max="11521" width="60.85546875" style="338" customWidth="1"/>
    <col min="11522" max="11522" width="13.42578125" style="338" customWidth="1"/>
    <col min="11523" max="11523" width="12.140625" style="338" customWidth="1"/>
    <col min="11524" max="11524" width="11.140625" style="338" customWidth="1"/>
    <col min="11525" max="11525" width="11.28515625" style="338" customWidth="1"/>
    <col min="11526" max="11526" width="12.28515625" style="338" customWidth="1"/>
    <col min="11527" max="11527" width="18" style="338" customWidth="1"/>
    <col min="11528" max="11776" width="9.140625" style="338"/>
    <col min="11777" max="11777" width="60.85546875" style="338" customWidth="1"/>
    <col min="11778" max="11778" width="13.42578125" style="338" customWidth="1"/>
    <col min="11779" max="11779" width="12.140625" style="338" customWidth="1"/>
    <col min="11780" max="11780" width="11.140625" style="338" customWidth="1"/>
    <col min="11781" max="11781" width="11.28515625" style="338" customWidth="1"/>
    <col min="11782" max="11782" width="12.28515625" style="338" customWidth="1"/>
    <col min="11783" max="11783" width="18" style="338" customWidth="1"/>
    <col min="11784" max="12032" width="9.140625" style="338"/>
    <col min="12033" max="12033" width="60.85546875" style="338" customWidth="1"/>
    <col min="12034" max="12034" width="13.42578125" style="338" customWidth="1"/>
    <col min="12035" max="12035" width="12.140625" style="338" customWidth="1"/>
    <col min="12036" max="12036" width="11.140625" style="338" customWidth="1"/>
    <col min="12037" max="12037" width="11.28515625" style="338" customWidth="1"/>
    <col min="12038" max="12038" width="12.28515625" style="338" customWidth="1"/>
    <col min="12039" max="12039" width="18" style="338" customWidth="1"/>
    <col min="12040" max="12288" width="9.140625" style="338"/>
    <col min="12289" max="12289" width="60.85546875" style="338" customWidth="1"/>
    <col min="12290" max="12290" width="13.42578125" style="338" customWidth="1"/>
    <col min="12291" max="12291" width="12.140625" style="338" customWidth="1"/>
    <col min="12292" max="12292" width="11.140625" style="338" customWidth="1"/>
    <col min="12293" max="12293" width="11.28515625" style="338" customWidth="1"/>
    <col min="12294" max="12294" width="12.28515625" style="338" customWidth="1"/>
    <col min="12295" max="12295" width="18" style="338" customWidth="1"/>
    <col min="12296" max="12544" width="9.140625" style="338"/>
    <col min="12545" max="12545" width="60.85546875" style="338" customWidth="1"/>
    <col min="12546" max="12546" width="13.42578125" style="338" customWidth="1"/>
    <col min="12547" max="12547" width="12.140625" style="338" customWidth="1"/>
    <col min="12548" max="12548" width="11.140625" style="338" customWidth="1"/>
    <col min="12549" max="12549" width="11.28515625" style="338" customWidth="1"/>
    <col min="12550" max="12550" width="12.28515625" style="338" customWidth="1"/>
    <col min="12551" max="12551" width="18" style="338" customWidth="1"/>
    <col min="12552" max="12800" width="9.140625" style="338"/>
    <col min="12801" max="12801" width="60.85546875" style="338" customWidth="1"/>
    <col min="12802" max="12802" width="13.42578125" style="338" customWidth="1"/>
    <col min="12803" max="12803" width="12.140625" style="338" customWidth="1"/>
    <col min="12804" max="12804" width="11.140625" style="338" customWidth="1"/>
    <col min="12805" max="12805" width="11.28515625" style="338" customWidth="1"/>
    <col min="12806" max="12806" width="12.28515625" style="338" customWidth="1"/>
    <col min="12807" max="12807" width="18" style="338" customWidth="1"/>
    <col min="12808" max="13056" width="9.140625" style="338"/>
    <col min="13057" max="13057" width="60.85546875" style="338" customWidth="1"/>
    <col min="13058" max="13058" width="13.42578125" style="338" customWidth="1"/>
    <col min="13059" max="13059" width="12.140625" style="338" customWidth="1"/>
    <col min="13060" max="13060" width="11.140625" style="338" customWidth="1"/>
    <col min="13061" max="13061" width="11.28515625" style="338" customWidth="1"/>
    <col min="13062" max="13062" width="12.28515625" style="338" customWidth="1"/>
    <col min="13063" max="13063" width="18" style="338" customWidth="1"/>
    <col min="13064" max="13312" width="9.140625" style="338"/>
    <col min="13313" max="13313" width="60.85546875" style="338" customWidth="1"/>
    <col min="13314" max="13314" width="13.42578125" style="338" customWidth="1"/>
    <col min="13315" max="13315" width="12.140625" style="338" customWidth="1"/>
    <col min="13316" max="13316" width="11.140625" style="338" customWidth="1"/>
    <col min="13317" max="13317" width="11.28515625" style="338" customWidth="1"/>
    <col min="13318" max="13318" width="12.28515625" style="338" customWidth="1"/>
    <col min="13319" max="13319" width="18" style="338" customWidth="1"/>
    <col min="13320" max="13568" width="9.140625" style="338"/>
    <col min="13569" max="13569" width="60.85546875" style="338" customWidth="1"/>
    <col min="13570" max="13570" width="13.42578125" style="338" customWidth="1"/>
    <col min="13571" max="13571" width="12.140625" style="338" customWidth="1"/>
    <col min="13572" max="13572" width="11.140625" style="338" customWidth="1"/>
    <col min="13573" max="13573" width="11.28515625" style="338" customWidth="1"/>
    <col min="13574" max="13574" width="12.28515625" style="338" customWidth="1"/>
    <col min="13575" max="13575" width="18" style="338" customWidth="1"/>
    <col min="13576" max="13824" width="9.140625" style="338"/>
    <col min="13825" max="13825" width="60.85546875" style="338" customWidth="1"/>
    <col min="13826" max="13826" width="13.42578125" style="338" customWidth="1"/>
    <col min="13827" max="13827" width="12.140625" style="338" customWidth="1"/>
    <col min="13828" max="13828" width="11.140625" style="338" customWidth="1"/>
    <col min="13829" max="13829" width="11.28515625" style="338" customWidth="1"/>
    <col min="13830" max="13830" width="12.28515625" style="338" customWidth="1"/>
    <col min="13831" max="13831" width="18" style="338" customWidth="1"/>
    <col min="13832" max="14080" width="9.140625" style="338"/>
    <col min="14081" max="14081" width="60.85546875" style="338" customWidth="1"/>
    <col min="14082" max="14082" width="13.42578125" style="338" customWidth="1"/>
    <col min="14083" max="14083" width="12.140625" style="338" customWidth="1"/>
    <col min="14084" max="14084" width="11.140625" style="338" customWidth="1"/>
    <col min="14085" max="14085" width="11.28515625" style="338" customWidth="1"/>
    <col min="14086" max="14086" width="12.28515625" style="338" customWidth="1"/>
    <col min="14087" max="14087" width="18" style="338" customWidth="1"/>
    <col min="14088" max="14336" width="9.140625" style="338"/>
    <col min="14337" max="14337" width="60.85546875" style="338" customWidth="1"/>
    <col min="14338" max="14338" width="13.42578125" style="338" customWidth="1"/>
    <col min="14339" max="14339" width="12.140625" style="338" customWidth="1"/>
    <col min="14340" max="14340" width="11.140625" style="338" customWidth="1"/>
    <col min="14341" max="14341" width="11.28515625" style="338" customWidth="1"/>
    <col min="14342" max="14342" width="12.28515625" style="338" customWidth="1"/>
    <col min="14343" max="14343" width="18" style="338" customWidth="1"/>
    <col min="14344" max="14592" width="9.140625" style="338"/>
    <col min="14593" max="14593" width="60.85546875" style="338" customWidth="1"/>
    <col min="14594" max="14594" width="13.42578125" style="338" customWidth="1"/>
    <col min="14595" max="14595" width="12.140625" style="338" customWidth="1"/>
    <col min="14596" max="14596" width="11.140625" style="338" customWidth="1"/>
    <col min="14597" max="14597" width="11.28515625" style="338" customWidth="1"/>
    <col min="14598" max="14598" width="12.28515625" style="338" customWidth="1"/>
    <col min="14599" max="14599" width="18" style="338" customWidth="1"/>
    <col min="14600" max="14848" width="9.140625" style="338"/>
    <col min="14849" max="14849" width="60.85546875" style="338" customWidth="1"/>
    <col min="14850" max="14850" width="13.42578125" style="338" customWidth="1"/>
    <col min="14851" max="14851" width="12.140625" style="338" customWidth="1"/>
    <col min="14852" max="14852" width="11.140625" style="338" customWidth="1"/>
    <col min="14853" max="14853" width="11.28515625" style="338" customWidth="1"/>
    <col min="14854" max="14854" width="12.28515625" style="338" customWidth="1"/>
    <col min="14855" max="14855" width="18" style="338" customWidth="1"/>
    <col min="14856" max="15104" width="9.140625" style="338"/>
    <col min="15105" max="15105" width="60.85546875" style="338" customWidth="1"/>
    <col min="15106" max="15106" width="13.42578125" style="338" customWidth="1"/>
    <col min="15107" max="15107" width="12.140625" style="338" customWidth="1"/>
    <col min="15108" max="15108" width="11.140625" style="338" customWidth="1"/>
    <col min="15109" max="15109" width="11.28515625" style="338" customWidth="1"/>
    <col min="15110" max="15110" width="12.28515625" style="338" customWidth="1"/>
    <col min="15111" max="15111" width="18" style="338" customWidth="1"/>
    <col min="15112" max="15360" width="9.140625" style="338"/>
    <col min="15361" max="15361" width="60.85546875" style="338" customWidth="1"/>
    <col min="15362" max="15362" width="13.42578125" style="338" customWidth="1"/>
    <col min="15363" max="15363" width="12.140625" style="338" customWidth="1"/>
    <col min="15364" max="15364" width="11.140625" style="338" customWidth="1"/>
    <col min="15365" max="15365" width="11.28515625" style="338" customWidth="1"/>
    <col min="15366" max="15366" width="12.28515625" style="338" customWidth="1"/>
    <col min="15367" max="15367" width="18" style="338" customWidth="1"/>
    <col min="15368" max="15616" width="9.140625" style="338"/>
    <col min="15617" max="15617" width="60.85546875" style="338" customWidth="1"/>
    <col min="15618" max="15618" width="13.42578125" style="338" customWidth="1"/>
    <col min="15619" max="15619" width="12.140625" style="338" customWidth="1"/>
    <col min="15620" max="15620" width="11.140625" style="338" customWidth="1"/>
    <col min="15621" max="15621" width="11.28515625" style="338" customWidth="1"/>
    <col min="15622" max="15622" width="12.28515625" style="338" customWidth="1"/>
    <col min="15623" max="15623" width="18" style="338" customWidth="1"/>
    <col min="15624" max="15872" width="9.140625" style="338"/>
    <col min="15873" max="15873" width="60.85546875" style="338" customWidth="1"/>
    <col min="15874" max="15874" width="13.42578125" style="338" customWidth="1"/>
    <col min="15875" max="15875" width="12.140625" style="338" customWidth="1"/>
    <col min="15876" max="15876" width="11.140625" style="338" customWidth="1"/>
    <col min="15877" max="15877" width="11.28515625" style="338" customWidth="1"/>
    <col min="15878" max="15878" width="12.28515625" style="338" customWidth="1"/>
    <col min="15879" max="15879" width="18" style="338" customWidth="1"/>
    <col min="15880" max="16128" width="9.140625" style="338"/>
    <col min="16129" max="16129" width="60.85546875" style="338" customWidth="1"/>
    <col min="16130" max="16130" width="13.42578125" style="338" customWidth="1"/>
    <col min="16131" max="16131" width="12.140625" style="338" customWidth="1"/>
    <col min="16132" max="16132" width="11.140625" style="338" customWidth="1"/>
    <col min="16133" max="16133" width="11.28515625" style="338" customWidth="1"/>
    <col min="16134" max="16134" width="12.28515625" style="338" customWidth="1"/>
    <col min="16135" max="16135" width="18" style="338" customWidth="1"/>
    <col min="16136" max="16384" width="9.140625" style="338"/>
  </cols>
  <sheetData>
    <row r="1" spans="1:7" ht="19.5" customHeight="1" x14ac:dyDescent="0.2"/>
    <row r="2" spans="1:7" ht="17.25" customHeight="1" x14ac:dyDescent="0.2"/>
    <row r="3" spans="1:7" ht="45.75" customHeight="1" x14ac:dyDescent="0.2"/>
    <row r="4" spans="1:7" ht="15.75" x14ac:dyDescent="0.25">
      <c r="A4" s="456" t="s">
        <v>398</v>
      </c>
      <c r="B4" s="456"/>
      <c r="C4" s="456"/>
      <c r="D4" s="456"/>
      <c r="E4" s="456"/>
      <c r="F4" s="456"/>
      <c r="G4" s="456"/>
    </row>
    <row r="5" spans="1:7" ht="15.75" x14ac:dyDescent="0.25">
      <c r="A5" s="339"/>
      <c r="B5" s="340"/>
      <c r="C5" s="340"/>
      <c r="D5" s="340"/>
      <c r="E5" s="340"/>
      <c r="F5" s="340"/>
      <c r="G5" s="341"/>
    </row>
    <row r="6" spans="1:7" ht="25.5" customHeight="1" x14ac:dyDescent="0.2">
      <c r="A6" s="340"/>
      <c r="B6" s="341"/>
      <c r="C6" s="341"/>
      <c r="D6" s="341"/>
      <c r="E6" s="341"/>
      <c r="F6" s="341"/>
      <c r="G6" s="341"/>
    </row>
    <row r="7" spans="1:7" ht="15" x14ac:dyDescent="0.25">
      <c r="A7" s="342" t="s">
        <v>399</v>
      </c>
      <c r="B7" s="343"/>
      <c r="C7" s="344">
        <v>2019</v>
      </c>
      <c r="D7" s="344">
        <v>2020</v>
      </c>
      <c r="E7" s="344">
        <v>2021</v>
      </c>
      <c r="F7" s="344">
        <v>2022</v>
      </c>
      <c r="G7" s="341"/>
    </row>
    <row r="8" spans="1:7" ht="15" x14ac:dyDescent="0.25">
      <c r="A8" s="345" t="s">
        <v>400</v>
      </c>
      <c r="B8" s="346"/>
      <c r="C8" s="347">
        <v>11383000</v>
      </c>
      <c r="D8" s="347">
        <v>11000000</v>
      </c>
      <c r="E8" s="347">
        <v>11000000</v>
      </c>
      <c r="F8" s="347">
        <v>11000000</v>
      </c>
      <c r="G8" s="341"/>
    </row>
    <row r="9" spans="1:7" ht="30" x14ac:dyDescent="0.25">
      <c r="A9" s="345" t="s">
        <v>401</v>
      </c>
      <c r="B9" s="346"/>
      <c r="C9" s="348">
        <f>'[2]2.sz.tábla'!D53</f>
        <v>0</v>
      </c>
      <c r="D9" s="348"/>
      <c r="E9" s="348"/>
      <c r="F9" s="348"/>
      <c r="G9" s="341"/>
    </row>
    <row r="10" spans="1:7" ht="15" x14ac:dyDescent="0.25">
      <c r="A10" s="345" t="s">
        <v>402</v>
      </c>
      <c r="B10" s="346"/>
      <c r="C10" s="348"/>
      <c r="D10" s="348"/>
      <c r="E10" s="348"/>
      <c r="F10" s="348"/>
      <c r="G10" s="341"/>
    </row>
    <row r="11" spans="1:7" ht="45" x14ac:dyDescent="0.25">
      <c r="A11" s="345" t="s">
        <v>403</v>
      </c>
      <c r="B11" s="346"/>
      <c r="C11" s="348"/>
      <c r="D11" s="348"/>
      <c r="E11" s="348"/>
      <c r="F11" s="348"/>
      <c r="G11" s="341"/>
    </row>
    <row r="12" spans="1:7" ht="15" x14ac:dyDescent="0.25">
      <c r="A12" s="345" t="s">
        <v>404</v>
      </c>
      <c r="B12" s="346"/>
      <c r="C12" s="348">
        <f>'[2]2.sz.tábla'!D40</f>
        <v>100000</v>
      </c>
      <c r="D12" s="348">
        <v>100000</v>
      </c>
      <c r="E12" s="348">
        <v>100000</v>
      </c>
      <c r="F12" s="348">
        <v>100000</v>
      </c>
      <c r="G12" s="341"/>
    </row>
    <row r="13" spans="1:7" ht="15" x14ac:dyDescent="0.25">
      <c r="A13" s="345" t="s">
        <v>405</v>
      </c>
      <c r="B13" s="346"/>
      <c r="C13" s="348"/>
      <c r="D13" s="348"/>
      <c r="E13" s="348"/>
      <c r="F13" s="348"/>
      <c r="G13" s="341"/>
    </row>
    <row r="14" spans="1:7" ht="15" x14ac:dyDescent="0.25">
      <c r="A14" s="345" t="s">
        <v>81</v>
      </c>
      <c r="B14" s="346"/>
      <c r="C14" s="348">
        <f>SUM(C8:C13)</f>
        <v>11483000</v>
      </c>
      <c r="D14" s="348">
        <f>SUM(D8:D13)</f>
        <v>11100000</v>
      </c>
      <c r="E14" s="348">
        <f>SUM(E8:E13)</f>
        <v>11100000</v>
      </c>
      <c r="F14" s="348">
        <f>SUM(F8:F13)</f>
        <v>11100000</v>
      </c>
      <c r="G14" s="341">
        <f>'[2]2.sz.tábla'!D30-'[2]2.sz.tábla'!D37</f>
        <v>9533000</v>
      </c>
    </row>
    <row r="15" spans="1:7" s="353" customFormat="1" ht="28.5" x14ac:dyDescent="0.2">
      <c r="A15" s="349" t="s">
        <v>406</v>
      </c>
      <c r="B15" s="350"/>
      <c r="C15" s="351">
        <f>C14*0.5</f>
        <v>5741500</v>
      </c>
      <c r="D15" s="351">
        <f>D14*0.5</f>
        <v>5550000</v>
      </c>
      <c r="E15" s="351">
        <f>E14*0.5</f>
        <v>5550000</v>
      </c>
      <c r="F15" s="351">
        <f>F14*0.5</f>
        <v>5550000</v>
      </c>
      <c r="G15" s="352"/>
    </row>
    <row r="16" spans="1:7" ht="15" x14ac:dyDescent="0.25">
      <c r="A16" s="354"/>
      <c r="B16" s="355"/>
      <c r="C16" s="355"/>
      <c r="D16" s="355"/>
      <c r="E16" s="355"/>
      <c r="F16" s="355"/>
      <c r="G16" s="341"/>
    </row>
    <row r="17" spans="1:7" ht="28.5" x14ac:dyDescent="0.2">
      <c r="A17" s="349" t="s">
        <v>407</v>
      </c>
      <c r="B17" s="356" t="s">
        <v>408</v>
      </c>
      <c r="C17" s="344">
        <v>2019</v>
      </c>
      <c r="D17" s="344">
        <v>2020</v>
      </c>
      <c r="E17" s="344">
        <v>2021</v>
      </c>
      <c r="F17" s="344">
        <v>2022</v>
      </c>
      <c r="G17" s="341"/>
    </row>
    <row r="18" spans="1:7" ht="14.25" x14ac:dyDescent="0.2">
      <c r="A18" s="349" t="s">
        <v>81</v>
      </c>
      <c r="B18" s="433"/>
      <c r="C18" s="351">
        <v>0</v>
      </c>
      <c r="D18" s="351">
        <v>0</v>
      </c>
      <c r="E18" s="351">
        <v>0</v>
      </c>
      <c r="F18" s="351">
        <v>0</v>
      </c>
      <c r="G18" s="341"/>
    </row>
    <row r="19" spans="1:7" x14ac:dyDescent="0.2">
      <c r="A19" s="340"/>
      <c r="B19" s="341"/>
      <c r="C19" s="341"/>
      <c r="D19" s="341"/>
      <c r="E19" s="341"/>
      <c r="F19" s="341"/>
      <c r="G19" s="341"/>
    </row>
    <row r="33" spans="1:1" x14ac:dyDescent="0.2">
      <c r="A33" s="338"/>
    </row>
    <row r="34" spans="1:1" x14ac:dyDescent="0.2">
      <c r="A34" s="338"/>
    </row>
    <row r="35" spans="1:1" x14ac:dyDescent="0.2">
      <c r="A35" s="338"/>
    </row>
    <row r="36" spans="1:1" x14ac:dyDescent="0.2">
      <c r="A36" s="338"/>
    </row>
    <row r="37" spans="1:1" x14ac:dyDescent="0.2">
      <c r="A37" s="338"/>
    </row>
    <row r="38" spans="1:1" x14ac:dyDescent="0.2">
      <c r="A38" s="338"/>
    </row>
    <row r="39" spans="1:1" x14ac:dyDescent="0.2">
      <c r="A39" s="338"/>
    </row>
    <row r="40" spans="1:1" x14ac:dyDescent="0.2">
      <c r="A40" s="338"/>
    </row>
    <row r="41" spans="1:1" x14ac:dyDescent="0.2">
      <c r="A41" s="338"/>
    </row>
    <row r="42" spans="1:1" x14ac:dyDescent="0.2">
      <c r="A42" s="338"/>
    </row>
    <row r="43" spans="1:1" x14ac:dyDescent="0.2">
      <c r="A43" s="338"/>
    </row>
    <row r="44" spans="1:1" x14ac:dyDescent="0.2">
      <c r="A44" s="338"/>
    </row>
    <row r="45" spans="1:1" x14ac:dyDescent="0.2">
      <c r="A45" s="338"/>
    </row>
    <row r="47" spans="1:1" x14ac:dyDescent="0.2">
      <c r="A47" s="338"/>
    </row>
    <row r="48" spans="1:1" x14ac:dyDescent="0.2">
      <c r="A48" s="338"/>
    </row>
    <row r="49" spans="1:1" x14ac:dyDescent="0.2">
      <c r="A49" s="338"/>
    </row>
    <row r="50" spans="1:1" x14ac:dyDescent="0.2">
      <c r="A50" s="338"/>
    </row>
    <row r="51" spans="1:1" x14ac:dyDescent="0.2">
      <c r="A51" s="338"/>
    </row>
    <row r="52" spans="1:1" x14ac:dyDescent="0.2">
      <c r="A52" s="338"/>
    </row>
    <row r="53" spans="1:1" x14ac:dyDescent="0.2">
      <c r="A53" s="338"/>
    </row>
    <row r="54" spans="1:1" x14ac:dyDescent="0.2">
      <c r="A54" s="338"/>
    </row>
    <row r="55" spans="1:1" x14ac:dyDescent="0.2">
      <c r="A55" s="338"/>
    </row>
    <row r="56" spans="1:1" x14ac:dyDescent="0.2">
      <c r="A56" s="338"/>
    </row>
    <row r="57" spans="1:1" x14ac:dyDescent="0.2">
      <c r="A57" s="338"/>
    </row>
    <row r="58" spans="1:1" x14ac:dyDescent="0.2">
      <c r="A58" s="338"/>
    </row>
    <row r="59" spans="1:1" x14ac:dyDescent="0.2">
      <c r="A59" s="338"/>
    </row>
    <row r="60" spans="1:1" x14ac:dyDescent="0.2">
      <c r="A60" s="338"/>
    </row>
    <row r="61" spans="1:1" x14ac:dyDescent="0.2">
      <c r="A61" s="338"/>
    </row>
    <row r="62" spans="1:1" x14ac:dyDescent="0.2">
      <c r="A62" s="338"/>
    </row>
    <row r="63" spans="1:1" x14ac:dyDescent="0.2">
      <c r="A63" s="338"/>
    </row>
    <row r="64" spans="1:1" x14ac:dyDescent="0.2">
      <c r="A64" s="338"/>
    </row>
    <row r="66" spans="1:1" x14ac:dyDescent="0.2">
      <c r="A66" s="338"/>
    </row>
    <row r="67" spans="1:1" x14ac:dyDescent="0.2">
      <c r="A67" s="338"/>
    </row>
    <row r="68" spans="1:1" x14ac:dyDescent="0.2">
      <c r="A68" s="338"/>
    </row>
    <row r="69" spans="1:1" x14ac:dyDescent="0.2">
      <c r="A69" s="338"/>
    </row>
    <row r="70" spans="1:1" x14ac:dyDescent="0.2">
      <c r="A70" s="338"/>
    </row>
    <row r="71" spans="1:1" x14ac:dyDescent="0.2">
      <c r="A71" s="338"/>
    </row>
    <row r="72" spans="1:1" x14ac:dyDescent="0.2">
      <c r="A72" s="338"/>
    </row>
    <row r="73" spans="1:1" x14ac:dyDescent="0.2">
      <c r="A73" s="338"/>
    </row>
    <row r="74" spans="1:1" x14ac:dyDescent="0.2">
      <c r="A74" s="338"/>
    </row>
    <row r="75" spans="1:1" x14ac:dyDescent="0.2">
      <c r="A75" s="338"/>
    </row>
    <row r="76" spans="1:1" x14ac:dyDescent="0.2">
      <c r="A76" s="338"/>
    </row>
    <row r="77" spans="1:1" x14ac:dyDescent="0.2">
      <c r="A77" s="338"/>
    </row>
    <row r="78" spans="1:1" x14ac:dyDescent="0.2">
      <c r="A78" s="338"/>
    </row>
    <row r="79" spans="1:1" x14ac:dyDescent="0.2">
      <c r="A79" s="338"/>
    </row>
    <row r="80" spans="1:1" x14ac:dyDescent="0.2">
      <c r="A80" s="338"/>
    </row>
    <row r="81" spans="1:1" x14ac:dyDescent="0.2">
      <c r="A81" s="338"/>
    </row>
    <row r="82" spans="1:1" x14ac:dyDescent="0.2">
      <c r="A82" s="338"/>
    </row>
    <row r="83" spans="1:1" x14ac:dyDescent="0.2">
      <c r="A83" s="338"/>
    </row>
    <row r="84" spans="1:1" x14ac:dyDescent="0.2">
      <c r="A84" s="338"/>
    </row>
    <row r="85" spans="1:1" x14ac:dyDescent="0.2">
      <c r="A85" s="338"/>
    </row>
    <row r="86" spans="1:1" x14ac:dyDescent="0.2">
      <c r="A86" s="338"/>
    </row>
    <row r="87" spans="1:1" x14ac:dyDescent="0.2">
      <c r="A87" s="338"/>
    </row>
    <row r="88" spans="1:1" x14ac:dyDescent="0.2">
      <c r="A88" s="338"/>
    </row>
    <row r="89" spans="1:1" x14ac:dyDescent="0.2">
      <c r="A89" s="338"/>
    </row>
    <row r="90" spans="1:1" x14ac:dyDescent="0.2">
      <c r="A90" s="338"/>
    </row>
    <row r="91" spans="1:1" x14ac:dyDescent="0.2">
      <c r="A91" s="338"/>
    </row>
    <row r="92" spans="1:1" x14ac:dyDescent="0.2">
      <c r="A92" s="338"/>
    </row>
    <row r="93" spans="1:1" x14ac:dyDescent="0.2">
      <c r="A93" s="338"/>
    </row>
    <row r="94" spans="1:1" x14ac:dyDescent="0.2">
      <c r="A94" s="338"/>
    </row>
    <row r="95" spans="1:1" x14ac:dyDescent="0.2">
      <c r="A95" s="338"/>
    </row>
    <row r="96" spans="1:1" x14ac:dyDescent="0.2">
      <c r="A96" s="338"/>
    </row>
    <row r="97" spans="1:1" x14ac:dyDescent="0.2">
      <c r="A97" s="338"/>
    </row>
    <row r="98" spans="1:1" x14ac:dyDescent="0.2">
      <c r="A98" s="338"/>
    </row>
    <row r="99" spans="1:1" x14ac:dyDescent="0.2">
      <c r="A99" s="338"/>
    </row>
    <row r="100" spans="1:1" x14ac:dyDescent="0.2">
      <c r="A100" s="338"/>
    </row>
    <row r="101" spans="1:1" x14ac:dyDescent="0.2">
      <c r="A101" s="338"/>
    </row>
    <row r="102" spans="1:1" x14ac:dyDescent="0.2">
      <c r="A102" s="338"/>
    </row>
    <row r="103" spans="1:1" x14ac:dyDescent="0.2">
      <c r="A103" s="338"/>
    </row>
    <row r="104" spans="1:1" x14ac:dyDescent="0.2">
      <c r="A104" s="338"/>
    </row>
    <row r="105" spans="1:1" x14ac:dyDescent="0.2">
      <c r="A105" s="338"/>
    </row>
    <row r="106" spans="1:1" x14ac:dyDescent="0.2">
      <c r="A106" s="338"/>
    </row>
    <row r="107" spans="1:1" x14ac:dyDescent="0.2">
      <c r="A107" s="338"/>
    </row>
    <row r="108" spans="1:1" x14ac:dyDescent="0.2">
      <c r="A108" s="338"/>
    </row>
    <row r="109" spans="1:1" x14ac:dyDescent="0.2">
      <c r="A109" s="338"/>
    </row>
    <row r="110" spans="1:1" x14ac:dyDescent="0.2">
      <c r="A110" s="338"/>
    </row>
    <row r="111" spans="1:1" x14ac:dyDescent="0.2">
      <c r="A111" s="338"/>
    </row>
    <row r="112" spans="1:1" x14ac:dyDescent="0.2">
      <c r="A112" s="338"/>
    </row>
    <row r="113" spans="1:1" x14ac:dyDescent="0.2">
      <c r="A113" s="338"/>
    </row>
    <row r="114" spans="1:1" x14ac:dyDescent="0.2">
      <c r="A114" s="338"/>
    </row>
    <row r="115" spans="1:1" x14ac:dyDescent="0.2">
      <c r="A115" s="338"/>
    </row>
    <row r="116" spans="1:1" x14ac:dyDescent="0.2">
      <c r="A116" s="338"/>
    </row>
    <row r="117" spans="1:1" x14ac:dyDescent="0.2">
      <c r="A117" s="338"/>
    </row>
    <row r="118" spans="1:1" x14ac:dyDescent="0.2">
      <c r="A118" s="338"/>
    </row>
    <row r="119" spans="1:1" x14ac:dyDescent="0.2">
      <c r="A119" s="338"/>
    </row>
    <row r="120" spans="1:1" x14ac:dyDescent="0.2">
      <c r="A120" s="338"/>
    </row>
    <row r="121" spans="1:1" x14ac:dyDescent="0.2">
      <c r="A121" s="338"/>
    </row>
    <row r="122" spans="1:1" x14ac:dyDescent="0.2">
      <c r="A122" s="338"/>
    </row>
    <row r="123" spans="1:1" x14ac:dyDescent="0.2">
      <c r="A123" s="338"/>
    </row>
    <row r="124" spans="1:1" x14ac:dyDescent="0.2">
      <c r="A124" s="338"/>
    </row>
    <row r="125" spans="1:1" x14ac:dyDescent="0.2">
      <c r="A125" s="338"/>
    </row>
    <row r="126" spans="1:1" x14ac:dyDescent="0.2">
      <c r="A126" s="338"/>
    </row>
    <row r="127" spans="1:1" x14ac:dyDescent="0.2">
      <c r="A127" s="338"/>
    </row>
    <row r="128" spans="1:1" x14ac:dyDescent="0.2">
      <c r="A128" s="338"/>
    </row>
    <row r="129" spans="1:1" x14ac:dyDescent="0.2">
      <c r="A129" s="338"/>
    </row>
    <row r="130" spans="1:1" x14ac:dyDescent="0.2">
      <c r="A130" s="338"/>
    </row>
    <row r="131" spans="1:1" x14ac:dyDescent="0.2">
      <c r="A131" s="338"/>
    </row>
    <row r="132" spans="1:1" x14ac:dyDescent="0.2">
      <c r="A132" s="338"/>
    </row>
    <row r="133" spans="1:1" x14ac:dyDescent="0.2">
      <c r="A133" s="338"/>
    </row>
    <row r="134" spans="1:1" x14ac:dyDescent="0.2">
      <c r="A134" s="338"/>
    </row>
    <row r="135" spans="1:1" x14ac:dyDescent="0.2">
      <c r="A135" s="338"/>
    </row>
    <row r="136" spans="1:1" x14ac:dyDescent="0.2">
      <c r="A136" s="338"/>
    </row>
    <row r="137" spans="1:1" x14ac:dyDescent="0.2">
      <c r="A137" s="338"/>
    </row>
    <row r="138" spans="1:1" x14ac:dyDescent="0.2">
      <c r="A138" s="338"/>
    </row>
    <row r="139" spans="1:1" x14ac:dyDescent="0.2">
      <c r="A139" s="338"/>
    </row>
    <row r="140" spans="1:1" x14ac:dyDescent="0.2">
      <c r="A140" s="338"/>
    </row>
    <row r="141" spans="1:1" x14ac:dyDescent="0.2">
      <c r="A141" s="338"/>
    </row>
    <row r="142" spans="1:1" x14ac:dyDescent="0.2">
      <c r="A142" s="338"/>
    </row>
    <row r="143" spans="1:1" x14ac:dyDescent="0.2">
      <c r="A143" s="338"/>
    </row>
    <row r="144" spans="1:1" x14ac:dyDescent="0.2">
      <c r="A144" s="338"/>
    </row>
    <row r="145" spans="1:1" x14ac:dyDescent="0.2">
      <c r="A145" s="338"/>
    </row>
    <row r="146" spans="1:1" x14ac:dyDescent="0.2">
      <c r="A146" s="338"/>
    </row>
    <row r="147" spans="1:1" x14ac:dyDescent="0.2">
      <c r="A147" s="338"/>
    </row>
    <row r="148" spans="1:1" x14ac:dyDescent="0.2">
      <c r="A148" s="338"/>
    </row>
    <row r="149" spans="1:1" x14ac:dyDescent="0.2">
      <c r="A149" s="338"/>
    </row>
    <row r="150" spans="1:1" x14ac:dyDescent="0.2">
      <c r="A150" s="338"/>
    </row>
    <row r="151" spans="1:1" x14ac:dyDescent="0.2">
      <c r="A151" s="338"/>
    </row>
    <row r="152" spans="1:1" x14ac:dyDescent="0.2">
      <c r="A152" s="338"/>
    </row>
    <row r="153" spans="1:1" x14ac:dyDescent="0.2">
      <c r="A153" s="338"/>
    </row>
    <row r="154" spans="1:1" x14ac:dyDescent="0.2">
      <c r="A154" s="338"/>
    </row>
    <row r="155" spans="1:1" x14ac:dyDescent="0.2">
      <c r="A155" s="338"/>
    </row>
    <row r="156" spans="1:1" x14ac:dyDescent="0.2">
      <c r="A156" s="338"/>
    </row>
    <row r="157" spans="1:1" x14ac:dyDescent="0.2">
      <c r="A157" s="338"/>
    </row>
    <row r="158" spans="1:1" x14ac:dyDescent="0.2">
      <c r="A158" s="338"/>
    </row>
    <row r="159" spans="1:1" x14ac:dyDescent="0.2">
      <c r="A159" s="338"/>
    </row>
    <row r="160" spans="1:1" x14ac:dyDescent="0.2">
      <c r="A160" s="338"/>
    </row>
    <row r="161" spans="1:1" x14ac:dyDescent="0.2">
      <c r="A161" s="338"/>
    </row>
    <row r="162" spans="1:1" x14ac:dyDescent="0.2">
      <c r="A162" s="338"/>
    </row>
    <row r="163" spans="1:1" x14ac:dyDescent="0.2">
      <c r="A163" s="338"/>
    </row>
    <row r="164" spans="1:1" x14ac:dyDescent="0.2">
      <c r="A164" s="338"/>
    </row>
    <row r="165" spans="1:1" x14ac:dyDescent="0.2">
      <c r="A165" s="338"/>
    </row>
    <row r="166" spans="1:1" x14ac:dyDescent="0.2">
      <c r="A166" s="338"/>
    </row>
    <row r="167" spans="1:1" x14ac:dyDescent="0.2">
      <c r="A167" s="338"/>
    </row>
    <row r="168" spans="1:1" x14ac:dyDescent="0.2">
      <c r="A168" s="338"/>
    </row>
    <row r="169" spans="1:1" x14ac:dyDescent="0.2">
      <c r="A169" s="338"/>
    </row>
    <row r="170" spans="1:1" x14ac:dyDescent="0.2">
      <c r="A170" s="338"/>
    </row>
    <row r="171" spans="1:1" x14ac:dyDescent="0.2">
      <c r="A171" s="338"/>
    </row>
    <row r="172" spans="1:1" x14ac:dyDescent="0.2">
      <c r="A172" s="338"/>
    </row>
    <row r="173" spans="1:1" x14ac:dyDescent="0.2">
      <c r="A173" s="338"/>
    </row>
    <row r="174" spans="1:1" x14ac:dyDescent="0.2">
      <c r="A174" s="338"/>
    </row>
    <row r="175" spans="1:1" x14ac:dyDescent="0.2">
      <c r="A175" s="338"/>
    </row>
    <row r="176" spans="1:1" x14ac:dyDescent="0.2">
      <c r="A176" s="338"/>
    </row>
    <row r="177" spans="1:1" x14ac:dyDescent="0.2">
      <c r="A177" s="338"/>
    </row>
    <row r="178" spans="1:1" x14ac:dyDescent="0.2">
      <c r="A178" s="338"/>
    </row>
    <row r="179" spans="1:1" x14ac:dyDescent="0.2">
      <c r="A179" s="338"/>
    </row>
    <row r="180" spans="1:1" x14ac:dyDescent="0.2">
      <c r="A180" s="338"/>
    </row>
    <row r="181" spans="1:1" x14ac:dyDescent="0.2">
      <c r="A181" s="338"/>
    </row>
    <row r="182" spans="1:1" x14ac:dyDescent="0.2">
      <c r="A182" s="338"/>
    </row>
    <row r="183" spans="1:1" x14ac:dyDescent="0.2">
      <c r="A183" s="338"/>
    </row>
    <row r="184" spans="1:1" x14ac:dyDescent="0.2">
      <c r="A184" s="338"/>
    </row>
    <row r="185" spans="1:1" x14ac:dyDescent="0.2">
      <c r="A185" s="338"/>
    </row>
    <row r="186" spans="1:1" x14ac:dyDescent="0.2">
      <c r="A186" s="338"/>
    </row>
    <row r="187" spans="1:1" x14ac:dyDescent="0.2">
      <c r="A187" s="338"/>
    </row>
    <row r="188" spans="1:1" x14ac:dyDescent="0.2">
      <c r="A188" s="338"/>
    </row>
    <row r="189" spans="1:1" x14ac:dyDescent="0.2">
      <c r="A189" s="338"/>
    </row>
    <row r="190" spans="1:1" x14ac:dyDescent="0.2">
      <c r="A190" s="338"/>
    </row>
    <row r="191" spans="1:1" x14ac:dyDescent="0.2">
      <c r="A191" s="338"/>
    </row>
    <row r="192" spans="1:1" x14ac:dyDescent="0.2">
      <c r="A192" s="338"/>
    </row>
    <row r="193" spans="1:1" x14ac:dyDescent="0.2">
      <c r="A193" s="338"/>
    </row>
    <row r="194" spans="1:1" x14ac:dyDescent="0.2">
      <c r="A194" s="338"/>
    </row>
    <row r="195" spans="1:1" x14ac:dyDescent="0.2">
      <c r="A195" s="338"/>
    </row>
    <row r="196" spans="1:1" x14ac:dyDescent="0.2">
      <c r="A196" s="338"/>
    </row>
    <row r="197" spans="1:1" x14ac:dyDescent="0.2">
      <c r="A197" s="338"/>
    </row>
    <row r="198" spans="1:1" x14ac:dyDescent="0.2">
      <c r="A198" s="338"/>
    </row>
    <row r="199" spans="1:1" x14ac:dyDescent="0.2">
      <c r="A199" s="338"/>
    </row>
    <row r="200" spans="1:1" x14ac:dyDescent="0.2">
      <c r="A200" s="338"/>
    </row>
    <row r="201" spans="1:1" x14ac:dyDescent="0.2">
      <c r="A201" s="338"/>
    </row>
    <row r="202" spans="1:1" x14ac:dyDescent="0.2">
      <c r="A202" s="338"/>
    </row>
    <row r="203" spans="1:1" x14ac:dyDescent="0.2">
      <c r="A203" s="338"/>
    </row>
    <row r="204" spans="1:1" x14ac:dyDescent="0.2">
      <c r="A204" s="338"/>
    </row>
    <row r="205" spans="1:1" x14ac:dyDescent="0.2">
      <c r="A205" s="338"/>
    </row>
    <row r="206" spans="1:1" x14ac:dyDescent="0.2">
      <c r="A206" s="338"/>
    </row>
    <row r="207" spans="1:1" x14ac:dyDescent="0.2">
      <c r="A207" s="338"/>
    </row>
    <row r="208" spans="1:1" x14ac:dyDescent="0.2">
      <c r="A208" s="338"/>
    </row>
    <row r="209" spans="1:1" x14ac:dyDescent="0.2">
      <c r="A209" s="338"/>
    </row>
    <row r="210" spans="1:1" x14ac:dyDescent="0.2">
      <c r="A210" s="338"/>
    </row>
    <row r="211" spans="1:1" x14ac:dyDescent="0.2">
      <c r="A211" s="338"/>
    </row>
    <row r="212" spans="1:1" x14ac:dyDescent="0.2">
      <c r="A212" s="338"/>
    </row>
    <row r="213" spans="1:1" x14ac:dyDescent="0.2">
      <c r="A213" s="338"/>
    </row>
    <row r="214" spans="1:1" x14ac:dyDescent="0.2">
      <c r="A214" s="338"/>
    </row>
    <row r="215" spans="1:1" x14ac:dyDescent="0.2">
      <c r="A215" s="338"/>
    </row>
    <row r="216" spans="1:1" x14ac:dyDescent="0.2">
      <c r="A216" s="338"/>
    </row>
    <row r="217" spans="1:1" x14ac:dyDescent="0.2">
      <c r="A217" s="338"/>
    </row>
    <row r="218" spans="1:1" x14ac:dyDescent="0.2">
      <c r="A218" s="338"/>
    </row>
    <row r="219" spans="1:1" x14ac:dyDescent="0.2">
      <c r="A219" s="338"/>
    </row>
    <row r="220" spans="1:1" x14ac:dyDescent="0.2">
      <c r="A220" s="338"/>
    </row>
    <row r="221" spans="1:1" x14ac:dyDescent="0.2">
      <c r="A221" s="338"/>
    </row>
    <row r="222" spans="1:1" x14ac:dyDescent="0.2">
      <c r="A222" s="338"/>
    </row>
    <row r="223" spans="1:1" x14ac:dyDescent="0.2">
      <c r="A223" s="338"/>
    </row>
    <row r="224" spans="1:1" x14ac:dyDescent="0.2">
      <c r="A224" s="338"/>
    </row>
    <row r="225" spans="1:1" x14ac:dyDescent="0.2">
      <c r="A225" s="338"/>
    </row>
    <row r="226" spans="1:1" x14ac:dyDescent="0.2">
      <c r="A226" s="338"/>
    </row>
    <row r="227" spans="1:1" x14ac:dyDescent="0.2">
      <c r="A227" s="338"/>
    </row>
    <row r="228" spans="1:1" x14ac:dyDescent="0.2">
      <c r="A228" s="338"/>
    </row>
    <row r="229" spans="1:1" x14ac:dyDescent="0.2">
      <c r="A229" s="338"/>
    </row>
    <row r="230" spans="1:1" x14ac:dyDescent="0.2">
      <c r="A230" s="338"/>
    </row>
    <row r="231" spans="1:1" x14ac:dyDescent="0.2">
      <c r="A231" s="338"/>
    </row>
    <row r="232" spans="1:1" x14ac:dyDescent="0.2">
      <c r="A232" s="338"/>
    </row>
    <row r="233" spans="1:1" x14ac:dyDescent="0.2">
      <c r="A233" s="338"/>
    </row>
    <row r="234" spans="1:1" x14ac:dyDescent="0.2">
      <c r="A234" s="338"/>
    </row>
    <row r="235" spans="1:1" x14ac:dyDescent="0.2">
      <c r="A235" s="338"/>
    </row>
    <row r="236" spans="1:1" x14ac:dyDescent="0.2">
      <c r="A236" s="338"/>
    </row>
    <row r="237" spans="1:1" x14ac:dyDescent="0.2">
      <c r="A237" s="338"/>
    </row>
    <row r="238" spans="1:1" x14ac:dyDescent="0.2">
      <c r="A238" s="338"/>
    </row>
    <row r="239" spans="1:1" x14ac:dyDescent="0.2">
      <c r="A239" s="338"/>
    </row>
    <row r="240" spans="1:1" x14ac:dyDescent="0.2">
      <c r="A240" s="338"/>
    </row>
    <row r="241" spans="1:1" x14ac:dyDescent="0.2">
      <c r="A241" s="338"/>
    </row>
    <row r="242" spans="1:1" x14ac:dyDescent="0.2">
      <c r="A242" s="338"/>
    </row>
    <row r="243" spans="1:1" x14ac:dyDescent="0.2">
      <c r="A243" s="338"/>
    </row>
    <row r="244" spans="1:1" x14ac:dyDescent="0.2">
      <c r="A244" s="338"/>
    </row>
    <row r="245" spans="1:1" x14ac:dyDescent="0.2">
      <c r="A245" s="338"/>
    </row>
    <row r="246" spans="1:1" x14ac:dyDescent="0.2">
      <c r="A246" s="338"/>
    </row>
    <row r="247" spans="1:1" x14ac:dyDescent="0.2">
      <c r="A247" s="338"/>
    </row>
    <row r="248" spans="1:1" x14ac:dyDescent="0.2">
      <c r="A248" s="338"/>
    </row>
    <row r="249" spans="1:1" x14ac:dyDescent="0.2">
      <c r="A249" s="338"/>
    </row>
    <row r="250" spans="1:1" x14ac:dyDescent="0.2">
      <c r="A250" s="338"/>
    </row>
    <row r="251" spans="1:1" x14ac:dyDescent="0.2">
      <c r="A251" s="338"/>
    </row>
    <row r="252" spans="1:1" x14ac:dyDescent="0.2">
      <c r="A252" s="338"/>
    </row>
    <row r="253" spans="1:1" x14ac:dyDescent="0.2">
      <c r="A253" s="338"/>
    </row>
    <row r="254" spans="1:1" x14ac:dyDescent="0.2">
      <c r="A254" s="338"/>
    </row>
    <row r="255" spans="1:1" x14ac:dyDescent="0.2">
      <c r="A255" s="338"/>
    </row>
    <row r="256" spans="1:1" x14ac:dyDescent="0.2">
      <c r="A256" s="338"/>
    </row>
    <row r="257" spans="1:1" x14ac:dyDescent="0.2">
      <c r="A257" s="338"/>
    </row>
    <row r="258" spans="1:1" x14ac:dyDescent="0.2">
      <c r="A258" s="338"/>
    </row>
    <row r="259" spans="1:1" x14ac:dyDescent="0.2">
      <c r="A259" s="338"/>
    </row>
    <row r="260" spans="1:1" x14ac:dyDescent="0.2">
      <c r="A260" s="338"/>
    </row>
    <row r="261" spans="1:1" x14ac:dyDescent="0.2">
      <c r="A261" s="338"/>
    </row>
    <row r="262" spans="1:1" x14ac:dyDescent="0.2">
      <c r="A262" s="338"/>
    </row>
    <row r="263" spans="1:1" x14ac:dyDescent="0.2">
      <c r="A263" s="338"/>
    </row>
    <row r="264" spans="1:1" x14ac:dyDescent="0.2">
      <c r="A264" s="338"/>
    </row>
    <row r="265" spans="1:1" x14ac:dyDescent="0.2">
      <c r="A265" s="338"/>
    </row>
    <row r="266" spans="1:1" x14ac:dyDescent="0.2">
      <c r="A266" s="338"/>
    </row>
    <row r="267" spans="1:1" x14ac:dyDescent="0.2">
      <c r="A267" s="338"/>
    </row>
    <row r="268" spans="1:1" x14ac:dyDescent="0.2">
      <c r="A268" s="338"/>
    </row>
    <row r="269" spans="1:1" x14ac:dyDescent="0.2">
      <c r="A269" s="338"/>
    </row>
    <row r="270" spans="1:1" x14ac:dyDescent="0.2">
      <c r="A270" s="338"/>
    </row>
    <row r="271" spans="1:1" x14ac:dyDescent="0.2">
      <c r="A271" s="338"/>
    </row>
    <row r="272" spans="1:1" x14ac:dyDescent="0.2">
      <c r="A272" s="338"/>
    </row>
    <row r="273" spans="1:1" x14ac:dyDescent="0.2">
      <c r="A273" s="338"/>
    </row>
    <row r="274" spans="1:1" x14ac:dyDescent="0.2">
      <c r="A274" s="338"/>
    </row>
    <row r="275" spans="1:1" x14ac:dyDescent="0.2">
      <c r="A275" s="338"/>
    </row>
    <row r="276" spans="1:1" x14ac:dyDescent="0.2">
      <c r="A276" s="338"/>
    </row>
    <row r="277" spans="1:1" x14ac:dyDescent="0.2">
      <c r="A277" s="338"/>
    </row>
    <row r="278" spans="1:1" x14ac:dyDescent="0.2">
      <c r="A278" s="338"/>
    </row>
    <row r="279" spans="1:1" x14ac:dyDescent="0.2">
      <c r="A279" s="338"/>
    </row>
    <row r="280" spans="1:1" x14ac:dyDescent="0.2">
      <c r="A280" s="338"/>
    </row>
    <row r="281" spans="1:1" x14ac:dyDescent="0.2">
      <c r="A281" s="338"/>
    </row>
    <row r="282" spans="1:1" x14ac:dyDescent="0.2">
      <c r="A282" s="338"/>
    </row>
    <row r="283" spans="1:1" x14ac:dyDescent="0.2">
      <c r="A283" s="338"/>
    </row>
    <row r="284" spans="1:1" x14ac:dyDescent="0.2">
      <c r="A284" s="338"/>
    </row>
    <row r="285" spans="1:1" x14ac:dyDescent="0.2">
      <c r="A285" s="338"/>
    </row>
    <row r="286" spans="1:1" x14ac:dyDescent="0.2">
      <c r="A286" s="338"/>
    </row>
    <row r="287" spans="1:1" x14ac:dyDescent="0.2">
      <c r="A287" s="338"/>
    </row>
    <row r="288" spans="1:1" x14ac:dyDescent="0.2">
      <c r="A288" s="338"/>
    </row>
    <row r="289" spans="1:1" x14ac:dyDescent="0.2">
      <c r="A289" s="338"/>
    </row>
    <row r="290" spans="1:1" x14ac:dyDescent="0.2">
      <c r="A290" s="338"/>
    </row>
    <row r="291" spans="1:1" x14ac:dyDescent="0.2">
      <c r="A291" s="338"/>
    </row>
    <row r="292" spans="1:1" x14ac:dyDescent="0.2">
      <c r="A292" s="338"/>
    </row>
    <row r="293" spans="1:1" x14ac:dyDescent="0.2">
      <c r="A293" s="338"/>
    </row>
    <row r="294" spans="1:1" x14ac:dyDescent="0.2">
      <c r="A294" s="338"/>
    </row>
    <row r="295" spans="1:1" x14ac:dyDescent="0.2">
      <c r="A295" s="338"/>
    </row>
    <row r="296" spans="1:1" x14ac:dyDescent="0.2">
      <c r="A296" s="338"/>
    </row>
    <row r="297" spans="1:1" x14ac:dyDescent="0.2">
      <c r="A297" s="338"/>
    </row>
    <row r="298" spans="1:1" x14ac:dyDescent="0.2">
      <c r="A298" s="338"/>
    </row>
    <row r="299" spans="1:1" x14ac:dyDescent="0.2">
      <c r="A299" s="338"/>
    </row>
    <row r="300" spans="1:1" x14ac:dyDescent="0.2">
      <c r="A300" s="338"/>
    </row>
    <row r="301" spans="1:1" x14ac:dyDescent="0.2">
      <c r="A301" s="338"/>
    </row>
    <row r="302" spans="1:1" x14ac:dyDescent="0.2">
      <c r="A302" s="338"/>
    </row>
    <row r="303" spans="1:1" x14ac:dyDescent="0.2">
      <c r="A303" s="338"/>
    </row>
    <row r="304" spans="1:1" x14ac:dyDescent="0.2">
      <c r="A304" s="338"/>
    </row>
    <row r="305" spans="1:1" x14ac:dyDescent="0.2">
      <c r="A305" s="338"/>
    </row>
    <row r="306" spans="1:1" x14ac:dyDescent="0.2">
      <c r="A306" s="338"/>
    </row>
    <row r="307" spans="1:1" x14ac:dyDescent="0.2">
      <c r="A307" s="338"/>
    </row>
    <row r="308" spans="1:1" x14ac:dyDescent="0.2">
      <c r="A308" s="338"/>
    </row>
    <row r="309" spans="1:1" x14ac:dyDescent="0.2">
      <c r="A309" s="338"/>
    </row>
    <row r="310" spans="1:1" x14ac:dyDescent="0.2">
      <c r="A310" s="338"/>
    </row>
    <row r="311" spans="1:1" x14ac:dyDescent="0.2">
      <c r="A311" s="338"/>
    </row>
    <row r="312" spans="1:1" x14ac:dyDescent="0.2">
      <c r="A312" s="338"/>
    </row>
    <row r="313" spans="1:1" x14ac:dyDescent="0.2">
      <c r="A313" s="338"/>
    </row>
    <row r="314" spans="1:1" x14ac:dyDescent="0.2">
      <c r="A314" s="338"/>
    </row>
    <row r="315" spans="1:1" x14ac:dyDescent="0.2">
      <c r="A315" s="338"/>
    </row>
    <row r="316" spans="1:1" x14ac:dyDescent="0.2">
      <c r="A316" s="338"/>
    </row>
    <row r="317" spans="1:1" x14ac:dyDescent="0.2">
      <c r="A317" s="338"/>
    </row>
    <row r="318" spans="1:1" x14ac:dyDescent="0.2">
      <c r="A318" s="338"/>
    </row>
    <row r="319" spans="1:1" x14ac:dyDescent="0.2">
      <c r="A319" s="338"/>
    </row>
    <row r="320" spans="1:1" x14ac:dyDescent="0.2">
      <c r="A320" s="338"/>
    </row>
    <row r="321" spans="1:1" x14ac:dyDescent="0.2">
      <c r="A321" s="338"/>
    </row>
    <row r="322" spans="1:1" x14ac:dyDescent="0.2">
      <c r="A322" s="338"/>
    </row>
    <row r="323" spans="1:1" x14ac:dyDescent="0.2">
      <c r="A323" s="338"/>
    </row>
    <row r="324" spans="1:1" x14ac:dyDescent="0.2">
      <c r="A324" s="338"/>
    </row>
    <row r="325" spans="1:1" x14ac:dyDescent="0.2">
      <c r="A325" s="338"/>
    </row>
    <row r="326" spans="1:1" x14ac:dyDescent="0.2">
      <c r="A326" s="338"/>
    </row>
    <row r="327" spans="1:1" x14ac:dyDescent="0.2">
      <c r="A327" s="338"/>
    </row>
    <row r="328" spans="1:1" x14ac:dyDescent="0.2">
      <c r="A328" s="338"/>
    </row>
    <row r="329" spans="1:1" x14ac:dyDescent="0.2">
      <c r="A329" s="338"/>
    </row>
    <row r="330" spans="1:1" x14ac:dyDescent="0.2">
      <c r="A330" s="338"/>
    </row>
    <row r="331" spans="1:1" x14ac:dyDescent="0.2">
      <c r="A331" s="338"/>
    </row>
    <row r="332" spans="1:1" x14ac:dyDescent="0.2">
      <c r="A332" s="338"/>
    </row>
    <row r="333" spans="1:1" x14ac:dyDescent="0.2">
      <c r="A333" s="338"/>
    </row>
    <row r="334" spans="1:1" x14ac:dyDescent="0.2">
      <c r="A334" s="338"/>
    </row>
    <row r="335" spans="1:1" x14ac:dyDescent="0.2">
      <c r="A335" s="338"/>
    </row>
    <row r="336" spans="1:1" x14ac:dyDescent="0.2">
      <c r="A336" s="338"/>
    </row>
    <row r="337" spans="1:1" x14ac:dyDescent="0.2">
      <c r="A337" s="338"/>
    </row>
    <row r="338" spans="1:1" x14ac:dyDescent="0.2">
      <c r="A338" s="338"/>
    </row>
    <row r="339" spans="1:1" x14ac:dyDescent="0.2">
      <c r="A339" s="338"/>
    </row>
    <row r="340" spans="1:1" x14ac:dyDescent="0.2">
      <c r="A340" s="338"/>
    </row>
    <row r="341" spans="1:1" x14ac:dyDescent="0.2">
      <c r="A341" s="338"/>
    </row>
    <row r="342" spans="1:1" x14ac:dyDescent="0.2">
      <c r="A342" s="338"/>
    </row>
  </sheetData>
  <mergeCells count="1">
    <mergeCell ref="A4:G4"/>
  </mergeCells>
  <pageMargins left="0.27083333333333331" right="8.3333333333333329E-2" top="0.75" bottom="0.75" header="0.3" footer="0.3"/>
  <pageSetup paperSize="9" orientation="portrait" r:id="rId1"/>
  <headerFooter>
    <oddHeader>&amp;C 9. melléklet
 az önkormányzat 2019. évi költségvetéséről szóló 2/2019. (II. 15.)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workbookViewId="0">
      <selection activeCell="H11" sqref="H11"/>
    </sheetView>
  </sheetViews>
  <sheetFormatPr defaultRowHeight="15.75" x14ac:dyDescent="0.25"/>
  <cols>
    <col min="1" max="1" width="9.140625" style="357"/>
    <col min="2" max="2" width="25.42578125" style="357" customWidth="1"/>
    <col min="3" max="3" width="20.85546875" style="357" customWidth="1"/>
    <col min="4" max="4" width="17.28515625" style="357" bestFit="1" customWidth="1"/>
    <col min="5" max="5" width="13.85546875" style="357" bestFit="1" customWidth="1"/>
    <col min="6" max="6" width="11.5703125" style="357" customWidth="1"/>
    <col min="7" max="257" width="9.140625" style="357"/>
    <col min="258" max="258" width="25.42578125" style="357" customWidth="1"/>
    <col min="259" max="259" width="20.85546875" style="357" customWidth="1"/>
    <col min="260" max="260" width="17.28515625" style="357" bestFit="1" customWidth="1"/>
    <col min="261" max="261" width="13.85546875" style="357" bestFit="1" customWidth="1"/>
    <col min="262" max="513" width="9.140625" style="357"/>
    <col min="514" max="514" width="25.42578125" style="357" customWidth="1"/>
    <col min="515" max="515" width="20.85546875" style="357" customWidth="1"/>
    <col min="516" max="516" width="17.28515625" style="357" bestFit="1" customWidth="1"/>
    <col min="517" max="517" width="13.85546875" style="357" bestFit="1" customWidth="1"/>
    <col min="518" max="769" width="9.140625" style="357"/>
    <col min="770" max="770" width="25.42578125" style="357" customWidth="1"/>
    <col min="771" max="771" width="20.85546875" style="357" customWidth="1"/>
    <col min="772" max="772" width="17.28515625" style="357" bestFit="1" customWidth="1"/>
    <col min="773" max="773" width="13.85546875" style="357" bestFit="1" customWidth="1"/>
    <col min="774" max="1025" width="9.140625" style="357"/>
    <col min="1026" max="1026" width="25.42578125" style="357" customWidth="1"/>
    <col min="1027" max="1027" width="20.85546875" style="357" customWidth="1"/>
    <col min="1028" max="1028" width="17.28515625" style="357" bestFit="1" customWidth="1"/>
    <col min="1029" max="1029" width="13.85546875" style="357" bestFit="1" customWidth="1"/>
    <col min="1030" max="1281" width="9.140625" style="357"/>
    <col min="1282" max="1282" width="25.42578125" style="357" customWidth="1"/>
    <col min="1283" max="1283" width="20.85546875" style="357" customWidth="1"/>
    <col min="1284" max="1284" width="17.28515625" style="357" bestFit="1" customWidth="1"/>
    <col min="1285" max="1285" width="13.85546875" style="357" bestFit="1" customWidth="1"/>
    <col min="1286" max="1537" width="9.140625" style="357"/>
    <col min="1538" max="1538" width="25.42578125" style="357" customWidth="1"/>
    <col min="1539" max="1539" width="20.85546875" style="357" customWidth="1"/>
    <col min="1540" max="1540" width="17.28515625" style="357" bestFit="1" customWidth="1"/>
    <col min="1541" max="1541" width="13.85546875" style="357" bestFit="1" customWidth="1"/>
    <col min="1542" max="1793" width="9.140625" style="357"/>
    <col min="1794" max="1794" width="25.42578125" style="357" customWidth="1"/>
    <col min="1795" max="1795" width="20.85546875" style="357" customWidth="1"/>
    <col min="1796" max="1796" width="17.28515625" style="357" bestFit="1" customWidth="1"/>
    <col min="1797" max="1797" width="13.85546875" style="357" bestFit="1" customWidth="1"/>
    <col min="1798" max="2049" width="9.140625" style="357"/>
    <col min="2050" max="2050" width="25.42578125" style="357" customWidth="1"/>
    <col min="2051" max="2051" width="20.85546875" style="357" customWidth="1"/>
    <col min="2052" max="2052" width="17.28515625" style="357" bestFit="1" customWidth="1"/>
    <col min="2053" max="2053" width="13.85546875" style="357" bestFit="1" customWidth="1"/>
    <col min="2054" max="2305" width="9.140625" style="357"/>
    <col min="2306" max="2306" width="25.42578125" style="357" customWidth="1"/>
    <col min="2307" max="2307" width="20.85546875" style="357" customWidth="1"/>
    <col min="2308" max="2308" width="17.28515625" style="357" bestFit="1" customWidth="1"/>
    <col min="2309" max="2309" width="13.85546875" style="357" bestFit="1" customWidth="1"/>
    <col min="2310" max="2561" width="9.140625" style="357"/>
    <col min="2562" max="2562" width="25.42578125" style="357" customWidth="1"/>
    <col min="2563" max="2563" width="20.85546875" style="357" customWidth="1"/>
    <col min="2564" max="2564" width="17.28515625" style="357" bestFit="1" customWidth="1"/>
    <col min="2565" max="2565" width="13.85546875" style="357" bestFit="1" customWidth="1"/>
    <col min="2566" max="2817" width="9.140625" style="357"/>
    <col min="2818" max="2818" width="25.42578125" style="357" customWidth="1"/>
    <col min="2819" max="2819" width="20.85546875" style="357" customWidth="1"/>
    <col min="2820" max="2820" width="17.28515625" style="357" bestFit="1" customWidth="1"/>
    <col min="2821" max="2821" width="13.85546875" style="357" bestFit="1" customWidth="1"/>
    <col min="2822" max="3073" width="9.140625" style="357"/>
    <col min="3074" max="3074" width="25.42578125" style="357" customWidth="1"/>
    <col min="3075" max="3075" width="20.85546875" style="357" customWidth="1"/>
    <col min="3076" max="3076" width="17.28515625" style="357" bestFit="1" customWidth="1"/>
    <col min="3077" max="3077" width="13.85546875" style="357" bestFit="1" customWidth="1"/>
    <col min="3078" max="3329" width="9.140625" style="357"/>
    <col min="3330" max="3330" width="25.42578125" style="357" customWidth="1"/>
    <col min="3331" max="3331" width="20.85546875" style="357" customWidth="1"/>
    <col min="3332" max="3332" width="17.28515625" style="357" bestFit="1" customWidth="1"/>
    <col min="3333" max="3333" width="13.85546875" style="357" bestFit="1" customWidth="1"/>
    <col min="3334" max="3585" width="9.140625" style="357"/>
    <col min="3586" max="3586" width="25.42578125" style="357" customWidth="1"/>
    <col min="3587" max="3587" width="20.85546875" style="357" customWidth="1"/>
    <col min="3588" max="3588" width="17.28515625" style="357" bestFit="1" customWidth="1"/>
    <col min="3589" max="3589" width="13.85546875" style="357" bestFit="1" customWidth="1"/>
    <col min="3590" max="3841" width="9.140625" style="357"/>
    <col min="3842" max="3842" width="25.42578125" style="357" customWidth="1"/>
    <col min="3843" max="3843" width="20.85546875" style="357" customWidth="1"/>
    <col min="3844" max="3844" width="17.28515625" style="357" bestFit="1" customWidth="1"/>
    <col min="3845" max="3845" width="13.85546875" style="357" bestFit="1" customWidth="1"/>
    <col min="3846" max="4097" width="9.140625" style="357"/>
    <col min="4098" max="4098" width="25.42578125" style="357" customWidth="1"/>
    <col min="4099" max="4099" width="20.85546875" style="357" customWidth="1"/>
    <col min="4100" max="4100" width="17.28515625" style="357" bestFit="1" customWidth="1"/>
    <col min="4101" max="4101" width="13.85546875" style="357" bestFit="1" customWidth="1"/>
    <col min="4102" max="4353" width="9.140625" style="357"/>
    <col min="4354" max="4354" width="25.42578125" style="357" customWidth="1"/>
    <col min="4355" max="4355" width="20.85546875" style="357" customWidth="1"/>
    <col min="4356" max="4356" width="17.28515625" style="357" bestFit="1" customWidth="1"/>
    <col min="4357" max="4357" width="13.85546875" style="357" bestFit="1" customWidth="1"/>
    <col min="4358" max="4609" width="9.140625" style="357"/>
    <col min="4610" max="4610" width="25.42578125" style="357" customWidth="1"/>
    <col min="4611" max="4611" width="20.85546875" style="357" customWidth="1"/>
    <col min="4612" max="4612" width="17.28515625" style="357" bestFit="1" customWidth="1"/>
    <col min="4613" max="4613" width="13.85546875" style="357" bestFit="1" customWidth="1"/>
    <col min="4614" max="4865" width="9.140625" style="357"/>
    <col min="4866" max="4866" width="25.42578125" style="357" customWidth="1"/>
    <col min="4867" max="4867" width="20.85546875" style="357" customWidth="1"/>
    <col min="4868" max="4868" width="17.28515625" style="357" bestFit="1" customWidth="1"/>
    <col min="4869" max="4869" width="13.85546875" style="357" bestFit="1" customWidth="1"/>
    <col min="4870" max="5121" width="9.140625" style="357"/>
    <col min="5122" max="5122" width="25.42578125" style="357" customWidth="1"/>
    <col min="5123" max="5123" width="20.85546875" style="357" customWidth="1"/>
    <col min="5124" max="5124" width="17.28515625" style="357" bestFit="1" customWidth="1"/>
    <col min="5125" max="5125" width="13.85546875" style="357" bestFit="1" customWidth="1"/>
    <col min="5126" max="5377" width="9.140625" style="357"/>
    <col min="5378" max="5378" width="25.42578125" style="357" customWidth="1"/>
    <col min="5379" max="5379" width="20.85546875" style="357" customWidth="1"/>
    <col min="5380" max="5380" width="17.28515625" style="357" bestFit="1" customWidth="1"/>
    <col min="5381" max="5381" width="13.85546875" style="357" bestFit="1" customWidth="1"/>
    <col min="5382" max="5633" width="9.140625" style="357"/>
    <col min="5634" max="5634" width="25.42578125" style="357" customWidth="1"/>
    <col min="5635" max="5635" width="20.85546875" style="357" customWidth="1"/>
    <col min="5636" max="5636" width="17.28515625" style="357" bestFit="1" customWidth="1"/>
    <col min="5637" max="5637" width="13.85546875" style="357" bestFit="1" customWidth="1"/>
    <col min="5638" max="5889" width="9.140625" style="357"/>
    <col min="5890" max="5890" width="25.42578125" style="357" customWidth="1"/>
    <col min="5891" max="5891" width="20.85546875" style="357" customWidth="1"/>
    <col min="5892" max="5892" width="17.28515625" style="357" bestFit="1" customWidth="1"/>
    <col min="5893" max="5893" width="13.85546875" style="357" bestFit="1" customWidth="1"/>
    <col min="5894" max="6145" width="9.140625" style="357"/>
    <col min="6146" max="6146" width="25.42578125" style="357" customWidth="1"/>
    <col min="6147" max="6147" width="20.85546875" style="357" customWidth="1"/>
    <col min="6148" max="6148" width="17.28515625" style="357" bestFit="1" customWidth="1"/>
    <col min="6149" max="6149" width="13.85546875" style="357" bestFit="1" customWidth="1"/>
    <col min="6150" max="6401" width="9.140625" style="357"/>
    <col min="6402" max="6402" width="25.42578125" style="357" customWidth="1"/>
    <col min="6403" max="6403" width="20.85546875" style="357" customWidth="1"/>
    <col min="6404" max="6404" width="17.28515625" style="357" bestFit="1" customWidth="1"/>
    <col min="6405" max="6405" width="13.85546875" style="357" bestFit="1" customWidth="1"/>
    <col min="6406" max="6657" width="9.140625" style="357"/>
    <col min="6658" max="6658" width="25.42578125" style="357" customWidth="1"/>
    <col min="6659" max="6659" width="20.85546875" style="357" customWidth="1"/>
    <col min="6660" max="6660" width="17.28515625" style="357" bestFit="1" customWidth="1"/>
    <col min="6661" max="6661" width="13.85546875" style="357" bestFit="1" customWidth="1"/>
    <col min="6662" max="6913" width="9.140625" style="357"/>
    <col min="6914" max="6914" width="25.42578125" style="357" customWidth="1"/>
    <col min="6915" max="6915" width="20.85546875" style="357" customWidth="1"/>
    <col min="6916" max="6916" width="17.28515625" style="357" bestFit="1" customWidth="1"/>
    <col min="6917" max="6917" width="13.85546875" style="357" bestFit="1" customWidth="1"/>
    <col min="6918" max="7169" width="9.140625" style="357"/>
    <col min="7170" max="7170" width="25.42578125" style="357" customWidth="1"/>
    <col min="7171" max="7171" width="20.85546875" style="357" customWidth="1"/>
    <col min="7172" max="7172" width="17.28515625" style="357" bestFit="1" customWidth="1"/>
    <col min="7173" max="7173" width="13.85546875" style="357" bestFit="1" customWidth="1"/>
    <col min="7174" max="7425" width="9.140625" style="357"/>
    <col min="7426" max="7426" width="25.42578125" style="357" customWidth="1"/>
    <col min="7427" max="7427" width="20.85546875" style="357" customWidth="1"/>
    <col min="7428" max="7428" width="17.28515625" style="357" bestFit="1" customWidth="1"/>
    <col min="7429" max="7429" width="13.85546875" style="357" bestFit="1" customWidth="1"/>
    <col min="7430" max="7681" width="9.140625" style="357"/>
    <col min="7682" max="7682" width="25.42578125" style="357" customWidth="1"/>
    <col min="7683" max="7683" width="20.85546875" style="357" customWidth="1"/>
    <col min="7684" max="7684" width="17.28515625" style="357" bestFit="1" customWidth="1"/>
    <col min="7685" max="7685" width="13.85546875" style="357" bestFit="1" customWidth="1"/>
    <col min="7686" max="7937" width="9.140625" style="357"/>
    <col min="7938" max="7938" width="25.42578125" style="357" customWidth="1"/>
    <col min="7939" max="7939" width="20.85546875" style="357" customWidth="1"/>
    <col min="7940" max="7940" width="17.28515625" style="357" bestFit="1" customWidth="1"/>
    <col min="7941" max="7941" width="13.85546875" style="357" bestFit="1" customWidth="1"/>
    <col min="7942" max="8193" width="9.140625" style="357"/>
    <col min="8194" max="8194" width="25.42578125" style="357" customWidth="1"/>
    <col min="8195" max="8195" width="20.85546875" style="357" customWidth="1"/>
    <col min="8196" max="8196" width="17.28515625" style="357" bestFit="1" customWidth="1"/>
    <col min="8197" max="8197" width="13.85546875" style="357" bestFit="1" customWidth="1"/>
    <col min="8198" max="8449" width="9.140625" style="357"/>
    <col min="8450" max="8450" width="25.42578125" style="357" customWidth="1"/>
    <col min="8451" max="8451" width="20.85546875" style="357" customWidth="1"/>
    <col min="8452" max="8452" width="17.28515625" style="357" bestFit="1" customWidth="1"/>
    <col min="8453" max="8453" width="13.85546875" style="357" bestFit="1" customWidth="1"/>
    <col min="8454" max="8705" width="9.140625" style="357"/>
    <col min="8706" max="8706" width="25.42578125" style="357" customWidth="1"/>
    <col min="8707" max="8707" width="20.85546875" style="357" customWidth="1"/>
    <col min="8708" max="8708" width="17.28515625" style="357" bestFit="1" customWidth="1"/>
    <col min="8709" max="8709" width="13.85546875" style="357" bestFit="1" customWidth="1"/>
    <col min="8710" max="8961" width="9.140625" style="357"/>
    <col min="8962" max="8962" width="25.42578125" style="357" customWidth="1"/>
    <col min="8963" max="8963" width="20.85546875" style="357" customWidth="1"/>
    <col min="8964" max="8964" width="17.28515625" style="357" bestFit="1" customWidth="1"/>
    <col min="8965" max="8965" width="13.85546875" style="357" bestFit="1" customWidth="1"/>
    <col min="8966" max="9217" width="9.140625" style="357"/>
    <col min="9218" max="9218" width="25.42578125" style="357" customWidth="1"/>
    <col min="9219" max="9219" width="20.85546875" style="357" customWidth="1"/>
    <col min="9220" max="9220" width="17.28515625" style="357" bestFit="1" customWidth="1"/>
    <col min="9221" max="9221" width="13.85546875" style="357" bestFit="1" customWidth="1"/>
    <col min="9222" max="9473" width="9.140625" style="357"/>
    <col min="9474" max="9474" width="25.42578125" style="357" customWidth="1"/>
    <col min="9475" max="9475" width="20.85546875" style="357" customWidth="1"/>
    <col min="9476" max="9476" width="17.28515625" style="357" bestFit="1" customWidth="1"/>
    <col min="9477" max="9477" width="13.85546875" style="357" bestFit="1" customWidth="1"/>
    <col min="9478" max="9729" width="9.140625" style="357"/>
    <col min="9730" max="9730" width="25.42578125" style="357" customWidth="1"/>
    <col min="9731" max="9731" width="20.85546875" style="357" customWidth="1"/>
    <col min="9732" max="9732" width="17.28515625" style="357" bestFit="1" customWidth="1"/>
    <col min="9733" max="9733" width="13.85546875" style="357" bestFit="1" customWidth="1"/>
    <col min="9734" max="9985" width="9.140625" style="357"/>
    <col min="9986" max="9986" width="25.42578125" style="357" customWidth="1"/>
    <col min="9987" max="9987" width="20.85546875" style="357" customWidth="1"/>
    <col min="9988" max="9988" width="17.28515625" style="357" bestFit="1" customWidth="1"/>
    <col min="9989" max="9989" width="13.85546875" style="357" bestFit="1" customWidth="1"/>
    <col min="9990" max="10241" width="9.140625" style="357"/>
    <col min="10242" max="10242" width="25.42578125" style="357" customWidth="1"/>
    <col min="10243" max="10243" width="20.85546875" style="357" customWidth="1"/>
    <col min="10244" max="10244" width="17.28515625" style="357" bestFit="1" customWidth="1"/>
    <col min="10245" max="10245" width="13.85546875" style="357" bestFit="1" customWidth="1"/>
    <col min="10246" max="10497" width="9.140625" style="357"/>
    <col min="10498" max="10498" width="25.42578125" style="357" customWidth="1"/>
    <col min="10499" max="10499" width="20.85546875" style="357" customWidth="1"/>
    <col min="10500" max="10500" width="17.28515625" style="357" bestFit="1" customWidth="1"/>
    <col min="10501" max="10501" width="13.85546875" style="357" bestFit="1" customWidth="1"/>
    <col min="10502" max="10753" width="9.140625" style="357"/>
    <col min="10754" max="10754" width="25.42578125" style="357" customWidth="1"/>
    <col min="10755" max="10755" width="20.85546875" style="357" customWidth="1"/>
    <col min="10756" max="10756" width="17.28515625" style="357" bestFit="1" customWidth="1"/>
    <col min="10757" max="10757" width="13.85546875" style="357" bestFit="1" customWidth="1"/>
    <col min="10758" max="11009" width="9.140625" style="357"/>
    <col min="11010" max="11010" width="25.42578125" style="357" customWidth="1"/>
    <col min="11011" max="11011" width="20.85546875" style="357" customWidth="1"/>
    <col min="11012" max="11012" width="17.28515625" style="357" bestFit="1" customWidth="1"/>
    <col min="11013" max="11013" width="13.85546875" style="357" bestFit="1" customWidth="1"/>
    <col min="11014" max="11265" width="9.140625" style="357"/>
    <col min="11266" max="11266" width="25.42578125" style="357" customWidth="1"/>
    <col min="11267" max="11267" width="20.85546875" style="357" customWidth="1"/>
    <col min="11268" max="11268" width="17.28515625" style="357" bestFit="1" customWidth="1"/>
    <col min="11269" max="11269" width="13.85546875" style="357" bestFit="1" customWidth="1"/>
    <col min="11270" max="11521" width="9.140625" style="357"/>
    <col min="11522" max="11522" width="25.42578125" style="357" customWidth="1"/>
    <col min="11523" max="11523" width="20.85546875" style="357" customWidth="1"/>
    <col min="11524" max="11524" width="17.28515625" style="357" bestFit="1" customWidth="1"/>
    <col min="11525" max="11525" width="13.85546875" style="357" bestFit="1" customWidth="1"/>
    <col min="11526" max="11777" width="9.140625" style="357"/>
    <col min="11778" max="11778" width="25.42578125" style="357" customWidth="1"/>
    <col min="11779" max="11779" width="20.85546875" style="357" customWidth="1"/>
    <col min="11780" max="11780" width="17.28515625" style="357" bestFit="1" customWidth="1"/>
    <col min="11781" max="11781" width="13.85546875" style="357" bestFit="1" customWidth="1"/>
    <col min="11782" max="12033" width="9.140625" style="357"/>
    <col min="12034" max="12034" width="25.42578125" style="357" customWidth="1"/>
    <col min="12035" max="12035" width="20.85546875" style="357" customWidth="1"/>
    <col min="12036" max="12036" width="17.28515625" style="357" bestFit="1" customWidth="1"/>
    <col min="12037" max="12037" width="13.85546875" style="357" bestFit="1" customWidth="1"/>
    <col min="12038" max="12289" width="9.140625" style="357"/>
    <col min="12290" max="12290" width="25.42578125" style="357" customWidth="1"/>
    <col min="12291" max="12291" width="20.85546875" style="357" customWidth="1"/>
    <col min="12292" max="12292" width="17.28515625" style="357" bestFit="1" customWidth="1"/>
    <col min="12293" max="12293" width="13.85546875" style="357" bestFit="1" customWidth="1"/>
    <col min="12294" max="12545" width="9.140625" style="357"/>
    <col min="12546" max="12546" width="25.42578125" style="357" customWidth="1"/>
    <col min="12547" max="12547" width="20.85546875" style="357" customWidth="1"/>
    <col min="12548" max="12548" width="17.28515625" style="357" bestFit="1" customWidth="1"/>
    <col min="12549" max="12549" width="13.85546875" style="357" bestFit="1" customWidth="1"/>
    <col min="12550" max="12801" width="9.140625" style="357"/>
    <col min="12802" max="12802" width="25.42578125" style="357" customWidth="1"/>
    <col min="12803" max="12803" width="20.85546875" style="357" customWidth="1"/>
    <col min="12804" max="12804" width="17.28515625" style="357" bestFit="1" customWidth="1"/>
    <col min="12805" max="12805" width="13.85546875" style="357" bestFit="1" customWidth="1"/>
    <col min="12806" max="13057" width="9.140625" style="357"/>
    <col min="13058" max="13058" width="25.42578125" style="357" customWidth="1"/>
    <col min="13059" max="13059" width="20.85546875" style="357" customWidth="1"/>
    <col min="13060" max="13060" width="17.28515625" style="357" bestFit="1" customWidth="1"/>
    <col min="13061" max="13061" width="13.85546875" style="357" bestFit="1" customWidth="1"/>
    <col min="13062" max="13313" width="9.140625" style="357"/>
    <col min="13314" max="13314" width="25.42578125" style="357" customWidth="1"/>
    <col min="13315" max="13315" width="20.85546875" style="357" customWidth="1"/>
    <col min="13316" max="13316" width="17.28515625" style="357" bestFit="1" customWidth="1"/>
    <col min="13317" max="13317" width="13.85546875" style="357" bestFit="1" customWidth="1"/>
    <col min="13318" max="13569" width="9.140625" style="357"/>
    <col min="13570" max="13570" width="25.42578125" style="357" customWidth="1"/>
    <col min="13571" max="13571" width="20.85546875" style="357" customWidth="1"/>
    <col min="13572" max="13572" width="17.28515625" style="357" bestFit="1" customWidth="1"/>
    <col min="13573" max="13573" width="13.85546875" style="357" bestFit="1" customWidth="1"/>
    <col min="13574" max="13825" width="9.140625" style="357"/>
    <col min="13826" max="13826" width="25.42578125" style="357" customWidth="1"/>
    <col min="13827" max="13827" width="20.85546875" style="357" customWidth="1"/>
    <col min="13828" max="13828" width="17.28515625" style="357" bestFit="1" customWidth="1"/>
    <col min="13829" max="13829" width="13.85546875" style="357" bestFit="1" customWidth="1"/>
    <col min="13830" max="14081" width="9.140625" style="357"/>
    <col min="14082" max="14082" width="25.42578125" style="357" customWidth="1"/>
    <col min="14083" max="14083" width="20.85546875" style="357" customWidth="1"/>
    <col min="14084" max="14084" width="17.28515625" style="357" bestFit="1" customWidth="1"/>
    <col min="14085" max="14085" width="13.85546875" style="357" bestFit="1" customWidth="1"/>
    <col min="14086" max="14337" width="9.140625" style="357"/>
    <col min="14338" max="14338" width="25.42578125" style="357" customWidth="1"/>
    <col min="14339" max="14339" width="20.85546875" style="357" customWidth="1"/>
    <col min="14340" max="14340" width="17.28515625" style="357" bestFit="1" customWidth="1"/>
    <col min="14341" max="14341" width="13.85546875" style="357" bestFit="1" customWidth="1"/>
    <col min="14342" max="14593" width="9.140625" style="357"/>
    <col min="14594" max="14594" width="25.42578125" style="357" customWidth="1"/>
    <col min="14595" max="14595" width="20.85546875" style="357" customWidth="1"/>
    <col min="14596" max="14596" width="17.28515625" style="357" bestFit="1" customWidth="1"/>
    <col min="14597" max="14597" width="13.85546875" style="357" bestFit="1" customWidth="1"/>
    <col min="14598" max="14849" width="9.140625" style="357"/>
    <col min="14850" max="14850" width="25.42578125" style="357" customWidth="1"/>
    <col min="14851" max="14851" width="20.85546875" style="357" customWidth="1"/>
    <col min="14852" max="14852" width="17.28515625" style="357" bestFit="1" customWidth="1"/>
    <col min="14853" max="14853" width="13.85546875" style="357" bestFit="1" customWidth="1"/>
    <col min="14854" max="15105" width="9.140625" style="357"/>
    <col min="15106" max="15106" width="25.42578125" style="357" customWidth="1"/>
    <col min="15107" max="15107" width="20.85546875" style="357" customWidth="1"/>
    <col min="15108" max="15108" width="17.28515625" style="357" bestFit="1" customWidth="1"/>
    <col min="15109" max="15109" width="13.85546875" style="357" bestFit="1" customWidth="1"/>
    <col min="15110" max="15361" width="9.140625" style="357"/>
    <col min="15362" max="15362" width="25.42578125" style="357" customWidth="1"/>
    <col min="15363" max="15363" width="20.85546875" style="357" customWidth="1"/>
    <col min="15364" max="15364" width="17.28515625" style="357" bestFit="1" customWidth="1"/>
    <col min="15365" max="15365" width="13.85546875" style="357" bestFit="1" customWidth="1"/>
    <col min="15366" max="15617" width="9.140625" style="357"/>
    <col min="15618" max="15618" width="25.42578125" style="357" customWidth="1"/>
    <col min="15619" max="15619" width="20.85546875" style="357" customWidth="1"/>
    <col min="15620" max="15620" width="17.28515625" style="357" bestFit="1" customWidth="1"/>
    <col min="15621" max="15621" width="13.85546875" style="357" bestFit="1" customWidth="1"/>
    <col min="15622" max="15873" width="9.140625" style="357"/>
    <col min="15874" max="15874" width="25.42578125" style="357" customWidth="1"/>
    <col min="15875" max="15875" width="20.85546875" style="357" customWidth="1"/>
    <col min="15876" max="15876" width="17.28515625" style="357" bestFit="1" customWidth="1"/>
    <col min="15877" max="15877" width="13.85546875" style="357" bestFit="1" customWidth="1"/>
    <col min="15878" max="16129" width="9.140625" style="357"/>
    <col min="16130" max="16130" width="25.42578125" style="357" customWidth="1"/>
    <col min="16131" max="16131" width="20.85546875" style="357" customWidth="1"/>
    <col min="16132" max="16132" width="17.28515625" style="357" bestFit="1" customWidth="1"/>
    <col min="16133" max="16133" width="13.85546875" style="357" bestFit="1" customWidth="1"/>
    <col min="16134" max="16384" width="9.140625" style="357"/>
  </cols>
  <sheetData>
    <row r="4" spans="1:6" x14ac:dyDescent="0.25">
      <c r="A4" s="457" t="s">
        <v>409</v>
      </c>
      <c r="B4" s="457"/>
      <c r="C4" s="457"/>
      <c r="D4" s="457"/>
      <c r="E4" s="457"/>
    </row>
    <row r="5" spans="1:6" x14ac:dyDescent="0.25">
      <c r="A5" s="457" t="s">
        <v>462</v>
      </c>
      <c r="B5" s="457"/>
      <c r="C5" s="457"/>
      <c r="D5" s="457"/>
      <c r="E5" s="457"/>
    </row>
    <row r="6" spans="1:6" ht="16.5" thickBot="1" x14ac:dyDescent="0.3"/>
    <row r="7" spans="1:6" x14ac:dyDescent="0.25">
      <c r="A7" s="358" t="s">
        <v>410</v>
      </c>
      <c r="B7" s="359" t="s">
        <v>411</v>
      </c>
      <c r="C7" s="359" t="s">
        <v>412</v>
      </c>
      <c r="D7" s="359" t="s">
        <v>413</v>
      </c>
      <c r="E7" s="360" t="s">
        <v>414</v>
      </c>
    </row>
    <row r="8" spans="1:6" x14ac:dyDescent="0.25">
      <c r="A8" s="361"/>
      <c r="B8" s="362"/>
      <c r="C8" s="363" t="s">
        <v>415</v>
      </c>
      <c r="D8" s="363" t="s">
        <v>416</v>
      </c>
      <c r="E8" s="364" t="s">
        <v>417</v>
      </c>
    </row>
    <row r="9" spans="1:6" x14ac:dyDescent="0.25">
      <c r="A9" s="361"/>
      <c r="B9" s="362"/>
      <c r="C9" s="362"/>
      <c r="D9" s="363" t="s">
        <v>418</v>
      </c>
      <c r="E9" s="364" t="s">
        <v>419</v>
      </c>
    </row>
    <row r="10" spans="1:6" ht="16.5" thickBot="1" x14ac:dyDescent="0.3">
      <c r="A10" s="365" t="s">
        <v>420</v>
      </c>
      <c r="B10" s="366" t="s">
        <v>421</v>
      </c>
      <c r="C10" s="366" t="s">
        <v>422</v>
      </c>
      <c r="D10" s="366" t="s">
        <v>423</v>
      </c>
      <c r="E10" s="367" t="s">
        <v>424</v>
      </c>
    </row>
    <row r="11" spans="1:6" ht="94.5" x14ac:dyDescent="0.25">
      <c r="A11" s="368" t="s">
        <v>421</v>
      </c>
      <c r="B11" s="369" t="s">
        <v>425</v>
      </c>
      <c r="C11" s="370"/>
      <c r="D11" s="371"/>
      <c r="E11" s="372"/>
    </row>
    <row r="12" spans="1:6" ht="78.75" x14ac:dyDescent="0.25">
      <c r="A12" s="373" t="s">
        <v>422</v>
      </c>
      <c r="B12" s="369" t="s">
        <v>426</v>
      </c>
      <c r="C12" s="374"/>
      <c r="D12" s="375"/>
      <c r="E12" s="376">
        <v>0</v>
      </c>
    </row>
    <row r="13" spans="1:6" ht="63" x14ac:dyDescent="0.25">
      <c r="A13" s="373"/>
      <c r="B13" s="377" t="s">
        <v>427</v>
      </c>
      <c r="C13" s="378"/>
      <c r="D13" s="379">
        <f>SUM(D14:D20)</f>
        <v>12704000</v>
      </c>
      <c r="E13" s="380">
        <f>SUM(E14:E20)</f>
        <v>1321000</v>
      </c>
      <c r="F13" s="381">
        <f>SUM(F14:F20)</f>
        <v>11383000</v>
      </c>
    </row>
    <row r="14" spans="1:6" x14ac:dyDescent="0.25">
      <c r="A14" s="373"/>
      <c r="B14" s="382"/>
      <c r="C14" s="374" t="s">
        <v>428</v>
      </c>
      <c r="D14" s="375">
        <f t="shared" ref="D14:D20" si="0">F14+E14</f>
        <v>6517000</v>
      </c>
      <c r="E14" s="376">
        <v>934000</v>
      </c>
      <c r="F14" s="383">
        <f>'2.tábla'!D32</f>
        <v>5583000</v>
      </c>
    </row>
    <row r="15" spans="1:6" x14ac:dyDescent="0.25">
      <c r="A15" s="373"/>
      <c r="B15" s="382"/>
      <c r="C15" s="374" t="s">
        <v>429</v>
      </c>
      <c r="D15" s="375">
        <f t="shared" si="0"/>
        <v>3546000</v>
      </c>
      <c r="E15" s="376">
        <v>46000</v>
      </c>
      <c r="F15" s="383">
        <f>'2.tábla'!D36</f>
        <v>3500000</v>
      </c>
    </row>
    <row r="16" spans="1:6" x14ac:dyDescent="0.25">
      <c r="A16" s="373"/>
      <c r="B16" s="382"/>
      <c r="C16" s="384" t="s">
        <v>430</v>
      </c>
      <c r="D16" s="375">
        <f t="shared" si="0"/>
        <v>144000</v>
      </c>
      <c r="E16" s="376">
        <v>44000</v>
      </c>
      <c r="F16" s="383">
        <f>'2.tábla'!D39</f>
        <v>100000</v>
      </c>
    </row>
    <row r="17" spans="1:6" x14ac:dyDescent="0.25">
      <c r="A17" s="373"/>
      <c r="B17" s="382"/>
      <c r="C17" s="384" t="s">
        <v>431</v>
      </c>
      <c r="D17" s="375">
        <f t="shared" si="0"/>
        <v>300000</v>
      </c>
      <c r="E17" s="376">
        <v>0</v>
      </c>
      <c r="F17" s="383">
        <f>'2.tábla'!D33</f>
        <v>300000</v>
      </c>
    </row>
    <row r="18" spans="1:6" x14ac:dyDescent="0.25">
      <c r="A18" s="373"/>
      <c r="B18" s="382"/>
      <c r="C18" s="384" t="s">
        <v>432</v>
      </c>
      <c r="D18" s="375">
        <f t="shared" si="0"/>
        <v>0</v>
      </c>
      <c r="E18" s="376">
        <v>0</v>
      </c>
      <c r="F18" s="385">
        <v>0</v>
      </c>
    </row>
    <row r="19" spans="1:6" x14ac:dyDescent="0.25">
      <c r="A19" s="373"/>
      <c r="B19" s="382"/>
      <c r="C19" s="374" t="s">
        <v>433</v>
      </c>
      <c r="D19" s="375">
        <f t="shared" si="0"/>
        <v>2097000</v>
      </c>
      <c r="E19" s="376">
        <v>297000</v>
      </c>
      <c r="F19" s="385">
        <f>'2.tábla'!D37</f>
        <v>1800000</v>
      </c>
    </row>
    <row r="20" spans="1:6" x14ac:dyDescent="0.25">
      <c r="A20" s="373"/>
      <c r="B20" s="382"/>
      <c r="C20" s="374" t="s">
        <v>434</v>
      </c>
      <c r="D20" s="375">
        <f t="shared" si="0"/>
        <v>100000</v>
      </c>
      <c r="E20" s="376">
        <v>0</v>
      </c>
      <c r="F20" s="385">
        <f>'2.tábla'!D42</f>
        <v>100000</v>
      </c>
    </row>
    <row r="21" spans="1:6" ht="78.75" x14ac:dyDescent="0.25">
      <c r="A21" s="373" t="s">
        <v>423</v>
      </c>
      <c r="B21" s="369" t="s">
        <v>435</v>
      </c>
      <c r="C21" s="374"/>
      <c r="D21" s="375"/>
      <c r="E21" s="376"/>
      <c r="F21" s="385"/>
    </row>
    <row r="22" spans="1:6" ht="63.75" thickBot="1" x14ac:dyDescent="0.3">
      <c r="A22" s="386" t="s">
        <v>424</v>
      </c>
      <c r="B22" s="387" t="s">
        <v>436</v>
      </c>
      <c r="C22" s="388"/>
      <c r="D22" s="389"/>
      <c r="E22" s="390">
        <v>0</v>
      </c>
      <c r="F22" s="385"/>
    </row>
    <row r="23" spans="1:6" ht="16.5" thickBot="1" x14ac:dyDescent="0.3">
      <c r="A23" s="391"/>
      <c r="B23" s="392" t="s">
        <v>437</v>
      </c>
      <c r="C23" s="392"/>
      <c r="D23" s="393">
        <f>D22+D21+D12+D13+D11</f>
        <v>12704000</v>
      </c>
      <c r="E23" s="394">
        <f>E22+E21+E12+E13+E11</f>
        <v>1321000</v>
      </c>
    </row>
  </sheetData>
  <mergeCells count="2"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3" workbookViewId="0">
      <selection activeCell="K11" sqref="K11"/>
    </sheetView>
  </sheetViews>
  <sheetFormatPr defaultRowHeight="15.75" x14ac:dyDescent="0.25"/>
  <cols>
    <col min="1" max="1" width="40.42578125" style="414" customWidth="1"/>
    <col min="2" max="2" width="12.42578125" style="395" bestFit="1" customWidth="1"/>
    <col min="3" max="3" width="13.7109375" style="395" customWidth="1"/>
    <col min="4" max="4" width="13.5703125" style="395" customWidth="1"/>
    <col min="5" max="5" width="14.140625" style="5" customWidth="1"/>
    <col min="6" max="256" width="9.140625" style="396"/>
    <col min="257" max="257" width="40.42578125" style="396" customWidth="1"/>
    <col min="258" max="258" width="13" style="396" customWidth="1"/>
    <col min="259" max="259" width="14.28515625" style="396" customWidth="1"/>
    <col min="260" max="260" width="14.42578125" style="396" bestFit="1" customWidth="1"/>
    <col min="261" max="261" width="14.140625" style="396" customWidth="1"/>
    <col min="262" max="512" width="9.140625" style="396"/>
    <col min="513" max="513" width="40.42578125" style="396" customWidth="1"/>
    <col min="514" max="514" width="13" style="396" customWidth="1"/>
    <col min="515" max="515" width="14.28515625" style="396" customWidth="1"/>
    <col min="516" max="516" width="14.42578125" style="396" bestFit="1" customWidth="1"/>
    <col min="517" max="517" width="14.140625" style="396" customWidth="1"/>
    <col min="518" max="768" width="9.140625" style="396"/>
    <col min="769" max="769" width="40.42578125" style="396" customWidth="1"/>
    <col min="770" max="770" width="13" style="396" customWidth="1"/>
    <col min="771" max="771" width="14.28515625" style="396" customWidth="1"/>
    <col min="772" max="772" width="14.42578125" style="396" bestFit="1" customWidth="1"/>
    <col min="773" max="773" width="14.140625" style="396" customWidth="1"/>
    <col min="774" max="1024" width="9.140625" style="396"/>
    <col min="1025" max="1025" width="40.42578125" style="396" customWidth="1"/>
    <col min="1026" max="1026" width="13" style="396" customWidth="1"/>
    <col min="1027" max="1027" width="14.28515625" style="396" customWidth="1"/>
    <col min="1028" max="1028" width="14.42578125" style="396" bestFit="1" customWidth="1"/>
    <col min="1029" max="1029" width="14.140625" style="396" customWidth="1"/>
    <col min="1030" max="1280" width="9.140625" style="396"/>
    <col min="1281" max="1281" width="40.42578125" style="396" customWidth="1"/>
    <col min="1282" max="1282" width="13" style="396" customWidth="1"/>
    <col min="1283" max="1283" width="14.28515625" style="396" customWidth="1"/>
    <col min="1284" max="1284" width="14.42578125" style="396" bestFit="1" customWidth="1"/>
    <col min="1285" max="1285" width="14.140625" style="396" customWidth="1"/>
    <col min="1286" max="1536" width="9.140625" style="396"/>
    <col min="1537" max="1537" width="40.42578125" style="396" customWidth="1"/>
    <col min="1538" max="1538" width="13" style="396" customWidth="1"/>
    <col min="1539" max="1539" width="14.28515625" style="396" customWidth="1"/>
    <col min="1540" max="1540" width="14.42578125" style="396" bestFit="1" customWidth="1"/>
    <col min="1541" max="1541" width="14.140625" style="396" customWidth="1"/>
    <col min="1542" max="1792" width="9.140625" style="396"/>
    <col min="1793" max="1793" width="40.42578125" style="396" customWidth="1"/>
    <col min="1794" max="1794" width="13" style="396" customWidth="1"/>
    <col min="1795" max="1795" width="14.28515625" style="396" customWidth="1"/>
    <col min="1796" max="1796" width="14.42578125" style="396" bestFit="1" customWidth="1"/>
    <col min="1797" max="1797" width="14.140625" style="396" customWidth="1"/>
    <col min="1798" max="2048" width="9.140625" style="396"/>
    <col min="2049" max="2049" width="40.42578125" style="396" customWidth="1"/>
    <col min="2050" max="2050" width="13" style="396" customWidth="1"/>
    <col min="2051" max="2051" width="14.28515625" style="396" customWidth="1"/>
    <col min="2052" max="2052" width="14.42578125" style="396" bestFit="1" customWidth="1"/>
    <col min="2053" max="2053" width="14.140625" style="396" customWidth="1"/>
    <col min="2054" max="2304" width="9.140625" style="396"/>
    <col min="2305" max="2305" width="40.42578125" style="396" customWidth="1"/>
    <col min="2306" max="2306" width="13" style="396" customWidth="1"/>
    <col min="2307" max="2307" width="14.28515625" style="396" customWidth="1"/>
    <col min="2308" max="2308" width="14.42578125" style="396" bestFit="1" customWidth="1"/>
    <col min="2309" max="2309" width="14.140625" style="396" customWidth="1"/>
    <col min="2310" max="2560" width="9.140625" style="396"/>
    <col min="2561" max="2561" width="40.42578125" style="396" customWidth="1"/>
    <col min="2562" max="2562" width="13" style="396" customWidth="1"/>
    <col min="2563" max="2563" width="14.28515625" style="396" customWidth="1"/>
    <col min="2564" max="2564" width="14.42578125" style="396" bestFit="1" customWidth="1"/>
    <col min="2565" max="2565" width="14.140625" style="396" customWidth="1"/>
    <col min="2566" max="2816" width="9.140625" style="396"/>
    <col min="2817" max="2817" width="40.42578125" style="396" customWidth="1"/>
    <col min="2818" max="2818" width="13" style="396" customWidth="1"/>
    <col min="2819" max="2819" width="14.28515625" style="396" customWidth="1"/>
    <col min="2820" max="2820" width="14.42578125" style="396" bestFit="1" customWidth="1"/>
    <col min="2821" max="2821" width="14.140625" style="396" customWidth="1"/>
    <col min="2822" max="3072" width="9.140625" style="396"/>
    <col min="3073" max="3073" width="40.42578125" style="396" customWidth="1"/>
    <col min="3074" max="3074" width="13" style="396" customWidth="1"/>
    <col min="3075" max="3075" width="14.28515625" style="396" customWidth="1"/>
    <col min="3076" max="3076" width="14.42578125" style="396" bestFit="1" customWidth="1"/>
    <col min="3077" max="3077" width="14.140625" style="396" customWidth="1"/>
    <col min="3078" max="3328" width="9.140625" style="396"/>
    <col min="3329" max="3329" width="40.42578125" style="396" customWidth="1"/>
    <col min="3330" max="3330" width="13" style="396" customWidth="1"/>
    <col min="3331" max="3331" width="14.28515625" style="396" customWidth="1"/>
    <col min="3332" max="3332" width="14.42578125" style="396" bestFit="1" customWidth="1"/>
    <col min="3333" max="3333" width="14.140625" style="396" customWidth="1"/>
    <col min="3334" max="3584" width="9.140625" style="396"/>
    <col min="3585" max="3585" width="40.42578125" style="396" customWidth="1"/>
    <col min="3586" max="3586" width="13" style="396" customWidth="1"/>
    <col min="3587" max="3587" width="14.28515625" style="396" customWidth="1"/>
    <col min="3588" max="3588" width="14.42578125" style="396" bestFit="1" customWidth="1"/>
    <col min="3589" max="3589" width="14.140625" style="396" customWidth="1"/>
    <col min="3590" max="3840" width="9.140625" style="396"/>
    <col min="3841" max="3841" width="40.42578125" style="396" customWidth="1"/>
    <col min="3842" max="3842" width="13" style="396" customWidth="1"/>
    <col min="3843" max="3843" width="14.28515625" style="396" customWidth="1"/>
    <col min="3844" max="3844" width="14.42578125" style="396" bestFit="1" customWidth="1"/>
    <col min="3845" max="3845" width="14.140625" style="396" customWidth="1"/>
    <col min="3846" max="4096" width="9.140625" style="396"/>
    <col min="4097" max="4097" width="40.42578125" style="396" customWidth="1"/>
    <col min="4098" max="4098" width="13" style="396" customWidth="1"/>
    <col min="4099" max="4099" width="14.28515625" style="396" customWidth="1"/>
    <col min="4100" max="4100" width="14.42578125" style="396" bestFit="1" customWidth="1"/>
    <col min="4101" max="4101" width="14.140625" style="396" customWidth="1"/>
    <col min="4102" max="4352" width="9.140625" style="396"/>
    <col min="4353" max="4353" width="40.42578125" style="396" customWidth="1"/>
    <col min="4354" max="4354" width="13" style="396" customWidth="1"/>
    <col min="4355" max="4355" width="14.28515625" style="396" customWidth="1"/>
    <col min="4356" max="4356" width="14.42578125" style="396" bestFit="1" customWidth="1"/>
    <col min="4357" max="4357" width="14.140625" style="396" customWidth="1"/>
    <col min="4358" max="4608" width="9.140625" style="396"/>
    <col min="4609" max="4609" width="40.42578125" style="396" customWidth="1"/>
    <col min="4610" max="4610" width="13" style="396" customWidth="1"/>
    <col min="4611" max="4611" width="14.28515625" style="396" customWidth="1"/>
    <col min="4612" max="4612" width="14.42578125" style="396" bestFit="1" customWidth="1"/>
    <col min="4613" max="4613" width="14.140625" style="396" customWidth="1"/>
    <col min="4614" max="4864" width="9.140625" style="396"/>
    <col min="4865" max="4865" width="40.42578125" style="396" customWidth="1"/>
    <col min="4866" max="4866" width="13" style="396" customWidth="1"/>
    <col min="4867" max="4867" width="14.28515625" style="396" customWidth="1"/>
    <col min="4868" max="4868" width="14.42578125" style="396" bestFit="1" customWidth="1"/>
    <col min="4869" max="4869" width="14.140625" style="396" customWidth="1"/>
    <col min="4870" max="5120" width="9.140625" style="396"/>
    <col min="5121" max="5121" width="40.42578125" style="396" customWidth="1"/>
    <col min="5122" max="5122" width="13" style="396" customWidth="1"/>
    <col min="5123" max="5123" width="14.28515625" style="396" customWidth="1"/>
    <col min="5124" max="5124" width="14.42578125" style="396" bestFit="1" customWidth="1"/>
    <col min="5125" max="5125" width="14.140625" style="396" customWidth="1"/>
    <col min="5126" max="5376" width="9.140625" style="396"/>
    <col min="5377" max="5377" width="40.42578125" style="396" customWidth="1"/>
    <col min="5378" max="5378" width="13" style="396" customWidth="1"/>
    <col min="5379" max="5379" width="14.28515625" style="396" customWidth="1"/>
    <col min="5380" max="5380" width="14.42578125" style="396" bestFit="1" customWidth="1"/>
    <col min="5381" max="5381" width="14.140625" style="396" customWidth="1"/>
    <col min="5382" max="5632" width="9.140625" style="396"/>
    <col min="5633" max="5633" width="40.42578125" style="396" customWidth="1"/>
    <col min="5634" max="5634" width="13" style="396" customWidth="1"/>
    <col min="5635" max="5635" width="14.28515625" style="396" customWidth="1"/>
    <col min="5636" max="5636" width="14.42578125" style="396" bestFit="1" customWidth="1"/>
    <col min="5637" max="5637" width="14.140625" style="396" customWidth="1"/>
    <col min="5638" max="5888" width="9.140625" style="396"/>
    <col min="5889" max="5889" width="40.42578125" style="396" customWidth="1"/>
    <col min="5890" max="5890" width="13" style="396" customWidth="1"/>
    <col min="5891" max="5891" width="14.28515625" style="396" customWidth="1"/>
    <col min="5892" max="5892" width="14.42578125" style="396" bestFit="1" customWidth="1"/>
    <col min="5893" max="5893" width="14.140625" style="396" customWidth="1"/>
    <col min="5894" max="6144" width="9.140625" style="396"/>
    <col min="6145" max="6145" width="40.42578125" style="396" customWidth="1"/>
    <col min="6146" max="6146" width="13" style="396" customWidth="1"/>
    <col min="6147" max="6147" width="14.28515625" style="396" customWidth="1"/>
    <col min="6148" max="6148" width="14.42578125" style="396" bestFit="1" customWidth="1"/>
    <col min="6149" max="6149" width="14.140625" style="396" customWidth="1"/>
    <col min="6150" max="6400" width="9.140625" style="396"/>
    <col min="6401" max="6401" width="40.42578125" style="396" customWidth="1"/>
    <col min="6402" max="6402" width="13" style="396" customWidth="1"/>
    <col min="6403" max="6403" width="14.28515625" style="396" customWidth="1"/>
    <col min="6404" max="6404" width="14.42578125" style="396" bestFit="1" customWidth="1"/>
    <col min="6405" max="6405" width="14.140625" style="396" customWidth="1"/>
    <col min="6406" max="6656" width="9.140625" style="396"/>
    <col min="6657" max="6657" width="40.42578125" style="396" customWidth="1"/>
    <col min="6658" max="6658" width="13" style="396" customWidth="1"/>
    <col min="6659" max="6659" width="14.28515625" style="396" customWidth="1"/>
    <col min="6660" max="6660" width="14.42578125" style="396" bestFit="1" customWidth="1"/>
    <col min="6661" max="6661" width="14.140625" style="396" customWidth="1"/>
    <col min="6662" max="6912" width="9.140625" style="396"/>
    <col min="6913" max="6913" width="40.42578125" style="396" customWidth="1"/>
    <col min="6914" max="6914" width="13" style="396" customWidth="1"/>
    <col min="6915" max="6915" width="14.28515625" style="396" customWidth="1"/>
    <col min="6916" max="6916" width="14.42578125" style="396" bestFit="1" customWidth="1"/>
    <col min="6917" max="6917" width="14.140625" style="396" customWidth="1"/>
    <col min="6918" max="7168" width="9.140625" style="396"/>
    <col min="7169" max="7169" width="40.42578125" style="396" customWidth="1"/>
    <col min="7170" max="7170" width="13" style="396" customWidth="1"/>
    <col min="7171" max="7171" width="14.28515625" style="396" customWidth="1"/>
    <col min="7172" max="7172" width="14.42578125" style="396" bestFit="1" customWidth="1"/>
    <col min="7173" max="7173" width="14.140625" style="396" customWidth="1"/>
    <col min="7174" max="7424" width="9.140625" style="396"/>
    <col min="7425" max="7425" width="40.42578125" style="396" customWidth="1"/>
    <col min="7426" max="7426" width="13" style="396" customWidth="1"/>
    <col min="7427" max="7427" width="14.28515625" style="396" customWidth="1"/>
    <col min="7428" max="7428" width="14.42578125" style="396" bestFit="1" customWidth="1"/>
    <col min="7429" max="7429" width="14.140625" style="396" customWidth="1"/>
    <col min="7430" max="7680" width="9.140625" style="396"/>
    <col min="7681" max="7681" width="40.42578125" style="396" customWidth="1"/>
    <col min="7682" max="7682" width="13" style="396" customWidth="1"/>
    <col min="7683" max="7683" width="14.28515625" style="396" customWidth="1"/>
    <col min="7684" max="7684" width="14.42578125" style="396" bestFit="1" customWidth="1"/>
    <col min="7685" max="7685" width="14.140625" style="396" customWidth="1"/>
    <col min="7686" max="7936" width="9.140625" style="396"/>
    <col min="7937" max="7937" width="40.42578125" style="396" customWidth="1"/>
    <col min="7938" max="7938" width="13" style="396" customWidth="1"/>
    <col min="7939" max="7939" width="14.28515625" style="396" customWidth="1"/>
    <col min="7940" max="7940" width="14.42578125" style="396" bestFit="1" customWidth="1"/>
    <col min="7941" max="7941" width="14.140625" style="396" customWidth="1"/>
    <col min="7942" max="8192" width="9.140625" style="396"/>
    <col min="8193" max="8193" width="40.42578125" style="396" customWidth="1"/>
    <col min="8194" max="8194" width="13" style="396" customWidth="1"/>
    <col min="8195" max="8195" width="14.28515625" style="396" customWidth="1"/>
    <col min="8196" max="8196" width="14.42578125" style="396" bestFit="1" customWidth="1"/>
    <col min="8197" max="8197" width="14.140625" style="396" customWidth="1"/>
    <col min="8198" max="8448" width="9.140625" style="396"/>
    <col min="8449" max="8449" width="40.42578125" style="396" customWidth="1"/>
    <col min="8450" max="8450" width="13" style="396" customWidth="1"/>
    <col min="8451" max="8451" width="14.28515625" style="396" customWidth="1"/>
    <col min="8452" max="8452" width="14.42578125" style="396" bestFit="1" customWidth="1"/>
    <col min="8453" max="8453" width="14.140625" style="396" customWidth="1"/>
    <col min="8454" max="8704" width="9.140625" style="396"/>
    <col min="8705" max="8705" width="40.42578125" style="396" customWidth="1"/>
    <col min="8706" max="8706" width="13" style="396" customWidth="1"/>
    <col min="8707" max="8707" width="14.28515625" style="396" customWidth="1"/>
    <col min="8708" max="8708" width="14.42578125" style="396" bestFit="1" customWidth="1"/>
    <col min="8709" max="8709" width="14.140625" style="396" customWidth="1"/>
    <col min="8710" max="8960" width="9.140625" style="396"/>
    <col min="8961" max="8961" width="40.42578125" style="396" customWidth="1"/>
    <col min="8962" max="8962" width="13" style="396" customWidth="1"/>
    <col min="8963" max="8963" width="14.28515625" style="396" customWidth="1"/>
    <col min="8964" max="8964" width="14.42578125" style="396" bestFit="1" customWidth="1"/>
    <col min="8965" max="8965" width="14.140625" style="396" customWidth="1"/>
    <col min="8966" max="9216" width="9.140625" style="396"/>
    <col min="9217" max="9217" width="40.42578125" style="396" customWidth="1"/>
    <col min="9218" max="9218" width="13" style="396" customWidth="1"/>
    <col min="9219" max="9219" width="14.28515625" style="396" customWidth="1"/>
    <col min="9220" max="9220" width="14.42578125" style="396" bestFit="1" customWidth="1"/>
    <col min="9221" max="9221" width="14.140625" style="396" customWidth="1"/>
    <col min="9222" max="9472" width="9.140625" style="396"/>
    <col min="9473" max="9473" width="40.42578125" style="396" customWidth="1"/>
    <col min="9474" max="9474" width="13" style="396" customWidth="1"/>
    <col min="9475" max="9475" width="14.28515625" style="396" customWidth="1"/>
    <col min="9476" max="9476" width="14.42578125" style="396" bestFit="1" customWidth="1"/>
    <col min="9477" max="9477" width="14.140625" style="396" customWidth="1"/>
    <col min="9478" max="9728" width="9.140625" style="396"/>
    <col min="9729" max="9729" width="40.42578125" style="396" customWidth="1"/>
    <col min="9730" max="9730" width="13" style="396" customWidth="1"/>
    <col min="9731" max="9731" width="14.28515625" style="396" customWidth="1"/>
    <col min="9732" max="9732" width="14.42578125" style="396" bestFit="1" customWidth="1"/>
    <col min="9733" max="9733" width="14.140625" style="396" customWidth="1"/>
    <col min="9734" max="9984" width="9.140625" style="396"/>
    <col min="9985" max="9985" width="40.42578125" style="396" customWidth="1"/>
    <col min="9986" max="9986" width="13" style="396" customWidth="1"/>
    <col min="9987" max="9987" width="14.28515625" style="396" customWidth="1"/>
    <col min="9988" max="9988" width="14.42578125" style="396" bestFit="1" customWidth="1"/>
    <col min="9989" max="9989" width="14.140625" style="396" customWidth="1"/>
    <col min="9990" max="10240" width="9.140625" style="396"/>
    <col min="10241" max="10241" width="40.42578125" style="396" customWidth="1"/>
    <col min="10242" max="10242" width="13" style="396" customWidth="1"/>
    <col min="10243" max="10243" width="14.28515625" style="396" customWidth="1"/>
    <col min="10244" max="10244" width="14.42578125" style="396" bestFit="1" customWidth="1"/>
    <col min="10245" max="10245" width="14.140625" style="396" customWidth="1"/>
    <col min="10246" max="10496" width="9.140625" style="396"/>
    <col min="10497" max="10497" width="40.42578125" style="396" customWidth="1"/>
    <col min="10498" max="10498" width="13" style="396" customWidth="1"/>
    <col min="10499" max="10499" width="14.28515625" style="396" customWidth="1"/>
    <col min="10500" max="10500" width="14.42578125" style="396" bestFit="1" customWidth="1"/>
    <col min="10501" max="10501" width="14.140625" style="396" customWidth="1"/>
    <col min="10502" max="10752" width="9.140625" style="396"/>
    <col min="10753" max="10753" width="40.42578125" style="396" customWidth="1"/>
    <col min="10754" max="10754" width="13" style="396" customWidth="1"/>
    <col min="10755" max="10755" width="14.28515625" style="396" customWidth="1"/>
    <col min="10756" max="10756" width="14.42578125" style="396" bestFit="1" customWidth="1"/>
    <col min="10757" max="10757" width="14.140625" style="396" customWidth="1"/>
    <col min="10758" max="11008" width="9.140625" style="396"/>
    <col min="11009" max="11009" width="40.42578125" style="396" customWidth="1"/>
    <col min="11010" max="11010" width="13" style="396" customWidth="1"/>
    <col min="11011" max="11011" width="14.28515625" style="396" customWidth="1"/>
    <col min="11012" max="11012" width="14.42578125" style="396" bestFit="1" customWidth="1"/>
    <col min="11013" max="11013" width="14.140625" style="396" customWidth="1"/>
    <col min="11014" max="11264" width="9.140625" style="396"/>
    <col min="11265" max="11265" width="40.42578125" style="396" customWidth="1"/>
    <col min="11266" max="11266" width="13" style="396" customWidth="1"/>
    <col min="11267" max="11267" width="14.28515625" style="396" customWidth="1"/>
    <col min="11268" max="11268" width="14.42578125" style="396" bestFit="1" customWidth="1"/>
    <col min="11269" max="11269" width="14.140625" style="396" customWidth="1"/>
    <col min="11270" max="11520" width="9.140625" style="396"/>
    <col min="11521" max="11521" width="40.42578125" style="396" customWidth="1"/>
    <col min="11522" max="11522" width="13" style="396" customWidth="1"/>
    <col min="11523" max="11523" width="14.28515625" style="396" customWidth="1"/>
    <col min="11524" max="11524" width="14.42578125" style="396" bestFit="1" customWidth="1"/>
    <col min="11525" max="11525" width="14.140625" style="396" customWidth="1"/>
    <col min="11526" max="11776" width="9.140625" style="396"/>
    <col min="11777" max="11777" width="40.42578125" style="396" customWidth="1"/>
    <col min="11778" max="11778" width="13" style="396" customWidth="1"/>
    <col min="11779" max="11779" width="14.28515625" style="396" customWidth="1"/>
    <col min="11780" max="11780" width="14.42578125" style="396" bestFit="1" customWidth="1"/>
    <col min="11781" max="11781" width="14.140625" style="396" customWidth="1"/>
    <col min="11782" max="12032" width="9.140625" style="396"/>
    <col min="12033" max="12033" width="40.42578125" style="396" customWidth="1"/>
    <col min="12034" max="12034" width="13" style="396" customWidth="1"/>
    <col min="12035" max="12035" width="14.28515625" style="396" customWidth="1"/>
    <col min="12036" max="12036" width="14.42578125" style="396" bestFit="1" customWidth="1"/>
    <col min="12037" max="12037" width="14.140625" style="396" customWidth="1"/>
    <col min="12038" max="12288" width="9.140625" style="396"/>
    <col min="12289" max="12289" width="40.42578125" style="396" customWidth="1"/>
    <col min="12290" max="12290" width="13" style="396" customWidth="1"/>
    <col min="12291" max="12291" width="14.28515625" style="396" customWidth="1"/>
    <col min="12292" max="12292" width="14.42578125" style="396" bestFit="1" customWidth="1"/>
    <col min="12293" max="12293" width="14.140625" style="396" customWidth="1"/>
    <col min="12294" max="12544" width="9.140625" style="396"/>
    <col min="12545" max="12545" width="40.42578125" style="396" customWidth="1"/>
    <col min="12546" max="12546" width="13" style="396" customWidth="1"/>
    <col min="12547" max="12547" width="14.28515625" style="396" customWidth="1"/>
    <col min="12548" max="12548" width="14.42578125" style="396" bestFit="1" customWidth="1"/>
    <col min="12549" max="12549" width="14.140625" style="396" customWidth="1"/>
    <col min="12550" max="12800" width="9.140625" style="396"/>
    <col min="12801" max="12801" width="40.42578125" style="396" customWidth="1"/>
    <col min="12802" max="12802" width="13" style="396" customWidth="1"/>
    <col min="12803" max="12803" width="14.28515625" style="396" customWidth="1"/>
    <col min="12804" max="12804" width="14.42578125" style="396" bestFit="1" customWidth="1"/>
    <col min="12805" max="12805" width="14.140625" style="396" customWidth="1"/>
    <col min="12806" max="13056" width="9.140625" style="396"/>
    <col min="13057" max="13057" width="40.42578125" style="396" customWidth="1"/>
    <col min="13058" max="13058" width="13" style="396" customWidth="1"/>
    <col min="13059" max="13059" width="14.28515625" style="396" customWidth="1"/>
    <col min="13060" max="13060" width="14.42578125" style="396" bestFit="1" customWidth="1"/>
    <col min="13061" max="13061" width="14.140625" style="396" customWidth="1"/>
    <col min="13062" max="13312" width="9.140625" style="396"/>
    <col min="13313" max="13313" width="40.42578125" style="396" customWidth="1"/>
    <col min="13314" max="13314" width="13" style="396" customWidth="1"/>
    <col min="13315" max="13315" width="14.28515625" style="396" customWidth="1"/>
    <col min="13316" max="13316" width="14.42578125" style="396" bestFit="1" customWidth="1"/>
    <col min="13317" max="13317" width="14.140625" style="396" customWidth="1"/>
    <col min="13318" max="13568" width="9.140625" style="396"/>
    <col min="13569" max="13569" width="40.42578125" style="396" customWidth="1"/>
    <col min="13570" max="13570" width="13" style="396" customWidth="1"/>
    <col min="13571" max="13571" width="14.28515625" style="396" customWidth="1"/>
    <col min="13572" max="13572" width="14.42578125" style="396" bestFit="1" customWidth="1"/>
    <col min="13573" max="13573" width="14.140625" style="396" customWidth="1"/>
    <col min="13574" max="13824" width="9.140625" style="396"/>
    <col min="13825" max="13825" width="40.42578125" style="396" customWidth="1"/>
    <col min="13826" max="13826" width="13" style="396" customWidth="1"/>
    <col min="13827" max="13827" width="14.28515625" style="396" customWidth="1"/>
    <col min="13828" max="13828" width="14.42578125" style="396" bestFit="1" customWidth="1"/>
    <col min="13829" max="13829" width="14.140625" style="396" customWidth="1"/>
    <col min="13830" max="14080" width="9.140625" style="396"/>
    <col min="14081" max="14081" width="40.42578125" style="396" customWidth="1"/>
    <col min="14082" max="14082" width="13" style="396" customWidth="1"/>
    <col min="14083" max="14083" width="14.28515625" style="396" customWidth="1"/>
    <col min="14084" max="14084" width="14.42578125" style="396" bestFit="1" customWidth="1"/>
    <col min="14085" max="14085" width="14.140625" style="396" customWidth="1"/>
    <col min="14086" max="14336" width="9.140625" style="396"/>
    <col min="14337" max="14337" width="40.42578125" style="396" customWidth="1"/>
    <col min="14338" max="14338" width="13" style="396" customWidth="1"/>
    <col min="14339" max="14339" width="14.28515625" style="396" customWidth="1"/>
    <col min="14340" max="14340" width="14.42578125" style="396" bestFit="1" customWidth="1"/>
    <col min="14341" max="14341" width="14.140625" style="396" customWidth="1"/>
    <col min="14342" max="14592" width="9.140625" style="396"/>
    <col min="14593" max="14593" width="40.42578125" style="396" customWidth="1"/>
    <col min="14594" max="14594" width="13" style="396" customWidth="1"/>
    <col min="14595" max="14595" width="14.28515625" style="396" customWidth="1"/>
    <col min="14596" max="14596" width="14.42578125" style="396" bestFit="1" customWidth="1"/>
    <col min="14597" max="14597" width="14.140625" style="396" customWidth="1"/>
    <col min="14598" max="14848" width="9.140625" style="396"/>
    <col min="14849" max="14849" width="40.42578125" style="396" customWidth="1"/>
    <col min="14850" max="14850" width="13" style="396" customWidth="1"/>
    <col min="14851" max="14851" width="14.28515625" style="396" customWidth="1"/>
    <col min="14852" max="14852" width="14.42578125" style="396" bestFit="1" customWidth="1"/>
    <col min="14853" max="14853" width="14.140625" style="396" customWidth="1"/>
    <col min="14854" max="15104" width="9.140625" style="396"/>
    <col min="15105" max="15105" width="40.42578125" style="396" customWidth="1"/>
    <col min="15106" max="15106" width="13" style="396" customWidth="1"/>
    <col min="15107" max="15107" width="14.28515625" style="396" customWidth="1"/>
    <col min="15108" max="15108" width="14.42578125" style="396" bestFit="1" customWidth="1"/>
    <col min="15109" max="15109" width="14.140625" style="396" customWidth="1"/>
    <col min="15110" max="15360" width="9.140625" style="396"/>
    <col min="15361" max="15361" width="40.42578125" style="396" customWidth="1"/>
    <col min="15362" max="15362" width="13" style="396" customWidth="1"/>
    <col min="15363" max="15363" width="14.28515625" style="396" customWidth="1"/>
    <col min="15364" max="15364" width="14.42578125" style="396" bestFit="1" customWidth="1"/>
    <col min="15365" max="15365" width="14.140625" style="396" customWidth="1"/>
    <col min="15366" max="15616" width="9.140625" style="396"/>
    <col min="15617" max="15617" width="40.42578125" style="396" customWidth="1"/>
    <col min="15618" max="15618" width="13" style="396" customWidth="1"/>
    <col min="15619" max="15619" width="14.28515625" style="396" customWidth="1"/>
    <col min="15620" max="15620" width="14.42578125" style="396" bestFit="1" customWidth="1"/>
    <col min="15621" max="15621" width="14.140625" style="396" customWidth="1"/>
    <col min="15622" max="15872" width="9.140625" style="396"/>
    <col min="15873" max="15873" width="40.42578125" style="396" customWidth="1"/>
    <col min="15874" max="15874" width="13" style="396" customWidth="1"/>
    <col min="15875" max="15875" width="14.28515625" style="396" customWidth="1"/>
    <col min="15876" max="15876" width="14.42578125" style="396" bestFit="1" customWidth="1"/>
    <col min="15877" max="15877" width="14.140625" style="396" customWidth="1"/>
    <col min="15878" max="16128" width="9.140625" style="396"/>
    <col min="16129" max="16129" width="40.42578125" style="396" customWidth="1"/>
    <col min="16130" max="16130" width="13" style="396" customWidth="1"/>
    <col min="16131" max="16131" width="14.28515625" style="396" customWidth="1"/>
    <col min="16132" max="16132" width="14.42578125" style="396" bestFit="1" customWidth="1"/>
    <col min="16133" max="16133" width="14.140625" style="396" customWidth="1"/>
    <col min="16134" max="16384" width="9.140625" style="396"/>
  </cols>
  <sheetData>
    <row r="1" spans="1:6" hidden="1" x14ac:dyDescent="0.25">
      <c r="A1" s="4"/>
    </row>
    <row r="2" spans="1:6" hidden="1" x14ac:dyDescent="0.25">
      <c r="A2" s="4"/>
    </row>
    <row r="3" spans="1:6" x14ac:dyDescent="0.25">
      <c r="A3" s="458" t="s">
        <v>469</v>
      </c>
      <c r="B3" s="458"/>
      <c r="C3" s="458"/>
      <c r="D3" s="458"/>
      <c r="E3" s="458"/>
    </row>
    <row r="4" spans="1:6" ht="16.5" thickBot="1" x14ac:dyDescent="0.3">
      <c r="A4" s="459" t="s">
        <v>438</v>
      </c>
      <c r="B4" s="459"/>
      <c r="C4" s="459"/>
      <c r="D4" s="459"/>
      <c r="E4" s="459"/>
    </row>
    <row r="5" spans="1:6" s="397" customFormat="1" ht="63" x14ac:dyDescent="0.2">
      <c r="A5" s="36" t="s">
        <v>207</v>
      </c>
      <c r="B5" s="37" t="s">
        <v>466</v>
      </c>
      <c r="C5" s="37" t="s">
        <v>439</v>
      </c>
      <c r="D5" s="37" t="s">
        <v>440</v>
      </c>
      <c r="E5" s="322" t="s">
        <v>467</v>
      </c>
    </row>
    <row r="6" spans="1:6" ht="31.5" x14ac:dyDescent="0.25">
      <c r="A6" s="38" t="s">
        <v>441</v>
      </c>
      <c r="B6" s="234">
        <v>41568251</v>
      </c>
      <c r="C6" s="234">
        <v>22000000</v>
      </c>
      <c r="D6" s="234">
        <v>22000000</v>
      </c>
      <c r="E6" s="39">
        <v>22000000</v>
      </c>
      <c r="F6" s="398"/>
    </row>
    <row r="7" spans="1:6" ht="31.5" x14ac:dyDescent="0.25">
      <c r="A7" s="38" t="s">
        <v>442</v>
      </c>
      <c r="B7" s="234">
        <v>0</v>
      </c>
      <c r="C7" s="234"/>
      <c r="D7" s="6"/>
      <c r="E7" s="399"/>
      <c r="F7" s="398"/>
    </row>
    <row r="8" spans="1:6" x14ac:dyDescent="0.25">
      <c r="A8" s="38" t="s">
        <v>6</v>
      </c>
      <c r="B8" s="234">
        <v>11383000</v>
      </c>
      <c r="C8" s="234">
        <v>10000000</v>
      </c>
      <c r="D8" s="6">
        <v>10000000</v>
      </c>
      <c r="E8" s="399">
        <v>10000000</v>
      </c>
    </row>
    <row r="9" spans="1:6" x14ac:dyDescent="0.25">
      <c r="A9" s="38" t="s">
        <v>7</v>
      </c>
      <c r="B9" s="234">
        <v>3308110</v>
      </c>
      <c r="C9" s="234">
        <v>2000000</v>
      </c>
      <c r="D9" s="6">
        <v>2000000</v>
      </c>
      <c r="E9" s="399">
        <v>2000000</v>
      </c>
      <c r="F9" s="398"/>
    </row>
    <row r="10" spans="1:6" x14ac:dyDescent="0.25">
      <c r="A10" s="38" t="s">
        <v>8</v>
      </c>
      <c r="B10" s="234">
        <f>'[2]2.sz.tábla'!D53</f>
        <v>0</v>
      </c>
      <c r="C10" s="234"/>
      <c r="D10" s="6"/>
      <c r="E10" s="399"/>
      <c r="F10" s="398"/>
    </row>
    <row r="11" spans="1:6" x14ac:dyDescent="0.25">
      <c r="A11" s="400" t="s">
        <v>9</v>
      </c>
      <c r="B11" s="234"/>
      <c r="C11" s="234"/>
      <c r="D11" s="6"/>
      <c r="E11" s="399"/>
    </row>
    <row r="12" spans="1:6" ht="30.75" x14ac:dyDescent="0.25">
      <c r="A12" s="400" t="s">
        <v>10</v>
      </c>
      <c r="B12" s="234">
        <f>'[2]2.sz.tábla'!D63</f>
        <v>0</v>
      </c>
      <c r="C12" s="234"/>
      <c r="D12" s="6"/>
      <c r="E12" s="399"/>
    </row>
    <row r="13" spans="1:6" x14ac:dyDescent="0.25">
      <c r="A13" s="40" t="s">
        <v>11</v>
      </c>
      <c r="B13" s="7">
        <f>SUM(B6:B12)</f>
        <v>56259361</v>
      </c>
      <c r="C13" s="7">
        <f>SUM(C6:C11)</f>
        <v>34000000</v>
      </c>
      <c r="D13" s="7">
        <f>SUM(D6:D11)</f>
        <v>34000000</v>
      </c>
      <c r="E13" s="401">
        <f t="shared" ref="E13" si="0">SUM(E6:E12)</f>
        <v>34000000</v>
      </c>
    </row>
    <row r="14" spans="1:6" x14ac:dyDescent="0.25">
      <c r="A14" s="40" t="s">
        <v>443</v>
      </c>
      <c r="B14" s="35"/>
      <c r="C14" s="35"/>
      <c r="D14" s="35"/>
      <c r="E14" s="402"/>
      <c r="F14" s="398"/>
    </row>
    <row r="15" spans="1:6" ht="31.5" x14ac:dyDescent="0.25">
      <c r="A15" s="403" t="s">
        <v>444</v>
      </c>
      <c r="B15" s="234">
        <v>35000000</v>
      </c>
      <c r="C15" s="234">
        <v>10000000</v>
      </c>
      <c r="D15" s="6">
        <v>10000000</v>
      </c>
      <c r="E15" s="399">
        <v>10000000</v>
      </c>
      <c r="F15" s="398"/>
    </row>
    <row r="16" spans="1:6" ht="63" x14ac:dyDescent="0.25">
      <c r="A16" s="403" t="s">
        <v>445</v>
      </c>
      <c r="B16" s="234">
        <v>1044244</v>
      </c>
      <c r="C16" s="234">
        <v>250000</v>
      </c>
      <c r="D16" s="6">
        <v>250000</v>
      </c>
      <c r="E16" s="399">
        <v>250000</v>
      </c>
      <c r="F16" s="398"/>
    </row>
    <row r="17" spans="1:13" x14ac:dyDescent="0.25">
      <c r="A17" s="40" t="s">
        <v>446</v>
      </c>
      <c r="B17" s="7">
        <v>36044244</v>
      </c>
      <c r="C17" s="7">
        <f>SUM(C15:C16)</f>
        <v>10250000</v>
      </c>
      <c r="D17" s="7">
        <f>SUM(D15:D16)</f>
        <v>10250000</v>
      </c>
      <c r="E17" s="401">
        <f>SUM(E15:E16)</f>
        <v>10250000</v>
      </c>
      <c r="F17" s="398"/>
    </row>
    <row r="18" spans="1:13" x14ac:dyDescent="0.25">
      <c r="A18" s="41" t="s">
        <v>14</v>
      </c>
      <c r="B18" s="9">
        <f>B13+B17</f>
        <v>92303605</v>
      </c>
      <c r="C18" s="9">
        <f>C13+C17</f>
        <v>44250000</v>
      </c>
      <c r="D18" s="9">
        <f>D13+D17</f>
        <v>44250000</v>
      </c>
      <c r="E18" s="404">
        <f>E13+E17</f>
        <v>44250000</v>
      </c>
    </row>
    <row r="19" spans="1:13" s="408" customFormat="1" x14ac:dyDescent="0.25">
      <c r="A19" s="41"/>
      <c r="B19" s="234"/>
      <c r="C19" s="234"/>
      <c r="D19" s="405"/>
      <c r="E19" s="406"/>
      <c r="F19" s="407"/>
      <c r="G19" s="407"/>
      <c r="H19" s="407"/>
      <c r="I19" s="407"/>
      <c r="J19" s="407"/>
      <c r="K19" s="407"/>
      <c r="L19" s="407"/>
      <c r="M19" s="407"/>
    </row>
    <row r="20" spans="1:13" s="410" customFormat="1" x14ac:dyDescent="0.25">
      <c r="A20" s="40" t="s">
        <v>447</v>
      </c>
      <c r="B20" s="7">
        <f>SUM(B21:B25)</f>
        <v>65058469</v>
      </c>
      <c r="C20" s="7">
        <f>SUM(C21:C25)</f>
        <v>36800000</v>
      </c>
      <c r="D20" s="7">
        <f>SUM(D21:D25)</f>
        <v>36800000</v>
      </c>
      <c r="E20" s="401">
        <f>SUM(E21:E25)</f>
        <v>36800000</v>
      </c>
      <c r="F20" s="409"/>
      <c r="G20" s="409"/>
      <c r="H20" s="409"/>
      <c r="I20" s="409"/>
      <c r="J20" s="409"/>
      <c r="K20" s="409"/>
      <c r="L20" s="409"/>
      <c r="M20" s="409"/>
    </row>
    <row r="21" spans="1:13" s="410" customFormat="1" x14ac:dyDescent="0.25">
      <c r="A21" s="38" t="s">
        <v>86</v>
      </c>
      <c r="B21" s="234">
        <v>22269078</v>
      </c>
      <c r="C21" s="234">
        <v>8000000</v>
      </c>
      <c r="D21" s="10">
        <v>8000000</v>
      </c>
      <c r="E21" s="411">
        <v>8000000</v>
      </c>
      <c r="F21" s="409"/>
      <c r="G21" s="409"/>
      <c r="H21" s="409"/>
      <c r="I21" s="409"/>
      <c r="J21" s="409"/>
      <c r="K21" s="409"/>
      <c r="L21" s="409"/>
      <c r="M21" s="409"/>
    </row>
    <row r="22" spans="1:13" s="408" customFormat="1" ht="31.5" x14ac:dyDescent="0.25">
      <c r="A22" s="38" t="s">
        <v>448</v>
      </c>
      <c r="B22" s="234">
        <v>3645209</v>
      </c>
      <c r="C22" s="234">
        <v>2500000</v>
      </c>
      <c r="D22" s="6">
        <v>2500000</v>
      </c>
      <c r="E22" s="399">
        <v>2500000</v>
      </c>
      <c r="F22" s="412"/>
      <c r="G22" s="412"/>
      <c r="H22" s="412"/>
      <c r="I22" s="407"/>
      <c r="J22" s="407"/>
      <c r="K22" s="407"/>
      <c r="L22" s="407"/>
      <c r="M22" s="407"/>
    </row>
    <row r="23" spans="1:13" s="408" customFormat="1" x14ac:dyDescent="0.25">
      <c r="A23" s="38" t="s">
        <v>84</v>
      </c>
      <c r="B23" s="234">
        <v>22864333</v>
      </c>
      <c r="C23" s="234">
        <v>17000000</v>
      </c>
      <c r="D23" s="6">
        <v>17000000</v>
      </c>
      <c r="E23" s="399">
        <v>17000000</v>
      </c>
      <c r="F23" s="412"/>
      <c r="G23" s="412"/>
      <c r="H23" s="412"/>
      <c r="I23" s="407"/>
      <c r="J23" s="407"/>
      <c r="K23" s="407"/>
      <c r="L23" s="407"/>
      <c r="M23" s="407"/>
    </row>
    <row r="24" spans="1:13" s="408" customFormat="1" x14ac:dyDescent="0.25">
      <c r="A24" s="38" t="s">
        <v>87</v>
      </c>
      <c r="B24" s="234">
        <v>2048500</v>
      </c>
      <c r="C24" s="234">
        <v>1800000</v>
      </c>
      <c r="D24" s="6">
        <v>1800000</v>
      </c>
      <c r="E24" s="399">
        <v>1800000</v>
      </c>
      <c r="F24" s="412"/>
      <c r="G24" s="412"/>
      <c r="H24" s="412"/>
      <c r="I24" s="407"/>
      <c r="J24" s="407"/>
      <c r="K24" s="407"/>
      <c r="L24" s="407"/>
      <c r="M24" s="407"/>
    </row>
    <row r="25" spans="1:13" x14ac:dyDescent="0.25">
      <c r="A25" s="38" t="s">
        <v>85</v>
      </c>
      <c r="B25" s="234">
        <v>14231349</v>
      </c>
      <c r="C25" s="234">
        <v>7500000</v>
      </c>
      <c r="D25" s="6">
        <v>7500000</v>
      </c>
      <c r="E25" s="399">
        <v>7500000</v>
      </c>
    </row>
    <row r="26" spans="1:13" x14ac:dyDescent="0.25">
      <c r="A26" s="40" t="s">
        <v>449</v>
      </c>
      <c r="B26" s="7">
        <f>SUM(B27:B29)</f>
        <v>19184951</v>
      </c>
      <c r="C26" s="7">
        <f>SUM(C27:C28)</f>
        <v>2000000</v>
      </c>
      <c r="D26" s="7">
        <f>SUM(D27:D28)</f>
        <v>2000000</v>
      </c>
      <c r="E26" s="401">
        <f>SUM(E27:E28)</f>
        <v>2000000</v>
      </c>
    </row>
    <row r="27" spans="1:13" x14ac:dyDescent="0.25">
      <c r="A27" s="38" t="s">
        <v>450</v>
      </c>
      <c r="B27" s="234">
        <v>8604620</v>
      </c>
      <c r="C27" s="234">
        <v>1000000</v>
      </c>
      <c r="D27" s="6">
        <v>1000000</v>
      </c>
      <c r="E27" s="399">
        <v>1000000</v>
      </c>
    </row>
    <row r="28" spans="1:13" x14ac:dyDescent="0.25">
      <c r="A28" s="38" t="s">
        <v>451</v>
      </c>
      <c r="B28" s="234">
        <v>10537476</v>
      </c>
      <c r="C28" s="234">
        <v>1000000</v>
      </c>
      <c r="D28" s="6">
        <v>1000000</v>
      </c>
      <c r="E28" s="399">
        <v>1000000</v>
      </c>
    </row>
    <row r="29" spans="1:13" x14ac:dyDescent="0.25">
      <c r="A29" s="38" t="s">
        <v>452</v>
      </c>
      <c r="B29" s="234">
        <v>42855</v>
      </c>
      <c r="C29" s="234"/>
      <c r="D29" s="6"/>
      <c r="E29" s="399"/>
    </row>
    <row r="30" spans="1:13" x14ac:dyDescent="0.25">
      <c r="A30" s="40" t="s">
        <v>17</v>
      </c>
      <c r="B30" s="7">
        <v>5773950</v>
      </c>
      <c r="C30" s="7">
        <v>5200000</v>
      </c>
      <c r="D30" s="7">
        <v>5200000</v>
      </c>
      <c r="E30" s="401">
        <v>5200000</v>
      </c>
    </row>
    <row r="31" spans="1:13" s="408" customFormat="1" x14ac:dyDescent="0.25">
      <c r="A31" s="38" t="s">
        <v>18</v>
      </c>
      <c r="B31" s="234">
        <v>5773950</v>
      </c>
      <c r="C31" s="234">
        <v>5200000</v>
      </c>
      <c r="D31" s="6">
        <v>5200000</v>
      </c>
      <c r="E31" s="399">
        <v>5200000</v>
      </c>
    </row>
    <row r="32" spans="1:13" s="408" customFormat="1" x14ac:dyDescent="0.25">
      <c r="A32" s="38" t="s">
        <v>19</v>
      </c>
      <c r="B32" s="234"/>
      <c r="C32" s="234"/>
      <c r="D32" s="6"/>
      <c r="E32" s="399"/>
    </row>
    <row r="33" spans="1:5" x14ac:dyDescent="0.25">
      <c r="A33" s="40" t="s">
        <v>20</v>
      </c>
      <c r="B33" s="7">
        <f>SUM(B30,B26,B20)</f>
        <v>90017370</v>
      </c>
      <c r="C33" s="7">
        <f>SUM(C30,C26,C20)</f>
        <v>44000000</v>
      </c>
      <c r="D33" s="7">
        <f>SUM(D30,D26,D20)</f>
        <v>44000000</v>
      </c>
      <c r="E33" s="401">
        <f>SUM(E30,E26,E20)</f>
        <v>44000000</v>
      </c>
    </row>
    <row r="34" spans="1:5" x14ac:dyDescent="0.25">
      <c r="A34" s="38" t="s">
        <v>453</v>
      </c>
      <c r="B34" s="234"/>
      <c r="C34" s="234"/>
      <c r="D34" s="6"/>
      <c r="E34" s="399"/>
    </row>
    <row r="35" spans="1:5" x14ac:dyDescent="0.25">
      <c r="A35" s="38" t="s">
        <v>92</v>
      </c>
      <c r="B35" s="234">
        <f>'[2]1.sz.tábla '!D29</f>
        <v>0</v>
      </c>
      <c r="C35" s="234"/>
      <c r="D35" s="6"/>
      <c r="E35" s="399"/>
    </row>
    <row r="36" spans="1:5" x14ac:dyDescent="0.25">
      <c r="A36" s="38" t="s">
        <v>454</v>
      </c>
      <c r="B36" s="234">
        <v>2286235</v>
      </c>
      <c r="C36" s="234">
        <v>250000</v>
      </c>
      <c r="D36" s="6">
        <v>250000</v>
      </c>
      <c r="E36" s="399">
        <v>250000</v>
      </c>
    </row>
    <row r="37" spans="1:5" s="408" customFormat="1" x14ac:dyDescent="0.25">
      <c r="A37" s="40" t="s">
        <v>21</v>
      </c>
      <c r="B37" s="7">
        <f>SUM(B34:B36)</f>
        <v>2286235</v>
      </c>
      <c r="C37" s="7">
        <f>SUM(C34:C36)</f>
        <v>250000</v>
      </c>
      <c r="D37" s="7">
        <f>SUM(D34:D36)</f>
        <v>250000</v>
      </c>
      <c r="E37" s="401">
        <f>SUM(E34:E36)</f>
        <v>250000</v>
      </c>
    </row>
    <row r="38" spans="1:5" ht="16.5" thickBot="1" x14ac:dyDescent="0.3">
      <c r="A38" s="42" t="s">
        <v>22</v>
      </c>
      <c r="B38" s="43">
        <f>SUM(B33,B37)</f>
        <v>92303605</v>
      </c>
      <c r="C38" s="43">
        <f>SUM(C33,C37)</f>
        <v>44250000</v>
      </c>
      <c r="D38" s="43">
        <f>SUM(D33,D37)</f>
        <v>44250000</v>
      </c>
      <c r="E38" s="413">
        <f>SUM(E33,E37)</f>
        <v>44250000</v>
      </c>
    </row>
    <row r="39" spans="1:5" x14ac:dyDescent="0.25">
      <c r="B39" s="415"/>
    </row>
  </sheetData>
  <mergeCells count="2">
    <mergeCell ref="A3:E3"/>
    <mergeCell ref="A4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workbookViewId="0">
      <selection activeCell="K12" sqref="K12"/>
    </sheetView>
  </sheetViews>
  <sheetFormatPr defaultRowHeight="12.75" x14ac:dyDescent="0.2"/>
  <cols>
    <col min="1" max="1" width="17.5703125" style="273" customWidth="1"/>
    <col min="2" max="2" width="13.42578125" style="273" customWidth="1"/>
    <col min="3" max="3" width="12.42578125" style="273" customWidth="1"/>
    <col min="4" max="4" width="11.28515625" style="273" customWidth="1"/>
    <col min="5" max="5" width="12.5703125" style="273" customWidth="1"/>
    <col min="6" max="6" width="13.42578125" style="273" customWidth="1"/>
    <col min="7" max="7" width="10.7109375" style="273" customWidth="1"/>
    <col min="8" max="8" width="12.42578125" style="273" customWidth="1"/>
  </cols>
  <sheetData>
    <row r="1" spans="1:8" ht="19.5" customHeight="1" x14ac:dyDescent="0.2"/>
    <row r="2" spans="1:8" ht="17.25" customHeight="1" x14ac:dyDescent="0.2"/>
    <row r="3" spans="1:8" s="297" customFormat="1" ht="45.75" customHeight="1" x14ac:dyDescent="0.25">
      <c r="A3" s="461" t="s">
        <v>463</v>
      </c>
      <c r="B3" s="461"/>
      <c r="C3" s="461"/>
      <c r="D3" s="461"/>
      <c r="E3" s="461"/>
      <c r="F3" s="461"/>
      <c r="G3" s="298"/>
      <c r="H3" s="298"/>
    </row>
    <row r="4" spans="1:8" ht="15" x14ac:dyDescent="0.25">
      <c r="A4" s="267"/>
      <c r="B4" s="268"/>
      <c r="C4" s="268"/>
      <c r="D4" s="268"/>
      <c r="E4" s="268"/>
      <c r="F4" s="268"/>
      <c r="G4" s="268"/>
      <c r="H4" s="268"/>
    </row>
    <row r="5" spans="1:8" x14ac:dyDescent="0.2">
      <c r="A5" s="267"/>
      <c r="B5" s="269" t="s">
        <v>360</v>
      </c>
      <c r="C5" s="270"/>
      <c r="D5" s="271"/>
      <c r="E5" s="272"/>
      <c r="F5" s="271"/>
    </row>
    <row r="6" spans="1:8" ht="25.5" x14ac:dyDescent="0.2">
      <c r="A6" s="299" t="s">
        <v>361</v>
      </c>
      <c r="B6" s="462" t="s">
        <v>362</v>
      </c>
      <c r="C6" s="462"/>
      <c r="D6" s="462"/>
      <c r="E6" s="462"/>
      <c r="F6" s="462"/>
    </row>
    <row r="7" spans="1:8" x14ac:dyDescent="0.2">
      <c r="A7" s="274"/>
      <c r="B7" s="275"/>
      <c r="C7" s="276"/>
      <c r="D7" s="276"/>
      <c r="E7" s="277"/>
      <c r="F7" s="276"/>
    </row>
    <row r="8" spans="1:8" x14ac:dyDescent="0.2">
      <c r="A8" s="274"/>
      <c r="B8" s="275"/>
      <c r="C8" s="278"/>
      <c r="D8" s="278"/>
      <c r="E8" s="279"/>
      <c r="F8" s="278"/>
    </row>
    <row r="9" spans="1:8" ht="25.5" x14ac:dyDescent="0.2">
      <c r="A9" s="280" t="s">
        <v>363</v>
      </c>
      <c r="B9" s="281" t="s">
        <v>364</v>
      </c>
      <c r="C9" s="282" t="s">
        <v>365</v>
      </c>
      <c r="D9" s="282" t="s">
        <v>366</v>
      </c>
      <c r="E9" s="283" t="s">
        <v>367</v>
      </c>
      <c r="F9" s="282" t="s">
        <v>79</v>
      </c>
    </row>
    <row r="10" spans="1:8" x14ac:dyDescent="0.2">
      <c r="A10" s="284" t="s">
        <v>368</v>
      </c>
      <c r="B10" s="285">
        <v>11040004</v>
      </c>
      <c r="C10" s="285">
        <v>6605000</v>
      </c>
      <c r="D10" s="285">
        <v>1220000</v>
      </c>
      <c r="E10" s="286"/>
      <c r="F10" s="287">
        <f>SUM(B10:E10)</f>
        <v>18865004</v>
      </c>
    </row>
    <row r="11" spans="1:8" x14ac:dyDescent="0.2">
      <c r="A11" s="284" t="s">
        <v>369</v>
      </c>
      <c r="B11" s="285"/>
      <c r="C11" s="285"/>
      <c r="D11" s="285"/>
      <c r="E11" s="286"/>
      <c r="F11" s="285">
        <v>0</v>
      </c>
    </row>
    <row r="12" spans="1:8" x14ac:dyDescent="0.2">
      <c r="A12" s="284" t="s">
        <v>370</v>
      </c>
      <c r="B12" s="285"/>
      <c r="C12" s="285"/>
      <c r="D12" s="285"/>
      <c r="E12" s="286"/>
      <c r="F12" s="285"/>
    </row>
    <row r="13" spans="1:8" x14ac:dyDescent="0.2">
      <c r="A13" s="288" t="s">
        <v>79</v>
      </c>
      <c r="B13" s="289">
        <f>SUM(B10:B12)</f>
        <v>11040004</v>
      </c>
      <c r="C13" s="289">
        <f>SUM(C10:C12)</f>
        <v>6605000</v>
      </c>
      <c r="D13" s="289">
        <f>SUM(D10:D12)</f>
        <v>1220000</v>
      </c>
      <c r="E13" s="289">
        <f>SUM(E10:E12)</f>
        <v>0</v>
      </c>
      <c r="F13" s="289">
        <f>SUM(F10:F12)</f>
        <v>18865004</v>
      </c>
    </row>
    <row r="14" spans="1:8" x14ac:dyDescent="0.2">
      <c r="A14" s="290"/>
      <c r="B14" s="291"/>
      <c r="C14" s="291"/>
      <c r="D14" s="291"/>
      <c r="E14" s="290"/>
      <c r="F14" s="291"/>
    </row>
    <row r="15" spans="1:8" ht="25.5" x14ac:dyDescent="0.2">
      <c r="A15" s="280" t="s">
        <v>371</v>
      </c>
      <c r="B15" s="281" t="s">
        <v>364</v>
      </c>
      <c r="C15" s="282" t="s">
        <v>365</v>
      </c>
      <c r="D15" s="282" t="s">
        <v>366</v>
      </c>
      <c r="E15" s="283" t="s">
        <v>367</v>
      </c>
      <c r="F15" s="282" t="s">
        <v>79</v>
      </c>
    </row>
    <row r="16" spans="1:8" ht="25.5" x14ac:dyDescent="0.2">
      <c r="A16" s="284" t="s">
        <v>372</v>
      </c>
      <c r="B16" s="285">
        <v>3000000</v>
      </c>
      <c r="C16" s="285">
        <v>1220004</v>
      </c>
      <c r="D16" s="285">
        <v>1220000</v>
      </c>
      <c r="E16" s="286"/>
      <c r="F16" s="285">
        <f>SUM(B16:E16)</f>
        <v>5440004</v>
      </c>
    </row>
    <row r="17" spans="1:8" ht="25.5" x14ac:dyDescent="0.2">
      <c r="A17" s="284" t="s">
        <v>373</v>
      </c>
      <c r="B17" s="285">
        <v>660000</v>
      </c>
      <c r="C17" s="285">
        <v>0</v>
      </c>
      <c r="D17" s="285">
        <v>0</v>
      </c>
      <c r="E17" s="286">
        <v>0</v>
      </c>
      <c r="F17" s="285">
        <f>SUM(B17:E17)</f>
        <v>660000</v>
      </c>
    </row>
    <row r="18" spans="1:8" ht="25.5" x14ac:dyDescent="0.2">
      <c r="A18" s="284" t="s">
        <v>374</v>
      </c>
      <c r="B18" s="285">
        <v>2945000</v>
      </c>
      <c r="C18" s="285">
        <v>5385000</v>
      </c>
      <c r="D18" s="285">
        <v>0</v>
      </c>
      <c r="E18" s="286">
        <v>0</v>
      </c>
      <c r="F18" s="285">
        <f>SUM(B18:E18)</f>
        <v>8330000</v>
      </c>
      <c r="G18"/>
      <c r="H18"/>
    </row>
    <row r="19" spans="1:8" x14ac:dyDescent="0.2">
      <c r="A19" s="293" t="s">
        <v>378</v>
      </c>
      <c r="B19" s="285">
        <v>535000</v>
      </c>
      <c r="C19" s="285">
        <v>0</v>
      </c>
      <c r="D19" s="285">
        <v>0</v>
      </c>
      <c r="E19" s="286">
        <v>0</v>
      </c>
      <c r="F19" s="285">
        <f>SUM(B19:E19)</f>
        <v>535000</v>
      </c>
      <c r="G19"/>
      <c r="H19"/>
    </row>
    <row r="20" spans="1:8" x14ac:dyDescent="0.2">
      <c r="A20" s="284" t="s">
        <v>375</v>
      </c>
      <c r="B20" s="285"/>
      <c r="C20" s="285">
        <v>0</v>
      </c>
      <c r="D20" s="285"/>
      <c r="E20" s="286">
        <v>0</v>
      </c>
      <c r="F20" s="285">
        <f t="shared" ref="F20:F22" si="0">SUM(B20:D20)</f>
        <v>0</v>
      </c>
      <c r="G20"/>
      <c r="H20"/>
    </row>
    <row r="21" spans="1:8" x14ac:dyDescent="0.2">
      <c r="A21" s="284" t="s">
        <v>376</v>
      </c>
      <c r="B21" s="285">
        <v>3900000</v>
      </c>
      <c r="C21" s="285">
        <v>0</v>
      </c>
      <c r="D21" s="285"/>
      <c r="E21" s="286">
        <v>0</v>
      </c>
      <c r="F21" s="285">
        <f t="shared" si="0"/>
        <v>3900000</v>
      </c>
      <c r="G21"/>
      <c r="H21"/>
    </row>
    <row r="22" spans="1:8" ht="25.5" x14ac:dyDescent="0.2">
      <c r="A22" s="284" t="s">
        <v>377</v>
      </c>
      <c r="B22" s="285"/>
      <c r="C22" s="285"/>
      <c r="D22" s="285"/>
      <c r="E22" s="286"/>
      <c r="F22" s="285">
        <f t="shared" si="0"/>
        <v>0</v>
      </c>
      <c r="G22"/>
      <c r="H22"/>
    </row>
    <row r="23" spans="1:8" x14ac:dyDescent="0.2">
      <c r="A23" s="288" t="s">
        <v>79</v>
      </c>
      <c r="B23" s="289">
        <f>SUM(B16:B22)</f>
        <v>11040000</v>
      </c>
      <c r="C23" s="289">
        <f>SUM(C16:C22)</f>
        <v>6605004</v>
      </c>
      <c r="D23" s="289">
        <f>SUM(D16:D22)</f>
        <v>1220000</v>
      </c>
      <c r="E23" s="289">
        <f>SUM(E16:E22)</f>
        <v>0</v>
      </c>
      <c r="F23" s="289">
        <f>SUM(F16:F22)</f>
        <v>18865004</v>
      </c>
      <c r="G23"/>
      <c r="H23"/>
    </row>
    <row r="24" spans="1:8" x14ac:dyDescent="0.2">
      <c r="A24" s="272"/>
      <c r="B24" s="292"/>
      <c r="C24" s="271"/>
      <c r="D24" s="271"/>
      <c r="E24" s="272"/>
      <c r="F24" s="271"/>
      <c r="G24"/>
      <c r="H24"/>
    </row>
    <row r="26" spans="1:8" x14ac:dyDescent="0.2">
      <c r="A26" s="267"/>
      <c r="B26" s="269"/>
      <c r="C26" s="270"/>
      <c r="D26" s="271"/>
      <c r="E26" s="272"/>
      <c r="F26" s="271"/>
      <c r="G26"/>
      <c r="H26"/>
    </row>
    <row r="27" spans="1:8" x14ac:dyDescent="0.2">
      <c r="A27" s="299"/>
      <c r="B27" s="463"/>
      <c r="C27" s="463"/>
      <c r="D27" s="463"/>
      <c r="E27" s="463"/>
      <c r="F27" s="463"/>
      <c r="G27"/>
      <c r="H27"/>
    </row>
    <row r="28" spans="1:8" x14ac:dyDescent="0.2">
      <c r="A28" s="274"/>
      <c r="B28" s="275"/>
      <c r="C28" s="276"/>
      <c r="D28" s="276"/>
      <c r="E28" s="277"/>
      <c r="F28" s="276"/>
      <c r="G28"/>
      <c r="H28"/>
    </row>
    <row r="29" spans="1:8" x14ac:dyDescent="0.2">
      <c r="A29" s="274"/>
      <c r="B29" s="275"/>
      <c r="C29" s="276"/>
      <c r="D29" s="276"/>
      <c r="E29" s="277"/>
      <c r="F29" s="276"/>
      <c r="G29"/>
      <c r="H29"/>
    </row>
    <row r="30" spans="1:8" x14ac:dyDescent="0.2">
      <c r="A30" s="300"/>
      <c r="B30" s="301"/>
      <c r="C30" s="302"/>
      <c r="D30" s="302"/>
      <c r="E30" s="303"/>
      <c r="F30" s="302"/>
      <c r="G30"/>
      <c r="H30"/>
    </row>
    <row r="31" spans="1:8" x14ac:dyDescent="0.2">
      <c r="A31" s="304"/>
      <c r="B31" s="305"/>
      <c r="C31" s="305"/>
      <c r="D31" s="305"/>
      <c r="E31" s="306"/>
      <c r="F31" s="305"/>
      <c r="G31"/>
      <c r="H31"/>
    </row>
    <row r="32" spans="1:8" x14ac:dyDescent="0.2">
      <c r="A32" s="304"/>
      <c r="B32" s="305"/>
      <c r="C32" s="305"/>
      <c r="D32" s="305"/>
      <c r="E32" s="306"/>
      <c r="F32" s="305"/>
      <c r="G32"/>
      <c r="H32"/>
    </row>
    <row r="33" spans="1:8" x14ac:dyDescent="0.2">
      <c r="A33" s="304"/>
      <c r="B33" s="305"/>
      <c r="C33" s="305"/>
      <c r="D33" s="305"/>
      <c r="E33" s="306"/>
      <c r="F33" s="305"/>
      <c r="G33"/>
      <c r="H33"/>
    </row>
    <row r="34" spans="1:8" x14ac:dyDescent="0.2">
      <c r="A34" s="307"/>
      <c r="B34" s="305"/>
      <c r="C34" s="305"/>
      <c r="D34" s="305"/>
      <c r="E34" s="306"/>
      <c r="F34" s="305"/>
      <c r="G34"/>
      <c r="H34"/>
    </row>
    <row r="35" spans="1:8" x14ac:dyDescent="0.2">
      <c r="A35" s="277"/>
      <c r="B35" s="308"/>
      <c r="C35" s="308"/>
      <c r="D35" s="308"/>
      <c r="E35" s="308"/>
      <c r="F35" s="308"/>
      <c r="G35"/>
      <c r="H35"/>
    </row>
    <row r="36" spans="1:8" x14ac:dyDescent="0.2">
      <c r="A36" s="304"/>
      <c r="B36" s="309"/>
      <c r="C36" s="309"/>
      <c r="D36" s="309"/>
      <c r="E36" s="304"/>
      <c r="F36" s="309"/>
      <c r="G36"/>
      <c r="H36"/>
    </row>
    <row r="37" spans="1:8" x14ac:dyDescent="0.2">
      <c r="A37" s="300"/>
      <c r="B37" s="301"/>
      <c r="C37" s="302"/>
      <c r="D37" s="302"/>
      <c r="E37" s="303"/>
      <c r="F37" s="302"/>
      <c r="G37"/>
      <c r="H37"/>
    </row>
    <row r="38" spans="1:8" x14ac:dyDescent="0.2">
      <c r="A38" s="304"/>
      <c r="B38" s="305"/>
      <c r="C38" s="305"/>
      <c r="D38" s="305"/>
      <c r="E38" s="306"/>
      <c r="F38" s="305"/>
      <c r="G38"/>
      <c r="H38"/>
    </row>
    <row r="39" spans="1:8" x14ac:dyDescent="0.2">
      <c r="A39" s="304"/>
      <c r="B39" s="305"/>
      <c r="C39" s="305"/>
      <c r="D39" s="305"/>
      <c r="E39" s="306"/>
      <c r="F39" s="305"/>
      <c r="G39"/>
      <c r="H39"/>
    </row>
    <row r="40" spans="1:8" x14ac:dyDescent="0.2">
      <c r="A40" s="304"/>
      <c r="B40" s="305"/>
      <c r="C40" s="305"/>
      <c r="D40" s="305"/>
      <c r="E40" s="306"/>
      <c r="F40" s="305"/>
      <c r="G40"/>
      <c r="H40"/>
    </row>
    <row r="41" spans="1:8" x14ac:dyDescent="0.2">
      <c r="A41" s="304"/>
      <c r="B41" s="305"/>
      <c r="C41" s="305"/>
      <c r="D41" s="305"/>
      <c r="E41" s="306"/>
      <c r="F41" s="305"/>
      <c r="G41"/>
      <c r="H41"/>
    </row>
    <row r="42" spans="1:8" x14ac:dyDescent="0.2">
      <c r="A42" s="304"/>
      <c r="B42" s="305"/>
      <c r="C42" s="305"/>
      <c r="D42" s="305"/>
      <c r="E42" s="306"/>
      <c r="F42" s="305"/>
      <c r="G42"/>
      <c r="H42"/>
    </row>
    <row r="43" spans="1:8" x14ac:dyDescent="0.2">
      <c r="A43" s="307"/>
      <c r="B43" s="305"/>
      <c r="C43" s="305"/>
      <c r="D43" s="305"/>
      <c r="E43" s="306"/>
      <c r="F43" s="305"/>
      <c r="G43"/>
      <c r="H43"/>
    </row>
    <row r="44" spans="1:8" x14ac:dyDescent="0.2">
      <c r="A44" s="277"/>
      <c r="B44" s="308"/>
      <c r="C44" s="308"/>
      <c r="D44" s="308"/>
      <c r="E44" s="308"/>
      <c r="F44" s="308"/>
      <c r="G44"/>
      <c r="H44"/>
    </row>
    <row r="45" spans="1:8" x14ac:dyDescent="0.2">
      <c r="A45" s="294"/>
      <c r="B45" s="271"/>
      <c r="C45" s="294"/>
      <c r="D45" s="294"/>
      <c r="E45" s="294"/>
      <c r="F45" s="294"/>
      <c r="G45"/>
      <c r="H45"/>
    </row>
    <row r="47" spans="1:8" x14ac:dyDescent="0.2">
      <c r="A47" s="267"/>
      <c r="B47" s="269"/>
      <c r="C47" s="270"/>
      <c r="D47" s="271"/>
      <c r="E47" s="272"/>
      <c r="F47" s="271"/>
      <c r="G47"/>
      <c r="H47"/>
    </row>
    <row r="48" spans="1:8" x14ac:dyDescent="0.2">
      <c r="A48" s="299"/>
      <c r="B48" s="463"/>
      <c r="C48" s="463"/>
      <c r="D48" s="463"/>
      <c r="E48" s="463"/>
      <c r="F48" s="463"/>
      <c r="G48"/>
      <c r="H48"/>
    </row>
    <row r="49" spans="1:8" x14ac:dyDescent="0.2">
      <c r="A49" s="274"/>
      <c r="B49" s="275"/>
      <c r="C49" s="276"/>
      <c r="D49" s="276"/>
      <c r="E49" s="277"/>
      <c r="F49" s="276"/>
      <c r="G49"/>
      <c r="H49"/>
    </row>
    <row r="50" spans="1:8" x14ac:dyDescent="0.2">
      <c r="A50" s="274"/>
      <c r="B50" s="275"/>
      <c r="C50" s="276"/>
      <c r="D50" s="276"/>
      <c r="E50" s="277"/>
      <c r="F50" s="276"/>
      <c r="G50"/>
      <c r="H50"/>
    </row>
    <row r="51" spans="1:8" x14ac:dyDescent="0.2">
      <c r="A51" s="300"/>
      <c r="B51" s="301"/>
      <c r="C51" s="302"/>
      <c r="D51" s="302"/>
      <c r="E51" s="303"/>
      <c r="F51" s="302"/>
      <c r="G51"/>
      <c r="H51"/>
    </row>
    <row r="52" spans="1:8" x14ac:dyDescent="0.2">
      <c r="A52" s="304"/>
      <c r="B52" s="305"/>
      <c r="C52" s="305"/>
      <c r="D52" s="305"/>
      <c r="E52" s="306"/>
      <c r="F52" s="305"/>
      <c r="G52"/>
      <c r="H52"/>
    </row>
    <row r="53" spans="1:8" x14ac:dyDescent="0.2">
      <c r="A53" s="304"/>
      <c r="B53" s="305"/>
      <c r="C53" s="305"/>
      <c r="D53" s="305"/>
      <c r="E53" s="306"/>
      <c r="F53" s="305"/>
      <c r="G53"/>
      <c r="H53"/>
    </row>
    <row r="54" spans="1:8" x14ac:dyDescent="0.2">
      <c r="A54" s="304"/>
      <c r="B54" s="305"/>
      <c r="C54" s="305"/>
      <c r="D54" s="305"/>
      <c r="E54" s="306"/>
      <c r="F54" s="305"/>
      <c r="G54"/>
      <c r="H54"/>
    </row>
    <row r="55" spans="1:8" x14ac:dyDescent="0.2">
      <c r="A55" s="277"/>
      <c r="B55" s="308"/>
      <c r="C55" s="308"/>
      <c r="D55" s="308"/>
      <c r="E55" s="308"/>
      <c r="F55" s="308"/>
      <c r="G55"/>
      <c r="H55"/>
    </row>
    <row r="56" spans="1:8" x14ac:dyDescent="0.2">
      <c r="A56" s="304"/>
      <c r="B56" s="309"/>
      <c r="C56" s="309"/>
      <c r="D56" s="309"/>
      <c r="E56" s="304"/>
      <c r="F56" s="309"/>
      <c r="G56"/>
      <c r="H56"/>
    </row>
    <row r="57" spans="1:8" x14ac:dyDescent="0.2">
      <c r="A57" s="300"/>
      <c r="B57" s="301"/>
      <c r="C57" s="302"/>
      <c r="D57" s="302"/>
      <c r="E57" s="303"/>
      <c r="F57" s="302"/>
      <c r="G57"/>
      <c r="H57"/>
    </row>
    <row r="58" spans="1:8" x14ac:dyDescent="0.2">
      <c r="A58" s="304"/>
      <c r="B58" s="305"/>
      <c r="C58" s="305"/>
      <c r="D58" s="305"/>
      <c r="E58" s="306"/>
      <c r="F58" s="305"/>
      <c r="G58"/>
      <c r="H58"/>
    </row>
    <row r="59" spans="1:8" x14ac:dyDescent="0.2">
      <c r="A59" s="304"/>
      <c r="B59" s="305"/>
      <c r="C59" s="305"/>
      <c r="D59" s="305"/>
      <c r="E59" s="306"/>
      <c r="F59" s="305"/>
      <c r="G59"/>
      <c r="H59"/>
    </row>
    <row r="60" spans="1:8" x14ac:dyDescent="0.2">
      <c r="A60" s="304"/>
      <c r="B60" s="305"/>
      <c r="C60" s="305"/>
      <c r="D60" s="305"/>
      <c r="E60" s="306"/>
      <c r="F60" s="305"/>
      <c r="G60"/>
      <c r="H60"/>
    </row>
    <row r="61" spans="1:8" x14ac:dyDescent="0.2">
      <c r="A61" s="304"/>
      <c r="B61" s="305"/>
      <c r="C61" s="305"/>
      <c r="D61" s="305"/>
      <c r="E61" s="306"/>
      <c r="F61" s="305"/>
      <c r="G61"/>
      <c r="H61"/>
    </row>
    <row r="62" spans="1:8" x14ac:dyDescent="0.2">
      <c r="A62" s="304"/>
      <c r="B62" s="305"/>
      <c r="C62" s="305"/>
      <c r="D62" s="305"/>
      <c r="E62" s="306"/>
      <c r="F62" s="305"/>
      <c r="G62"/>
      <c r="H62"/>
    </row>
    <row r="63" spans="1:8" x14ac:dyDescent="0.2">
      <c r="A63" s="304"/>
      <c r="B63" s="305"/>
      <c r="C63" s="305"/>
      <c r="D63" s="305"/>
      <c r="E63" s="306"/>
      <c r="F63" s="305"/>
      <c r="G63"/>
      <c r="H63"/>
    </row>
    <row r="64" spans="1:8" x14ac:dyDescent="0.2">
      <c r="A64" s="277"/>
      <c r="B64" s="308"/>
      <c r="C64" s="308"/>
      <c r="D64" s="308"/>
      <c r="E64" s="308"/>
      <c r="F64" s="308"/>
      <c r="G64"/>
      <c r="H64"/>
    </row>
    <row r="66" spans="1:8" x14ac:dyDescent="0.2">
      <c r="A66" s="319"/>
    </row>
    <row r="67" spans="1:8" x14ac:dyDescent="0.2">
      <c r="A67" s="304"/>
      <c r="B67" s="310"/>
      <c r="C67" s="311"/>
      <c r="D67" s="312"/>
      <c r="E67" s="267"/>
      <c r="F67" s="312"/>
      <c r="G67" s="313"/>
      <c r="H67" s="313"/>
    </row>
    <row r="68" spans="1:8" x14ac:dyDescent="0.2">
      <c r="A68" s="277"/>
      <c r="B68" s="460"/>
      <c r="C68" s="460"/>
      <c r="D68" s="460"/>
      <c r="E68" s="460"/>
      <c r="F68" s="460"/>
      <c r="G68" s="313"/>
      <c r="H68" s="313"/>
    </row>
    <row r="69" spans="1:8" x14ac:dyDescent="0.2">
      <c r="A69" s="304"/>
      <c r="B69" s="295"/>
      <c r="C69" s="276"/>
      <c r="D69" s="276"/>
      <c r="E69" s="277"/>
      <c r="F69" s="276"/>
      <c r="G69" s="313"/>
      <c r="H69" s="313"/>
    </row>
    <row r="70" spans="1:8" x14ac:dyDescent="0.2">
      <c r="A70" s="304"/>
      <c r="B70" s="295"/>
      <c r="C70" s="276"/>
      <c r="D70" s="276"/>
      <c r="E70" s="277"/>
      <c r="F70" s="276"/>
      <c r="G70" s="313"/>
      <c r="H70" s="313"/>
    </row>
    <row r="71" spans="1:8" x14ac:dyDescent="0.2">
      <c r="A71" s="300"/>
      <c r="B71" s="301"/>
      <c r="C71" s="302"/>
      <c r="D71" s="302"/>
      <c r="E71" s="303"/>
      <c r="F71" s="302"/>
      <c r="G71" s="313"/>
      <c r="H71" s="313"/>
    </row>
    <row r="72" spans="1:8" x14ac:dyDescent="0.2">
      <c r="A72" s="304"/>
      <c r="B72" s="305"/>
      <c r="C72" s="305"/>
      <c r="D72" s="305"/>
      <c r="E72" s="306"/>
      <c r="F72" s="305"/>
      <c r="G72" s="313"/>
      <c r="H72" s="313"/>
    </row>
    <row r="73" spans="1:8" x14ac:dyDescent="0.2">
      <c r="A73" s="304"/>
      <c r="B73" s="305"/>
      <c r="C73" s="305"/>
      <c r="D73" s="305"/>
      <c r="E73" s="306"/>
      <c r="F73" s="305"/>
      <c r="G73" s="313"/>
      <c r="H73" s="313"/>
    </row>
    <row r="74" spans="1:8" x14ac:dyDescent="0.2">
      <c r="A74" s="304"/>
      <c r="B74" s="305"/>
      <c r="C74" s="305"/>
      <c r="D74" s="305"/>
      <c r="E74" s="306"/>
      <c r="F74" s="305"/>
      <c r="G74" s="313"/>
      <c r="H74" s="313"/>
    </row>
    <row r="75" spans="1:8" x14ac:dyDescent="0.2">
      <c r="A75" s="277"/>
      <c r="B75" s="308"/>
      <c r="C75" s="308"/>
      <c r="D75" s="308"/>
      <c r="E75" s="308"/>
      <c r="F75" s="308"/>
      <c r="G75" s="313"/>
      <c r="H75" s="313"/>
    </row>
    <row r="76" spans="1:8" x14ac:dyDescent="0.2">
      <c r="A76" s="304"/>
      <c r="B76" s="309"/>
      <c r="C76" s="309"/>
      <c r="D76" s="309"/>
      <c r="E76" s="304"/>
      <c r="F76" s="309"/>
      <c r="G76" s="313"/>
      <c r="H76" s="313"/>
    </row>
    <row r="77" spans="1:8" x14ac:dyDescent="0.2">
      <c r="A77" s="300"/>
      <c r="B77" s="301"/>
      <c r="C77" s="302"/>
      <c r="D77" s="302"/>
      <c r="E77" s="303"/>
      <c r="F77" s="302"/>
      <c r="G77" s="313"/>
      <c r="H77" s="313"/>
    </row>
    <row r="78" spans="1:8" x14ac:dyDescent="0.2">
      <c r="A78" s="304"/>
      <c r="B78" s="305"/>
      <c r="C78" s="305"/>
      <c r="D78" s="305"/>
      <c r="E78" s="306"/>
      <c r="F78" s="305"/>
      <c r="G78" s="313"/>
      <c r="H78" s="313"/>
    </row>
    <row r="79" spans="1:8" x14ac:dyDescent="0.2">
      <c r="A79" s="304"/>
      <c r="B79" s="305"/>
      <c r="C79" s="305"/>
      <c r="D79" s="305"/>
      <c r="E79" s="305"/>
      <c r="F79" s="305"/>
      <c r="G79" s="313"/>
      <c r="H79" s="313"/>
    </row>
    <row r="80" spans="1:8" x14ac:dyDescent="0.2">
      <c r="A80" s="304"/>
      <c r="B80" s="305"/>
      <c r="C80" s="305"/>
      <c r="D80" s="305"/>
      <c r="E80" s="306"/>
      <c r="F80" s="305"/>
      <c r="G80" s="313"/>
      <c r="H80" s="313"/>
    </row>
    <row r="81" spans="1:8" x14ac:dyDescent="0.2">
      <c r="A81" s="304"/>
      <c r="B81" s="305"/>
      <c r="C81" s="305"/>
      <c r="D81" s="305"/>
      <c r="E81" s="306"/>
      <c r="F81" s="305"/>
      <c r="G81" s="313"/>
      <c r="H81" s="313"/>
    </row>
    <row r="82" spans="1:8" x14ac:dyDescent="0.2">
      <c r="A82" s="304"/>
      <c r="B82" s="305"/>
      <c r="C82" s="305"/>
      <c r="D82" s="305"/>
      <c r="E82" s="306"/>
      <c r="F82" s="305"/>
      <c r="G82" s="313"/>
      <c r="H82" s="313"/>
    </row>
    <row r="83" spans="1:8" x14ac:dyDescent="0.2">
      <c r="A83" s="304"/>
      <c r="B83" s="305"/>
      <c r="C83" s="305"/>
      <c r="D83" s="305"/>
      <c r="E83" s="306"/>
      <c r="F83" s="305"/>
      <c r="G83" s="313"/>
      <c r="H83" s="313"/>
    </row>
    <row r="84" spans="1:8" x14ac:dyDescent="0.2">
      <c r="A84" s="277"/>
      <c r="B84" s="308"/>
      <c r="C84" s="308"/>
      <c r="D84" s="308"/>
      <c r="E84" s="308"/>
      <c r="F84" s="308"/>
      <c r="G84" s="313"/>
      <c r="H84" s="313"/>
    </row>
    <row r="85" spans="1:8" x14ac:dyDescent="0.2">
      <c r="A85" s="320"/>
      <c r="B85" s="314"/>
      <c r="C85" s="314"/>
      <c r="D85" s="314"/>
      <c r="E85" s="314"/>
      <c r="F85" s="314"/>
      <c r="G85" s="314"/>
      <c r="H85" s="314"/>
    </row>
    <row r="86" spans="1:8" x14ac:dyDescent="0.2">
      <c r="A86" s="320"/>
      <c r="B86" s="314"/>
      <c r="C86" s="314"/>
      <c r="D86" s="314"/>
      <c r="E86" s="314"/>
      <c r="F86" s="314"/>
      <c r="G86" s="314"/>
      <c r="H86" s="314"/>
    </row>
    <row r="87" spans="1:8" x14ac:dyDescent="0.2">
      <c r="A87" s="320"/>
      <c r="B87" s="314"/>
      <c r="C87" s="314"/>
      <c r="D87" s="314"/>
      <c r="E87" s="314"/>
      <c r="F87" s="314"/>
      <c r="G87" s="314"/>
      <c r="H87" s="314"/>
    </row>
    <row r="88" spans="1:8" x14ac:dyDescent="0.2">
      <c r="A88" s="304"/>
      <c r="B88" s="310"/>
      <c r="C88" s="311"/>
      <c r="D88" s="312"/>
      <c r="E88" s="267"/>
      <c r="F88" s="312"/>
      <c r="G88" s="313"/>
      <c r="H88" s="313"/>
    </row>
    <row r="89" spans="1:8" x14ac:dyDescent="0.2">
      <c r="A89" s="277"/>
      <c r="B89" s="460"/>
      <c r="C89" s="460"/>
      <c r="D89" s="460"/>
      <c r="E89" s="460"/>
      <c r="F89" s="460"/>
      <c r="G89" s="313"/>
      <c r="H89" s="313"/>
    </row>
    <row r="90" spans="1:8" x14ac:dyDescent="0.2">
      <c r="A90" s="304"/>
      <c r="B90" s="295"/>
      <c r="C90" s="276"/>
      <c r="D90" s="276"/>
      <c r="E90" s="277"/>
      <c r="F90" s="276"/>
      <c r="G90" s="313"/>
      <c r="H90" s="313"/>
    </row>
    <row r="91" spans="1:8" x14ac:dyDescent="0.2">
      <c r="A91" s="304"/>
      <c r="B91" s="295"/>
      <c r="C91" s="276"/>
      <c r="D91" s="276"/>
      <c r="E91" s="277"/>
      <c r="F91" s="276"/>
      <c r="G91" s="313"/>
      <c r="H91" s="313"/>
    </row>
    <row r="92" spans="1:8" x14ac:dyDescent="0.2">
      <c r="A92" s="300"/>
      <c r="B92" s="301"/>
      <c r="C92" s="302"/>
      <c r="D92" s="302"/>
      <c r="E92" s="303"/>
      <c r="F92" s="302"/>
      <c r="G92" s="313"/>
      <c r="H92" s="313"/>
    </row>
    <row r="93" spans="1:8" x14ac:dyDescent="0.2">
      <c r="A93" s="304"/>
      <c r="B93" s="305"/>
      <c r="C93" s="305"/>
      <c r="D93" s="305"/>
      <c r="E93" s="306"/>
      <c r="F93" s="305"/>
      <c r="G93" s="313"/>
      <c r="H93" s="313"/>
    </row>
    <row r="94" spans="1:8" x14ac:dyDescent="0.2">
      <c r="A94" s="304"/>
      <c r="B94" s="305"/>
      <c r="C94" s="305"/>
      <c r="D94" s="305"/>
      <c r="E94" s="306"/>
      <c r="F94" s="305"/>
      <c r="G94" s="313"/>
      <c r="H94" s="313"/>
    </row>
    <row r="95" spans="1:8" x14ac:dyDescent="0.2">
      <c r="A95" s="304"/>
      <c r="B95" s="305"/>
      <c r="C95" s="305"/>
      <c r="D95" s="305"/>
      <c r="E95" s="306"/>
      <c r="F95" s="305"/>
      <c r="G95" s="313"/>
      <c r="H95" s="313"/>
    </row>
    <row r="96" spans="1:8" x14ac:dyDescent="0.2">
      <c r="A96" s="307"/>
      <c r="B96" s="305"/>
      <c r="C96" s="305"/>
      <c r="D96" s="305"/>
      <c r="E96" s="306"/>
      <c r="F96" s="305"/>
      <c r="G96" s="313"/>
      <c r="H96" s="313"/>
    </row>
    <row r="97" spans="1:8" x14ac:dyDescent="0.2">
      <c r="A97" s="277"/>
      <c r="B97" s="308"/>
      <c r="C97" s="308"/>
      <c r="D97" s="308"/>
      <c r="E97" s="308"/>
      <c r="F97" s="308"/>
      <c r="G97" s="313"/>
      <c r="H97" s="313"/>
    </row>
    <row r="98" spans="1:8" x14ac:dyDescent="0.2">
      <c r="A98" s="304"/>
      <c r="B98" s="309"/>
      <c r="C98" s="309"/>
      <c r="D98" s="309"/>
      <c r="E98" s="304"/>
      <c r="F98" s="309"/>
      <c r="G98" s="313"/>
      <c r="H98" s="313"/>
    </row>
    <row r="99" spans="1:8" x14ac:dyDescent="0.2">
      <c r="A99" s="300"/>
      <c r="B99" s="301"/>
      <c r="C99" s="302"/>
      <c r="D99" s="302"/>
      <c r="E99" s="303"/>
      <c r="F99" s="302"/>
      <c r="G99" s="313"/>
      <c r="H99" s="313"/>
    </row>
    <row r="100" spans="1:8" x14ac:dyDescent="0.2">
      <c r="A100" s="304"/>
      <c r="B100" s="305"/>
      <c r="C100" s="305"/>
      <c r="D100" s="305"/>
      <c r="E100" s="306"/>
      <c r="F100" s="305"/>
      <c r="G100" s="313"/>
      <c r="H100" s="313"/>
    </row>
    <row r="101" spans="1:8" x14ac:dyDescent="0.2">
      <c r="A101" s="304"/>
      <c r="B101" s="305"/>
      <c r="C101" s="305"/>
      <c r="D101" s="305"/>
      <c r="E101" s="306"/>
      <c r="F101" s="305"/>
      <c r="G101" s="313"/>
      <c r="H101" s="313"/>
    </row>
    <row r="102" spans="1:8" x14ac:dyDescent="0.2">
      <c r="A102" s="304"/>
      <c r="B102" s="305"/>
      <c r="C102" s="305"/>
      <c r="D102" s="305"/>
      <c r="E102" s="306"/>
      <c r="F102" s="305"/>
      <c r="G102" s="313"/>
      <c r="H102" s="313"/>
    </row>
    <row r="103" spans="1:8" x14ac:dyDescent="0.2">
      <c r="A103" s="304"/>
      <c r="B103" s="305"/>
      <c r="C103" s="305"/>
      <c r="D103" s="305"/>
      <c r="E103" s="306"/>
      <c r="F103" s="305"/>
      <c r="G103" s="313"/>
      <c r="H103" s="313"/>
    </row>
    <row r="104" spans="1:8" x14ac:dyDescent="0.2">
      <c r="A104" s="304"/>
      <c r="B104" s="305"/>
      <c r="C104" s="305"/>
      <c r="D104" s="305"/>
      <c r="E104" s="306"/>
      <c r="F104" s="305"/>
      <c r="G104" s="313"/>
      <c r="H104" s="313"/>
    </row>
    <row r="105" spans="1:8" x14ac:dyDescent="0.2">
      <c r="A105" s="307"/>
      <c r="B105" s="305"/>
      <c r="C105" s="305"/>
      <c r="D105" s="305"/>
      <c r="E105" s="306"/>
      <c r="F105" s="305"/>
      <c r="G105" s="313"/>
      <c r="H105" s="313"/>
    </row>
    <row r="106" spans="1:8" x14ac:dyDescent="0.2">
      <c r="A106" s="307"/>
      <c r="B106" s="305"/>
      <c r="C106" s="305"/>
      <c r="D106" s="305"/>
      <c r="E106" s="306"/>
      <c r="F106" s="305"/>
      <c r="G106" s="313"/>
      <c r="H106" s="313"/>
    </row>
    <row r="107" spans="1:8" x14ac:dyDescent="0.2">
      <c r="A107" s="277"/>
      <c r="B107" s="308"/>
      <c r="C107" s="308"/>
      <c r="D107" s="308"/>
      <c r="E107" s="308"/>
      <c r="F107" s="308"/>
      <c r="G107" s="313"/>
      <c r="H107" s="313"/>
    </row>
    <row r="108" spans="1:8" x14ac:dyDescent="0.2">
      <c r="A108" s="320"/>
      <c r="B108" s="314"/>
      <c r="C108" s="314"/>
      <c r="D108" s="314"/>
      <c r="E108" s="314"/>
      <c r="F108" s="314"/>
      <c r="G108" s="314"/>
      <c r="H108" s="314"/>
    </row>
    <row r="109" spans="1:8" x14ac:dyDescent="0.2">
      <c r="A109" s="320"/>
      <c r="B109" s="314"/>
      <c r="C109" s="314"/>
      <c r="D109" s="314"/>
      <c r="E109" s="314"/>
      <c r="F109" s="314"/>
      <c r="G109" s="314"/>
      <c r="H109" s="314"/>
    </row>
    <row r="110" spans="1:8" x14ac:dyDescent="0.2">
      <c r="A110" s="304"/>
      <c r="B110" s="310"/>
      <c r="C110" s="311"/>
      <c r="D110" s="312"/>
      <c r="E110" s="267"/>
      <c r="F110" s="312"/>
      <c r="G110" s="313"/>
      <c r="H110" s="313"/>
    </row>
    <row r="111" spans="1:8" x14ac:dyDescent="0.2">
      <c r="A111" s="277"/>
      <c r="B111" s="460"/>
      <c r="C111" s="460"/>
      <c r="D111" s="460"/>
      <c r="E111" s="460"/>
      <c r="F111" s="460"/>
      <c r="G111" s="313"/>
      <c r="H111" s="313"/>
    </row>
    <row r="112" spans="1:8" x14ac:dyDescent="0.2">
      <c r="A112" s="304"/>
      <c r="B112" s="295"/>
      <c r="C112" s="276"/>
      <c r="D112" s="276"/>
      <c r="E112" s="277"/>
      <c r="F112" s="276"/>
      <c r="G112" s="313"/>
      <c r="H112" s="313"/>
    </row>
    <row r="113" spans="1:8" x14ac:dyDescent="0.2">
      <c r="A113" s="304"/>
      <c r="B113" s="295"/>
      <c r="C113" s="276"/>
      <c r="D113" s="276"/>
      <c r="E113" s="277"/>
      <c r="F113" s="276"/>
      <c r="G113" s="313"/>
      <c r="H113" s="313"/>
    </row>
    <row r="114" spans="1:8" x14ac:dyDescent="0.2">
      <c r="A114" s="300"/>
      <c r="B114" s="301"/>
      <c r="C114" s="302"/>
      <c r="D114" s="302"/>
      <c r="E114" s="303"/>
      <c r="F114" s="302"/>
      <c r="G114" s="313"/>
      <c r="H114" s="313"/>
    </row>
    <row r="115" spans="1:8" x14ac:dyDescent="0.2">
      <c r="A115" s="304"/>
      <c r="B115" s="305"/>
      <c r="C115" s="305"/>
      <c r="D115" s="305"/>
      <c r="E115" s="306"/>
      <c r="F115" s="305"/>
      <c r="G115" s="313"/>
      <c r="H115" s="313"/>
    </row>
    <row r="116" spans="1:8" x14ac:dyDescent="0.2">
      <c r="A116" s="304"/>
      <c r="B116" s="305"/>
      <c r="C116" s="305"/>
      <c r="D116" s="305"/>
      <c r="E116" s="306"/>
      <c r="F116" s="305"/>
      <c r="G116" s="313"/>
      <c r="H116" s="313"/>
    </row>
    <row r="117" spans="1:8" x14ac:dyDescent="0.2">
      <c r="A117" s="304"/>
      <c r="B117" s="305"/>
      <c r="C117" s="305"/>
      <c r="D117" s="305"/>
      <c r="E117" s="306"/>
      <c r="F117" s="305"/>
      <c r="G117" s="313"/>
      <c r="H117" s="313"/>
    </row>
    <row r="118" spans="1:8" x14ac:dyDescent="0.2">
      <c r="A118" s="307"/>
      <c r="B118" s="305"/>
      <c r="C118" s="305"/>
      <c r="D118" s="305"/>
      <c r="E118" s="306"/>
      <c r="F118" s="305"/>
      <c r="G118" s="313"/>
      <c r="H118" s="313"/>
    </row>
    <row r="119" spans="1:8" x14ac:dyDescent="0.2">
      <c r="A119" s="277"/>
      <c r="B119" s="308"/>
      <c r="C119" s="308"/>
      <c r="D119" s="308"/>
      <c r="E119" s="308"/>
      <c r="F119" s="308"/>
      <c r="G119" s="313"/>
      <c r="H119" s="313"/>
    </row>
    <row r="120" spans="1:8" x14ac:dyDescent="0.2">
      <c r="A120" s="304"/>
      <c r="B120" s="309"/>
      <c r="C120" s="309"/>
      <c r="D120" s="309"/>
      <c r="E120" s="304"/>
      <c r="F120" s="309"/>
      <c r="G120" s="313"/>
      <c r="H120" s="313"/>
    </row>
    <row r="121" spans="1:8" x14ac:dyDescent="0.2">
      <c r="A121" s="300"/>
      <c r="B121" s="301"/>
      <c r="C121" s="302"/>
      <c r="D121" s="302"/>
      <c r="E121" s="303"/>
      <c r="F121" s="302"/>
      <c r="G121" s="313"/>
      <c r="H121" s="313"/>
    </row>
    <row r="122" spans="1:8" x14ac:dyDescent="0.2">
      <c r="A122" s="304"/>
      <c r="B122" s="305"/>
      <c r="C122" s="305"/>
      <c r="D122" s="305"/>
      <c r="E122" s="306"/>
      <c r="F122" s="305"/>
      <c r="G122" s="313"/>
      <c r="H122" s="313"/>
    </row>
    <row r="123" spans="1:8" x14ac:dyDescent="0.2">
      <c r="A123" s="304"/>
      <c r="B123" s="305"/>
      <c r="C123" s="305"/>
      <c r="D123" s="305"/>
      <c r="E123" s="306"/>
      <c r="F123" s="305"/>
      <c r="G123" s="313"/>
      <c r="H123" s="313"/>
    </row>
    <row r="124" spans="1:8" x14ac:dyDescent="0.2">
      <c r="A124" s="304"/>
      <c r="B124" s="305"/>
      <c r="C124" s="305"/>
      <c r="D124" s="305"/>
      <c r="E124" s="306"/>
      <c r="F124" s="305"/>
      <c r="G124" s="313"/>
      <c r="H124" s="313"/>
    </row>
    <row r="125" spans="1:8" x14ac:dyDescent="0.2">
      <c r="A125" s="304"/>
      <c r="B125" s="305"/>
      <c r="C125" s="305"/>
      <c r="D125" s="305"/>
      <c r="E125" s="306"/>
      <c r="F125" s="305"/>
      <c r="G125" s="313"/>
      <c r="H125" s="313"/>
    </row>
    <row r="126" spans="1:8" x14ac:dyDescent="0.2">
      <c r="A126" s="304"/>
      <c r="B126" s="305"/>
      <c r="C126" s="305"/>
      <c r="D126" s="305"/>
      <c r="E126" s="306"/>
      <c r="F126" s="305"/>
      <c r="G126" s="313"/>
      <c r="H126" s="313"/>
    </row>
    <row r="127" spans="1:8" x14ac:dyDescent="0.2">
      <c r="A127" s="307"/>
      <c r="B127" s="305"/>
      <c r="C127" s="305"/>
      <c r="D127" s="305"/>
      <c r="E127" s="306"/>
      <c r="F127" s="305"/>
      <c r="G127" s="313"/>
      <c r="H127" s="313"/>
    </row>
    <row r="128" spans="1:8" x14ac:dyDescent="0.2">
      <c r="A128" s="277"/>
      <c r="B128" s="308"/>
      <c r="C128" s="308"/>
      <c r="D128" s="308"/>
      <c r="E128" s="308"/>
      <c r="F128" s="308"/>
      <c r="G128" s="313"/>
      <c r="H128" s="313"/>
    </row>
    <row r="129" spans="1:8" x14ac:dyDescent="0.2">
      <c r="A129" s="320"/>
      <c r="B129" s="314"/>
      <c r="C129" s="314"/>
      <c r="D129" s="314"/>
      <c r="E129" s="314"/>
      <c r="F129" s="314"/>
      <c r="G129" s="314"/>
      <c r="H129" s="314"/>
    </row>
    <row r="130" spans="1:8" x14ac:dyDescent="0.2">
      <c r="A130" s="320"/>
      <c r="B130" s="314"/>
      <c r="C130" s="314"/>
      <c r="D130" s="314"/>
      <c r="E130" s="314"/>
      <c r="F130" s="314"/>
      <c r="G130" s="314"/>
      <c r="H130" s="314"/>
    </row>
    <row r="131" spans="1:8" x14ac:dyDescent="0.2">
      <c r="A131" s="320"/>
      <c r="B131" s="314"/>
      <c r="C131" s="314"/>
      <c r="D131" s="314"/>
      <c r="E131" s="314"/>
      <c r="F131" s="314"/>
      <c r="G131" s="314"/>
      <c r="H131" s="314"/>
    </row>
    <row r="132" spans="1:8" x14ac:dyDescent="0.2">
      <c r="A132" s="304"/>
      <c r="B132" s="310"/>
      <c r="C132" s="311"/>
      <c r="D132" s="312"/>
      <c r="E132" s="267"/>
      <c r="F132" s="312"/>
      <c r="G132" s="313"/>
      <c r="H132" s="313"/>
    </row>
    <row r="133" spans="1:8" x14ac:dyDescent="0.2">
      <c r="A133" s="277"/>
      <c r="B133" s="460"/>
      <c r="C133" s="460"/>
      <c r="D133" s="460"/>
      <c r="E133" s="460"/>
      <c r="F133" s="460"/>
      <c r="G133" s="313"/>
      <c r="H133" s="313"/>
    </row>
    <row r="134" spans="1:8" x14ac:dyDescent="0.2">
      <c r="A134" s="304"/>
      <c r="B134" s="295"/>
      <c r="C134" s="276"/>
      <c r="D134" s="276"/>
      <c r="E134" s="277"/>
      <c r="F134" s="276"/>
      <c r="G134" s="313"/>
      <c r="H134" s="313"/>
    </row>
    <row r="135" spans="1:8" x14ac:dyDescent="0.2">
      <c r="A135" s="304"/>
      <c r="B135" s="295"/>
      <c r="C135" s="276"/>
      <c r="D135" s="276"/>
      <c r="E135" s="277"/>
      <c r="F135" s="276"/>
      <c r="G135" s="313"/>
      <c r="H135" s="313"/>
    </row>
    <row r="136" spans="1:8" x14ac:dyDescent="0.2">
      <c r="A136" s="300"/>
      <c r="B136" s="301"/>
      <c r="C136" s="302"/>
      <c r="D136" s="302"/>
      <c r="E136" s="303"/>
      <c r="F136" s="302"/>
      <c r="G136" s="313"/>
      <c r="H136" s="313"/>
    </row>
    <row r="137" spans="1:8" x14ac:dyDescent="0.2">
      <c r="A137" s="304"/>
      <c r="B137" s="305"/>
      <c r="C137" s="305"/>
      <c r="D137" s="305"/>
      <c r="E137" s="306"/>
      <c r="F137" s="305"/>
      <c r="G137" s="313"/>
      <c r="H137" s="313"/>
    </row>
    <row r="138" spans="1:8" x14ac:dyDescent="0.2">
      <c r="A138" s="304"/>
      <c r="B138" s="305"/>
      <c r="C138" s="305"/>
      <c r="D138" s="305"/>
      <c r="E138" s="306"/>
      <c r="F138" s="305"/>
      <c r="G138" s="313"/>
      <c r="H138" s="313"/>
    </row>
    <row r="139" spans="1:8" x14ac:dyDescent="0.2">
      <c r="A139" s="304"/>
      <c r="B139" s="305"/>
      <c r="C139" s="305"/>
      <c r="D139" s="305"/>
      <c r="E139" s="306"/>
      <c r="F139" s="305"/>
      <c r="G139" s="313"/>
      <c r="H139" s="313"/>
    </row>
    <row r="140" spans="1:8" x14ac:dyDescent="0.2">
      <c r="A140" s="277"/>
      <c r="B140" s="308"/>
      <c r="C140" s="308"/>
      <c r="D140" s="308"/>
      <c r="E140" s="308"/>
      <c r="F140" s="308"/>
      <c r="G140" s="313"/>
      <c r="H140" s="313"/>
    </row>
    <row r="141" spans="1:8" x14ac:dyDescent="0.2">
      <c r="A141" s="304"/>
      <c r="B141" s="309"/>
      <c r="C141" s="309"/>
      <c r="D141" s="309"/>
      <c r="E141" s="304"/>
      <c r="F141" s="309"/>
      <c r="G141" s="313"/>
      <c r="H141" s="313"/>
    </row>
    <row r="142" spans="1:8" x14ac:dyDescent="0.2">
      <c r="A142" s="300"/>
      <c r="B142" s="301"/>
      <c r="C142" s="302"/>
      <c r="D142" s="302"/>
      <c r="E142" s="303"/>
      <c r="F142" s="302"/>
      <c r="G142" s="313"/>
      <c r="H142" s="313"/>
    </row>
    <row r="143" spans="1:8" x14ac:dyDescent="0.2">
      <c r="A143" s="304"/>
      <c r="B143" s="305"/>
      <c r="C143" s="305"/>
      <c r="D143" s="305"/>
      <c r="E143" s="306"/>
      <c r="F143" s="305"/>
      <c r="G143" s="313"/>
      <c r="H143" s="313"/>
    </row>
    <row r="144" spans="1:8" x14ac:dyDescent="0.2">
      <c r="A144" s="304"/>
      <c r="B144" s="305"/>
      <c r="C144" s="305"/>
      <c r="D144" s="305"/>
      <c r="E144" s="306"/>
      <c r="F144" s="305"/>
      <c r="G144" s="313"/>
      <c r="H144" s="313"/>
    </row>
    <row r="145" spans="1:8" x14ac:dyDescent="0.2">
      <c r="A145" s="304"/>
      <c r="B145" s="305"/>
      <c r="C145" s="305"/>
      <c r="D145" s="305"/>
      <c r="E145" s="306"/>
      <c r="F145" s="305"/>
      <c r="G145" s="313"/>
      <c r="H145" s="313"/>
    </row>
    <row r="146" spans="1:8" x14ac:dyDescent="0.2">
      <c r="A146" s="304"/>
      <c r="B146" s="305"/>
      <c r="C146" s="305"/>
      <c r="D146" s="305"/>
      <c r="E146" s="306"/>
      <c r="F146" s="305"/>
      <c r="G146" s="314"/>
      <c r="H146" s="314"/>
    </row>
    <row r="147" spans="1:8" x14ac:dyDescent="0.2">
      <c r="A147" s="304"/>
      <c r="B147" s="305"/>
      <c r="C147" s="305"/>
      <c r="D147" s="305"/>
      <c r="E147" s="306"/>
      <c r="F147" s="305"/>
      <c r="G147" s="314"/>
      <c r="H147" s="314"/>
    </row>
    <row r="148" spans="1:8" x14ac:dyDescent="0.2">
      <c r="A148" s="304"/>
      <c r="B148" s="305"/>
      <c r="C148" s="305"/>
      <c r="D148" s="305"/>
      <c r="E148" s="306"/>
      <c r="F148" s="305"/>
      <c r="G148" s="314"/>
      <c r="H148" s="314"/>
    </row>
    <row r="149" spans="1:8" x14ac:dyDescent="0.2">
      <c r="A149" s="277"/>
      <c r="B149" s="308"/>
      <c r="C149" s="308"/>
      <c r="D149" s="308"/>
      <c r="E149" s="308"/>
      <c r="F149" s="308"/>
      <c r="G149" s="314"/>
      <c r="H149" s="314"/>
    </row>
    <row r="150" spans="1:8" x14ac:dyDescent="0.2">
      <c r="A150" s="320"/>
      <c r="B150" s="314"/>
      <c r="C150" s="314"/>
      <c r="D150" s="314"/>
      <c r="E150" s="314"/>
      <c r="F150" s="314"/>
      <c r="G150" s="314"/>
      <c r="H150" s="314"/>
    </row>
    <row r="151" spans="1:8" x14ac:dyDescent="0.2">
      <c r="A151" s="320"/>
      <c r="B151" s="314"/>
      <c r="C151" s="314"/>
      <c r="D151" s="314"/>
      <c r="E151" s="314"/>
      <c r="F151" s="314"/>
      <c r="G151" s="314"/>
      <c r="H151" s="314"/>
    </row>
    <row r="152" spans="1:8" x14ac:dyDescent="0.2">
      <c r="A152" s="304"/>
      <c r="B152" s="310"/>
      <c r="C152" s="310"/>
      <c r="D152" s="311"/>
      <c r="E152" s="311"/>
      <c r="F152" s="312"/>
      <c r="G152" s="267"/>
      <c r="H152" s="312"/>
    </row>
    <row r="153" spans="1:8" x14ac:dyDescent="0.2">
      <c r="A153" s="277"/>
      <c r="B153" s="465"/>
      <c r="C153" s="465"/>
      <c r="D153" s="466"/>
      <c r="E153" s="466"/>
      <c r="F153" s="466"/>
      <c r="G153" s="466"/>
      <c r="H153" s="466"/>
    </row>
    <row r="154" spans="1:8" x14ac:dyDescent="0.2">
      <c r="A154" s="304"/>
      <c r="B154" s="295"/>
      <c r="C154" s="295"/>
      <c r="D154" s="276"/>
      <c r="E154" s="276"/>
      <c r="F154" s="276"/>
      <c r="G154" s="277"/>
      <c r="H154" s="276"/>
    </row>
    <row r="155" spans="1:8" x14ac:dyDescent="0.2">
      <c r="A155" s="304"/>
      <c r="B155" s="295"/>
      <c r="C155" s="295"/>
      <c r="D155" s="276"/>
      <c r="E155" s="276"/>
      <c r="F155" s="276"/>
      <c r="G155" s="277"/>
      <c r="H155" s="276"/>
    </row>
    <row r="156" spans="1:8" x14ac:dyDescent="0.2">
      <c r="A156" s="300"/>
      <c r="B156" s="315"/>
      <c r="C156" s="315"/>
      <c r="D156" s="303"/>
      <c r="E156" s="303"/>
      <c r="F156" s="302"/>
      <c r="G156" s="303"/>
      <c r="H156" s="302"/>
    </row>
    <row r="157" spans="1:8" x14ac:dyDescent="0.2">
      <c r="A157" s="304"/>
      <c r="B157" s="305"/>
      <c r="C157" s="305"/>
      <c r="D157" s="305"/>
      <c r="E157" s="305"/>
      <c r="F157" s="305"/>
      <c r="G157" s="306"/>
      <c r="H157" s="305"/>
    </row>
    <row r="158" spans="1:8" x14ac:dyDescent="0.2">
      <c r="A158" s="304"/>
      <c r="B158" s="305"/>
      <c r="C158" s="305"/>
      <c r="D158" s="305"/>
      <c r="E158" s="305"/>
      <c r="F158" s="305"/>
      <c r="G158" s="306"/>
      <c r="H158" s="305"/>
    </row>
    <row r="159" spans="1:8" x14ac:dyDescent="0.2">
      <c r="A159" s="304"/>
      <c r="B159" s="305"/>
      <c r="C159" s="305"/>
      <c r="D159" s="305"/>
      <c r="E159" s="305"/>
      <c r="F159" s="305"/>
      <c r="G159" s="306"/>
      <c r="H159" s="305"/>
    </row>
    <row r="160" spans="1:8" x14ac:dyDescent="0.2">
      <c r="A160" s="277"/>
      <c r="B160" s="308"/>
      <c r="C160" s="308"/>
      <c r="D160" s="308"/>
      <c r="E160" s="308"/>
      <c r="F160" s="308"/>
      <c r="G160" s="308"/>
      <c r="H160" s="305"/>
    </row>
    <row r="161" spans="1:8" x14ac:dyDescent="0.2">
      <c r="A161" s="304"/>
      <c r="B161" s="309"/>
      <c r="C161" s="309"/>
      <c r="D161" s="309"/>
      <c r="E161" s="309"/>
      <c r="F161" s="309"/>
      <c r="G161" s="304"/>
      <c r="H161" s="309"/>
    </row>
    <row r="162" spans="1:8" x14ac:dyDescent="0.2">
      <c r="A162" s="300"/>
      <c r="B162" s="315"/>
      <c r="C162" s="315"/>
      <c r="D162" s="303"/>
      <c r="E162" s="303"/>
      <c r="F162" s="302"/>
      <c r="G162" s="303"/>
      <c r="H162" s="302"/>
    </row>
    <row r="163" spans="1:8" x14ac:dyDescent="0.2">
      <c r="A163" s="304"/>
      <c r="B163" s="305"/>
      <c r="C163" s="305"/>
      <c r="D163" s="305"/>
      <c r="E163" s="305"/>
      <c r="F163" s="305"/>
      <c r="G163" s="306"/>
      <c r="H163" s="305"/>
    </row>
    <row r="164" spans="1:8" x14ac:dyDescent="0.2">
      <c r="A164" s="304"/>
      <c r="B164" s="305"/>
      <c r="C164" s="305"/>
      <c r="D164" s="305"/>
      <c r="E164" s="305"/>
      <c r="F164" s="305"/>
      <c r="G164" s="306"/>
      <c r="H164" s="305"/>
    </row>
    <row r="165" spans="1:8" x14ac:dyDescent="0.2">
      <c r="A165" s="304"/>
      <c r="B165" s="305"/>
      <c r="C165" s="305"/>
      <c r="D165" s="305"/>
      <c r="E165" s="305"/>
      <c r="F165" s="305"/>
      <c r="G165" s="306"/>
      <c r="H165" s="305"/>
    </row>
    <row r="166" spans="1:8" x14ac:dyDescent="0.2">
      <c r="A166" s="304"/>
      <c r="B166" s="305"/>
      <c r="C166" s="305"/>
      <c r="D166" s="305"/>
      <c r="E166" s="305"/>
      <c r="F166" s="305"/>
      <c r="G166" s="306"/>
      <c r="H166" s="305"/>
    </row>
    <row r="167" spans="1:8" x14ac:dyDescent="0.2">
      <c r="A167" s="304"/>
      <c r="B167" s="305"/>
      <c r="C167" s="305"/>
      <c r="D167" s="305"/>
      <c r="E167" s="305"/>
      <c r="F167" s="305"/>
      <c r="G167" s="306"/>
      <c r="H167" s="305"/>
    </row>
    <row r="168" spans="1:8" x14ac:dyDescent="0.2">
      <c r="A168" s="304"/>
      <c r="B168" s="305"/>
      <c r="C168" s="305"/>
      <c r="D168" s="305"/>
      <c r="E168" s="305"/>
      <c r="F168" s="305"/>
      <c r="G168" s="306"/>
      <c r="H168" s="305"/>
    </row>
    <row r="169" spans="1:8" x14ac:dyDescent="0.2">
      <c r="A169" s="277"/>
      <c r="B169" s="308"/>
      <c r="C169" s="308"/>
      <c r="D169" s="308"/>
      <c r="E169" s="308"/>
      <c r="F169" s="308"/>
      <c r="G169" s="308"/>
      <c r="H169" s="305"/>
    </row>
    <row r="170" spans="1:8" x14ac:dyDescent="0.2">
      <c r="A170" s="304"/>
      <c r="B170" s="316"/>
      <c r="C170" s="316"/>
      <c r="D170" s="312"/>
      <c r="E170" s="312"/>
      <c r="F170" s="312"/>
      <c r="G170" s="267"/>
      <c r="H170" s="312"/>
    </row>
    <row r="171" spans="1:8" x14ac:dyDescent="0.2">
      <c r="A171" s="320"/>
      <c r="B171" s="314"/>
      <c r="C171" s="314"/>
      <c r="D171" s="314"/>
      <c r="E171" s="314"/>
      <c r="F171" s="314"/>
      <c r="G171" s="314"/>
      <c r="H171" s="314"/>
    </row>
    <row r="172" spans="1:8" x14ac:dyDescent="0.2">
      <c r="A172" s="304"/>
      <c r="B172" s="310"/>
      <c r="C172" s="310"/>
      <c r="D172" s="311"/>
      <c r="E172" s="311"/>
      <c r="F172" s="312"/>
      <c r="G172" s="267"/>
      <c r="H172" s="312"/>
    </row>
    <row r="173" spans="1:8" x14ac:dyDescent="0.2">
      <c r="A173" s="277"/>
      <c r="B173" s="460"/>
      <c r="C173" s="460"/>
      <c r="D173" s="460"/>
      <c r="E173" s="460"/>
      <c r="F173" s="460"/>
      <c r="G173" s="460"/>
      <c r="H173" s="460"/>
    </row>
    <row r="174" spans="1:8" x14ac:dyDescent="0.2">
      <c r="A174" s="304"/>
      <c r="B174" s="295"/>
      <c r="C174" s="295"/>
      <c r="D174" s="276"/>
      <c r="E174" s="276"/>
      <c r="F174" s="276"/>
      <c r="G174" s="277"/>
      <c r="H174" s="276"/>
    </row>
    <row r="175" spans="1:8" x14ac:dyDescent="0.2">
      <c r="A175" s="304"/>
      <c r="B175" s="295"/>
      <c r="C175" s="295"/>
      <c r="D175" s="276"/>
      <c r="E175" s="276"/>
      <c r="F175" s="276"/>
      <c r="G175" s="277"/>
      <c r="H175" s="276"/>
    </row>
    <row r="176" spans="1:8" x14ac:dyDescent="0.2">
      <c r="A176" s="300"/>
      <c r="B176" s="315"/>
      <c r="C176" s="315"/>
      <c r="D176" s="303"/>
      <c r="E176" s="303"/>
      <c r="F176" s="302"/>
      <c r="G176" s="303"/>
      <c r="H176" s="302"/>
    </row>
    <row r="177" spans="1:8" x14ac:dyDescent="0.2">
      <c r="A177" s="304"/>
      <c r="B177" s="305"/>
      <c r="C177" s="305"/>
      <c r="D177" s="305"/>
      <c r="E177" s="305"/>
      <c r="F177" s="305"/>
      <c r="G177" s="306"/>
      <c r="H177" s="317"/>
    </row>
    <row r="178" spans="1:8" x14ac:dyDescent="0.2">
      <c r="A178" s="304"/>
      <c r="B178" s="305"/>
      <c r="C178" s="305"/>
      <c r="D178" s="305"/>
      <c r="E178" s="305"/>
      <c r="F178" s="305"/>
      <c r="G178" s="306"/>
      <c r="H178" s="317"/>
    </row>
    <row r="179" spans="1:8" x14ac:dyDescent="0.2">
      <c r="A179" s="304"/>
      <c r="B179" s="305"/>
      <c r="C179" s="305"/>
      <c r="D179" s="305"/>
      <c r="E179" s="305"/>
      <c r="F179" s="305"/>
      <c r="G179" s="306"/>
      <c r="H179" s="317"/>
    </row>
    <row r="180" spans="1:8" x14ac:dyDescent="0.2">
      <c r="A180" s="307"/>
      <c r="B180" s="305"/>
      <c r="C180" s="305"/>
      <c r="D180" s="305"/>
      <c r="E180" s="305"/>
      <c r="F180" s="305"/>
      <c r="G180" s="306"/>
      <c r="H180" s="317"/>
    </row>
    <row r="181" spans="1:8" x14ac:dyDescent="0.2">
      <c r="A181" s="277"/>
      <c r="B181" s="308"/>
      <c r="C181" s="308"/>
      <c r="D181" s="308"/>
      <c r="E181" s="308"/>
      <c r="F181" s="308"/>
      <c r="G181" s="308"/>
      <c r="H181" s="308"/>
    </row>
    <row r="182" spans="1:8" x14ac:dyDescent="0.2">
      <c r="A182" s="304"/>
      <c r="B182" s="309"/>
      <c r="C182" s="309"/>
      <c r="D182" s="309"/>
      <c r="E182" s="309"/>
      <c r="F182" s="309"/>
      <c r="G182" s="304"/>
      <c r="H182" s="309"/>
    </row>
    <row r="183" spans="1:8" x14ac:dyDescent="0.2">
      <c r="A183" s="300"/>
      <c r="B183" s="315"/>
      <c r="C183" s="315"/>
      <c r="D183" s="303"/>
      <c r="E183" s="303"/>
      <c r="F183" s="302"/>
      <c r="G183" s="303"/>
      <c r="H183" s="302"/>
    </row>
    <row r="184" spans="1:8" x14ac:dyDescent="0.2">
      <c r="A184" s="304"/>
      <c r="B184" s="305"/>
      <c r="C184" s="305"/>
      <c r="D184" s="305"/>
      <c r="E184" s="305"/>
      <c r="F184" s="305"/>
      <c r="G184" s="306"/>
      <c r="H184" s="305"/>
    </row>
    <row r="185" spans="1:8" x14ac:dyDescent="0.2">
      <c r="A185" s="304"/>
      <c r="B185" s="305"/>
      <c r="C185" s="305"/>
      <c r="D185" s="305"/>
      <c r="E185" s="305"/>
      <c r="F185" s="305"/>
      <c r="G185" s="306"/>
      <c r="H185" s="305"/>
    </row>
    <row r="186" spans="1:8" x14ac:dyDescent="0.2">
      <c r="A186" s="304"/>
      <c r="B186" s="305"/>
      <c r="C186" s="305"/>
      <c r="D186" s="305"/>
      <c r="E186" s="305"/>
      <c r="F186" s="305"/>
      <c r="G186" s="306"/>
      <c r="H186" s="305"/>
    </row>
    <row r="187" spans="1:8" x14ac:dyDescent="0.2">
      <c r="A187" s="304"/>
      <c r="B187" s="305"/>
      <c r="C187" s="305"/>
      <c r="D187" s="305"/>
      <c r="E187" s="305"/>
      <c r="F187" s="305"/>
      <c r="G187" s="306"/>
      <c r="H187" s="305"/>
    </row>
    <row r="188" spans="1:8" x14ac:dyDescent="0.2">
      <c r="A188" s="304"/>
      <c r="B188" s="305"/>
      <c r="C188" s="305"/>
      <c r="D188" s="305"/>
      <c r="E188" s="305"/>
      <c r="F188" s="305"/>
      <c r="G188" s="306"/>
      <c r="H188" s="305"/>
    </row>
    <row r="189" spans="1:8" x14ac:dyDescent="0.2">
      <c r="A189" s="307"/>
      <c r="B189" s="305"/>
      <c r="C189" s="305"/>
      <c r="D189" s="305"/>
      <c r="E189" s="305"/>
      <c r="F189" s="305"/>
      <c r="G189" s="306"/>
      <c r="H189" s="305"/>
    </row>
    <row r="190" spans="1:8" x14ac:dyDescent="0.2">
      <c r="A190" s="277"/>
      <c r="B190" s="308"/>
      <c r="C190" s="308"/>
      <c r="D190" s="308"/>
      <c r="E190" s="308"/>
      <c r="F190" s="308"/>
      <c r="G190" s="308"/>
      <c r="H190" s="308"/>
    </row>
    <row r="191" spans="1:8" x14ac:dyDescent="0.2">
      <c r="A191" s="321"/>
      <c r="B191" s="312"/>
      <c r="C191" s="312"/>
      <c r="D191" s="318"/>
      <c r="E191" s="318"/>
      <c r="F191" s="318"/>
      <c r="G191" s="318"/>
      <c r="H191" s="318"/>
    </row>
    <row r="192" spans="1:8" x14ac:dyDescent="0.2">
      <c r="A192" s="320"/>
      <c r="B192" s="314"/>
      <c r="C192" s="314"/>
      <c r="D192" s="314"/>
      <c r="E192" s="314"/>
      <c r="F192" s="314"/>
      <c r="G192" s="314"/>
      <c r="H192" s="314"/>
    </row>
    <row r="193" spans="1:8" x14ac:dyDescent="0.2">
      <c r="A193" s="304"/>
      <c r="B193" s="310"/>
      <c r="C193" s="310"/>
      <c r="D193" s="311"/>
      <c r="E193" s="311"/>
      <c r="F193" s="312"/>
      <c r="G193" s="267"/>
      <c r="H193" s="312"/>
    </row>
    <row r="194" spans="1:8" x14ac:dyDescent="0.2">
      <c r="A194" s="277"/>
      <c r="B194" s="460"/>
      <c r="C194" s="460"/>
      <c r="D194" s="460"/>
      <c r="E194" s="460"/>
      <c r="F194" s="460"/>
      <c r="G194" s="460"/>
      <c r="H194" s="460"/>
    </row>
    <row r="195" spans="1:8" x14ac:dyDescent="0.2">
      <c r="A195" s="304"/>
      <c r="B195" s="295"/>
      <c r="C195" s="295"/>
      <c r="D195" s="276"/>
      <c r="E195" s="276"/>
      <c r="F195" s="276"/>
      <c r="G195" s="277"/>
      <c r="H195" s="276"/>
    </row>
    <row r="196" spans="1:8" x14ac:dyDescent="0.2">
      <c r="A196" s="304"/>
      <c r="B196" s="295"/>
      <c r="C196" s="295"/>
      <c r="D196" s="276"/>
      <c r="E196" s="276"/>
      <c r="F196" s="276"/>
      <c r="G196" s="277"/>
      <c r="H196" s="276"/>
    </row>
    <row r="197" spans="1:8" x14ac:dyDescent="0.2">
      <c r="A197" s="300"/>
      <c r="B197" s="315"/>
      <c r="C197" s="315"/>
      <c r="D197" s="303"/>
      <c r="E197" s="303"/>
      <c r="F197" s="302"/>
      <c r="G197" s="303"/>
      <c r="H197" s="302"/>
    </row>
    <row r="198" spans="1:8" x14ac:dyDescent="0.2">
      <c r="A198" s="304"/>
      <c r="B198" s="305"/>
      <c r="C198" s="305"/>
      <c r="D198" s="305"/>
      <c r="E198" s="305"/>
      <c r="F198" s="305"/>
      <c r="G198" s="306"/>
      <c r="H198" s="305"/>
    </row>
    <row r="199" spans="1:8" x14ac:dyDescent="0.2">
      <c r="A199" s="304"/>
      <c r="B199" s="305"/>
      <c r="C199" s="305"/>
      <c r="D199" s="305"/>
      <c r="E199" s="305"/>
      <c r="F199" s="305"/>
      <c r="G199" s="306"/>
      <c r="H199" s="305"/>
    </row>
    <row r="200" spans="1:8" x14ac:dyDescent="0.2">
      <c r="A200" s="304"/>
      <c r="B200" s="305"/>
      <c r="C200" s="305"/>
      <c r="D200" s="305"/>
      <c r="E200" s="305"/>
      <c r="F200" s="305"/>
      <c r="G200" s="306"/>
      <c r="H200" s="305"/>
    </row>
    <row r="201" spans="1:8" x14ac:dyDescent="0.2">
      <c r="A201" s="307"/>
      <c r="B201" s="305"/>
      <c r="C201" s="305"/>
      <c r="D201" s="305"/>
      <c r="E201" s="305"/>
      <c r="F201" s="305"/>
      <c r="G201" s="306"/>
      <c r="H201" s="305"/>
    </row>
    <row r="202" spans="1:8" x14ac:dyDescent="0.2">
      <c r="A202" s="277"/>
      <c r="B202" s="308"/>
      <c r="C202" s="308"/>
      <c r="D202" s="308"/>
      <c r="E202" s="308"/>
      <c r="F202" s="308"/>
      <c r="G202" s="308"/>
      <c r="H202" s="308"/>
    </row>
    <row r="203" spans="1:8" x14ac:dyDescent="0.2">
      <c r="A203" s="321"/>
      <c r="B203" s="309"/>
      <c r="C203" s="309"/>
      <c r="D203" s="309"/>
      <c r="E203" s="309"/>
      <c r="F203" s="309"/>
      <c r="G203" s="304"/>
      <c r="H203" s="309"/>
    </row>
    <row r="204" spans="1:8" x14ac:dyDescent="0.2">
      <c r="A204" s="320"/>
      <c r="B204" s="315"/>
      <c r="C204" s="315"/>
      <c r="D204" s="303"/>
      <c r="E204" s="303"/>
      <c r="F204" s="302"/>
      <c r="G204" s="303"/>
      <c r="H204" s="302"/>
    </row>
    <row r="205" spans="1:8" x14ac:dyDescent="0.2">
      <c r="A205" s="304"/>
      <c r="B205" s="305"/>
      <c r="C205" s="305"/>
      <c r="D205" s="305"/>
      <c r="E205" s="305"/>
      <c r="F205" s="305"/>
      <c r="G205" s="306"/>
      <c r="H205" s="305"/>
    </row>
    <row r="206" spans="1:8" x14ac:dyDescent="0.2">
      <c r="A206" s="304"/>
      <c r="B206" s="305"/>
      <c r="C206" s="305"/>
      <c r="D206" s="305"/>
      <c r="E206" s="305"/>
      <c r="F206" s="305"/>
      <c r="G206" s="306"/>
      <c r="H206" s="305"/>
    </row>
    <row r="207" spans="1:8" x14ac:dyDescent="0.2">
      <c r="A207" s="304"/>
      <c r="B207" s="305"/>
      <c r="C207" s="305"/>
      <c r="D207" s="305"/>
      <c r="E207" s="305"/>
      <c r="F207" s="305"/>
      <c r="G207" s="306"/>
      <c r="H207" s="305"/>
    </row>
    <row r="208" spans="1:8" x14ac:dyDescent="0.2">
      <c r="A208" s="304"/>
      <c r="B208" s="305"/>
      <c r="C208" s="305"/>
      <c r="D208" s="305"/>
      <c r="E208" s="305"/>
      <c r="F208" s="305"/>
      <c r="G208" s="306"/>
      <c r="H208" s="305"/>
    </row>
    <row r="209" spans="1:8" x14ac:dyDescent="0.2">
      <c r="A209" s="304"/>
      <c r="B209" s="305"/>
      <c r="C209" s="305"/>
      <c r="D209" s="305"/>
      <c r="E209" s="305"/>
      <c r="F209" s="305"/>
      <c r="G209" s="306"/>
      <c r="H209" s="305"/>
    </row>
    <row r="210" spans="1:8" x14ac:dyDescent="0.2">
      <c r="A210" s="307"/>
      <c r="B210" s="305"/>
      <c r="C210" s="305"/>
      <c r="D210" s="305"/>
      <c r="E210" s="305"/>
      <c r="F210" s="305"/>
      <c r="G210" s="306"/>
      <c r="H210" s="305"/>
    </row>
    <row r="211" spans="1:8" x14ac:dyDescent="0.2">
      <c r="A211" s="277"/>
      <c r="B211" s="308"/>
      <c r="C211" s="308"/>
      <c r="D211" s="308"/>
      <c r="E211" s="308"/>
      <c r="F211" s="308"/>
      <c r="G211" s="308"/>
      <c r="H211" s="308"/>
    </row>
    <row r="212" spans="1:8" x14ac:dyDescent="0.2">
      <c r="A212" s="321"/>
      <c r="B212" s="314"/>
      <c r="C212" s="314"/>
      <c r="D212" s="314"/>
      <c r="E212" s="314"/>
      <c r="F212" s="314"/>
      <c r="G212" s="314"/>
      <c r="H212" s="314"/>
    </row>
    <row r="213" spans="1:8" x14ac:dyDescent="0.2">
      <c r="A213" s="319"/>
    </row>
    <row r="214" spans="1:8" x14ac:dyDescent="0.2">
      <c r="A214" s="304"/>
      <c r="B214" s="269"/>
      <c r="C214" s="269"/>
      <c r="D214" s="270"/>
      <c r="E214" s="270"/>
      <c r="F214" s="271"/>
      <c r="G214" s="272"/>
      <c r="H214" s="271"/>
    </row>
    <row r="215" spans="1:8" x14ac:dyDescent="0.2">
      <c r="A215" s="299"/>
      <c r="B215" s="463"/>
      <c r="C215" s="463"/>
      <c r="D215" s="463"/>
      <c r="E215" s="463"/>
      <c r="F215" s="463"/>
      <c r="G215" s="463"/>
      <c r="H215" s="463"/>
    </row>
    <row r="216" spans="1:8" x14ac:dyDescent="0.2">
      <c r="A216" s="274"/>
      <c r="B216" s="275"/>
      <c r="C216" s="275"/>
      <c r="D216" s="276"/>
      <c r="E216" s="276"/>
      <c r="F216" s="276"/>
      <c r="G216" s="277"/>
      <c r="H216" s="276"/>
    </row>
    <row r="217" spans="1:8" x14ac:dyDescent="0.2">
      <c r="A217" s="274"/>
      <c r="B217" s="275"/>
      <c r="C217" s="275"/>
      <c r="D217" s="278"/>
      <c r="E217" s="278"/>
      <c r="F217" s="278"/>
      <c r="G217" s="279"/>
      <c r="H217" s="278"/>
    </row>
    <row r="218" spans="1:8" x14ac:dyDescent="0.2">
      <c r="A218" s="280"/>
      <c r="B218" s="296"/>
      <c r="C218" s="296"/>
      <c r="D218" s="283"/>
      <c r="E218" s="283"/>
      <c r="F218" s="282"/>
      <c r="G218" s="283"/>
      <c r="H218" s="282"/>
    </row>
    <row r="219" spans="1:8" x14ac:dyDescent="0.2">
      <c r="A219" s="284"/>
      <c r="B219" s="285"/>
      <c r="C219" s="285"/>
      <c r="D219" s="285"/>
      <c r="E219" s="285"/>
      <c r="F219" s="285"/>
      <c r="G219" s="286"/>
      <c r="H219" s="285"/>
    </row>
    <row r="220" spans="1:8" x14ac:dyDescent="0.2">
      <c r="A220" s="284"/>
      <c r="B220" s="285"/>
      <c r="C220" s="285"/>
      <c r="D220" s="285"/>
      <c r="E220" s="285"/>
      <c r="F220" s="285"/>
      <c r="G220" s="286"/>
      <c r="H220" s="285"/>
    </row>
    <row r="221" spans="1:8" x14ac:dyDescent="0.2">
      <c r="A221" s="284"/>
      <c r="B221" s="285"/>
      <c r="C221" s="285"/>
      <c r="D221" s="285"/>
      <c r="E221" s="285"/>
      <c r="F221" s="285"/>
      <c r="G221" s="286"/>
      <c r="H221" s="285"/>
    </row>
    <row r="222" spans="1:8" x14ac:dyDescent="0.2">
      <c r="A222" s="288"/>
      <c r="B222" s="289"/>
      <c r="C222" s="289"/>
      <c r="D222" s="289"/>
      <c r="E222" s="289"/>
      <c r="F222" s="289"/>
      <c r="G222" s="289"/>
      <c r="H222" s="289"/>
    </row>
    <row r="223" spans="1:8" x14ac:dyDescent="0.2">
      <c r="A223" s="290"/>
      <c r="B223" s="291"/>
      <c r="C223" s="291"/>
      <c r="D223" s="291"/>
      <c r="E223" s="291"/>
      <c r="F223" s="291"/>
      <c r="G223" s="290"/>
      <c r="H223" s="291"/>
    </row>
    <row r="224" spans="1:8" x14ac:dyDescent="0.2">
      <c r="A224" s="280"/>
      <c r="B224" s="296"/>
      <c r="C224" s="296"/>
      <c r="D224" s="283"/>
      <c r="E224" s="283"/>
      <c r="F224" s="282"/>
      <c r="G224" s="283"/>
      <c r="H224" s="282"/>
    </row>
    <row r="225" spans="1:8" x14ac:dyDescent="0.2">
      <c r="A225" s="284"/>
      <c r="B225" s="285"/>
      <c r="C225" s="285"/>
      <c r="D225" s="285"/>
      <c r="E225" s="285"/>
      <c r="F225" s="285"/>
      <c r="G225" s="286"/>
      <c r="H225" s="285"/>
    </row>
    <row r="226" spans="1:8" x14ac:dyDescent="0.2">
      <c r="A226" s="284"/>
      <c r="B226" s="285"/>
      <c r="C226" s="285"/>
      <c r="D226" s="285"/>
      <c r="E226" s="285"/>
      <c r="F226" s="285"/>
      <c r="G226" s="285"/>
      <c r="H226" s="285"/>
    </row>
    <row r="227" spans="1:8" x14ac:dyDescent="0.2">
      <c r="A227" s="284"/>
      <c r="B227" s="285"/>
      <c r="C227" s="285"/>
      <c r="D227" s="285"/>
      <c r="E227" s="285"/>
      <c r="F227" s="285"/>
      <c r="G227" s="286"/>
      <c r="H227" s="285"/>
    </row>
    <row r="228" spans="1:8" x14ac:dyDescent="0.2">
      <c r="A228" s="284"/>
      <c r="B228" s="285"/>
      <c r="C228" s="285"/>
      <c r="D228" s="285"/>
      <c r="E228" s="285"/>
      <c r="F228" s="285"/>
      <c r="G228" s="286"/>
      <c r="H228" s="285"/>
    </row>
    <row r="229" spans="1:8" x14ac:dyDescent="0.2">
      <c r="A229" s="284"/>
      <c r="B229" s="285"/>
      <c r="C229" s="285"/>
      <c r="D229" s="285"/>
      <c r="E229" s="285"/>
      <c r="F229" s="285"/>
      <c r="G229" s="286"/>
      <c r="H229" s="285"/>
    </row>
    <row r="230" spans="1:8" x14ac:dyDescent="0.2">
      <c r="A230" s="284"/>
      <c r="B230" s="285"/>
      <c r="C230" s="285"/>
      <c r="D230" s="285"/>
      <c r="E230" s="285"/>
      <c r="F230" s="285"/>
      <c r="G230" s="286"/>
      <c r="H230" s="285"/>
    </row>
    <row r="231" spans="1:8" x14ac:dyDescent="0.2">
      <c r="A231" s="288"/>
      <c r="B231" s="289"/>
      <c r="C231" s="289"/>
      <c r="D231" s="289"/>
      <c r="E231" s="289"/>
      <c r="F231" s="289"/>
      <c r="G231" s="289"/>
      <c r="H231" s="289"/>
    </row>
    <row r="232" spans="1:8" x14ac:dyDescent="0.2">
      <c r="A232" s="319"/>
    </row>
    <row r="233" spans="1:8" x14ac:dyDescent="0.2">
      <c r="A233" s="319"/>
    </row>
    <row r="234" spans="1:8" x14ac:dyDescent="0.2">
      <c r="A234" s="304"/>
      <c r="B234" s="269"/>
      <c r="C234" s="269"/>
      <c r="D234" s="270"/>
      <c r="E234" s="270"/>
      <c r="F234" s="271"/>
      <c r="G234" s="272"/>
      <c r="H234" s="271"/>
    </row>
    <row r="235" spans="1:8" x14ac:dyDescent="0.2">
      <c r="A235" s="299"/>
      <c r="B235" s="463"/>
      <c r="C235" s="463"/>
      <c r="D235" s="463"/>
      <c r="E235" s="463"/>
      <c r="F235" s="463"/>
      <c r="G235" s="463"/>
      <c r="H235" s="463"/>
    </row>
    <row r="236" spans="1:8" x14ac:dyDescent="0.2">
      <c r="A236" s="274"/>
      <c r="B236" s="275"/>
      <c r="C236" s="275"/>
      <c r="D236" s="276"/>
      <c r="E236" s="276"/>
      <c r="F236" s="276"/>
      <c r="G236" s="277"/>
      <c r="H236" s="276"/>
    </row>
    <row r="237" spans="1:8" x14ac:dyDescent="0.2">
      <c r="A237" s="274"/>
      <c r="B237" s="275"/>
      <c r="C237" s="275"/>
      <c r="D237" s="278"/>
      <c r="E237" s="278"/>
      <c r="F237" s="278"/>
      <c r="G237" s="279"/>
      <c r="H237" s="278"/>
    </row>
    <row r="238" spans="1:8" x14ac:dyDescent="0.2">
      <c r="A238" s="280"/>
      <c r="B238" s="296"/>
      <c r="C238" s="296"/>
      <c r="D238" s="283"/>
      <c r="E238" s="283"/>
      <c r="F238" s="282"/>
      <c r="G238" s="283"/>
      <c r="H238" s="282"/>
    </row>
    <row r="239" spans="1:8" x14ac:dyDescent="0.2">
      <c r="A239" s="284"/>
      <c r="B239" s="285"/>
      <c r="C239" s="285"/>
      <c r="D239" s="285"/>
      <c r="E239" s="285"/>
      <c r="F239" s="285"/>
      <c r="G239" s="286"/>
      <c r="H239" s="285"/>
    </row>
    <row r="240" spans="1:8" x14ac:dyDescent="0.2">
      <c r="A240" s="284"/>
      <c r="B240" s="285"/>
      <c r="C240" s="285"/>
      <c r="D240" s="285"/>
      <c r="E240" s="285"/>
      <c r="F240" s="285"/>
      <c r="G240" s="286"/>
      <c r="H240" s="285"/>
    </row>
    <row r="241" spans="1:8" x14ac:dyDescent="0.2">
      <c r="A241" s="284"/>
      <c r="B241" s="285"/>
      <c r="C241" s="285"/>
      <c r="D241" s="285"/>
      <c r="E241" s="285"/>
      <c r="F241" s="285"/>
      <c r="G241" s="286"/>
      <c r="H241" s="285"/>
    </row>
    <row r="242" spans="1:8" x14ac:dyDescent="0.2">
      <c r="A242" s="288"/>
      <c r="B242" s="289"/>
      <c r="C242" s="289"/>
      <c r="D242" s="289"/>
      <c r="E242" s="289"/>
      <c r="F242" s="289"/>
      <c r="G242" s="289"/>
      <c r="H242" s="289"/>
    </row>
    <row r="243" spans="1:8" x14ac:dyDescent="0.2">
      <c r="A243" s="290"/>
      <c r="B243" s="291"/>
      <c r="C243" s="291"/>
      <c r="D243" s="291"/>
      <c r="E243" s="291"/>
      <c r="F243" s="291"/>
      <c r="G243" s="290"/>
      <c r="H243" s="291"/>
    </row>
    <row r="244" spans="1:8" x14ac:dyDescent="0.2">
      <c r="A244" s="280"/>
      <c r="B244" s="296"/>
      <c r="C244" s="296"/>
      <c r="D244" s="283"/>
      <c r="E244" s="283"/>
      <c r="F244" s="282"/>
      <c r="G244" s="283"/>
      <c r="H244" s="282"/>
    </row>
    <row r="245" spans="1:8" x14ac:dyDescent="0.2">
      <c r="A245" s="284"/>
      <c r="B245" s="285"/>
      <c r="C245" s="285"/>
      <c r="D245" s="285"/>
      <c r="E245" s="285"/>
      <c r="F245" s="285"/>
      <c r="G245" s="286"/>
      <c r="H245" s="285"/>
    </row>
    <row r="246" spans="1:8" x14ac:dyDescent="0.2">
      <c r="A246" s="284"/>
      <c r="B246" s="285"/>
      <c r="C246" s="285"/>
      <c r="D246" s="285"/>
      <c r="E246" s="285"/>
      <c r="F246" s="285"/>
      <c r="G246" s="286"/>
      <c r="H246" s="285"/>
    </row>
    <row r="247" spans="1:8" x14ac:dyDescent="0.2">
      <c r="A247" s="284"/>
      <c r="B247" s="285"/>
      <c r="C247" s="285"/>
      <c r="D247" s="285"/>
      <c r="E247" s="285"/>
      <c r="F247" s="285"/>
      <c r="G247" s="286"/>
      <c r="H247" s="285"/>
    </row>
    <row r="248" spans="1:8" x14ac:dyDescent="0.2">
      <c r="A248" s="284"/>
      <c r="B248" s="285"/>
      <c r="C248" s="285"/>
      <c r="D248" s="285"/>
      <c r="E248" s="285"/>
      <c r="F248" s="285"/>
      <c r="G248" s="286"/>
      <c r="H248" s="285"/>
    </row>
    <row r="249" spans="1:8" x14ac:dyDescent="0.2">
      <c r="A249" s="284"/>
      <c r="B249" s="285"/>
      <c r="C249" s="285"/>
      <c r="D249" s="285"/>
      <c r="E249" s="285"/>
      <c r="F249" s="285"/>
      <c r="G249" s="286"/>
      <c r="H249" s="285"/>
    </row>
    <row r="250" spans="1:8" x14ac:dyDescent="0.2">
      <c r="A250" s="284"/>
      <c r="B250" s="285"/>
      <c r="C250" s="285"/>
      <c r="D250" s="285"/>
      <c r="E250" s="285"/>
      <c r="F250" s="285"/>
      <c r="G250" s="286"/>
      <c r="H250" s="285"/>
    </row>
    <row r="251" spans="1:8" x14ac:dyDescent="0.2">
      <c r="A251" s="288"/>
      <c r="B251" s="289"/>
      <c r="C251" s="289"/>
      <c r="D251" s="289"/>
      <c r="E251" s="289"/>
      <c r="F251" s="289"/>
      <c r="G251" s="289"/>
      <c r="H251" s="289"/>
    </row>
    <row r="252" spans="1:8" x14ac:dyDescent="0.2">
      <c r="A252" s="319"/>
    </row>
    <row r="253" spans="1:8" x14ac:dyDescent="0.2">
      <c r="A253" s="304"/>
      <c r="B253" s="269"/>
      <c r="C253" s="269"/>
      <c r="D253" s="270"/>
      <c r="E253" s="270"/>
      <c r="F253" s="271"/>
      <c r="G253" s="272"/>
      <c r="H253" s="271"/>
    </row>
    <row r="254" spans="1:8" x14ac:dyDescent="0.2">
      <c r="A254" s="299"/>
      <c r="B254" s="463"/>
      <c r="C254" s="463"/>
      <c r="D254" s="463"/>
      <c r="E254" s="463"/>
      <c r="F254" s="463"/>
      <c r="G254" s="463"/>
      <c r="H254" s="463"/>
    </row>
    <row r="255" spans="1:8" x14ac:dyDescent="0.2">
      <c r="A255" s="274"/>
      <c r="B255" s="275"/>
      <c r="C255" s="275"/>
      <c r="D255" s="276"/>
      <c r="E255" s="276"/>
      <c r="F255" s="276"/>
      <c r="G255" s="277"/>
      <c r="H255" s="276"/>
    </row>
    <row r="256" spans="1:8" x14ac:dyDescent="0.2">
      <c r="A256" s="274"/>
      <c r="B256" s="275"/>
      <c r="C256" s="275"/>
      <c r="D256" s="278"/>
      <c r="E256" s="278"/>
      <c r="F256" s="278"/>
      <c r="G256" s="279"/>
      <c r="H256" s="278"/>
    </row>
    <row r="257" spans="1:8" x14ac:dyDescent="0.2">
      <c r="A257" s="280"/>
      <c r="B257" s="296"/>
      <c r="C257" s="296"/>
      <c r="D257" s="283"/>
      <c r="E257" s="283"/>
      <c r="F257" s="282"/>
      <c r="G257" s="283"/>
      <c r="H257" s="282"/>
    </row>
    <row r="258" spans="1:8" x14ac:dyDescent="0.2">
      <c r="A258" s="284"/>
      <c r="B258" s="285"/>
      <c r="C258" s="285"/>
      <c r="D258" s="285"/>
      <c r="E258" s="285"/>
      <c r="F258" s="285"/>
      <c r="G258" s="286"/>
      <c r="H258" s="285"/>
    </row>
    <row r="259" spans="1:8" x14ac:dyDescent="0.2">
      <c r="A259" s="284"/>
      <c r="B259" s="285"/>
      <c r="C259" s="285"/>
      <c r="D259" s="285"/>
      <c r="E259" s="285"/>
      <c r="F259" s="285"/>
      <c r="G259" s="286"/>
      <c r="H259" s="285"/>
    </row>
    <row r="260" spans="1:8" x14ac:dyDescent="0.2">
      <c r="A260" s="284"/>
      <c r="B260" s="285"/>
      <c r="C260" s="285"/>
      <c r="D260" s="285"/>
      <c r="E260" s="285"/>
      <c r="F260" s="285"/>
      <c r="G260" s="286"/>
      <c r="H260" s="285"/>
    </row>
    <row r="261" spans="1:8" x14ac:dyDescent="0.2">
      <c r="A261" s="288"/>
      <c r="B261" s="289"/>
      <c r="C261" s="289"/>
      <c r="D261" s="289"/>
      <c r="E261" s="289"/>
      <c r="F261" s="289"/>
      <c r="G261" s="289"/>
      <c r="H261" s="289"/>
    </row>
    <row r="262" spans="1:8" x14ac:dyDescent="0.2">
      <c r="A262" s="290"/>
      <c r="B262" s="291"/>
      <c r="C262" s="291"/>
      <c r="D262" s="291"/>
      <c r="E262" s="291"/>
      <c r="F262" s="291"/>
      <c r="G262" s="290"/>
      <c r="H262" s="291"/>
    </row>
    <row r="263" spans="1:8" x14ac:dyDescent="0.2">
      <c r="A263" s="280"/>
      <c r="B263" s="296"/>
      <c r="C263" s="296"/>
      <c r="D263" s="283"/>
      <c r="E263" s="283"/>
      <c r="F263" s="282"/>
      <c r="G263" s="283"/>
      <c r="H263" s="282"/>
    </row>
    <row r="264" spans="1:8" x14ac:dyDescent="0.2">
      <c r="A264" s="284"/>
      <c r="B264" s="285"/>
      <c r="C264" s="285"/>
      <c r="D264" s="285"/>
      <c r="E264" s="285"/>
      <c r="F264" s="285"/>
      <c r="G264" s="286"/>
      <c r="H264" s="285"/>
    </row>
    <row r="265" spans="1:8" x14ac:dyDescent="0.2">
      <c r="A265" s="284"/>
      <c r="B265" s="285"/>
      <c r="C265" s="285"/>
      <c r="D265" s="285"/>
      <c r="E265" s="285"/>
      <c r="F265" s="285"/>
      <c r="G265" s="285"/>
      <c r="H265" s="285"/>
    </row>
    <row r="266" spans="1:8" x14ac:dyDescent="0.2">
      <c r="A266" s="284"/>
      <c r="B266" s="285"/>
      <c r="C266" s="285"/>
      <c r="D266" s="285"/>
      <c r="E266" s="285"/>
      <c r="F266" s="285"/>
      <c r="G266" s="286"/>
      <c r="H266" s="285"/>
    </row>
    <row r="267" spans="1:8" x14ac:dyDescent="0.2">
      <c r="A267" s="284"/>
      <c r="B267" s="285"/>
      <c r="C267" s="285"/>
      <c r="D267" s="285"/>
      <c r="E267" s="285"/>
      <c r="F267" s="285"/>
      <c r="G267" s="286"/>
      <c r="H267" s="285"/>
    </row>
    <row r="268" spans="1:8" x14ac:dyDescent="0.2">
      <c r="A268" s="284"/>
      <c r="B268" s="285"/>
      <c r="C268" s="285"/>
      <c r="D268" s="285"/>
      <c r="E268" s="285"/>
      <c r="F268" s="285"/>
      <c r="G268" s="286"/>
      <c r="H268" s="285"/>
    </row>
    <row r="269" spans="1:8" x14ac:dyDescent="0.2">
      <c r="A269" s="284"/>
      <c r="B269" s="285"/>
      <c r="C269" s="285"/>
      <c r="D269" s="285"/>
      <c r="E269" s="285"/>
      <c r="F269" s="285"/>
      <c r="G269" s="286"/>
      <c r="H269" s="285"/>
    </row>
    <row r="270" spans="1:8" x14ac:dyDescent="0.2">
      <c r="A270" s="288"/>
      <c r="B270" s="289"/>
      <c r="C270" s="289"/>
      <c r="D270" s="289"/>
      <c r="E270" s="289"/>
      <c r="F270" s="289"/>
      <c r="G270" s="289"/>
      <c r="H270" s="289"/>
    </row>
    <row r="271" spans="1:8" x14ac:dyDescent="0.2">
      <c r="A271" s="319"/>
    </row>
    <row r="272" spans="1:8" x14ac:dyDescent="0.2">
      <c r="A272" s="319"/>
    </row>
    <row r="273" spans="1:8" x14ac:dyDescent="0.2">
      <c r="A273" s="304"/>
      <c r="B273" s="464"/>
      <c r="C273" s="464"/>
      <c r="D273" s="464"/>
      <c r="E273" s="464"/>
      <c r="F273" s="464"/>
    </row>
    <row r="274" spans="1:8" x14ac:dyDescent="0.2">
      <c r="A274" s="299"/>
      <c r="B274" s="463"/>
      <c r="C274" s="463"/>
      <c r="D274" s="463"/>
      <c r="E274" s="463"/>
      <c r="F274" s="463"/>
      <c r="G274"/>
      <c r="H274"/>
    </row>
    <row r="275" spans="1:8" x14ac:dyDescent="0.2">
      <c r="A275" s="274"/>
      <c r="B275" s="275"/>
      <c r="C275" s="276"/>
      <c r="D275" s="276"/>
      <c r="E275" s="277"/>
      <c r="F275" s="276"/>
      <c r="G275"/>
      <c r="H275"/>
    </row>
    <row r="276" spans="1:8" x14ac:dyDescent="0.2">
      <c r="A276" s="274"/>
      <c r="B276" s="275"/>
      <c r="C276" s="278"/>
      <c r="D276" s="278"/>
      <c r="E276" s="279"/>
      <c r="F276" s="278"/>
      <c r="G276"/>
      <c r="H276"/>
    </row>
    <row r="277" spans="1:8" x14ac:dyDescent="0.2">
      <c r="A277" s="280"/>
      <c r="B277" s="281"/>
      <c r="C277" s="282"/>
      <c r="D277" s="282"/>
      <c r="E277" s="283"/>
      <c r="F277" s="282"/>
      <c r="G277"/>
      <c r="H277"/>
    </row>
    <row r="278" spans="1:8" x14ac:dyDescent="0.2">
      <c r="A278" s="284"/>
      <c r="B278" s="285"/>
      <c r="C278" s="285"/>
      <c r="D278" s="285"/>
      <c r="E278" s="286"/>
      <c r="F278" s="285"/>
      <c r="G278"/>
      <c r="H278"/>
    </row>
    <row r="279" spans="1:8" x14ac:dyDescent="0.2">
      <c r="A279" s="284"/>
      <c r="B279" s="285"/>
      <c r="C279" s="285"/>
      <c r="D279" s="285"/>
      <c r="E279" s="286"/>
      <c r="F279" s="285"/>
      <c r="G279"/>
      <c r="H279"/>
    </row>
    <row r="280" spans="1:8" x14ac:dyDescent="0.2">
      <c r="A280" s="284"/>
      <c r="B280" s="285"/>
      <c r="C280" s="285"/>
      <c r="D280" s="285"/>
      <c r="E280" s="286"/>
      <c r="F280" s="285"/>
      <c r="G280"/>
      <c r="H280"/>
    </row>
    <row r="281" spans="1:8" x14ac:dyDescent="0.2">
      <c r="A281" s="293"/>
      <c r="B281" s="285"/>
      <c r="C281" s="285"/>
      <c r="D281" s="285"/>
      <c r="E281" s="286"/>
      <c r="F281" s="285"/>
      <c r="G281"/>
      <c r="H281"/>
    </row>
    <row r="282" spans="1:8" x14ac:dyDescent="0.2">
      <c r="A282" s="288"/>
      <c r="B282" s="289"/>
      <c r="C282" s="289"/>
      <c r="D282" s="289"/>
      <c r="E282" s="289"/>
      <c r="F282" s="289"/>
      <c r="G282"/>
      <c r="H282"/>
    </row>
    <row r="283" spans="1:8" x14ac:dyDescent="0.2">
      <c r="A283" s="290"/>
      <c r="B283" s="291"/>
      <c r="C283" s="291"/>
      <c r="D283" s="291"/>
      <c r="E283" s="290"/>
      <c r="F283" s="291"/>
      <c r="G283"/>
      <c r="H283"/>
    </row>
    <row r="284" spans="1:8" x14ac:dyDescent="0.2">
      <c r="A284" s="280"/>
      <c r="B284" s="281"/>
      <c r="C284" s="282"/>
      <c r="D284" s="282"/>
      <c r="E284" s="283"/>
      <c r="F284" s="282"/>
      <c r="G284"/>
      <c r="H284"/>
    </row>
    <row r="285" spans="1:8" x14ac:dyDescent="0.2">
      <c r="A285" s="284"/>
      <c r="B285" s="285"/>
      <c r="C285" s="285"/>
      <c r="D285" s="285"/>
      <c r="E285" s="286"/>
      <c r="F285" s="285"/>
      <c r="G285"/>
      <c r="H285"/>
    </row>
    <row r="286" spans="1:8" x14ac:dyDescent="0.2">
      <c r="A286" s="284"/>
      <c r="B286" s="285"/>
      <c r="C286" s="285"/>
      <c r="D286" s="285"/>
      <c r="E286" s="286"/>
      <c r="F286" s="285"/>
      <c r="G286"/>
      <c r="H286"/>
    </row>
    <row r="287" spans="1:8" x14ac:dyDescent="0.2">
      <c r="A287" s="284"/>
      <c r="B287" s="285"/>
      <c r="C287" s="285"/>
      <c r="D287" s="285"/>
      <c r="E287" s="286"/>
      <c r="F287" s="285"/>
      <c r="G287"/>
      <c r="H287"/>
    </row>
    <row r="288" spans="1:8" x14ac:dyDescent="0.2">
      <c r="A288" s="284"/>
      <c r="B288" s="285"/>
      <c r="C288" s="285"/>
      <c r="D288" s="285"/>
      <c r="E288" s="286"/>
      <c r="F288" s="285"/>
      <c r="G288"/>
      <c r="H288"/>
    </row>
    <row r="289" spans="1:8" x14ac:dyDescent="0.2">
      <c r="A289" s="284"/>
      <c r="B289" s="285"/>
      <c r="C289" s="285"/>
      <c r="D289" s="285"/>
      <c r="E289" s="286"/>
      <c r="F289" s="285"/>
      <c r="G289"/>
      <c r="H289"/>
    </row>
    <row r="290" spans="1:8" x14ac:dyDescent="0.2">
      <c r="A290" s="293"/>
      <c r="B290" s="285"/>
      <c r="C290" s="285"/>
      <c r="D290" s="285"/>
      <c r="E290" s="286"/>
      <c r="F290" s="285"/>
      <c r="G290"/>
      <c r="H290"/>
    </row>
    <row r="291" spans="1:8" x14ac:dyDescent="0.2">
      <c r="A291" s="288"/>
      <c r="B291" s="289"/>
      <c r="C291" s="289"/>
      <c r="D291" s="289"/>
      <c r="E291" s="289"/>
      <c r="F291" s="289"/>
      <c r="G291"/>
      <c r="H291"/>
    </row>
    <row r="292" spans="1:8" x14ac:dyDescent="0.2">
      <c r="A292" s="319"/>
    </row>
    <row r="293" spans="1:8" x14ac:dyDescent="0.2">
      <c r="A293" s="319"/>
    </row>
    <row r="294" spans="1:8" x14ac:dyDescent="0.2">
      <c r="A294" s="319"/>
    </row>
    <row r="295" spans="1:8" x14ac:dyDescent="0.2">
      <c r="A295" s="319"/>
    </row>
    <row r="296" spans="1:8" x14ac:dyDescent="0.2">
      <c r="A296" s="319"/>
    </row>
    <row r="297" spans="1:8" x14ac:dyDescent="0.2">
      <c r="A297" s="319"/>
    </row>
    <row r="298" spans="1:8" x14ac:dyDescent="0.2">
      <c r="A298" s="319"/>
    </row>
    <row r="299" spans="1:8" x14ac:dyDescent="0.2">
      <c r="A299" s="319"/>
    </row>
    <row r="300" spans="1:8" x14ac:dyDescent="0.2">
      <c r="A300" s="319"/>
    </row>
    <row r="301" spans="1:8" x14ac:dyDescent="0.2">
      <c r="A301" s="319"/>
    </row>
    <row r="302" spans="1:8" x14ac:dyDescent="0.2">
      <c r="A302" s="319"/>
    </row>
    <row r="303" spans="1:8" x14ac:dyDescent="0.2">
      <c r="A303" s="319"/>
    </row>
    <row r="304" spans="1:8" x14ac:dyDescent="0.2">
      <c r="A304" s="319"/>
    </row>
    <row r="305" spans="1:1" customFormat="1" x14ac:dyDescent="0.2">
      <c r="A305" s="319"/>
    </row>
    <row r="306" spans="1:1" customFormat="1" x14ac:dyDescent="0.2">
      <c r="A306" s="319"/>
    </row>
    <row r="307" spans="1:1" customFormat="1" x14ac:dyDescent="0.2">
      <c r="A307" s="319"/>
    </row>
    <row r="308" spans="1:1" customFormat="1" x14ac:dyDescent="0.2">
      <c r="A308" s="319"/>
    </row>
    <row r="309" spans="1:1" customFormat="1" x14ac:dyDescent="0.2">
      <c r="A309" s="319"/>
    </row>
    <row r="310" spans="1:1" customFormat="1" x14ac:dyDescent="0.2">
      <c r="A310" s="319"/>
    </row>
    <row r="311" spans="1:1" customFormat="1" x14ac:dyDescent="0.2">
      <c r="A311" s="319"/>
    </row>
    <row r="312" spans="1:1" customFormat="1" x14ac:dyDescent="0.2">
      <c r="A312" s="319"/>
    </row>
    <row r="313" spans="1:1" customFormat="1" x14ac:dyDescent="0.2">
      <c r="A313" s="319"/>
    </row>
    <row r="314" spans="1:1" customFormat="1" x14ac:dyDescent="0.2">
      <c r="A314" s="319"/>
    </row>
    <row r="315" spans="1:1" customFormat="1" x14ac:dyDescent="0.2">
      <c r="A315" s="319"/>
    </row>
    <row r="316" spans="1:1" customFormat="1" x14ac:dyDescent="0.2">
      <c r="A316" s="319"/>
    </row>
    <row r="317" spans="1:1" customFormat="1" x14ac:dyDescent="0.2">
      <c r="A317" s="319"/>
    </row>
    <row r="318" spans="1:1" customFormat="1" x14ac:dyDescent="0.2">
      <c r="A318" s="319"/>
    </row>
    <row r="319" spans="1:1" customFormat="1" x14ac:dyDescent="0.2">
      <c r="A319" s="319"/>
    </row>
    <row r="320" spans="1:1" customFormat="1" x14ac:dyDescent="0.2">
      <c r="A320" s="319"/>
    </row>
    <row r="321" spans="1:1" customFormat="1" x14ac:dyDescent="0.2">
      <c r="A321" s="319"/>
    </row>
    <row r="322" spans="1:1" customFormat="1" x14ac:dyDescent="0.2">
      <c r="A322" s="319"/>
    </row>
    <row r="323" spans="1:1" customFormat="1" x14ac:dyDescent="0.2">
      <c r="A323" s="319"/>
    </row>
    <row r="324" spans="1:1" customFormat="1" x14ac:dyDescent="0.2">
      <c r="A324" s="319"/>
    </row>
    <row r="325" spans="1:1" customFormat="1" x14ac:dyDescent="0.2">
      <c r="A325" s="319"/>
    </row>
    <row r="326" spans="1:1" customFormat="1" x14ac:dyDescent="0.2">
      <c r="A326" s="319"/>
    </row>
    <row r="327" spans="1:1" customFormat="1" x14ac:dyDescent="0.2">
      <c r="A327" s="319"/>
    </row>
    <row r="328" spans="1:1" customFormat="1" x14ac:dyDescent="0.2">
      <c r="A328" s="319"/>
    </row>
    <row r="329" spans="1:1" customFormat="1" x14ac:dyDescent="0.2">
      <c r="A329" s="319"/>
    </row>
    <row r="330" spans="1:1" customFormat="1" x14ac:dyDescent="0.2">
      <c r="A330" s="319"/>
    </row>
    <row r="331" spans="1:1" customFormat="1" x14ac:dyDescent="0.2">
      <c r="A331" s="319"/>
    </row>
    <row r="332" spans="1:1" customFormat="1" x14ac:dyDescent="0.2">
      <c r="A332" s="319"/>
    </row>
    <row r="333" spans="1:1" customFormat="1" x14ac:dyDescent="0.2">
      <c r="A333" s="319"/>
    </row>
    <row r="334" spans="1:1" customFormat="1" x14ac:dyDescent="0.2">
      <c r="A334" s="319"/>
    </row>
    <row r="335" spans="1:1" customFormat="1" x14ac:dyDescent="0.2">
      <c r="A335" s="319"/>
    </row>
    <row r="336" spans="1:1" customFormat="1" x14ac:dyDescent="0.2">
      <c r="A336" s="319"/>
    </row>
    <row r="337" spans="1:1" customFormat="1" x14ac:dyDescent="0.2">
      <c r="A337" s="319"/>
    </row>
    <row r="338" spans="1:1" customFormat="1" x14ac:dyDescent="0.2">
      <c r="A338" s="319"/>
    </row>
    <row r="339" spans="1:1" customFormat="1" x14ac:dyDescent="0.2">
      <c r="A339" s="319"/>
    </row>
    <row r="340" spans="1:1" customFormat="1" x14ac:dyDescent="0.2">
      <c r="A340" s="319"/>
    </row>
    <row r="341" spans="1:1" customFormat="1" x14ac:dyDescent="0.2">
      <c r="A341" s="319"/>
    </row>
    <row r="342" spans="1:1" customFormat="1" x14ac:dyDescent="0.2">
      <c r="A342" s="319"/>
    </row>
  </sheetData>
  <mergeCells count="16">
    <mergeCell ref="B235:H235"/>
    <mergeCell ref="B254:H254"/>
    <mergeCell ref="B273:F273"/>
    <mergeCell ref="B274:F274"/>
    <mergeCell ref="B111:F111"/>
    <mergeCell ref="B133:F133"/>
    <mergeCell ref="B153:H153"/>
    <mergeCell ref="B173:H173"/>
    <mergeCell ref="B194:H194"/>
    <mergeCell ref="B215:H215"/>
    <mergeCell ref="B89:F89"/>
    <mergeCell ref="A3:F3"/>
    <mergeCell ref="B6:F6"/>
    <mergeCell ref="B27:F27"/>
    <mergeCell ref="B48:F48"/>
    <mergeCell ref="B68:F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8</vt:i4>
      </vt:variant>
    </vt:vector>
  </HeadingPairs>
  <TitlesOfParts>
    <vt:vector size="21" baseType="lpstr">
      <vt:lpstr>1.tábla </vt:lpstr>
      <vt:lpstr>2.tábla</vt:lpstr>
      <vt:lpstr>2a. tábla</vt:lpstr>
      <vt:lpstr>3.tábla </vt:lpstr>
      <vt:lpstr>4.tábla</vt:lpstr>
      <vt:lpstr>5.tábla</vt:lpstr>
      <vt:lpstr>6.tábla </vt:lpstr>
      <vt:lpstr>7.tábla</vt:lpstr>
      <vt:lpstr>8.tábla</vt:lpstr>
      <vt:lpstr>9.tábla</vt:lpstr>
      <vt:lpstr>10.tábla</vt:lpstr>
      <vt:lpstr>11.tábla</vt:lpstr>
      <vt:lpstr>12.tábla</vt:lpstr>
      <vt:lpstr>'2.tábla'!Nyomtatási_cím</vt:lpstr>
      <vt:lpstr>'1.tábla '!Nyomtatási_terület</vt:lpstr>
      <vt:lpstr>'2.tábla'!Nyomtatási_terület</vt:lpstr>
      <vt:lpstr>'3.tábla '!Nyomtatási_terület</vt:lpstr>
      <vt:lpstr>'5.tábla'!Nyomtatási_terület</vt:lpstr>
      <vt:lpstr>'6.tábla '!Nyomtatási_terület</vt:lpstr>
      <vt:lpstr>'7.tábla'!Nyomtatási_terület</vt:lpstr>
      <vt:lpstr>'8.tábla'!Nyomtatási_terület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Windows</cp:lastModifiedBy>
  <cp:lastPrinted>2019-02-14T13:18:50Z</cp:lastPrinted>
  <dcterms:created xsi:type="dcterms:W3CDTF">2014-05-27T12:51:39Z</dcterms:created>
  <dcterms:modified xsi:type="dcterms:W3CDTF">2019-02-20T14:29:55Z</dcterms:modified>
</cp:coreProperties>
</file>