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4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F51" i="1" s="1"/>
  <c r="C51" i="1"/>
  <c r="E50" i="1"/>
  <c r="D50" i="1"/>
  <c r="F50" i="1" s="1"/>
  <c r="C50" i="1"/>
  <c r="E49" i="1"/>
  <c r="D49" i="1"/>
  <c r="F49" i="1" s="1"/>
  <c r="C49" i="1"/>
  <c r="E48" i="1"/>
  <c r="D48" i="1"/>
  <c r="F48" i="1" s="1"/>
  <c r="C48" i="1"/>
  <c r="E47" i="1"/>
  <c r="D47" i="1"/>
  <c r="F47" i="1" s="1"/>
  <c r="C47" i="1"/>
  <c r="E46" i="1"/>
  <c r="D46" i="1"/>
  <c r="F46" i="1" s="1"/>
  <c r="C46" i="1"/>
  <c r="E45" i="1"/>
  <c r="D45" i="1"/>
  <c r="F45" i="1" s="1"/>
  <c r="C45" i="1"/>
  <c r="C44" i="1" s="1"/>
  <c r="E44" i="1"/>
  <c r="D44" i="1"/>
  <c r="F44" i="1" s="1"/>
  <c r="E42" i="1"/>
  <c r="D42" i="1"/>
  <c r="F42" i="1" s="1"/>
  <c r="C42" i="1"/>
  <c r="E41" i="1"/>
  <c r="D41" i="1"/>
  <c r="F41" i="1" s="1"/>
  <c r="C41" i="1"/>
  <c r="E40" i="1"/>
  <c r="D40" i="1"/>
  <c r="F40" i="1" s="1"/>
  <c r="C40" i="1"/>
  <c r="E39" i="1"/>
  <c r="D39" i="1"/>
  <c r="F39" i="1" s="1"/>
  <c r="C39" i="1"/>
  <c r="E38" i="1"/>
  <c r="D38" i="1"/>
  <c r="C38" i="1"/>
  <c r="F38" i="1" s="1"/>
  <c r="E37" i="1"/>
  <c r="D37" i="1"/>
  <c r="F37" i="1" s="1"/>
  <c r="E33" i="1"/>
  <c r="D33" i="1"/>
  <c r="F33" i="1" s="1"/>
  <c r="C33" i="1"/>
  <c r="F32" i="1"/>
  <c r="E32" i="1"/>
  <c r="D32" i="1"/>
  <c r="C32" i="1"/>
  <c r="E31" i="1"/>
  <c r="D31" i="1"/>
  <c r="F31" i="1" s="1"/>
  <c r="C31" i="1"/>
  <c r="C25" i="1" s="1"/>
  <c r="F30" i="1"/>
  <c r="E29" i="1"/>
  <c r="D29" i="1"/>
  <c r="F29" i="1" s="1"/>
  <c r="C29" i="1"/>
  <c r="E28" i="1"/>
  <c r="D28" i="1"/>
  <c r="F28" i="1" s="1"/>
  <c r="C28" i="1"/>
  <c r="E25" i="1"/>
  <c r="D25" i="1"/>
  <c r="F25" i="1" s="1"/>
  <c r="E24" i="1"/>
  <c r="D24" i="1"/>
  <c r="F24" i="1" s="1"/>
  <c r="C24" i="1"/>
  <c r="E22" i="1"/>
  <c r="D22" i="1"/>
  <c r="D21" i="1" s="1"/>
  <c r="C22" i="1"/>
  <c r="E21" i="1"/>
  <c r="C21" i="1"/>
  <c r="F20" i="1"/>
  <c r="E19" i="1"/>
  <c r="E18" i="1" s="1"/>
  <c r="E17" i="1" s="1"/>
  <c r="D18" i="1"/>
  <c r="F18" i="1" s="1"/>
  <c r="C18" i="1"/>
  <c r="C17" i="1"/>
  <c r="E16" i="1"/>
  <c r="D16" i="1"/>
  <c r="F16" i="1" s="1"/>
  <c r="C16" i="1"/>
  <c r="E15" i="1"/>
  <c r="D15" i="1"/>
  <c r="F15" i="1" s="1"/>
  <c r="C15" i="1"/>
  <c r="E14" i="1"/>
  <c r="D14" i="1"/>
  <c r="F14" i="1" s="1"/>
  <c r="C14" i="1"/>
  <c r="C13" i="1" s="1"/>
  <c r="E13" i="1"/>
  <c r="D13" i="1"/>
  <c r="F13" i="1" s="1"/>
  <c r="E12" i="1"/>
  <c r="D12" i="1"/>
  <c r="F12" i="1" s="1"/>
  <c r="C12" i="1"/>
  <c r="E11" i="1"/>
  <c r="D11" i="1"/>
  <c r="F11" i="1" s="1"/>
  <c r="C11" i="1"/>
  <c r="E10" i="1"/>
  <c r="E9" i="1" s="1"/>
  <c r="E8" i="1" s="1"/>
  <c r="D10" i="1"/>
  <c r="F10" i="1" s="1"/>
  <c r="C10" i="1"/>
  <c r="C9" i="1" s="1"/>
  <c r="F21" i="1" l="1"/>
  <c r="D17" i="1"/>
  <c r="F17" i="1" s="1"/>
  <c r="C43" i="1"/>
  <c r="C54" i="1" s="1"/>
  <c r="E43" i="1"/>
  <c r="E54" i="1" s="1"/>
  <c r="C8" i="1"/>
  <c r="F19" i="1"/>
  <c r="D43" i="1"/>
  <c r="F22" i="1"/>
  <c r="C37" i="1"/>
  <c r="D9" i="1"/>
  <c r="D8" i="1" s="1"/>
  <c r="F8" i="1" l="1"/>
  <c r="F43" i="1"/>
  <c r="F54" i="1" s="1"/>
  <c r="D54" i="1"/>
  <c r="F9" i="1"/>
</calcChain>
</file>

<file path=xl/sharedStrings.xml><?xml version="1.0" encoding="utf-8"?>
<sst xmlns="http://schemas.openxmlformats.org/spreadsheetml/2006/main" count="111" uniqueCount="104">
  <si>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</si>
  <si>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</si>
  <si>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</si>
  <si>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</si>
  <si>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</si>
  <si>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</si>
  <si>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</si>
  <si>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</si>
  <si>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</si>
  <si>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</si>
  <si>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</si>
  <si>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</si>
  <si>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</si>
  <si>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</si>
  <si>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Belföldi értékpapírok bevételei</t>
  </si>
  <si>
    <t>Bevételek</t>
  </si>
  <si>
    <t>"4. melléklet a  4/2018.(II.28.)önkormányzati rendelethez"</t>
  </si>
  <si>
    <t>Felsőörs Község Önkormányzata</t>
  </si>
  <si>
    <t>2018. évi költségvetés</t>
  </si>
  <si>
    <t>Sorszám</t>
  </si>
  <si>
    <t>Bevételi jogcím</t>
  </si>
  <si>
    <t>B.1. Működési célú támogatások  ÁH-on belülről</t>
  </si>
  <si>
    <t>B.1./1. Önkormányzatok működési támogatásai (2.1+..2.2)</t>
  </si>
  <si>
    <t>2.1.</t>
  </si>
  <si>
    <t>Helyi önkormányzatok ált. műk. és ágazati feladatainak támog.</t>
  </si>
  <si>
    <t>2.2.</t>
  </si>
  <si>
    <t>Helyi önkormányzatok kiegészítő támogatása</t>
  </si>
  <si>
    <t>2.3.</t>
  </si>
  <si>
    <t>Elszámolásból származó bevételek</t>
  </si>
  <si>
    <t>B.1./2. Egyéb működési bevételek (3.1)</t>
  </si>
  <si>
    <t>3.1.</t>
  </si>
  <si>
    <t>Működési célú átvett pénzeszközök</t>
  </si>
  <si>
    <t>3.2.</t>
  </si>
  <si>
    <t xml:space="preserve"> - ebből társadalombiztosítási alapból átvett</t>
  </si>
  <si>
    <t>3.3.</t>
  </si>
  <si>
    <t xml:space="preserve"> - ebből EU-s támog.-ból megvalósuló projektek bevételei</t>
  </si>
  <si>
    <t>B.2. Felhalmozási célú támogatások ÁH-on belülről</t>
  </si>
  <si>
    <t>B.2./1.Felhalmozási célú önkormányzati támogatások (5.1+5.2)</t>
  </si>
  <si>
    <t>5.1.</t>
  </si>
  <si>
    <t>Helyi önkormányzatok felhalmozási támogatásai</t>
  </si>
  <si>
    <t>5.2.</t>
  </si>
  <si>
    <t>Fejlesztési célú támogatások</t>
  </si>
  <si>
    <t>B.2./2. Egyéb felhalmozási bevételek (6.1.)</t>
  </si>
  <si>
    <t>6.1</t>
  </si>
  <si>
    <t>Felhalmozási célú támogatások ÁH-on belülről</t>
  </si>
  <si>
    <t>6.2</t>
  </si>
  <si>
    <t>6.3</t>
  </si>
  <si>
    <t xml:space="preserve"> - ebből EU-s támog.-ból megvalósulóprojektek bevételei</t>
  </si>
  <si>
    <t>B.3. Közhatalmi bevételek (7.1...+..7.6.)</t>
  </si>
  <si>
    <t>7.1.</t>
  </si>
  <si>
    <t>Igazgatás szolgáltatási díj</t>
  </si>
  <si>
    <t>7.2.</t>
  </si>
  <si>
    <t>Helyi adók, adó jellegű bevételek</t>
  </si>
  <si>
    <t>7.3.</t>
  </si>
  <si>
    <t>Vagyoni tipusú adók</t>
  </si>
  <si>
    <t>7.4.</t>
  </si>
  <si>
    <t xml:space="preserve">Termékek és szolgáltatások adói </t>
  </si>
  <si>
    <t>7.5.</t>
  </si>
  <si>
    <t>Bírságok, pótlékok és egyéb saját bevételek</t>
  </si>
  <si>
    <t>7.6.</t>
  </si>
  <si>
    <t>Egyéb közhatalmi bevételek</t>
  </si>
  <si>
    <t xml:space="preserve">B.4. Működési bevételek </t>
  </si>
  <si>
    <t>B.5. Felhalmozási és tőke jellegű bevételek (9.1+9.3)</t>
  </si>
  <si>
    <t>9.1.</t>
  </si>
  <si>
    <t>Tárgyi eszk, immateriális javak értékesítése</t>
  </si>
  <si>
    <t>9.2.</t>
  </si>
  <si>
    <t>Önkorm.sajátos felhalm.és tőkebevételei</t>
  </si>
  <si>
    <t>9.3.</t>
  </si>
  <si>
    <t>Pénzügyi befektetések bevételei</t>
  </si>
  <si>
    <t>B.6. Működési célú átvett pénzeszközök</t>
  </si>
  <si>
    <t>10.1</t>
  </si>
  <si>
    <t>Műk.c. támog. kölcsön visszatérülése</t>
  </si>
  <si>
    <t>10.2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</si>
  <si>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</si>
  <si>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</si>
  <si>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</si>
  <si>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</si>
  <si>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</si>
  <si>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</si>
  <si>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</si>
  <si>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</si>
  <si>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</si>
  <si>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</si>
  <si>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</si>
  <si>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</si>
  <si>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B.8./1.Előző évek maradvány igénybevétele (14.1+14.2+14.3)</t>
  </si>
  <si>
    <t>14.1.</t>
  </si>
  <si>
    <t>Működési célra maradvány igénybevétele</t>
  </si>
  <si>
    <t>14.2.</t>
  </si>
  <si>
    <t>Felhalmozási célra maradvány igénybevétele</t>
  </si>
  <si>
    <t>14.3.</t>
  </si>
  <si>
    <t>Finanszírozási célra maradvány igénybevétele</t>
  </si>
  <si>
    <t>15.</t>
  </si>
  <si>
    <t>B.8./2. Államháztartáson belüli megelőlegezések</t>
  </si>
  <si>
    <t>16.</t>
  </si>
  <si>
    <t>B.8./3. Belföldi értékpapírok bevételei</t>
  </si>
  <si>
    <t>17.</t>
  </si>
  <si>
    <t>18.</t>
  </si>
  <si>
    <t>Korrigált nyitó pénzkészlet</t>
  </si>
  <si>
    <t>19.</t>
  </si>
  <si>
    <t>Egyéb sajátos forrásoldali elszámolások, kötelezettség jellegű sajátos elszámolások</t>
  </si>
  <si>
    <t>20.</t>
  </si>
  <si>
    <t>Bevételek összesen: (12+13+17+18)</t>
  </si>
  <si>
    <t>4.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</si>
</sst>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0" xfId="0" applyFont="1" applyFill="1"/>
    <xf numFmtId="0" fontId="3" fillId="0" borderId="0" xfId="0" applyFont="1"/>
    <xf numFmtId="0" fontId="4" fillId="0" borderId="5" xfId="0" applyFont="1" applyBorder="1"/>
    <xf numFmtId="49" fontId="8" fillId="0" borderId="9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4" xfId="0" applyFont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0" fontId="1" fillId="0" borderId="0" xfId="0" applyFont="1" applyBorder="1"/>
    <xf numFmtId="0" fontId="3" fillId="0" borderId="0" xfId="0" applyFont="1" applyBorder="1"/>
    <xf numFmtId="49" fontId="1" fillId="0" borderId="7" xfId="0" applyNumberFormat="1" applyFont="1" applyBorder="1" applyAlignment="1">
      <alignment horizontal="center"/>
    </xf>
    <xf numFmtId="0" fontId="1" fillId="0" borderId="5" xfId="0" applyFont="1" applyBorder="1"/>
    <xf numFmtId="3" fontId="1" fillId="0" borderId="13" xfId="0" applyNumberFormat="1" applyFont="1" applyFill="1" applyBorder="1"/>
    <xf numFmtId="3" fontId="1" fillId="0" borderId="14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0" fillId="0" borderId="5" xfId="0" applyBorder="1"/>
    <xf numFmtId="3" fontId="3" fillId="0" borderId="13" xfId="0" applyNumberFormat="1" applyFont="1" applyFill="1" applyBorder="1"/>
    <xf numFmtId="3" fontId="3" fillId="0" borderId="15" xfId="0" applyNumberFormat="1" applyFont="1" applyFill="1" applyBorder="1"/>
    <xf numFmtId="3" fontId="3" fillId="0" borderId="14" xfId="0" applyNumberFormat="1" applyFont="1" applyFill="1" applyBorder="1"/>
    <xf numFmtId="0" fontId="9" fillId="0" borderId="5" xfId="0" applyFont="1" applyBorder="1"/>
    <xf numFmtId="3" fontId="10" fillId="0" borderId="13" xfId="0" applyNumberFormat="1" applyFont="1" applyFill="1" applyBorder="1" applyAlignment="1">
      <alignment horizontal="left"/>
    </xf>
    <xf numFmtId="3" fontId="10" fillId="0" borderId="15" xfId="0" applyNumberFormat="1" applyFont="1" applyFill="1" applyBorder="1" applyAlignment="1">
      <alignment horizontal="left"/>
    </xf>
    <xf numFmtId="3" fontId="10" fillId="0" borderId="14" xfId="0" applyNumberFormat="1" applyFont="1" applyFill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0" fillId="0" borderId="5" xfId="0" applyFont="1" applyBorder="1"/>
    <xf numFmtId="3" fontId="3" fillId="0" borderId="0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center"/>
    </xf>
    <xf numFmtId="0" fontId="8" fillId="0" borderId="5" xfId="0" applyFont="1" applyBorder="1"/>
    <xf numFmtId="3" fontId="8" fillId="0" borderId="13" xfId="0" applyNumberFormat="1" applyFont="1" applyFill="1" applyBorder="1"/>
    <xf numFmtId="3" fontId="8" fillId="0" borderId="15" xfId="0" applyNumberFormat="1" applyFont="1" applyFill="1" applyBorder="1"/>
    <xf numFmtId="3" fontId="8" fillId="0" borderId="14" xfId="0" applyNumberFormat="1" applyFont="1" applyFill="1" applyBorder="1"/>
    <xf numFmtId="0" fontId="2" fillId="0" borderId="5" xfId="0" applyFont="1" applyBorder="1"/>
    <xf numFmtId="0" fontId="9" fillId="0" borderId="0" xfId="0" applyFont="1" applyBorder="1"/>
    <xf numFmtId="0" fontId="4" fillId="0" borderId="5" xfId="0" applyFont="1" applyFill="1" applyBorder="1"/>
    <xf numFmtId="0" fontId="10" fillId="0" borderId="0" xfId="0" applyFont="1" applyFill="1" applyBorder="1"/>
    <xf numFmtId="0" fontId="5" fillId="0" borderId="5" xfId="0" applyFont="1" applyBorder="1"/>
    <xf numFmtId="3" fontId="3" fillId="0" borderId="14" xfId="0" applyNumberFormat="1" applyFont="1" applyFill="1" applyBorder="1" applyAlignment="1">
      <alignment horizontal="left"/>
    </xf>
    <xf numFmtId="49" fontId="3" fillId="0" borderId="7" xfId="0" quotePrefix="1" applyNumberFormat="1" applyFont="1" applyBorder="1" applyAlignment="1">
      <alignment horizontal="center"/>
    </xf>
    <xf numFmtId="0" fontId="3" fillId="0" borderId="13" xfId="0" applyFont="1" applyFill="1" applyBorder="1"/>
    <xf numFmtId="3" fontId="11" fillId="0" borderId="15" xfId="0" applyNumberFormat="1" applyFont="1" applyBorder="1"/>
    <xf numFmtId="3" fontId="3" fillId="0" borderId="14" xfId="0" applyNumberFormat="1" applyFont="1" applyBorder="1"/>
    <xf numFmtId="3" fontId="3" fillId="0" borderId="13" xfId="0" applyNumberFormat="1" applyFont="1" applyBorder="1"/>
    <xf numFmtId="3" fontId="3" fillId="0" borderId="15" xfId="0" applyNumberFormat="1" applyFont="1" applyBorder="1"/>
    <xf numFmtId="0" fontId="8" fillId="0" borderId="5" xfId="0" applyFont="1" applyFill="1" applyBorder="1"/>
    <xf numFmtId="3" fontId="1" fillId="0" borderId="15" xfId="0" applyNumberFormat="1" applyFont="1" applyFill="1" applyBorder="1"/>
    <xf numFmtId="49" fontId="4" fillId="0" borderId="7" xfId="0" applyNumberFormat="1" applyFont="1" applyBorder="1" applyAlignment="1">
      <alignment horizontal="center"/>
    </xf>
    <xf numFmtId="3" fontId="4" fillId="0" borderId="13" xfId="0" applyNumberFormat="1" applyFont="1" applyFill="1" applyBorder="1"/>
    <xf numFmtId="3" fontId="4" fillId="0" borderId="15" xfId="0" applyNumberFormat="1" applyFont="1" applyFill="1" applyBorder="1"/>
    <xf numFmtId="3" fontId="4" fillId="0" borderId="14" xfId="0" applyNumberFormat="1" applyFont="1" applyFill="1" applyBorder="1"/>
    <xf numFmtId="0" fontId="1" fillId="0" borderId="5" xfId="0" applyFont="1" applyFill="1" applyBorder="1"/>
    <xf numFmtId="49" fontId="1" fillId="0" borderId="7" xfId="0" applyNumberFormat="1" applyFont="1" applyFill="1" applyBorder="1" applyAlignment="1">
      <alignment horizontal="center"/>
    </xf>
    <xf numFmtId="0" fontId="5" fillId="0" borderId="5" xfId="0" applyFont="1" applyFill="1" applyBorder="1"/>
    <xf numFmtId="49" fontId="8" fillId="0" borderId="7" xfId="0" applyNumberFormat="1" applyFont="1" applyFill="1" applyBorder="1" applyAlignment="1">
      <alignment horizontal="center"/>
    </xf>
    <xf numFmtId="0" fontId="12" fillId="0" borderId="5" xfId="0" applyFont="1" applyFill="1" applyBorder="1"/>
    <xf numFmtId="49" fontId="3" fillId="0" borderId="7" xfId="0" quotePrefix="1" applyNumberFormat="1" applyFont="1" applyFill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0" fontId="8" fillId="0" borderId="6" xfId="0" applyFont="1" applyFill="1" applyBorder="1" applyAlignment="1">
      <alignment wrapText="1"/>
    </xf>
    <xf numFmtId="3" fontId="8" fillId="0" borderId="17" xfId="0" applyNumberFormat="1" applyFont="1" applyFill="1" applyBorder="1"/>
    <xf numFmtId="3" fontId="8" fillId="0" borderId="18" xfId="0" applyNumberFormat="1" applyFont="1" applyFill="1" applyBorder="1"/>
    <xf numFmtId="3" fontId="1" fillId="0" borderId="19" xfId="0" applyNumberFormat="1" applyFont="1" applyFill="1" applyBorder="1"/>
    <xf numFmtId="0" fontId="1" fillId="0" borderId="0" xfId="0" applyFont="1"/>
    <xf numFmtId="49" fontId="8" fillId="0" borderId="3" xfId="0" applyNumberFormat="1" applyFont="1" applyBorder="1" applyAlignment="1">
      <alignment horizontal="center"/>
    </xf>
    <xf numFmtId="0" fontId="8" fillId="0" borderId="1" xfId="0" applyFont="1" applyBorder="1"/>
    <xf numFmtId="3" fontId="8" fillId="0" borderId="20" xfId="0" applyNumberFormat="1" applyFont="1" applyFill="1" applyBorder="1"/>
    <xf numFmtId="3" fontId="8" fillId="0" borderId="21" xfId="0" applyNumberFormat="1" applyFont="1" applyFill="1" applyBorder="1"/>
    <xf numFmtId="3" fontId="8" fillId="0" borderId="22" xfId="0" applyNumberFormat="1" applyFont="1" applyFill="1" applyBorder="1"/>
    <xf numFmtId="3" fontId="3" fillId="0" borderId="0" xfId="0" applyNumberFormat="1" applyFont="1"/>
    <xf numFmtId="49" fontId="3" fillId="0" borderId="0" xfId="0" applyNumberFormat="1" applyFont="1"/>
    <xf numFmtId="0" fontId="13" fillId="0" borderId="0" xfId="0" applyFont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7" fillId="0" borderId="1" xfId="1" applyFont="1" applyBorder="1" applyAlignment="1">
      <alignment horizontal="right"/>
    </xf>
  </cellXfs>
  <cellStyles count="2">
    <cellStyle name="Normál" xfId="0" builtinId="0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15">
          <cell r="E15">
            <v>111284608</v>
          </cell>
          <cell r="F15">
            <v>111676206</v>
          </cell>
          <cell r="G15">
            <v>962406</v>
          </cell>
        </row>
        <row r="23">
          <cell r="E23">
            <v>0</v>
          </cell>
          <cell r="F23">
            <v>198115</v>
          </cell>
          <cell r="G23">
            <v>14926100</v>
          </cell>
        </row>
        <row r="27">
          <cell r="E27">
            <v>0</v>
          </cell>
          <cell r="F27">
            <v>2719350</v>
          </cell>
        </row>
        <row r="39">
          <cell r="E39">
            <v>80400</v>
          </cell>
          <cell r="F39">
            <v>80400</v>
          </cell>
        </row>
        <row r="40">
          <cell r="E40">
            <v>2899589</v>
          </cell>
          <cell r="F40">
            <v>2899589</v>
          </cell>
        </row>
        <row r="41">
          <cell r="E41">
            <v>0</v>
          </cell>
          <cell r="F41">
            <v>0</v>
          </cell>
        </row>
        <row r="42">
          <cell r="E42">
            <v>25237</v>
          </cell>
          <cell r="F42">
            <v>25237</v>
          </cell>
        </row>
        <row r="43">
          <cell r="G43">
            <v>3091680</v>
          </cell>
        </row>
        <row r="44">
          <cell r="E44">
            <v>14965000</v>
          </cell>
          <cell r="F44">
            <v>14965000</v>
          </cell>
        </row>
        <row r="50">
          <cell r="E50">
            <v>21857631</v>
          </cell>
          <cell r="F50">
            <v>21857631</v>
          </cell>
          <cell r="G50">
            <v>5030230</v>
          </cell>
        </row>
        <row r="63">
          <cell r="G63">
            <v>0</v>
          </cell>
        </row>
        <row r="82">
          <cell r="E82">
            <v>383930624</v>
          </cell>
          <cell r="F82">
            <v>383930624</v>
          </cell>
          <cell r="G82">
            <v>69923678</v>
          </cell>
        </row>
        <row r="84">
          <cell r="E84">
            <v>493930624</v>
          </cell>
          <cell r="F84">
            <v>493930624</v>
          </cell>
          <cell r="G84">
            <v>69923678</v>
          </cell>
        </row>
        <row r="91">
          <cell r="E91">
            <v>31200000</v>
          </cell>
          <cell r="F91">
            <v>31200000</v>
          </cell>
          <cell r="G91">
            <v>0</v>
          </cell>
        </row>
        <row r="97">
          <cell r="E97">
            <v>23000000</v>
          </cell>
          <cell r="F97">
            <v>23000000</v>
          </cell>
          <cell r="G97">
            <v>0</v>
          </cell>
        </row>
        <row r="108">
          <cell r="E108">
            <v>650000</v>
          </cell>
          <cell r="F108">
            <v>650000</v>
          </cell>
          <cell r="G108">
            <v>0</v>
          </cell>
        </row>
        <row r="142">
          <cell r="E142">
            <v>22057476</v>
          </cell>
          <cell r="F142">
            <v>23140036</v>
          </cell>
          <cell r="G142">
            <v>0</v>
          </cell>
          <cell r="H142">
            <v>23140036</v>
          </cell>
        </row>
        <row r="158">
          <cell r="E158">
            <v>0</v>
          </cell>
          <cell r="F158">
            <v>0</v>
          </cell>
          <cell r="G158">
            <v>0</v>
          </cell>
        </row>
        <row r="162">
          <cell r="E162">
            <v>0</v>
          </cell>
          <cell r="F162">
            <v>0</v>
          </cell>
          <cell r="G162">
            <v>0</v>
          </cell>
        </row>
        <row r="169">
          <cell r="E169">
            <v>0</v>
          </cell>
          <cell r="F169">
            <v>0</v>
          </cell>
          <cell r="G169">
            <v>0</v>
          </cell>
        </row>
        <row r="173">
          <cell r="E173">
            <v>6141000</v>
          </cell>
          <cell r="F173">
            <v>6141000</v>
          </cell>
          <cell r="G173">
            <v>0</v>
          </cell>
        </row>
        <row r="184">
          <cell r="E184">
            <v>5448976</v>
          </cell>
          <cell r="F184">
            <v>8206604</v>
          </cell>
          <cell r="G184">
            <v>0</v>
          </cell>
        </row>
        <row r="188">
          <cell r="E188">
            <v>207201357</v>
          </cell>
          <cell r="F188">
            <v>245459190</v>
          </cell>
          <cell r="G188">
            <v>0</v>
          </cell>
        </row>
        <row r="191">
          <cell r="E191">
            <v>3817813</v>
          </cell>
          <cell r="F191">
            <v>3817813</v>
          </cell>
          <cell r="G191">
            <v>0</v>
          </cell>
        </row>
        <row r="196">
          <cell r="E196">
            <v>0</v>
          </cell>
          <cell r="F196">
            <v>801834</v>
          </cell>
          <cell r="G196">
            <v>201452</v>
          </cell>
        </row>
        <row r="203">
          <cell r="E203">
            <v>161000000</v>
          </cell>
          <cell r="F203">
            <v>320000000</v>
          </cell>
        </row>
        <row r="204">
          <cell r="E204">
            <v>161000000</v>
          </cell>
          <cell r="F204">
            <v>320000000</v>
          </cell>
          <cell r="G204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A5" sqref="A5:F5"/>
    </sheetView>
  </sheetViews>
  <sheetFormatPr defaultRowHeight="12.75" x14ac:dyDescent="0.2"/>
  <cols>
    <col min="1" max="1" width="8.85546875" style="73" bestFit="1" customWidth="1"/>
    <col min="2" max="2" width="56.28515625" style="4" bestFit="1" customWidth="1"/>
    <col min="3" max="3" width="12.7109375" style="3" customWidth="1"/>
    <col min="4" max="5" width="14.42578125" style="74" customWidth="1"/>
    <col min="6" max="6" width="14" style="4" customWidth="1"/>
    <col min="7" max="7" width="9.140625" style="4"/>
    <col min="8" max="8" width="12.7109375" style="4" bestFit="1" customWidth="1"/>
    <col min="9" max="9" width="10" style="4" bestFit="1" customWidth="1"/>
    <col min="10" max="16384" width="9.140625" style="4"/>
  </cols>
  <sheetData>
    <row r="1" spans="1:9" x14ac:dyDescent="0.2">
      <c r="A1" s="75" t="s">
        <v>16</v>
      </c>
      <c r="B1" s="75"/>
      <c r="C1" s="75"/>
      <c r="D1" s="75"/>
      <c r="E1" s="75"/>
      <c r="F1" s="75"/>
    </row>
    <row r="2" spans="1:9" x14ac:dyDescent="0.2">
      <c r="A2" s="76" t="s">
        <v>17</v>
      </c>
      <c r="B2" s="76"/>
      <c r="C2" s="76"/>
      <c r="D2" s="76"/>
      <c r="E2" s="76"/>
      <c r="F2" s="76"/>
    </row>
    <row r="3" spans="1:9" x14ac:dyDescent="0.2">
      <c r="A3" s="76" t="s">
        <v>15</v>
      </c>
      <c r="B3" s="76"/>
      <c r="C3" s="76"/>
      <c r="D3" s="76"/>
      <c r="E3" s="76"/>
      <c r="F3" s="76"/>
    </row>
    <row r="4" spans="1:9" x14ac:dyDescent="0.2">
      <c r="A4" s="76" t="s">
        <v>18</v>
      </c>
      <c r="B4" s="76"/>
      <c r="C4" s="76"/>
      <c r="D4" s="76"/>
      <c r="E4" s="76"/>
      <c r="F4" s="76"/>
    </row>
    <row r="5" spans="1:9" ht="13.5" thickBot="1" x14ac:dyDescent="0.25">
      <c r="A5" s="77" t="s">
        <v>103</v>
      </c>
      <c r="B5" s="77"/>
      <c r="C5" s="77"/>
      <c r="D5" s="77"/>
      <c r="E5" s="77"/>
      <c r="F5" s="77"/>
    </row>
    <row r="6" spans="1:9" s="8" customFormat="1" ht="48.75" thickBot="1" x14ac:dyDescent="0.3">
      <c r="A6" s="6" t="s">
        <v>19</v>
      </c>
      <c r="B6" s="7" t="s">
        <v>20</v>
      </c>
      <c r="C6" s="1" t="s">
        <v>0</v>
      </c>
      <c r="D6" s="1" t="s">
        <v>1</v>
      </c>
      <c r="E6" s="1" t="s">
        <v>2</v>
      </c>
      <c r="F6" s="1" t="s">
        <v>3</v>
      </c>
    </row>
    <row r="7" spans="1:9" ht="13.5" thickBot="1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</row>
    <row r="8" spans="1:9" x14ac:dyDescent="0.2">
      <c r="A8" s="10" t="s">
        <v>4</v>
      </c>
      <c r="B8" s="11" t="s">
        <v>21</v>
      </c>
      <c r="C8" s="12">
        <f>C9+C13</f>
        <v>133142239</v>
      </c>
      <c r="D8" s="12">
        <f t="shared" ref="D8:E8" si="0">D9+D13</f>
        <v>136451302</v>
      </c>
      <c r="E8" s="12">
        <f t="shared" si="0"/>
        <v>20918736</v>
      </c>
      <c r="F8" s="13">
        <f>SUM(C8:E8)</f>
        <v>290512277</v>
      </c>
      <c r="H8" s="14"/>
      <c r="I8" s="15"/>
    </row>
    <row r="9" spans="1:9" x14ac:dyDescent="0.2">
      <c r="A9" s="16" t="s">
        <v>5</v>
      </c>
      <c r="B9" s="17" t="s">
        <v>22</v>
      </c>
      <c r="C9" s="18">
        <f>C10+C11+C12</f>
        <v>111284608</v>
      </c>
      <c r="D9" s="18">
        <f t="shared" ref="D9:E9" si="1">D10+D11+D12</f>
        <v>114593671</v>
      </c>
      <c r="E9" s="18">
        <f t="shared" si="1"/>
        <v>15888506</v>
      </c>
      <c r="F9" s="19">
        <f>SUM(C9:E9)</f>
        <v>241766785</v>
      </c>
      <c r="H9" s="14"/>
      <c r="I9" s="15"/>
    </row>
    <row r="10" spans="1:9" ht="15" x14ac:dyDescent="0.25">
      <c r="A10" s="20" t="s">
        <v>23</v>
      </c>
      <c r="B10" s="21" t="s">
        <v>24</v>
      </c>
      <c r="C10" s="22">
        <f>'[1]6.mell'!E15</f>
        <v>111284608</v>
      </c>
      <c r="D10" s="23">
        <f>'[1]6.mell'!F15</f>
        <v>111676206</v>
      </c>
      <c r="E10" s="23">
        <f>'[1]6.mell'!G15</f>
        <v>962406</v>
      </c>
      <c r="F10" s="24">
        <f>D10+E10</f>
        <v>112638612</v>
      </c>
      <c r="H10" s="15"/>
      <c r="I10" s="15"/>
    </row>
    <row r="11" spans="1:9" ht="15" x14ac:dyDescent="0.25">
      <c r="A11" s="20" t="s">
        <v>25</v>
      </c>
      <c r="B11" s="21" t="s">
        <v>26</v>
      </c>
      <c r="C11" s="22">
        <f>'[1]6.mell'!E23</f>
        <v>0</v>
      </c>
      <c r="D11" s="23">
        <f>'[1]6.mell'!F23</f>
        <v>198115</v>
      </c>
      <c r="E11" s="23">
        <f>'[1]6.mell'!G23</f>
        <v>14926100</v>
      </c>
      <c r="F11" s="24">
        <f t="shared" ref="F11:F12" si="2">D11+E11</f>
        <v>15124215</v>
      </c>
      <c r="H11" s="15"/>
      <c r="I11" s="15"/>
    </row>
    <row r="12" spans="1:9" x14ac:dyDescent="0.2">
      <c r="A12" s="20" t="s">
        <v>27</v>
      </c>
      <c r="B12" s="2" t="s">
        <v>28</v>
      </c>
      <c r="C12" s="22">
        <f>'[1]6.mell'!E27</f>
        <v>0</v>
      </c>
      <c r="D12" s="23">
        <f>'[1]6.mell'!F27</f>
        <v>2719350</v>
      </c>
      <c r="E12" s="23">
        <f>'[1]6.mell'!G27</f>
        <v>0</v>
      </c>
      <c r="F12" s="24">
        <f t="shared" si="2"/>
        <v>2719350</v>
      </c>
      <c r="H12" s="15"/>
      <c r="I12" s="15"/>
    </row>
    <row r="13" spans="1:9" x14ac:dyDescent="0.2">
      <c r="A13" s="16" t="s">
        <v>6</v>
      </c>
      <c r="B13" s="17" t="s">
        <v>29</v>
      </c>
      <c r="C13" s="18">
        <f>C14</f>
        <v>21857631</v>
      </c>
      <c r="D13" s="18">
        <f t="shared" ref="D13:E13" si="3">D14</f>
        <v>21857631</v>
      </c>
      <c r="E13" s="18">
        <f t="shared" si="3"/>
        <v>5030230</v>
      </c>
      <c r="F13" s="18">
        <f>SUM(D13:E13)</f>
        <v>26887861</v>
      </c>
      <c r="H13" s="15"/>
      <c r="I13" s="15"/>
    </row>
    <row r="14" spans="1:9" x14ac:dyDescent="0.2">
      <c r="A14" s="20" t="s">
        <v>30</v>
      </c>
      <c r="B14" s="2" t="s">
        <v>31</v>
      </c>
      <c r="C14" s="22">
        <f>'[1]6.mell'!E50</f>
        <v>21857631</v>
      </c>
      <c r="D14" s="23">
        <f>'[1]6.mell'!F50</f>
        <v>21857631</v>
      </c>
      <c r="E14" s="23">
        <f>'[1]6.mell'!G50</f>
        <v>5030230</v>
      </c>
      <c r="F14" s="24">
        <f>D14+E14</f>
        <v>26887861</v>
      </c>
      <c r="H14" s="15"/>
      <c r="I14" s="15"/>
    </row>
    <row r="15" spans="1:9" x14ac:dyDescent="0.2">
      <c r="A15" s="20" t="s">
        <v>32</v>
      </c>
      <c r="B15" s="25" t="s">
        <v>33</v>
      </c>
      <c r="C15" s="26">
        <f>'[1]6.mell'!E39</f>
        <v>80400</v>
      </c>
      <c r="D15" s="27">
        <f>'[1]6.mell'!F39</f>
        <v>80400</v>
      </c>
      <c r="E15" s="27">
        <f>'[1]6.mell'!G39</f>
        <v>0</v>
      </c>
      <c r="F15" s="28">
        <f>SUM(D15:E15)</f>
        <v>80400</v>
      </c>
      <c r="H15" s="29"/>
      <c r="I15" s="15"/>
    </row>
    <row r="16" spans="1:9" x14ac:dyDescent="0.2">
      <c r="A16" s="20" t="s">
        <v>34</v>
      </c>
      <c r="B16" s="30" t="s">
        <v>35</v>
      </c>
      <c r="C16" s="26">
        <f>'[1]6.mell'!E40+'[1]6.mell'!E41+'[1]6.mell'!E42+'[1]6.mell'!E44</f>
        <v>17889826</v>
      </c>
      <c r="D16" s="27">
        <f>'[1]6.mell'!F40+'[1]6.mell'!F41+'[1]6.mell'!F42+'[1]6.mell'!F44</f>
        <v>17889826</v>
      </c>
      <c r="E16" s="27">
        <f>'[1]6.mell'!G40+'[1]6.mell'!G41+'[1]6.mell'!G42+'[1]6.mell'!G44+'[1]6.mell'!G43</f>
        <v>3091680</v>
      </c>
      <c r="F16" s="28">
        <f>SUM(D16:E16)</f>
        <v>20981506</v>
      </c>
      <c r="H16" s="31"/>
      <c r="I16" s="15"/>
    </row>
    <row r="17" spans="1:9" x14ac:dyDescent="0.2">
      <c r="A17" s="32" t="s">
        <v>7</v>
      </c>
      <c r="B17" s="33" t="s">
        <v>36</v>
      </c>
      <c r="C17" s="34">
        <f>C18+C21</f>
        <v>493930624</v>
      </c>
      <c r="D17" s="35">
        <f>D18+D21</f>
        <v>493930624</v>
      </c>
      <c r="E17" s="35">
        <f>E18+E21</f>
        <v>69923678</v>
      </c>
      <c r="F17" s="36">
        <f>SUM(D17:E17)</f>
        <v>563854302</v>
      </c>
      <c r="H17" s="15"/>
      <c r="I17" s="15"/>
    </row>
    <row r="18" spans="1:9" x14ac:dyDescent="0.2">
      <c r="A18" s="16" t="s">
        <v>8</v>
      </c>
      <c r="B18" s="37" t="s">
        <v>37</v>
      </c>
      <c r="C18" s="18">
        <f>SUM(C19:C20)</f>
        <v>0</v>
      </c>
      <c r="D18" s="18">
        <f t="shared" ref="D18:E18" si="4">SUM(D19:D20)</f>
        <v>0</v>
      </c>
      <c r="E18" s="18">
        <f t="shared" si="4"/>
        <v>0</v>
      </c>
      <c r="F18" s="36">
        <f>SUM(D18:E18)</f>
        <v>0</v>
      </c>
      <c r="H18" s="38"/>
      <c r="I18" s="15"/>
    </row>
    <row r="19" spans="1:9" x14ac:dyDescent="0.2">
      <c r="A19" s="20" t="s">
        <v>38</v>
      </c>
      <c r="B19" s="39" t="s">
        <v>39</v>
      </c>
      <c r="C19" s="22"/>
      <c r="D19" s="23"/>
      <c r="E19" s="23">
        <f>'[1]6.mell'!G63</f>
        <v>0</v>
      </c>
      <c r="F19" s="24">
        <f t="shared" ref="F19:F20" si="5">SUM(C19:E19)</f>
        <v>0</v>
      </c>
      <c r="H19" s="40"/>
      <c r="I19" s="15"/>
    </row>
    <row r="20" spans="1:9" ht="12.6" customHeight="1" x14ac:dyDescent="0.2">
      <c r="A20" s="20" t="s">
        <v>40</v>
      </c>
      <c r="B20" s="5" t="s">
        <v>41</v>
      </c>
      <c r="C20" s="22"/>
      <c r="D20" s="23"/>
      <c r="E20" s="23"/>
      <c r="F20" s="24">
        <f t="shared" si="5"/>
        <v>0</v>
      </c>
      <c r="H20" s="40"/>
      <c r="I20" s="15"/>
    </row>
    <row r="21" spans="1:9" x14ac:dyDescent="0.2">
      <c r="A21" s="16" t="s">
        <v>9</v>
      </c>
      <c r="B21" s="41" t="s">
        <v>42</v>
      </c>
      <c r="C21" s="18">
        <f>C22</f>
        <v>493930624</v>
      </c>
      <c r="D21" s="18">
        <f t="shared" ref="D21:E21" si="6">D22</f>
        <v>493930624</v>
      </c>
      <c r="E21" s="18">
        <f t="shared" si="6"/>
        <v>69923678</v>
      </c>
      <c r="F21" s="18">
        <f>SUM(D21:E21)</f>
        <v>563854302</v>
      </c>
      <c r="H21" s="15"/>
      <c r="I21" s="15"/>
    </row>
    <row r="22" spans="1:9" x14ac:dyDescent="0.2">
      <c r="A22" s="20" t="s">
        <v>43</v>
      </c>
      <c r="B22" s="5" t="s">
        <v>44</v>
      </c>
      <c r="C22" s="22">
        <f>'[1]6.mell'!E84</f>
        <v>493930624</v>
      </c>
      <c r="D22" s="23">
        <f>'[1]6.mell'!F84</f>
        <v>493930624</v>
      </c>
      <c r="E22" s="23">
        <f>'[1]6.mell'!G84</f>
        <v>69923678</v>
      </c>
      <c r="F22" s="24">
        <f>SUM(D22:E22)</f>
        <v>563854302</v>
      </c>
    </row>
    <row r="23" spans="1:9" ht="14.25" customHeight="1" x14ac:dyDescent="0.2">
      <c r="A23" s="20" t="s">
        <v>45</v>
      </c>
      <c r="B23" s="25" t="s">
        <v>33</v>
      </c>
      <c r="C23" s="26"/>
      <c r="D23" s="27"/>
      <c r="E23" s="27"/>
      <c r="F23" s="42"/>
    </row>
    <row r="24" spans="1:9" ht="12.75" customHeight="1" x14ac:dyDescent="0.2">
      <c r="A24" s="20" t="s">
        <v>46</v>
      </c>
      <c r="B24" s="30" t="s">
        <v>47</v>
      </c>
      <c r="C24" s="26">
        <f>'[1]6.mell'!E82</f>
        <v>383930624</v>
      </c>
      <c r="D24" s="27">
        <f>'[1]6.mell'!F82</f>
        <v>383930624</v>
      </c>
      <c r="E24" s="27">
        <f>'[1]6.mell'!G82</f>
        <v>69923678</v>
      </c>
      <c r="F24" s="28">
        <f>SUM(D24:E24)</f>
        <v>453854302</v>
      </c>
    </row>
    <row r="25" spans="1:9" x14ac:dyDescent="0.2">
      <c r="A25" s="32" t="s">
        <v>10</v>
      </c>
      <c r="B25" s="33" t="s">
        <v>48</v>
      </c>
      <c r="C25" s="34">
        <f>C26+C27+C28+C29+C30+C31</f>
        <v>54850000</v>
      </c>
      <c r="D25" s="34">
        <f t="shared" ref="D25:E25" si="7">D26+D27+D28+D29+D30+D31</f>
        <v>54850000</v>
      </c>
      <c r="E25" s="34">
        <f t="shared" si="7"/>
        <v>0</v>
      </c>
      <c r="F25" s="36">
        <f>SUM(D25:E25)</f>
        <v>54850000</v>
      </c>
    </row>
    <row r="26" spans="1:9" ht="15" x14ac:dyDescent="0.25">
      <c r="A26" s="43" t="s">
        <v>49</v>
      </c>
      <c r="B26" s="21" t="s">
        <v>50</v>
      </c>
      <c r="C26" s="44"/>
      <c r="D26" s="45"/>
      <c r="E26" s="45"/>
      <c r="F26" s="46"/>
    </row>
    <row r="27" spans="1:9" ht="15" x14ac:dyDescent="0.25">
      <c r="A27" s="43" t="s">
        <v>51</v>
      </c>
      <c r="B27" s="21" t="s">
        <v>52</v>
      </c>
      <c r="C27" s="22"/>
      <c r="D27" s="45"/>
      <c r="E27" s="45"/>
      <c r="F27" s="46"/>
    </row>
    <row r="28" spans="1:9" x14ac:dyDescent="0.2">
      <c r="A28" s="43" t="s">
        <v>53</v>
      </c>
      <c r="B28" s="2" t="s">
        <v>54</v>
      </c>
      <c r="C28" s="47">
        <f>'[1]6.mell'!E91</f>
        <v>31200000</v>
      </c>
      <c r="D28" s="48">
        <f>'[1]6.mell'!F91</f>
        <v>31200000</v>
      </c>
      <c r="E28" s="48">
        <f>'[1]6.mell'!G91</f>
        <v>0</v>
      </c>
      <c r="F28" s="46">
        <f>SUM(D28:E28)</f>
        <v>31200000</v>
      </c>
    </row>
    <row r="29" spans="1:9" x14ac:dyDescent="0.2">
      <c r="A29" s="43" t="s">
        <v>55</v>
      </c>
      <c r="B29" s="2" t="s">
        <v>56</v>
      </c>
      <c r="C29" s="47">
        <f>'[1]6.mell'!E97</f>
        <v>23000000</v>
      </c>
      <c r="D29" s="48">
        <f>'[1]6.mell'!F97</f>
        <v>23000000</v>
      </c>
      <c r="E29" s="48">
        <f>'[1]6.mell'!G97</f>
        <v>0</v>
      </c>
      <c r="F29" s="46">
        <f>SUM(D29:E29)</f>
        <v>23000000</v>
      </c>
    </row>
    <row r="30" spans="1:9" ht="15" x14ac:dyDescent="0.25">
      <c r="A30" s="43" t="s">
        <v>57</v>
      </c>
      <c r="B30" s="21" t="s">
        <v>58</v>
      </c>
      <c r="C30" s="22"/>
      <c r="D30" s="48"/>
      <c r="E30" s="48"/>
      <c r="F30" s="46">
        <f>SUM(D30:E30)</f>
        <v>0</v>
      </c>
    </row>
    <row r="31" spans="1:9" ht="15" x14ac:dyDescent="0.25">
      <c r="A31" s="43" t="s">
        <v>59</v>
      </c>
      <c r="B31" s="21" t="s">
        <v>60</v>
      </c>
      <c r="C31" s="47">
        <f>'[1]6.mell'!E108</f>
        <v>650000</v>
      </c>
      <c r="D31" s="48">
        <f>'[1]6.mell'!F108</f>
        <v>650000</v>
      </c>
      <c r="E31" s="48">
        <f>'[1]6.mell'!G108</f>
        <v>0</v>
      </c>
      <c r="F31" s="46">
        <f>SUM(D31:E31)</f>
        <v>650000</v>
      </c>
    </row>
    <row r="32" spans="1:9" x14ac:dyDescent="0.2">
      <c r="A32" s="32" t="s">
        <v>11</v>
      </c>
      <c r="B32" s="49" t="s">
        <v>61</v>
      </c>
      <c r="C32" s="34">
        <f>'[1]6.mell'!E142</f>
        <v>22057476</v>
      </c>
      <c r="D32" s="35">
        <f>'[1]6.mell'!F142</f>
        <v>23140036</v>
      </c>
      <c r="E32" s="35">
        <f>'[1]6.mell'!G142</f>
        <v>0</v>
      </c>
      <c r="F32" s="36">
        <f>'[1]6.mell'!H142</f>
        <v>23140036</v>
      </c>
    </row>
    <row r="33" spans="1:6" x14ac:dyDescent="0.2">
      <c r="A33" s="16" t="s">
        <v>12</v>
      </c>
      <c r="B33" s="17" t="s">
        <v>62</v>
      </c>
      <c r="C33" s="18">
        <f>C34+C35+C36</f>
        <v>0</v>
      </c>
      <c r="D33" s="18">
        <f t="shared" ref="D33:E33" si="8">D34+D35+D36</f>
        <v>0</v>
      </c>
      <c r="E33" s="18">
        <f t="shared" si="8"/>
        <v>0</v>
      </c>
      <c r="F33" s="19">
        <f>SUM(D33:E33)</f>
        <v>0</v>
      </c>
    </row>
    <row r="34" spans="1:6" ht="15" x14ac:dyDescent="0.25">
      <c r="A34" s="20" t="s">
        <v>63</v>
      </c>
      <c r="B34" s="21" t="s">
        <v>64</v>
      </c>
      <c r="C34" s="22"/>
      <c r="D34" s="23"/>
      <c r="E34" s="23"/>
      <c r="F34" s="24"/>
    </row>
    <row r="35" spans="1:6" x14ac:dyDescent="0.2">
      <c r="A35" s="20" t="s">
        <v>65</v>
      </c>
      <c r="B35" s="2" t="s">
        <v>66</v>
      </c>
      <c r="C35" s="22"/>
      <c r="D35" s="48"/>
      <c r="E35" s="48"/>
      <c r="F35" s="46"/>
    </row>
    <row r="36" spans="1:6" ht="15" x14ac:dyDescent="0.25">
      <c r="A36" s="20" t="s">
        <v>67</v>
      </c>
      <c r="B36" s="21" t="s">
        <v>68</v>
      </c>
      <c r="C36" s="22"/>
      <c r="D36" s="48"/>
      <c r="E36" s="48"/>
      <c r="F36" s="46"/>
    </row>
    <row r="37" spans="1:6" x14ac:dyDescent="0.2">
      <c r="A37" s="16" t="s">
        <v>13</v>
      </c>
      <c r="B37" s="33" t="s">
        <v>69</v>
      </c>
      <c r="C37" s="18">
        <f>C38+C39</f>
        <v>0</v>
      </c>
      <c r="D37" s="50">
        <f>D38+D39</f>
        <v>0</v>
      </c>
      <c r="E37" s="50">
        <f>E38+E39</f>
        <v>0</v>
      </c>
      <c r="F37" s="19">
        <f>SUM(D37:E37)</f>
        <v>0</v>
      </c>
    </row>
    <row r="38" spans="1:6" x14ac:dyDescent="0.2">
      <c r="A38" s="43" t="s">
        <v>70</v>
      </c>
      <c r="B38" s="5" t="s">
        <v>71</v>
      </c>
      <c r="C38" s="22">
        <f>'[1]6.mell'!E158</f>
        <v>0</v>
      </c>
      <c r="D38" s="23">
        <f>'[1]6.mell'!F158</f>
        <v>0</v>
      </c>
      <c r="E38" s="23">
        <f>'[1]6.mell'!G158</f>
        <v>0</v>
      </c>
      <c r="F38" s="24">
        <f t="shared" ref="F38" si="9">SUM(C38:E38)</f>
        <v>0</v>
      </c>
    </row>
    <row r="39" spans="1:6" ht="15" x14ac:dyDescent="0.25">
      <c r="A39" s="43" t="s">
        <v>72</v>
      </c>
      <c r="B39" s="21" t="s">
        <v>73</v>
      </c>
      <c r="C39" s="22">
        <f>'[1]6.mell'!E162</f>
        <v>0</v>
      </c>
      <c r="D39" s="23">
        <f>'[1]6.mell'!F162+'[1]6.mell'!F158</f>
        <v>0</v>
      </c>
      <c r="E39" s="23">
        <f>'[1]6.mell'!G162+'[1]6.mell'!G158</f>
        <v>0</v>
      </c>
      <c r="F39" s="24">
        <f t="shared" ref="F39:F51" si="10">SUM(D39:E39)</f>
        <v>0</v>
      </c>
    </row>
    <row r="40" spans="1:6" x14ac:dyDescent="0.2">
      <c r="A40" s="16" t="s">
        <v>74</v>
      </c>
      <c r="B40" s="49" t="s">
        <v>75</v>
      </c>
      <c r="C40" s="18">
        <f>C42+C41</f>
        <v>6141000</v>
      </c>
      <c r="D40" s="18">
        <f t="shared" ref="D40:E40" si="11">D42+D41</f>
        <v>6141000</v>
      </c>
      <c r="E40" s="18">
        <f t="shared" si="11"/>
        <v>0</v>
      </c>
      <c r="F40" s="19">
        <f t="shared" si="10"/>
        <v>6141000</v>
      </c>
    </row>
    <row r="41" spans="1:6" ht="11.25" customHeight="1" x14ac:dyDescent="0.2">
      <c r="A41" s="51" t="s">
        <v>76</v>
      </c>
      <c r="B41" s="39" t="s">
        <v>77</v>
      </c>
      <c r="C41" s="52">
        <f>'[1]6.mell'!E169</f>
        <v>0</v>
      </c>
      <c r="D41" s="53">
        <f>'[1]6.mell'!F169</f>
        <v>0</v>
      </c>
      <c r="E41" s="53">
        <f>'[1]6.mell'!G169</f>
        <v>0</v>
      </c>
      <c r="F41" s="54">
        <f t="shared" si="10"/>
        <v>0</v>
      </c>
    </row>
    <row r="42" spans="1:6" x14ac:dyDescent="0.2">
      <c r="A42" s="20" t="s">
        <v>78</v>
      </c>
      <c r="B42" s="39" t="s">
        <v>79</v>
      </c>
      <c r="C42" s="22">
        <f>'[1]6.mell'!E173</f>
        <v>6141000</v>
      </c>
      <c r="D42" s="22">
        <f>'[1]6.mell'!F173</f>
        <v>6141000</v>
      </c>
      <c r="E42" s="22">
        <f>'[1]6.mell'!G173</f>
        <v>0</v>
      </c>
      <c r="F42" s="54">
        <f t="shared" si="10"/>
        <v>6141000</v>
      </c>
    </row>
    <row r="43" spans="1:6" x14ac:dyDescent="0.2">
      <c r="A43" s="16" t="s">
        <v>80</v>
      </c>
      <c r="B43" s="55" t="s">
        <v>81</v>
      </c>
      <c r="C43" s="18">
        <f>C40+C37+C33+C32+C25+C17+C8</f>
        <v>710121339</v>
      </c>
      <c r="D43" s="18">
        <f t="shared" ref="D43:E43" si="12">D40+D37+D33+D32+D25+D17+D8</f>
        <v>714512962</v>
      </c>
      <c r="E43" s="18">
        <f t="shared" si="12"/>
        <v>90842414</v>
      </c>
      <c r="F43" s="19">
        <f>SUM(D43:E43)</f>
        <v>805355376</v>
      </c>
    </row>
    <row r="44" spans="1:6" x14ac:dyDescent="0.2">
      <c r="A44" s="56" t="s">
        <v>82</v>
      </c>
      <c r="B44" s="57" t="s">
        <v>83</v>
      </c>
      <c r="C44" s="18">
        <f>C45+C50+C49</f>
        <v>377468146</v>
      </c>
      <c r="D44" s="18">
        <f t="shared" ref="D44:E44" si="13">D45+D50+D49</f>
        <v>578285441</v>
      </c>
      <c r="E44" s="18">
        <f t="shared" si="13"/>
        <v>201452</v>
      </c>
      <c r="F44" s="19">
        <f t="shared" si="10"/>
        <v>578486893</v>
      </c>
    </row>
    <row r="45" spans="1:6" x14ac:dyDescent="0.2">
      <c r="A45" s="58" t="s">
        <v>84</v>
      </c>
      <c r="B45" s="59" t="s">
        <v>85</v>
      </c>
      <c r="C45" s="34">
        <f>SUM(C46:C48)</f>
        <v>216468146</v>
      </c>
      <c r="D45" s="34">
        <f t="shared" ref="D45:E45" si="14">SUM(D46:D48)</f>
        <v>257483607</v>
      </c>
      <c r="E45" s="34">
        <f t="shared" si="14"/>
        <v>0</v>
      </c>
      <c r="F45" s="19">
        <f t="shared" si="10"/>
        <v>257483607</v>
      </c>
    </row>
    <row r="46" spans="1:6" x14ac:dyDescent="0.2">
      <c r="A46" s="60" t="s">
        <v>86</v>
      </c>
      <c r="B46" s="39" t="s">
        <v>87</v>
      </c>
      <c r="C46" s="22">
        <f>'[1]6.mell'!E184</f>
        <v>5448976</v>
      </c>
      <c r="D46" s="23">
        <f>'[1]6.mell'!F184</f>
        <v>8206604</v>
      </c>
      <c r="E46" s="23">
        <f>'[1]6.mell'!G184</f>
        <v>0</v>
      </c>
      <c r="F46" s="24">
        <f t="shared" si="10"/>
        <v>8206604</v>
      </c>
    </row>
    <row r="47" spans="1:6" x14ac:dyDescent="0.2">
      <c r="A47" s="60" t="s">
        <v>88</v>
      </c>
      <c r="B47" s="39" t="s">
        <v>89</v>
      </c>
      <c r="C47" s="22">
        <f>'[1]6.mell'!E188</f>
        <v>207201357</v>
      </c>
      <c r="D47" s="23">
        <f>'[1]6.mell'!F188</f>
        <v>245459190</v>
      </c>
      <c r="E47" s="23">
        <f>'[1]6.mell'!G188</f>
        <v>0</v>
      </c>
      <c r="F47" s="24">
        <f t="shared" si="10"/>
        <v>245459190</v>
      </c>
    </row>
    <row r="48" spans="1:6" x14ac:dyDescent="0.2">
      <c r="A48" s="60" t="s">
        <v>90</v>
      </c>
      <c r="B48" s="39" t="s">
        <v>91</v>
      </c>
      <c r="C48" s="22">
        <f>'[1]6.mell'!E191</f>
        <v>3817813</v>
      </c>
      <c r="D48" s="23">
        <f>'[1]6.mell'!F191</f>
        <v>3817813</v>
      </c>
      <c r="E48" s="23">
        <f>'[1]6.mell'!G191</f>
        <v>0</v>
      </c>
      <c r="F48" s="24">
        <f t="shared" si="10"/>
        <v>3817813</v>
      </c>
    </row>
    <row r="49" spans="1:9" x14ac:dyDescent="0.2">
      <c r="A49" s="60" t="s">
        <v>92</v>
      </c>
      <c r="B49" s="57" t="s">
        <v>93</v>
      </c>
      <c r="C49" s="18">
        <f>'[1]6.mell'!E196</f>
        <v>0</v>
      </c>
      <c r="D49" s="50">
        <f>'[1]6.mell'!F196</f>
        <v>801834</v>
      </c>
      <c r="E49" s="50">
        <f>'[1]6.mell'!G196</f>
        <v>201452</v>
      </c>
      <c r="F49" s="19">
        <f t="shared" si="10"/>
        <v>1003286</v>
      </c>
    </row>
    <row r="50" spans="1:9" x14ac:dyDescent="0.2">
      <c r="A50" s="20" t="s">
        <v>94</v>
      </c>
      <c r="B50" s="57" t="s">
        <v>95</v>
      </c>
      <c r="C50" s="18">
        <f>'[1]6.mell'!E204</f>
        <v>161000000</v>
      </c>
      <c r="D50" s="50">
        <f>'[1]6.mell'!F204</f>
        <v>320000000</v>
      </c>
      <c r="E50" s="50">
        <f>'[1]6.mell'!G204</f>
        <v>0</v>
      </c>
      <c r="F50" s="19">
        <f t="shared" si="10"/>
        <v>320000000</v>
      </c>
    </row>
    <row r="51" spans="1:9" x14ac:dyDescent="0.2">
      <c r="A51" s="20" t="s">
        <v>96</v>
      </c>
      <c r="B51" s="39" t="s">
        <v>14</v>
      </c>
      <c r="C51" s="22">
        <f>'[1]6.mell'!E203</f>
        <v>161000000</v>
      </c>
      <c r="D51" s="23">
        <f>'[1]6.mell'!F203</f>
        <v>320000000</v>
      </c>
      <c r="E51" s="23">
        <f>'[1]6.mell'!G203</f>
        <v>0</v>
      </c>
      <c r="F51" s="24">
        <f t="shared" si="10"/>
        <v>320000000</v>
      </c>
    </row>
    <row r="52" spans="1:9" x14ac:dyDescent="0.2">
      <c r="A52" s="32" t="s">
        <v>97</v>
      </c>
      <c r="B52" s="49" t="s">
        <v>98</v>
      </c>
      <c r="C52" s="34"/>
      <c r="D52" s="35"/>
      <c r="E52" s="35"/>
      <c r="F52" s="19"/>
    </row>
    <row r="53" spans="1:9" ht="26.25" thickBot="1" x14ac:dyDescent="0.25">
      <c r="A53" s="61" t="s">
        <v>99</v>
      </c>
      <c r="B53" s="62" t="s">
        <v>100</v>
      </c>
      <c r="C53" s="63"/>
      <c r="D53" s="64"/>
      <c r="E53" s="64"/>
      <c r="F53" s="65"/>
      <c r="I53" s="66"/>
    </row>
    <row r="54" spans="1:9" ht="13.5" thickBot="1" x14ac:dyDescent="0.25">
      <c r="A54" s="67" t="s">
        <v>101</v>
      </c>
      <c r="B54" s="68" t="s">
        <v>102</v>
      </c>
      <c r="C54" s="69">
        <f>C43+C44+C52+C53</f>
        <v>1087589485</v>
      </c>
      <c r="D54" s="70">
        <f t="shared" ref="D54:E54" si="15">D43+D44+D52+D53</f>
        <v>1292798403</v>
      </c>
      <c r="E54" s="70">
        <f t="shared" si="15"/>
        <v>91043866</v>
      </c>
      <c r="F54" s="71">
        <f>F43+F44+F52+F53</f>
        <v>1383842269</v>
      </c>
      <c r="H54" s="72"/>
    </row>
    <row r="55" spans="1:9" x14ac:dyDescent="0.2">
      <c r="H55" s="72"/>
    </row>
    <row r="56" spans="1:9" x14ac:dyDescent="0.2">
      <c r="C56" s="72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2018-09-25T05:54:13Z</dcterms:modified>
</cp:coreProperties>
</file>