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User\Desktop\2018\Költségvetés módosítás\2018_06_30\"/>
    </mc:Choice>
  </mc:AlternateContent>
  <xr:revisionPtr revIDLastSave="0" documentId="13_ncr:1_{EBA38E82-C5F3-4BE1-B913-4CD8B018CA90}" xr6:coauthVersionLast="36" xr6:coauthVersionMax="36" xr10:uidLastSave="{00000000-0000-0000-0000-000000000000}"/>
  <bookViews>
    <workbookView xWindow="0" yWindow="0" windowWidth="18990" windowHeight="6900" tabRatio="596" xr2:uid="{00000000-000D-0000-FFFF-FFFF00000000}"/>
  </bookViews>
  <sheets>
    <sheet name="1.sz. melléklet" sheetId="1" r:id="rId1"/>
    <sheet name="2.sz. melléklet" sheetId="2" r:id="rId2"/>
    <sheet name="3. sz. melléklet" sheetId="3" r:id="rId3"/>
    <sheet name="4.sz. melléklet" sheetId="4" r:id="rId4"/>
    <sheet name="5.sz. melléklet" sheetId="5" r:id="rId5"/>
    <sheet name="6. sz. melléklet " sheetId="30" r:id="rId6"/>
    <sheet name="7.sz. melléklet" sheetId="7" r:id="rId7"/>
    <sheet name="8.sz. melléklet" sheetId="18" r:id="rId8"/>
    <sheet name="9.sz. melléklet" sheetId="9" r:id="rId9"/>
    <sheet name="10.sz. melléklet" sheetId="10" r:id="rId10"/>
    <sheet name="11.sz. melléklet" sheetId="11" r:id="rId11"/>
    <sheet name="12.sz melléklet" sheetId="13" r:id="rId12"/>
    <sheet name="13.sz. melléklet" sheetId="14" r:id="rId13"/>
  </sheets>
  <externalReferences>
    <externalReference r:id="rId14"/>
  </externalReferences>
  <definedNames>
    <definedName name="_xlnm.Print_Area" localSheetId="0">'1.sz. melléklet'!$A$1:$G$41</definedName>
    <definedName name="_xlnm.Print_Area" localSheetId="9">'10.sz. melléklet'!$A$1:$H$40</definedName>
    <definedName name="_xlnm.Print_Area" localSheetId="12">'13.sz. melléklet'!$A$1:$O$26</definedName>
  </definedNames>
  <calcPr calcId="162913"/>
</workbook>
</file>

<file path=xl/calcChain.xml><?xml version="1.0" encoding="utf-8"?>
<calcChain xmlns="http://schemas.openxmlformats.org/spreadsheetml/2006/main">
  <c r="D17" i="13" l="1"/>
  <c r="C17" i="13"/>
  <c r="D13" i="13"/>
  <c r="C13" i="13"/>
  <c r="D36" i="1"/>
  <c r="C36" i="1"/>
  <c r="H20" i="2"/>
  <c r="G20" i="2"/>
  <c r="E13" i="4"/>
  <c r="D13" i="4"/>
  <c r="E12" i="4"/>
  <c r="D12" i="4"/>
  <c r="E11" i="4"/>
  <c r="D11" i="4"/>
  <c r="D24" i="13" l="1"/>
  <c r="D23" i="13"/>
  <c r="D22" i="13"/>
  <c r="C22" i="13"/>
  <c r="D18" i="13"/>
  <c r="D16" i="13"/>
  <c r="D14" i="13"/>
  <c r="D15" i="13"/>
  <c r="D12" i="13"/>
  <c r="D10" i="13"/>
  <c r="D11" i="13"/>
  <c r="C11" i="13"/>
  <c r="C10" i="13"/>
  <c r="E33" i="11" l="1"/>
  <c r="E32" i="11"/>
  <c r="E31" i="11"/>
  <c r="E30" i="11"/>
  <c r="E29" i="11"/>
  <c r="E28" i="11"/>
  <c r="E27" i="11"/>
  <c r="E26" i="11"/>
  <c r="E25" i="11"/>
  <c r="E24" i="11"/>
  <c r="E23" i="11"/>
  <c r="E22" i="11"/>
  <c r="E18" i="11"/>
  <c r="E17" i="11"/>
  <c r="E16" i="11"/>
  <c r="E15" i="11"/>
  <c r="E14" i="11"/>
  <c r="E13" i="11"/>
  <c r="E12" i="11"/>
  <c r="E11" i="11"/>
  <c r="E10" i="11"/>
  <c r="E9" i="11"/>
  <c r="C19" i="11"/>
  <c r="E16" i="9"/>
  <c r="E48" i="9"/>
  <c r="E9" i="9"/>
  <c r="D9" i="9"/>
  <c r="E51" i="9" l="1"/>
  <c r="H49" i="30" l="1"/>
  <c r="H48" i="30"/>
  <c r="H47" i="30"/>
  <c r="H45" i="30"/>
  <c r="H44" i="30"/>
  <c r="H43" i="30"/>
  <c r="H42" i="30"/>
  <c r="H41" i="30"/>
  <c r="H39" i="30"/>
  <c r="H38" i="30"/>
  <c r="H37" i="30"/>
  <c r="H36" i="30"/>
  <c r="H35" i="30"/>
  <c r="H34" i="30"/>
  <c r="H33" i="30"/>
  <c r="H32" i="30"/>
  <c r="H31" i="30"/>
  <c r="H30" i="30"/>
  <c r="H29" i="30"/>
  <c r="H26" i="30"/>
  <c r="H25" i="30"/>
  <c r="H24" i="30"/>
  <c r="H23" i="30"/>
  <c r="H22" i="30"/>
  <c r="H20" i="30"/>
  <c r="H18" i="30"/>
  <c r="H17" i="30"/>
  <c r="H16" i="30"/>
  <c r="H15" i="30"/>
  <c r="H14" i="30"/>
  <c r="H13" i="30"/>
  <c r="H12" i="30"/>
  <c r="H11" i="30"/>
  <c r="H10" i="30"/>
  <c r="H9" i="30"/>
  <c r="H8" i="30"/>
  <c r="E51" i="30"/>
  <c r="E50" i="30"/>
  <c r="E43" i="30"/>
  <c r="E38" i="30"/>
  <c r="E37" i="30"/>
  <c r="E34" i="30"/>
  <c r="E33" i="30"/>
  <c r="E21" i="30"/>
  <c r="E17" i="30"/>
  <c r="E16" i="30"/>
  <c r="E12" i="30"/>
  <c r="E11" i="30"/>
  <c r="E10" i="30"/>
  <c r="E9" i="30"/>
  <c r="E8" i="30"/>
  <c r="G53" i="30"/>
  <c r="E53" i="30"/>
  <c r="F52" i="30"/>
  <c r="C52" i="30"/>
  <c r="E9" i="5"/>
  <c r="E10" i="5"/>
  <c r="E11" i="5"/>
  <c r="D10" i="5"/>
  <c r="D9" i="5"/>
  <c r="D26" i="1"/>
  <c r="C26" i="1"/>
  <c r="E19" i="4"/>
  <c r="E14" i="4"/>
  <c r="E15" i="4"/>
  <c r="E16" i="4"/>
  <c r="E17" i="4"/>
  <c r="D14" i="4"/>
  <c r="H39" i="10"/>
  <c r="G39" i="10"/>
  <c r="G35" i="10"/>
  <c r="G16" i="10"/>
  <c r="G11" i="10"/>
  <c r="G28" i="10"/>
  <c r="G26" i="10"/>
  <c r="D9" i="18"/>
  <c r="C54" i="30" l="1"/>
  <c r="G21" i="10"/>
  <c r="D28" i="3" l="1"/>
  <c r="D30" i="3"/>
  <c r="D26" i="3"/>
  <c r="H27" i="2"/>
  <c r="H16" i="2"/>
  <c r="H15" i="2"/>
  <c r="H14" i="2"/>
  <c r="H13" i="2"/>
  <c r="H12" i="2"/>
  <c r="D27" i="2"/>
  <c r="D21" i="2"/>
  <c r="D20" i="2"/>
  <c r="D14" i="2"/>
  <c r="D13" i="2"/>
  <c r="D12" i="2"/>
  <c r="D10" i="2"/>
  <c r="D40" i="1"/>
  <c r="D38" i="1"/>
  <c r="D37" i="1" s="1"/>
  <c r="D29" i="1"/>
  <c r="D27" i="1" s="1"/>
  <c r="D16" i="1"/>
  <c r="D18" i="1"/>
  <c r="D13" i="1"/>
  <c r="D14" i="1"/>
  <c r="D10" i="1"/>
  <c r="D11" i="1"/>
  <c r="D90" i="7" l="1"/>
  <c r="D88" i="7"/>
  <c r="D86" i="7"/>
  <c r="D83" i="7"/>
  <c r="D73" i="7"/>
  <c r="D68" i="7"/>
  <c r="D66" i="7" s="1"/>
  <c r="D63" i="7"/>
  <c r="D60" i="7"/>
  <c r="D49" i="7"/>
  <c r="D47" i="7"/>
  <c r="D44" i="7"/>
  <c r="D37" i="7"/>
  <c r="D32" i="7"/>
  <c r="D26" i="7"/>
  <c r="D21" i="7" s="1"/>
  <c r="D16" i="7"/>
  <c r="D8" i="7"/>
  <c r="D7" i="7" l="1"/>
  <c r="D53" i="7" s="1"/>
  <c r="D94" i="7"/>
  <c r="E25" i="1"/>
  <c r="C40" i="1"/>
  <c r="C38" i="1"/>
  <c r="C37" i="1" s="1"/>
  <c r="C29" i="1"/>
  <c r="C27" i="1" s="1"/>
  <c r="C18" i="1"/>
  <c r="C16" i="1"/>
  <c r="C14" i="1"/>
  <c r="C13" i="1"/>
  <c r="C11" i="1"/>
  <c r="C10" i="1"/>
  <c r="C9" i="1" l="1"/>
  <c r="C12" i="1"/>
  <c r="C31" i="1"/>
  <c r="G19" i="13"/>
  <c r="F19" i="13"/>
  <c r="C11" i="3" l="1"/>
  <c r="D16" i="9" l="1"/>
  <c r="F53" i="30" l="1"/>
  <c r="H53" i="30" s="1"/>
  <c r="C18" i="13"/>
  <c r="D19" i="11"/>
  <c r="E19" i="11" s="1"/>
  <c r="E27" i="1" l="1"/>
  <c r="E29" i="1"/>
  <c r="F54" i="30"/>
  <c r="C34" i="11" l="1"/>
  <c r="F45" i="7"/>
  <c r="F46" i="7"/>
  <c r="F13" i="7"/>
  <c r="F14" i="7"/>
  <c r="F91" i="7"/>
  <c r="F64" i="7"/>
  <c r="F82" i="7"/>
  <c r="E37" i="7"/>
  <c r="F25" i="13" l="1"/>
  <c r="E19" i="13"/>
  <c r="G52" i="30"/>
  <c r="H52" i="30" s="1"/>
  <c r="O14" i="14" l="1"/>
  <c r="D34" i="11" l="1"/>
  <c r="E34" i="11" s="1"/>
  <c r="E38" i="11"/>
  <c r="D38" i="11"/>
  <c r="C38" i="11"/>
  <c r="D52" i="30"/>
  <c r="E52" i="30" s="1"/>
  <c r="H29" i="2" l="1"/>
  <c r="G27" i="2"/>
  <c r="G29" i="2" s="1"/>
  <c r="C27" i="2"/>
  <c r="D29" i="2" l="1"/>
  <c r="E40" i="1" l="1"/>
  <c r="C29" i="2"/>
  <c r="E90" i="7" l="1"/>
  <c r="E68" i="7" l="1"/>
  <c r="E49" i="7"/>
  <c r="F29" i="7"/>
  <c r="D17" i="1" l="1"/>
  <c r="D29" i="3"/>
  <c r="D11" i="2"/>
  <c r="C16" i="13" l="1"/>
  <c r="D11" i="3" l="1"/>
  <c r="E11" i="3" s="1"/>
  <c r="E24" i="1"/>
  <c r="D10" i="18"/>
  <c r="D31" i="1" l="1"/>
  <c r="E31" i="1" s="1"/>
  <c r="E63" i="7"/>
  <c r="E83" i="7"/>
  <c r="D48" i="9"/>
  <c r="D51" i="9" s="1"/>
  <c r="E44" i="7"/>
  <c r="E47" i="7"/>
  <c r="E8" i="7"/>
  <c r="E16" i="7"/>
  <c r="E26" i="7"/>
  <c r="E21" i="7" s="1"/>
  <c r="E73" i="7"/>
  <c r="F62" i="7"/>
  <c r="E88" i="7"/>
  <c r="E86" i="7"/>
  <c r="E60" i="7"/>
  <c r="C22" i="1"/>
  <c r="F92" i="7"/>
  <c r="F89" i="7"/>
  <c r="F80" i="7"/>
  <c r="F78" i="7"/>
  <c r="F77" i="7"/>
  <c r="F76" i="7"/>
  <c r="F75" i="7"/>
  <c r="F74" i="7"/>
  <c r="F72" i="7"/>
  <c r="F71" i="7"/>
  <c r="F70" i="7"/>
  <c r="F69" i="7"/>
  <c r="F67" i="7"/>
  <c r="F61" i="7"/>
  <c r="E32" i="7"/>
  <c r="F49" i="7"/>
  <c r="F52" i="7"/>
  <c r="F51" i="7"/>
  <c r="F48" i="7"/>
  <c r="F43" i="7"/>
  <c r="F42" i="7"/>
  <c r="F41" i="7"/>
  <c r="F40" i="7"/>
  <c r="F39" i="7"/>
  <c r="F36" i="7"/>
  <c r="F35" i="7"/>
  <c r="F34" i="7"/>
  <c r="F33" i="7"/>
  <c r="F31" i="7"/>
  <c r="F30" i="7"/>
  <c r="F28" i="7"/>
  <c r="F27" i="7"/>
  <c r="F25" i="7"/>
  <c r="F24" i="7"/>
  <c r="F23" i="7"/>
  <c r="F22" i="7"/>
  <c r="F20" i="7"/>
  <c r="F19" i="7"/>
  <c r="F18" i="7"/>
  <c r="F17" i="7"/>
  <c r="F15" i="7"/>
  <c r="F12" i="7"/>
  <c r="F11" i="7"/>
  <c r="F9" i="7"/>
  <c r="D15" i="4"/>
  <c r="D16" i="4"/>
  <c r="D17" i="4"/>
  <c r="D19" i="4"/>
  <c r="G12" i="2"/>
  <c r="G13" i="2"/>
  <c r="G14" i="2"/>
  <c r="G15" i="2"/>
  <c r="G16" i="2"/>
  <c r="C10" i="2"/>
  <c r="C12" i="2"/>
  <c r="C13" i="2"/>
  <c r="C14" i="2"/>
  <c r="C28" i="3"/>
  <c r="C30" i="3"/>
  <c r="C26" i="3"/>
  <c r="F15" i="4"/>
  <c r="H11" i="10"/>
  <c r="H16" i="10"/>
  <c r="F2" i="9"/>
  <c r="O22" i="14"/>
  <c r="C23" i="13"/>
  <c r="E34" i="10"/>
  <c r="F34" i="10"/>
  <c r="E16" i="1"/>
  <c r="E18" i="1"/>
  <c r="E10" i="1"/>
  <c r="E13" i="1"/>
  <c r="E11" i="1"/>
  <c r="J2" i="30"/>
  <c r="C24" i="13"/>
  <c r="C21" i="2"/>
  <c r="C20" i="2"/>
  <c r="D34" i="10"/>
  <c r="G29" i="10" s="1"/>
  <c r="G37" i="10" s="1"/>
  <c r="G40" i="10" s="1"/>
  <c r="H26" i="10"/>
  <c r="O13" i="14"/>
  <c r="O10" i="14"/>
  <c r="H28" i="10"/>
  <c r="H35" i="10"/>
  <c r="L2" i="2"/>
  <c r="G2" i="3"/>
  <c r="H2" i="4"/>
  <c r="H2" i="5"/>
  <c r="I55" i="7"/>
  <c r="I2" i="7"/>
  <c r="F2" i="18"/>
  <c r="H2" i="10"/>
  <c r="G2" i="11"/>
  <c r="O19" i="14"/>
  <c r="O20" i="14"/>
  <c r="O21" i="14"/>
  <c r="O23" i="14"/>
  <c r="O18" i="14"/>
  <c r="O11" i="14"/>
  <c r="O12" i="14"/>
  <c r="O2" i="14"/>
  <c r="H2" i="13"/>
  <c r="E25" i="13"/>
  <c r="G25" i="13"/>
  <c r="D16" i="14"/>
  <c r="E16" i="14"/>
  <c r="F16" i="14"/>
  <c r="F24" i="14"/>
  <c r="G16" i="14"/>
  <c r="H16" i="14"/>
  <c r="I16" i="14"/>
  <c r="J16" i="14"/>
  <c r="K16" i="14"/>
  <c r="L16" i="14"/>
  <c r="M16" i="14"/>
  <c r="N16" i="14"/>
  <c r="N24" i="14"/>
  <c r="C24" i="14"/>
  <c r="D24" i="14"/>
  <c r="E24" i="14"/>
  <c r="M24" i="14"/>
  <c r="L24" i="14"/>
  <c r="K24" i="14"/>
  <c r="G24" i="14"/>
  <c r="H24" i="14"/>
  <c r="I24" i="14"/>
  <c r="J24" i="14"/>
  <c r="F13" i="4" l="1"/>
  <c r="D20" i="1"/>
  <c r="D22" i="2"/>
  <c r="D24" i="2" s="1"/>
  <c r="D23" i="2"/>
  <c r="D22" i="1"/>
  <c r="E22" i="1" s="1"/>
  <c r="H21" i="2"/>
  <c r="D15" i="2"/>
  <c r="D21" i="1"/>
  <c r="D32" i="3"/>
  <c r="H22" i="2"/>
  <c r="E19" i="1"/>
  <c r="F19" i="4"/>
  <c r="F14" i="4"/>
  <c r="F17" i="4"/>
  <c r="E26" i="3"/>
  <c r="F16" i="4"/>
  <c r="C29" i="3"/>
  <c r="C27" i="3" s="1"/>
  <c r="C17" i="1"/>
  <c r="C15" i="1" s="1"/>
  <c r="C32" i="3"/>
  <c r="C21" i="1"/>
  <c r="G21" i="2"/>
  <c r="F12" i="4"/>
  <c r="C14" i="13"/>
  <c r="C20" i="1"/>
  <c r="E37" i="1"/>
  <c r="E38" i="1"/>
  <c r="D9" i="1"/>
  <c r="E9" i="1" s="1"/>
  <c r="D12" i="1"/>
  <c r="E12" i="1" s="1"/>
  <c r="F63" i="7"/>
  <c r="F44" i="7"/>
  <c r="G54" i="30"/>
  <c r="H54" i="30" s="1"/>
  <c r="N25" i="14"/>
  <c r="J25" i="14"/>
  <c r="E25" i="14"/>
  <c r="I25" i="14"/>
  <c r="F25" i="14"/>
  <c r="K25" i="14"/>
  <c r="H25" i="14"/>
  <c r="G25" i="14"/>
  <c r="M25" i="14"/>
  <c r="C10" i="3"/>
  <c r="O24" i="14"/>
  <c r="L25" i="14"/>
  <c r="D25" i="14"/>
  <c r="C15" i="13"/>
  <c r="F88" i="7"/>
  <c r="C22" i="2"/>
  <c r="H26" i="2"/>
  <c r="C23" i="2"/>
  <c r="F16" i="7"/>
  <c r="F8" i="7"/>
  <c r="D11" i="5"/>
  <c r="F47" i="7"/>
  <c r="G22" i="2"/>
  <c r="D54" i="30"/>
  <c r="E54" i="30" s="1"/>
  <c r="F32" i="7"/>
  <c r="H21" i="10"/>
  <c r="H29" i="10"/>
  <c r="H37" i="10" s="1"/>
  <c r="D10" i="3"/>
  <c r="F90" i="7"/>
  <c r="F60" i="7"/>
  <c r="E66" i="7"/>
  <c r="E7" i="7"/>
  <c r="C9" i="18"/>
  <c r="C10" i="18" s="1"/>
  <c r="D27" i="3"/>
  <c r="F21" i="7"/>
  <c r="C15" i="2"/>
  <c r="C11" i="2"/>
  <c r="F73" i="7"/>
  <c r="F26" i="7"/>
  <c r="F68" i="7"/>
  <c r="F37" i="7"/>
  <c r="E36" i="1" l="1"/>
  <c r="H40" i="10"/>
  <c r="E53" i="7"/>
  <c r="H19" i="2"/>
  <c r="H30" i="2" s="1"/>
  <c r="F11" i="5"/>
  <c r="E10" i="3"/>
  <c r="G26" i="2"/>
  <c r="E31" i="3"/>
  <c r="E27" i="3"/>
  <c r="C23" i="1"/>
  <c r="C32" i="1" s="1"/>
  <c r="D15" i="1"/>
  <c r="E15" i="1" s="1"/>
  <c r="E17" i="1"/>
  <c r="C24" i="2"/>
  <c r="E12" i="5"/>
  <c r="D19" i="13"/>
  <c r="D18" i="4"/>
  <c r="C35" i="1" s="1"/>
  <c r="C39" i="1" s="1"/>
  <c r="C41" i="1" s="1"/>
  <c r="G19" i="2"/>
  <c r="D12" i="5"/>
  <c r="E10" i="18"/>
  <c r="E9" i="18"/>
  <c r="O15" i="14"/>
  <c r="O16" i="14" s="1"/>
  <c r="C16" i="14"/>
  <c r="C25" i="14" s="1"/>
  <c r="O25" i="14" s="1"/>
  <c r="F7" i="7"/>
  <c r="F53" i="7"/>
  <c r="E94" i="7"/>
  <c r="D33" i="3"/>
  <c r="D17" i="2"/>
  <c r="C33" i="3"/>
  <c r="C17" i="2"/>
  <c r="F66" i="7"/>
  <c r="C12" i="13"/>
  <c r="C19" i="13" s="1"/>
  <c r="F10" i="5"/>
  <c r="G30" i="2" l="1"/>
  <c r="D23" i="1"/>
  <c r="E23" i="1" s="1"/>
  <c r="F12" i="5"/>
  <c r="E33" i="3"/>
  <c r="E18" i="4"/>
  <c r="F11" i="4"/>
  <c r="D21" i="4"/>
  <c r="C18" i="2"/>
  <c r="C35" i="3" s="1"/>
  <c r="C26" i="2"/>
  <c r="D26" i="2"/>
  <c r="D35" i="3"/>
  <c r="D34" i="3" s="1"/>
  <c r="D36" i="3" s="1"/>
  <c r="F94" i="7"/>
  <c r="C21" i="13"/>
  <c r="C25" i="13" s="1"/>
  <c r="F18" i="4" l="1"/>
  <c r="D35" i="1"/>
  <c r="D39" i="1" s="1"/>
  <c r="E21" i="4"/>
  <c r="F21" i="4" s="1"/>
  <c r="C34" i="3"/>
  <c r="E35" i="3"/>
  <c r="C19" i="2"/>
  <c r="C30" i="2" s="1"/>
  <c r="D19" i="2"/>
  <c r="D30" i="2" s="1"/>
  <c r="D21" i="13" l="1"/>
  <c r="D25" i="13" s="1"/>
  <c r="E35" i="1"/>
  <c r="C36" i="3"/>
  <c r="E36" i="3" s="1"/>
  <c r="E34" i="3"/>
  <c r="D41" i="1"/>
  <c r="E41" i="1" s="1"/>
  <c r="E39" i="1"/>
  <c r="D32" i="1" l="1"/>
  <c r="E32" i="1" s="1"/>
</calcChain>
</file>

<file path=xl/sharedStrings.xml><?xml version="1.0" encoding="utf-8"?>
<sst xmlns="http://schemas.openxmlformats.org/spreadsheetml/2006/main" count="1031" uniqueCount="584">
  <si>
    <t>ezer Ft-ban</t>
  </si>
  <si>
    <t>Sor-   sz</t>
  </si>
  <si>
    <t>Megnevezés</t>
  </si>
  <si>
    <t>A.</t>
  </si>
  <si>
    <t>B.</t>
  </si>
  <si>
    <t>C.</t>
  </si>
  <si>
    <t>D.</t>
  </si>
  <si>
    <t>E.</t>
  </si>
  <si>
    <t>F.</t>
  </si>
  <si>
    <t>G.</t>
  </si>
  <si>
    <t>BEVÉTELEK</t>
  </si>
  <si>
    <t>I.</t>
  </si>
  <si>
    <t>Működési bevételek</t>
  </si>
  <si>
    <t>1.</t>
  </si>
  <si>
    <t>2.</t>
  </si>
  <si>
    <t>Közhatalmi bevételek</t>
  </si>
  <si>
    <t>2.1</t>
  </si>
  <si>
    <t>2.2</t>
  </si>
  <si>
    <t>II.</t>
  </si>
  <si>
    <t>III.</t>
  </si>
  <si>
    <t>IV.</t>
  </si>
  <si>
    <t>V.</t>
  </si>
  <si>
    <t>Működési célú átvett pénzeszköz</t>
  </si>
  <si>
    <t>Felhalmozási célú átvett pénzeszköz</t>
  </si>
  <si>
    <t>VI.</t>
  </si>
  <si>
    <t>Költségvetési bevételek</t>
  </si>
  <si>
    <t>VII.</t>
  </si>
  <si>
    <t>Költségvetési hiány belső finanszírozása</t>
  </si>
  <si>
    <t xml:space="preserve">  -  előző évi  pénzmaradvány</t>
  </si>
  <si>
    <t>IX.</t>
  </si>
  <si>
    <t xml:space="preserve"> Finanszírozási bevételek </t>
  </si>
  <si>
    <t>BEVÉTELEK mindösszesen</t>
  </si>
  <si>
    <t>KIADÁSOK</t>
  </si>
  <si>
    <t>Működési kiadások</t>
  </si>
  <si>
    <t>Felhalmozási kiadások</t>
  </si>
  <si>
    <t>Tartalékok</t>
  </si>
  <si>
    <t>Általános tartalék</t>
  </si>
  <si>
    <t>Költségvetési kiadások</t>
  </si>
  <si>
    <t>Finanszírozási kiadások</t>
  </si>
  <si>
    <t xml:space="preserve">KIADÁSOK mindösszesen </t>
  </si>
  <si>
    <t>Munkaadót terhelő járulékok</t>
  </si>
  <si>
    <t>3.</t>
  </si>
  <si>
    <t>4.</t>
  </si>
  <si>
    <t>5.</t>
  </si>
  <si>
    <t>6.</t>
  </si>
  <si>
    <t>7.</t>
  </si>
  <si>
    <t>Összes költségvetési működési bevétel</t>
  </si>
  <si>
    <t>Összes működési kiadás</t>
  </si>
  <si>
    <t>Összes működési bevétel</t>
  </si>
  <si>
    <t>Összes költségvetési felhalmozási bevétel</t>
  </si>
  <si>
    <t>Összes felhalmozási bevétel</t>
  </si>
  <si>
    <t>Összes felhalmozási kiadás</t>
  </si>
  <si>
    <t>H.</t>
  </si>
  <si>
    <t> I.</t>
  </si>
  <si>
    <t> III.</t>
  </si>
  <si>
    <t> IV.</t>
  </si>
  <si>
    <t>Költségvetési bevétel</t>
  </si>
  <si>
    <t>Pénzforgalom nélküli bevétel</t>
  </si>
  <si>
    <t>-ebből belső hiányt finansz. pénzmaradvány</t>
  </si>
  <si>
    <t xml:space="preserve">Bevételek mindösszesen </t>
  </si>
  <si>
    <t>összevont létszámkeret</t>
  </si>
  <si>
    <t>Sor-   sz.</t>
  </si>
  <si>
    <t xml:space="preserve">Működési kiadások </t>
  </si>
  <si>
    <t>8.</t>
  </si>
  <si>
    <t xml:space="preserve">Működési kiadások mindösszesen </t>
  </si>
  <si>
    <t>Felújítás</t>
  </si>
  <si>
    <t>Beruházás</t>
  </si>
  <si>
    <t>Felhalmozási kiadások mindösszesen</t>
  </si>
  <si>
    <t>Sor-szám</t>
  </si>
  <si>
    <t>Szakfeladat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</si>
  <si>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</si>
  <si>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</si>
  <si>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</si>
  <si>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</si>
  <si>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</si>
  <si>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</si>
  <si>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</si>
  <si>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</si>
  <si>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</si>
  <si>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</si>
  <si>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</si>
  <si>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</si>
  <si>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</si>
  <si>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</si>
  <si>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</si>
  <si>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</si>
  <si>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</si>
  <si>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</si>
  <si>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</si>
  <si>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</si>
  <si>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</si>
  <si>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</si>
  <si>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</si>
  <si>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</si>
  <si>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</si>
  <si>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</si>
  <si>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</si>
  <si>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</si>
  <si>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</si>
  <si>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</si>
  <si>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</si>
  <si>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Összesen:</t>
  </si>
  <si>
    <t>Tartalék:</t>
  </si>
  <si>
    <t>Mindösszesen:</t>
  </si>
  <si>
    <t>Balatonakali Önkormányzat kiadásai</t>
  </si>
  <si>
    <t xml:space="preserve">Megnevezés                                                                                                       </t>
  </si>
  <si>
    <t>Személyi juttatások</t>
  </si>
  <si>
    <t>1.1</t>
  </si>
  <si>
    <t>1.2</t>
  </si>
  <si>
    <t>1.3</t>
  </si>
  <si>
    <t>Külső személyi juttatások</t>
  </si>
  <si>
    <t>3.1</t>
  </si>
  <si>
    <t>Dologi kiadások</t>
  </si>
  <si>
    <t>3.2</t>
  </si>
  <si>
    <t>Kiadás összesen</t>
  </si>
  <si>
    <t>Balatonakali Önkormányzat bevételei</t>
  </si>
  <si>
    <t>Előző évi költségvetési pénzmaradvány</t>
  </si>
  <si>
    <t>Bevétel összesen</t>
  </si>
  <si>
    <t>Sorsz.</t>
  </si>
  <si>
    <t>Sor-  sz.</t>
  </si>
  <si>
    <t>Feladat megnevezése</t>
  </si>
  <si>
    <t>Egyéb felhalmozási célú kiadások</t>
  </si>
  <si>
    <t>Meglévő tartós rész. kapcs. tőkeemelés</t>
  </si>
  <si>
    <t>Felhalmozási célú pénzeszköz átadás</t>
  </si>
  <si>
    <t>Felhalmozási kiadások összesen</t>
  </si>
  <si>
    <t xml:space="preserve">Balatonakali Önkormányzat általános működésének és ágazati feladatainak </t>
  </si>
  <si>
    <t>Tihanyi Közös Hivatal</t>
  </si>
  <si>
    <t>Óvoda Balatonakali</t>
  </si>
  <si>
    <t>Tűzoltóság</t>
  </si>
  <si>
    <t>Kistérségi társulatnak</t>
  </si>
  <si>
    <t>Mozdulj Balaton</t>
  </si>
  <si>
    <t>Balatonakaliért Közalapítvány</t>
  </si>
  <si>
    <t>Horgászegyesület Balatonakali</t>
  </si>
  <si>
    <t>Balatonakali Sportegyesület</t>
  </si>
  <si>
    <t>Polgárőrség</t>
  </si>
  <si>
    <t>Erdélyi Kör Egyesület</t>
  </si>
  <si>
    <t>Borút Egyesület Akali</t>
  </si>
  <si>
    <t>Iskolai Alapítványok támogatása</t>
  </si>
  <si>
    <t>Vállalkozások támogatása:</t>
  </si>
  <si>
    <t>DRV ZRt (lakossági víz- és csat. szolg. tám.)</t>
  </si>
  <si>
    <t>Balatonakali Önkormányzat gördülő tervezés</t>
  </si>
  <si>
    <t>Bevételek mindösszesen:</t>
  </si>
  <si>
    <t>Pénzforgalom nélküli kiadások</t>
  </si>
  <si>
    <t>Kiadások mindösszesen:</t>
  </si>
  <si>
    <t>Jan.</t>
  </si>
  <si>
    <t>Febr.</t>
  </si>
  <si>
    <t>Márc.</t>
  </si>
  <si>
    <t>Ápr.</t>
  </si>
  <si>
    <t>Máj.</t>
  </si>
  <si>
    <t>Jún.</t>
  </si>
  <si>
    <t>Júl.</t>
  </si>
  <si>
    <t>Aug.</t>
  </si>
  <si>
    <t>Szept.</t>
  </si>
  <si>
    <t>Okt.</t>
  </si>
  <si>
    <t>Nov.</t>
  </si>
  <si>
    <t>Dec.</t>
  </si>
  <si>
    <r>
      <t>Ö</t>
    </r>
    <r>
      <rPr>
        <sz val="9"/>
        <rFont val="Times New Roman"/>
        <family val="1"/>
        <charset val="238"/>
      </rPr>
      <t>sszese</t>
    </r>
    <r>
      <rPr>
        <b/>
        <sz val="9"/>
        <rFont val="Times New Roman"/>
        <family val="1"/>
        <charset val="238"/>
      </rPr>
      <t>n</t>
    </r>
  </si>
  <si>
    <t>J.</t>
  </si>
  <si>
    <t>K.</t>
  </si>
  <si>
    <t>L.</t>
  </si>
  <si>
    <t>M.</t>
  </si>
  <si>
    <t>N.</t>
  </si>
  <si>
    <t>O.</t>
  </si>
  <si>
    <t>Bevételek</t>
  </si>
  <si>
    <t>Saját bevételek</t>
  </si>
  <si>
    <t>Átvett pénzeszközök</t>
  </si>
  <si>
    <t>Támogatás</t>
  </si>
  <si>
    <t>Felhalmozási bevétel</t>
  </si>
  <si>
    <t>Előző havi záró pénzállomány</t>
  </si>
  <si>
    <t>Bevételek összesen (1-5)</t>
  </si>
  <si>
    <t>Kiadások</t>
  </si>
  <si>
    <t>Felújítási kiadások</t>
  </si>
  <si>
    <t>Tartalék felhasználása</t>
  </si>
  <si>
    <t>Kiadások összesen (7-11)</t>
  </si>
  <si>
    <t>Egyenleg (havi záró pénzállomány</t>
  </si>
  <si>
    <t>Átadott pénzeszköz</t>
  </si>
  <si>
    <t>Összesen</t>
  </si>
  <si>
    <t>Munkaadókat terhelő járulékok</t>
  </si>
  <si>
    <t>Beruházások</t>
  </si>
  <si>
    <t>Kötelező feladat</t>
  </si>
  <si>
    <t>Önként vállalt feladat</t>
  </si>
  <si>
    <t>X</t>
  </si>
  <si>
    <t>adatok Ft-ban</t>
  </si>
  <si>
    <t>Önkormányzati hivatal működésének támogatása</t>
  </si>
  <si>
    <t>Településüzemeltetéshez kapcsolódó feladatellátás támogatása</t>
  </si>
  <si>
    <t>a.)</t>
  </si>
  <si>
    <t>zöldterület-gazdálkodással kapcs.feladat tám.</t>
  </si>
  <si>
    <t>b.)</t>
  </si>
  <si>
    <t>közvilágítás fenntartásának támogatása</t>
  </si>
  <si>
    <t>c,)</t>
  </si>
  <si>
    <t>köztemető fenntart.kapcs.feladatok tám.</t>
  </si>
  <si>
    <t>d. )</t>
  </si>
  <si>
    <t>közutak fenntartásának támogatása</t>
  </si>
  <si>
    <t>Egyéb kötelező önkormányzati feldadatok támogatása</t>
  </si>
  <si>
    <t>óvoda pedagógusok</t>
  </si>
  <si>
    <t>"nev.munkáját segítők</t>
  </si>
  <si>
    <t>összesen</t>
  </si>
  <si>
    <t>Gyermekétkeztetés támogatása</t>
  </si>
  <si>
    <t>8 hónap</t>
  </si>
  <si>
    <t>4 hónap</t>
  </si>
  <si>
    <t>Beszámítás összege</t>
  </si>
  <si>
    <t>4.1</t>
  </si>
  <si>
    <t>4.2</t>
  </si>
  <si>
    <t>4.3</t>
  </si>
  <si>
    <t>Könyvtári, közművelődési és múzeumi feladatok</t>
  </si>
  <si>
    <t>5.1</t>
  </si>
  <si>
    <t>Üdülőhelyi feladatok támogatása</t>
  </si>
  <si>
    <t>5.2</t>
  </si>
  <si>
    <t>Lakott külterülettel kapcsolatos feladatok támogatása</t>
  </si>
  <si>
    <t>Helyi önkorm. általános működésének és ágazati feladatainak támogatása összesen:</t>
  </si>
  <si>
    <t>Rovat száma</t>
  </si>
  <si>
    <t>K1</t>
  </si>
  <si>
    <t>Foglalkoztatottak személyi juttatásai</t>
  </si>
  <si>
    <t>K11</t>
  </si>
  <si>
    <t>1.1.1. Törvény szerinti illetmények, munkabérek</t>
  </si>
  <si>
    <t>K1101</t>
  </si>
  <si>
    <t>K1107</t>
  </si>
  <si>
    <t>K12</t>
  </si>
  <si>
    <t>K121</t>
  </si>
  <si>
    <t>K122</t>
  </si>
  <si>
    <t>K123</t>
  </si>
  <si>
    <t>K2</t>
  </si>
  <si>
    <t>K3</t>
  </si>
  <si>
    <t>Készletbeszerzés</t>
  </si>
  <si>
    <t>Kommunikációs szolg.</t>
  </si>
  <si>
    <t>3.3</t>
  </si>
  <si>
    <t>Szolgáltatási kiadások</t>
  </si>
  <si>
    <t>3.4</t>
  </si>
  <si>
    <t>Kiküldetés, reklám, propagandakiadások</t>
  </si>
  <si>
    <t>K31</t>
  </si>
  <si>
    <t>K32</t>
  </si>
  <si>
    <t>K33</t>
  </si>
  <si>
    <t>K34</t>
  </si>
  <si>
    <t>3.5</t>
  </si>
  <si>
    <t>Különféle befizetések és egyéb dologi kiadások</t>
  </si>
  <si>
    <t>K35</t>
  </si>
  <si>
    <t>3.5.1 Működési célú előzetesen felszámított ÁFA</t>
  </si>
  <si>
    <t>K351</t>
  </si>
  <si>
    <t>1.2.1 Választott tisztségviselők juttatásai</t>
  </si>
  <si>
    <t>1.2.2 Munkavégzésre irányuló egyéb jogviszony</t>
  </si>
  <si>
    <t>1.2.3 Egyéb külső személyi juttatások</t>
  </si>
  <si>
    <t>3.5.2 Fizetendő általános forgalmi adó</t>
  </si>
  <si>
    <t>K352</t>
  </si>
  <si>
    <t>K355</t>
  </si>
  <si>
    <t>Ellátottak pénzbeli juttatásai</t>
  </si>
  <si>
    <t>K4</t>
  </si>
  <si>
    <t>Egyéb működési célú kiadások</t>
  </si>
  <si>
    <t>K5</t>
  </si>
  <si>
    <t>Egyéb működési célú támogatások ÁH-n belülre</t>
  </si>
  <si>
    <t>Egyéb működési célú támogatások ÁH-n kívülre</t>
  </si>
  <si>
    <t>K506</t>
  </si>
  <si>
    <t>K512</t>
  </si>
  <si>
    <t>5.3</t>
  </si>
  <si>
    <t>K6</t>
  </si>
  <si>
    <t>6.1</t>
  </si>
  <si>
    <t>6.2</t>
  </si>
  <si>
    <t>Ingatlanok beszerzése, létesítése</t>
  </si>
  <si>
    <t>K62</t>
  </si>
  <si>
    <t>6.3</t>
  </si>
  <si>
    <t>Informatikai eszközök beszerzése, létesítése</t>
  </si>
  <si>
    <t>K63</t>
  </si>
  <si>
    <t>6.4</t>
  </si>
  <si>
    <t>Egyéb tárgyi eszközök beszerzése, létesítése</t>
  </si>
  <si>
    <t>K64</t>
  </si>
  <si>
    <t>6.5</t>
  </si>
  <si>
    <t>Meglévő részesedések növeléséhez kapcs.kiadások</t>
  </si>
  <si>
    <t>Beruházási célú előzetesen felszámított ÁFA</t>
  </si>
  <si>
    <t>K67</t>
  </si>
  <si>
    <t>Felújítások</t>
  </si>
  <si>
    <t>K7</t>
  </si>
  <si>
    <t>7.1</t>
  </si>
  <si>
    <t>Ingatlanok felújítása</t>
  </si>
  <si>
    <t>K71</t>
  </si>
  <si>
    <t>7.2</t>
  </si>
  <si>
    <t>Felújítási célú előzetesen felszámított ÁFA</t>
  </si>
  <si>
    <t>K74</t>
  </si>
  <si>
    <t>K8</t>
  </si>
  <si>
    <t>8.1</t>
  </si>
  <si>
    <t>Egyéb felhalmozási célú támogatások ÁH-n kívülre</t>
  </si>
  <si>
    <t xml:space="preserve">1. </t>
  </si>
  <si>
    <t>Működési célú támogatások ÁH-n belülről</t>
  </si>
  <si>
    <t>B1</t>
  </si>
  <si>
    <t>Önkormányzatok működési támogatásai</t>
  </si>
  <si>
    <t>B11</t>
  </si>
  <si>
    <t>B16</t>
  </si>
  <si>
    <t>Egyéb működési célú támogatások ÁH-n belülről</t>
  </si>
  <si>
    <t>Felhalmozási célú támogatások ÁH-n belülről</t>
  </si>
  <si>
    <t>B2</t>
  </si>
  <si>
    <t>Egyéb felhalmozási célú támogatások ÁH-n belülről</t>
  </si>
  <si>
    <t>B25</t>
  </si>
  <si>
    <t>Vagyoni típusú adók</t>
  </si>
  <si>
    <t>Termékek és szolgáltatások adói</t>
  </si>
  <si>
    <t>B3</t>
  </si>
  <si>
    <t>B34</t>
  </si>
  <si>
    <t>B35</t>
  </si>
  <si>
    <t>3.2.1 Értékesítési és forgalmi adók</t>
  </si>
  <si>
    <t>B351</t>
  </si>
  <si>
    <t>3.2.2 Gépjárműadók</t>
  </si>
  <si>
    <t>B352</t>
  </si>
  <si>
    <t>3.2.3Egyéb áruhasználati és szolgáltatási adók</t>
  </si>
  <si>
    <t>Egyéb közhatalmi bevételek</t>
  </si>
  <si>
    <t>B36</t>
  </si>
  <si>
    <t>Készletértékesítés ellenértéke</t>
  </si>
  <si>
    <t>B4</t>
  </si>
  <si>
    <t>B401</t>
  </si>
  <si>
    <t>Szolgáltatások ellenértéke</t>
  </si>
  <si>
    <t>B402</t>
  </si>
  <si>
    <t>B403</t>
  </si>
  <si>
    <t>Közvetített szolgáltatások ellenértéke</t>
  </si>
  <si>
    <t>Tulajdonosi bevételek</t>
  </si>
  <si>
    <t>4.4</t>
  </si>
  <si>
    <t>4.5</t>
  </si>
  <si>
    <t>4.6</t>
  </si>
  <si>
    <t>Kiszámlázott általános forgalmi adó</t>
  </si>
  <si>
    <t>4.7</t>
  </si>
  <si>
    <t>Kamatbevételek</t>
  </si>
  <si>
    <t>4.8</t>
  </si>
  <si>
    <t>Egyéb működési bevételek</t>
  </si>
  <si>
    <t>B410</t>
  </si>
  <si>
    <t>B408</t>
  </si>
  <si>
    <t>B406</t>
  </si>
  <si>
    <t>B404</t>
  </si>
  <si>
    <t>Működési célú átvett pénzeszközök</t>
  </si>
  <si>
    <t>B6</t>
  </si>
  <si>
    <t>Egyéb működési célú átvett pénzeszközök</t>
  </si>
  <si>
    <t>B63</t>
  </si>
  <si>
    <t>Felhalmozási célú átvett pénzeszközök</t>
  </si>
  <si>
    <t>Egyéb felhalmozási célú átvett pénzeszközök</t>
  </si>
  <si>
    <t>B7</t>
  </si>
  <si>
    <t>2.3. Egyéb közhatalmi bevételek</t>
  </si>
  <si>
    <t>2.2 Termékek és szolgáltatások adói</t>
  </si>
  <si>
    <t>2.1 Vagyoni típusú adók</t>
  </si>
  <si>
    <t>Működési célú támogatások</t>
  </si>
  <si>
    <t>B21</t>
  </si>
  <si>
    <t>Önkormányzatok működési támogatása</t>
  </si>
  <si>
    <t>B813</t>
  </si>
  <si>
    <t>Beruházási kiadások</t>
  </si>
  <si>
    <t>Felhamozási célú átvett pénzeszközök</t>
  </si>
  <si>
    <t>VIII.</t>
  </si>
  <si>
    <t>Belföldi értékpapírok bevételei</t>
  </si>
  <si>
    <t>Külföldi finanszírozás bevételei</t>
  </si>
  <si>
    <t>Felhamozási célú támogatások</t>
  </si>
  <si>
    <t>052020 Szennyvíz gyűjtése, tisztítása, elhelyezése</t>
  </si>
  <si>
    <t>051030 Nem veszélyes hulladék vegyes begyűjtése, szállítása, átrakása</t>
  </si>
  <si>
    <t>045160 Közutak, hidak, alagutak üzemeltetése, fenntartása</t>
  </si>
  <si>
    <t>081071 Üdülői szálláshely szolgáltatás és étkeztetés</t>
  </si>
  <si>
    <t>096010 Óvodai intézményi étkeztetés</t>
  </si>
  <si>
    <t>083030 Egyéb kiadói tevékenység</t>
  </si>
  <si>
    <t>013350 Az önkormányzati vagyonnal való gazdálkodással kapcsolatos feladatok</t>
  </si>
  <si>
    <t>066010 Zöldterület-kezelés</t>
  </si>
  <si>
    <t>011130 Önkormányzatok és önkormányzati hivatalok jogalkotó és általános igazgatási tevékenysége</t>
  </si>
  <si>
    <t>016080 Kiemelt állami és önkormányzati rendezvények</t>
  </si>
  <si>
    <t>064010 Közvilágítás</t>
  </si>
  <si>
    <t>018010 Önkormányzatok elszámolásai a központi költségvetéssel</t>
  </si>
  <si>
    <t>018030 Támogatási célú finanszírozási műveletek</t>
  </si>
  <si>
    <t>086030 Nemzetközi kulturális együttműködés</t>
  </si>
  <si>
    <t>031060 Bűnmegelőzés</t>
  </si>
  <si>
    <t>032020 Tűz- és katasztrófavédelmi tevékenységek</t>
  </si>
  <si>
    <t>091110 Óvodai nevelés, ellátás szakmai feladatai</t>
  </si>
  <si>
    <t>091140 Óvodai nevelés, ellátás működtetési feladatai</t>
  </si>
  <si>
    <t>072111 Háziorvosi alapellátás</t>
  </si>
  <si>
    <t>072112 Háziorvosi ügyeleti ellátás</t>
  </si>
  <si>
    <t>074011 Foglalkozás-egészségügyi alapellátás</t>
  </si>
  <si>
    <t>072311 Fogorvosi alapellátás</t>
  </si>
  <si>
    <t>072450 Fizikoterápiás szolgáltatás</t>
  </si>
  <si>
    <t>104242 Gyermekjóléti szolgáltatások</t>
  </si>
  <si>
    <t>107052 Házi segítségnyújtás</t>
  </si>
  <si>
    <t>107060 Egyéb szociális természetbeni és pénzbeli ellátások</t>
  </si>
  <si>
    <t>084031 Civil szervezetek működési támogatása</t>
  </si>
  <si>
    <t>082044 Könyvtári szolgáltatások</t>
  </si>
  <si>
    <t>082084 Közművelődés - kulturális alapú gazdaságfejlesztés</t>
  </si>
  <si>
    <t>081045 Szabadidősport tevékenység és támogatása</t>
  </si>
  <si>
    <t>081061 Szabadidős park, fürdő és strandszolgáltatás</t>
  </si>
  <si>
    <t>013320 Köztemető-fenntartás és működtetés</t>
  </si>
  <si>
    <t>K1109</t>
  </si>
  <si>
    <t>2.3</t>
  </si>
  <si>
    <t xml:space="preserve">Központi, irányító szervi támogatás </t>
  </si>
  <si>
    <t>K915</t>
  </si>
  <si>
    <t>pedagógus II. kiegészító támogatá</t>
  </si>
  <si>
    <t>K1104</t>
  </si>
  <si>
    <t>K1113</t>
  </si>
  <si>
    <t>Elvonások és befizetések</t>
  </si>
  <si>
    <t>K502</t>
  </si>
  <si>
    <t>5.4</t>
  </si>
  <si>
    <t>8.2</t>
  </si>
  <si>
    <t>Felhalmozási bevételek</t>
  </si>
  <si>
    <t xml:space="preserve">B5 </t>
  </si>
  <si>
    <t>Ingatlanok értékesítése</t>
  </si>
  <si>
    <t>B52</t>
  </si>
  <si>
    <t>Elvonások és befizetések kiadásai</t>
  </si>
  <si>
    <t>Veszprém Megyei Rendőr-főkapitányság</t>
  </si>
  <si>
    <t>Háziorvosi ügyeleti ellátás</t>
  </si>
  <si>
    <t>Jelzőrendszeres házi segítségnyújtás</t>
  </si>
  <si>
    <t>Belföldi finanszírozás bevételei</t>
  </si>
  <si>
    <t>B81</t>
  </si>
  <si>
    <t>Maradvány igénybevétele</t>
  </si>
  <si>
    <t>ÁH-n belüli megelőlegezések</t>
  </si>
  <si>
    <t>B814</t>
  </si>
  <si>
    <t>Államháztartáson belüli megelőlegezések</t>
  </si>
  <si>
    <t>041233 Hosszabb időtartamú közfoglalkoztatás</t>
  </si>
  <si>
    <t>K513</t>
  </si>
  <si>
    <t>1. melléklet</t>
  </si>
  <si>
    <t>2. melléklet</t>
  </si>
  <si>
    <t>3. melléklet</t>
  </si>
  <si>
    <t>4. melléklet</t>
  </si>
  <si>
    <t>5. melléklet</t>
  </si>
  <si>
    <t>6. melléklet</t>
  </si>
  <si>
    <t>7. melléklet</t>
  </si>
  <si>
    <t>8. melléklet</t>
  </si>
  <si>
    <t>9. melléklet</t>
  </si>
  <si>
    <t>10. melléklet</t>
  </si>
  <si>
    <t>11. melléklet</t>
  </si>
  <si>
    <t>12. melléklet</t>
  </si>
  <si>
    <t>13. melléklet</t>
  </si>
  <si>
    <t>9.1</t>
  </si>
  <si>
    <t>ÁH-n belüli megelőlegezések visszafizetése</t>
  </si>
  <si>
    <t>9.2</t>
  </si>
  <si>
    <t>K914</t>
  </si>
  <si>
    <t>K91</t>
  </si>
  <si>
    <t xml:space="preserve">III. </t>
  </si>
  <si>
    <t>6 és 13 különbsége)</t>
  </si>
  <si>
    <t>1.4</t>
  </si>
  <si>
    <t>1.5</t>
  </si>
  <si>
    <t xml:space="preserve">Szociális, gyermekjóléti és gyermekétkeztetési feladatok támogatása </t>
  </si>
  <si>
    <t xml:space="preserve">Köznevelési feladatok támogatása </t>
  </si>
  <si>
    <t>Kulturális feladatok támogatása</t>
  </si>
  <si>
    <t xml:space="preserve">Általános feladatok támogatása </t>
  </si>
  <si>
    <t>Óvodapedagógusok bértámogatása</t>
  </si>
  <si>
    <t>Óvodaműködtetés támogatása</t>
  </si>
  <si>
    <t>3.5.4 Egyéb dologi kiadások</t>
  </si>
  <si>
    <t>3.5.3 Kamatkiadások</t>
  </si>
  <si>
    <t>K353</t>
  </si>
  <si>
    <t>2.4</t>
  </si>
  <si>
    <t>Egyes jövedelem pótló támogatások kiegészítése</t>
  </si>
  <si>
    <t>Kistelepülések szociális feladatainak támogatása</t>
  </si>
  <si>
    <t>1.6</t>
  </si>
  <si>
    <t>Szociális étkeztetés</t>
  </si>
  <si>
    <t>1.1.4. Béren kívüli juttatások</t>
  </si>
  <si>
    <t>107051 Szociális étkeztetés</t>
  </si>
  <si>
    <t>Gyermekjóléti szolgáltatás</t>
  </si>
  <si>
    <t>Üdülő u. ivóvízhálózat tervezése</t>
  </si>
  <si>
    <t>Keleti lakópark út- és vízelvezetés tervezése</t>
  </si>
  <si>
    <t>PH tervezése</t>
  </si>
  <si>
    <t>Kossuth u. Fő tér kialakítása</t>
  </si>
  <si>
    <t>Finanszírozási bevételek</t>
  </si>
  <si>
    <t>Összes finanszírozási bevétel</t>
  </si>
  <si>
    <t>Összes finanszírozási kiadás</t>
  </si>
  <si>
    <t>Balatonakali Önkormányzat felhalmozási kiadásai</t>
  </si>
  <si>
    <t>B411</t>
  </si>
  <si>
    <t>1.1.5. Közlekedési költségtérítés</t>
  </si>
  <si>
    <t>9.3</t>
  </si>
  <si>
    <t>Forgatási célú belföldi értékpapírok vásárlása</t>
  </si>
  <si>
    <t>K1921</t>
  </si>
  <si>
    <t>B53</t>
  </si>
  <si>
    <t>Egyéb tárgyi eszközök értékesítése</t>
  </si>
  <si>
    <t>Biztosító által fizetett kártérítés</t>
  </si>
  <si>
    <t>szeméttároló fém betéttel 6 db</t>
  </si>
  <si>
    <t>szeméttároló csikktartós 2 db</t>
  </si>
  <si>
    <t xml:space="preserve">Forgószék 2 db </t>
  </si>
  <si>
    <t>Szelektív hulladékgyűjtő 4 db</t>
  </si>
  <si>
    <t>Mandulás gondozása</t>
  </si>
  <si>
    <t>K1110</t>
  </si>
  <si>
    <t>Forgatási célú belföldi értékpapírok beváltása</t>
  </si>
  <si>
    <t>8.3</t>
  </si>
  <si>
    <t>B812</t>
  </si>
  <si>
    <t>Balatonakali Önkormányzat összesített konszolidált működési és felhalmozási egyensúlyát bemutató mérleg</t>
  </si>
  <si>
    <t>066020 Város és községgazdálkodás</t>
  </si>
  <si>
    <t>107053 Jelzőrendszeres házi segítségnyújtás</t>
  </si>
  <si>
    <t>900020 Önkormányzatok funkcióra nem sorolható bevételei</t>
  </si>
  <si>
    <t>900060 Forgatási és befektetési célú finanszírozási műveletek</t>
  </si>
  <si>
    <t>Civil szervezetek tagdíjai</t>
  </si>
  <si>
    <t>Házi segítségnyújtás</t>
  </si>
  <si>
    <t>2020. évi eredeti előirányzat</t>
  </si>
  <si>
    <t>Balatonakali Önkormányzat 2018. évi költségvetési összesített konszolidált főösszesítő</t>
  </si>
  <si>
    <t>2018. évi előirányzat</t>
  </si>
  <si>
    <t>1.1.2. Normatív jutalmak</t>
  </si>
  <si>
    <t>K1102</t>
  </si>
  <si>
    <t>Balatonakali Önkormányzat 2018. évi összesített konszolidált működési bevételei</t>
  </si>
  <si>
    <t>Balatonakali Önkormányzat 2018. évi összesített konszolidált működési kiadásai,</t>
  </si>
  <si>
    <t>Balatonakali Önkormányzat 2018. évi összesített költségvetés kormányzati funkciónként</t>
  </si>
  <si>
    <t>Bevétel 2018. évi előirányzat</t>
  </si>
  <si>
    <t>Balatonakali Önkormányzat 2018. évi felhalmozási kiadásai feladatonként/célonként</t>
  </si>
  <si>
    <t>2018. évi támogatása</t>
  </si>
  <si>
    <t>2018. évi eredeti előirányzat</t>
  </si>
  <si>
    <t xml:space="preserve">2019. évi eredeti előirányzat </t>
  </si>
  <si>
    <t>2021. évi eredeti előirányzat</t>
  </si>
  <si>
    <t>Immateriális javak beszerzése, létesítése</t>
  </si>
  <si>
    <t>K61</t>
  </si>
  <si>
    <t>6.6</t>
  </si>
  <si>
    <t>Felhalmozási célú önkormányzati támogatások</t>
  </si>
  <si>
    <t>4.9</t>
  </si>
  <si>
    <t>Általános forgalmi adó visszatérítése</t>
  </si>
  <si>
    <t>B407</t>
  </si>
  <si>
    <t>Polgármesteri illetmény támogatása</t>
  </si>
  <si>
    <t>Temető kerítés</t>
  </si>
  <si>
    <t>Egészségház hőszigetelése</t>
  </si>
  <si>
    <t>Nagymező u. 1607. szennyvíz gerincvezeték kiépítése</t>
  </si>
  <si>
    <t>188/1 hrsz. ivóvíz gerincvezeték, bekötések</t>
  </si>
  <si>
    <t>Szennyvízakna rekonstrukció 5 db</t>
  </si>
  <si>
    <t>Sportöltöző berendezés</t>
  </si>
  <si>
    <t xml:space="preserve">Csapadékvíz elvezetés </t>
  </si>
  <si>
    <t xml:space="preserve">Sportöltöző </t>
  </si>
  <si>
    <t>Akali Halösvény</t>
  </si>
  <si>
    <t>MAG-TÁR-HÁZA</t>
  </si>
  <si>
    <t>Balaton utca</t>
  </si>
  <si>
    <t>Gyűjtős fűnyíró</t>
  </si>
  <si>
    <t>Traktor + munkagépek</t>
  </si>
  <si>
    <t>Mandula telepítés 088/1 hrsz</t>
  </si>
  <si>
    <t>Strand kerítés, kapu</t>
  </si>
  <si>
    <t>Térburkolat - strand</t>
  </si>
  <si>
    <t>Hangosítás - strand</t>
  </si>
  <si>
    <t>Takarítógép</t>
  </si>
  <si>
    <t>Kültéri pad 5 db</t>
  </si>
  <si>
    <t>Wifi - Forrás park</t>
  </si>
  <si>
    <t>Számítógép, laptop</t>
  </si>
  <si>
    <t>Projektor</t>
  </si>
  <si>
    <t>Vetítővászon</t>
  </si>
  <si>
    <t>Országos Mentőszolgálat Alapítvány</t>
  </si>
  <si>
    <t>BÜTE</t>
  </si>
  <si>
    <t>Kővágóörsi Önkéntes Tűzoltó Egyesület</t>
  </si>
  <si>
    <t>Bölcsödei ellátás</t>
  </si>
  <si>
    <t>041140 Területfejlesztés igazgatása</t>
  </si>
  <si>
    <t>047320 Turizmusfejlesztési támogatások és tevékenységek</t>
  </si>
  <si>
    <t>40.</t>
  </si>
  <si>
    <t>Könyvtári eszközök beszerzése</t>
  </si>
  <si>
    <t>Egyéb működési célú támogatások államháztartáson belülre</t>
  </si>
  <si>
    <t>Egyéb működési célú támogatások államháztartáson kívülre</t>
  </si>
  <si>
    <t>Egyéb felhalmozási célú támogatások bevételei államháztartáson belülről</t>
  </si>
  <si>
    <t>Kőrakat felhúzás, medertisztítás 518 m</t>
  </si>
  <si>
    <t>Működési célú támogatások államháztartáson belülről</t>
  </si>
  <si>
    <t>Felhalmozási célú támogatások államháztartáson belülről</t>
  </si>
  <si>
    <t>Egyéb működési célú támogatások államháztartáson belülről</t>
  </si>
  <si>
    <t>Egyéb felhalmozási célú támogatások államháztartáson belülről</t>
  </si>
  <si>
    <t>VI. </t>
  </si>
  <si>
    <t>1. Önkormányzatok működési támogatásai</t>
  </si>
  <si>
    <t>2. Egyéb működési célú támogatások államháztartáson belülről</t>
  </si>
  <si>
    <t>1.1 Önkormányzati hivatal működési támogatása</t>
  </si>
  <si>
    <t xml:space="preserve">1.2 Településüzemeltetés támogatása </t>
  </si>
  <si>
    <t>1.3 Egyéb kötelező feladat ellátása</t>
  </si>
  <si>
    <t>1.4 Üdülőhelyi feladatok</t>
  </si>
  <si>
    <t>1.5 Lakott külterülettel kapcsolatos feladatok támogatása</t>
  </si>
  <si>
    <t>1.6 Polgármesteri illetmény támogatása</t>
  </si>
  <si>
    <t>Munkaadókatt terhelő járulékok</t>
  </si>
  <si>
    <t xml:space="preserve">Ellátottak pénzbeli juttatásai </t>
  </si>
  <si>
    <t>Engedélyezett létszámkeret (összevont)</t>
  </si>
  <si>
    <t>41.</t>
  </si>
  <si>
    <t>082010 Kultúra igazgatása</t>
  </si>
  <si>
    <t>Kiadás    2018. évi előirányzat</t>
  </si>
  <si>
    <t>Költségvetési hiány külső finanszírozása</t>
  </si>
  <si>
    <t>Hitel, kölcsön felvétele</t>
  </si>
  <si>
    <t>Egyéb felhamozási célú kiadások</t>
  </si>
  <si>
    <t>Egyéb működési és felhalmozási célú támogatások államháztartáson kívülre</t>
  </si>
  <si>
    <t>Balatonakali Önkormányzat 2018. évi tartaléka</t>
  </si>
  <si>
    <t>Balatonakali Önkormányzat 2018. évi előirányzat felhasználási (likviditási) ütemterve</t>
  </si>
  <si>
    <t>B355</t>
  </si>
  <si>
    <t>B75</t>
  </si>
  <si>
    <t>K66</t>
  </si>
  <si>
    <t>K89</t>
  </si>
  <si>
    <t>mód./eredeti előirány. (%)</t>
  </si>
  <si>
    <t>1.1.3 Készenléti, ügyeleti, helyettesítési díj</t>
  </si>
  <si>
    <t>1.1.6. Egyéb költségtérítések</t>
  </si>
  <si>
    <t>1.1.7. Foglalkoztatottak egyéb személyi juttatásai</t>
  </si>
  <si>
    <t>1.7 Önkormányzat egyes köznevelési feladatainak támogatása - óvodapedagógusok bértámogatása</t>
  </si>
  <si>
    <t>1.8 Önkormányzat egyes köznevelési feladatainak támogatása - óvodaműködtetés támogatása</t>
  </si>
  <si>
    <t>1.9 Szociális étkeztetés</t>
  </si>
  <si>
    <t>1.10 Gyermekétkeztetés támogatása</t>
  </si>
  <si>
    <t>1.11 Hozzájárulás a pénzbeli szociális ellátáshoz</t>
  </si>
  <si>
    <t>1.12 Könyvtári,közművelődési feladatok támogatása</t>
  </si>
  <si>
    <t>1.13 Helyi önkormányzatok kiegészítő támogatásai</t>
  </si>
  <si>
    <t>1.14 Lakossági víz- és csatornaszolgáltatás támogatása</t>
  </si>
  <si>
    <t>Helyi önkormányzatok kiegészítő támogatásai (bérkompenzáció)</t>
  </si>
  <si>
    <t>Működési célú költségvetési támogatások és kiegészítő támogatások</t>
  </si>
  <si>
    <t>Bevétel 2018. évi mód. előir.</t>
  </si>
  <si>
    <t>Kiadás 2018. évi mód. előir.</t>
  </si>
  <si>
    <t>42.</t>
  </si>
  <si>
    <t>086010 Határon túli magyarok támogatása</t>
  </si>
  <si>
    <t>Strandi útépítési és térburkolati munkák</t>
  </si>
  <si>
    <t>Strand csúszda</t>
  </si>
  <si>
    <t>Szoftver</t>
  </si>
  <si>
    <t>Finanszírozási bevétel</t>
  </si>
  <si>
    <t>7. melléklet folytatása</t>
  </si>
  <si>
    <t>X.</t>
  </si>
  <si>
    <t>az 9/2018. (X.04.) önkormányzati rendelethez</t>
  </si>
  <si>
    <r>
      <t xml:space="preserve">2018. évi mód.előir. </t>
    </r>
    <r>
      <rPr>
        <sz val="8"/>
        <rFont val="Times New Roman"/>
        <family val="1"/>
        <charset val="238"/>
      </rPr>
      <t>(2018.X.04.)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</si>
</sst>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/"/>
  </numFmts>
  <fonts count="22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9"/>
      <name val="Arial"/>
      <family val="2"/>
      <charset val="238"/>
    </font>
    <font>
      <b/>
      <i/>
      <sz val="9"/>
      <color indexed="8"/>
      <name val="Times New Roman"/>
      <family val="1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Times New Roman"/>
      <family val="1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b/>
      <i/>
      <sz val="10"/>
      <name val="Arial"/>
      <family val="2"/>
      <charset val="238"/>
    </font>
    <font>
      <sz val="9"/>
      <color rgb="FFFF0000"/>
      <name val="Times New Roman"/>
      <family val="1"/>
      <charset val="238"/>
    </font>
    <font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23"/>
      </patternFill>
    </fill>
  </fills>
  <borders count="216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/>
      <right style="double">
        <color indexed="8"/>
      </right>
      <top style="double">
        <color indexed="8"/>
      </top>
      <bottom style="double">
        <color indexed="64"/>
      </bottom>
      <diagonal/>
    </border>
    <border>
      <left style="thin">
        <color indexed="64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/>
      <right style="double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 style="double">
        <color indexed="64"/>
      </right>
      <top style="double">
        <color indexed="8"/>
      </top>
      <bottom/>
      <diagonal/>
    </border>
    <border>
      <left style="thin">
        <color indexed="8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64"/>
      </right>
      <top style="thin">
        <color indexed="64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 style="double">
        <color indexed="8"/>
      </top>
      <bottom style="thin">
        <color indexed="64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/>
      <bottom style="double">
        <color indexed="64"/>
      </bottom>
      <diagonal/>
    </border>
    <border>
      <left/>
      <right style="double">
        <color indexed="8"/>
      </right>
      <top style="double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64"/>
      </top>
      <bottom style="double">
        <color indexed="8"/>
      </bottom>
      <diagonal/>
    </border>
    <border>
      <left/>
      <right style="double">
        <color indexed="8"/>
      </right>
      <top style="thin">
        <color indexed="64"/>
      </top>
      <bottom style="double">
        <color indexed="8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 style="thin">
        <color indexed="8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 diagonalUp="1"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/>
      <diagonal style="thin">
        <color indexed="8"/>
      </diagonal>
    </border>
    <border diagonalUp="1">
      <left style="thin">
        <color indexed="8"/>
      </left>
      <right style="double">
        <color indexed="8"/>
      </right>
      <top/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64"/>
      </right>
      <top style="thin">
        <color indexed="64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64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 style="thin">
        <color indexed="64"/>
      </left>
      <right style="double">
        <color indexed="8"/>
      </right>
      <top style="double">
        <color indexed="8"/>
      </top>
      <bottom style="double">
        <color indexed="64"/>
      </bottom>
      <diagonal/>
    </border>
    <border>
      <left style="thin">
        <color indexed="64"/>
      </left>
      <right style="double">
        <color indexed="8"/>
      </right>
      <top style="double">
        <color indexed="8"/>
      </top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64"/>
      </bottom>
      <diagonal/>
    </border>
    <border>
      <left/>
      <right style="double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double">
        <color indexed="8"/>
      </left>
      <right/>
      <top style="medium">
        <color indexed="8"/>
      </top>
      <bottom style="double">
        <color indexed="64"/>
      </bottom>
      <diagonal/>
    </border>
    <border>
      <left/>
      <right/>
      <top style="medium">
        <color indexed="8"/>
      </top>
      <bottom style="double">
        <color indexed="64"/>
      </bottom>
      <diagonal/>
    </border>
    <border>
      <left/>
      <right style="thin">
        <color indexed="64"/>
      </right>
      <top style="medium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double">
        <color indexed="64"/>
      </bottom>
      <diagonal/>
    </border>
    <border>
      <left/>
      <right style="double">
        <color indexed="8"/>
      </right>
      <top style="medium">
        <color indexed="8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double">
        <color indexed="64"/>
      </right>
      <top style="double">
        <color indexed="8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8"/>
      </bottom>
      <diagonal/>
    </border>
    <border diagonalUp="1"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/>
      <right style="double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3" fillId="0" borderId="0"/>
    <xf numFmtId="0" fontId="1" fillId="0" borderId="0"/>
  </cellStyleXfs>
  <cellXfs count="64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9" fontId="2" fillId="0" borderId="10" xfId="0" applyNumberFormat="1" applyFont="1" applyBorder="1" applyAlignment="1">
      <alignment horizontal="right" vertical="center"/>
    </xf>
    <xf numFmtId="49" fontId="2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9" fontId="6" fillId="0" borderId="10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3" fontId="5" fillId="0" borderId="9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right" vertical="center"/>
    </xf>
    <xf numFmtId="9" fontId="7" fillId="0" borderId="10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3" fontId="7" fillId="2" borderId="9" xfId="0" applyNumberFormat="1" applyFont="1" applyFill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9" fontId="6" fillId="0" borderId="14" xfId="0" applyNumberFormat="1" applyFont="1" applyBorder="1" applyAlignment="1">
      <alignment horizontal="right" vertical="center"/>
    </xf>
    <xf numFmtId="0" fontId="5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 wrapText="1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3" fontId="2" fillId="0" borderId="21" xfId="0" applyNumberFormat="1" applyFont="1" applyBorder="1" applyAlignment="1">
      <alignment horizontal="right"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24" xfId="0" applyNumberFormat="1" applyFont="1" applyBorder="1" applyAlignment="1">
      <alignment horizontal="right" vertical="center"/>
    </xf>
    <xf numFmtId="0" fontId="2" fillId="0" borderId="25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3" fontId="7" fillId="2" borderId="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21" xfId="0" applyFont="1" applyBorder="1" applyAlignment="1">
      <alignment vertical="center"/>
    </xf>
    <xf numFmtId="3" fontId="5" fillId="0" borderId="21" xfId="0" applyNumberFormat="1" applyFont="1" applyBorder="1" applyAlignment="1">
      <alignment horizontal="right" vertical="center"/>
    </xf>
    <xf numFmtId="9" fontId="5" fillId="0" borderId="11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9" fontId="2" fillId="0" borderId="24" xfId="0" applyNumberFormat="1" applyFont="1" applyBorder="1" applyAlignment="1">
      <alignment horizontal="right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3" fontId="2" fillId="0" borderId="31" xfId="0" applyNumberFormat="1" applyFont="1" applyBorder="1" applyAlignment="1">
      <alignment horizontal="right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vertical="center"/>
    </xf>
    <xf numFmtId="3" fontId="5" fillId="0" borderId="31" xfId="0" applyNumberFormat="1" applyFont="1" applyBorder="1" applyAlignment="1">
      <alignment horizontal="right" vertical="center"/>
    </xf>
    <xf numFmtId="9" fontId="5" fillId="0" borderId="32" xfId="0" applyNumberFormat="1" applyFont="1" applyBorder="1" applyAlignment="1">
      <alignment horizontal="right" vertical="center"/>
    </xf>
    <xf numFmtId="0" fontId="6" fillId="0" borderId="31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9" fontId="5" fillId="0" borderId="14" xfId="0" applyNumberFormat="1" applyFont="1" applyBorder="1" applyAlignment="1">
      <alignment horizontal="right" vertical="center"/>
    </xf>
    <xf numFmtId="9" fontId="7" fillId="0" borderId="14" xfId="0" applyNumberFormat="1" applyFont="1" applyBorder="1" applyAlignment="1">
      <alignment horizontal="right" vertical="center"/>
    </xf>
    <xf numFmtId="9" fontId="2" fillId="0" borderId="33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/>
    </xf>
    <xf numFmtId="3" fontId="6" fillId="0" borderId="7" xfId="0" applyNumberFormat="1" applyFont="1" applyBorder="1" applyAlignment="1">
      <alignment horizontal="right" vertical="center"/>
    </xf>
    <xf numFmtId="9" fontId="6" fillId="0" borderId="32" xfId="0" applyNumberFormat="1" applyFont="1" applyBorder="1" applyAlignment="1">
      <alignment horizontal="right" vertical="center"/>
    </xf>
    <xf numFmtId="3" fontId="2" fillId="0" borderId="23" xfId="0" applyNumberFormat="1" applyFont="1" applyBorder="1" applyAlignment="1">
      <alignment horizontal="right" vertical="center"/>
    </xf>
    <xf numFmtId="9" fontId="7" fillId="2" borderId="28" xfId="0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 wrapText="1"/>
    </xf>
    <xf numFmtId="3" fontId="2" fillId="0" borderId="31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justify" vertical="center" wrapText="1"/>
    </xf>
    <xf numFmtId="3" fontId="2" fillId="0" borderId="9" xfId="0" applyNumberFormat="1" applyFont="1" applyBorder="1" applyAlignment="1">
      <alignment horizontal="right" vertical="center" wrapText="1"/>
    </xf>
    <xf numFmtId="3" fontId="2" fillId="0" borderId="23" xfId="0" applyNumberFormat="1" applyFont="1" applyBorder="1" applyAlignment="1">
      <alignment horizontal="right" vertical="center" wrapText="1"/>
    </xf>
    <xf numFmtId="9" fontId="2" fillId="0" borderId="27" xfId="0" applyNumberFormat="1" applyFont="1" applyBorder="1" applyAlignment="1">
      <alignment horizontal="right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justify" vertical="center" wrapText="1"/>
    </xf>
    <xf numFmtId="3" fontId="2" fillId="0" borderId="7" xfId="0" applyNumberFormat="1" applyFont="1" applyBorder="1" applyAlignment="1">
      <alignment horizontal="right" vertical="center" wrapText="1"/>
    </xf>
    <xf numFmtId="0" fontId="3" fillId="0" borderId="17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3" fontId="2" fillId="0" borderId="21" xfId="0" applyNumberFormat="1" applyFont="1" applyBorder="1" applyAlignment="1">
      <alignment horizontal="right" vertical="center" wrapText="1"/>
    </xf>
    <xf numFmtId="3" fontId="5" fillId="0" borderId="41" xfId="0" applyNumberFormat="1" applyFont="1" applyBorder="1" applyAlignment="1">
      <alignment horizontal="right" vertical="center" wrapText="1"/>
    </xf>
    <xf numFmtId="9" fontId="6" fillId="0" borderId="42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7" fillId="2" borderId="5" xfId="0" applyNumberFormat="1" applyFont="1" applyFill="1" applyBorder="1" applyAlignment="1">
      <alignment horizontal="right" vertical="center" wrapText="1"/>
    </xf>
    <xf numFmtId="9" fontId="7" fillId="2" borderId="28" xfId="0" applyNumberFormat="1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3" fontId="7" fillId="0" borderId="7" xfId="0" applyNumberFormat="1" applyFont="1" applyBorder="1" applyAlignment="1">
      <alignment horizontal="right" vertical="center"/>
    </xf>
    <xf numFmtId="9" fontId="7" fillId="0" borderId="32" xfId="0" applyNumberFormat="1" applyFont="1" applyBorder="1" applyAlignment="1">
      <alignment horizontal="right" vertical="center"/>
    </xf>
    <xf numFmtId="9" fontId="2" fillId="0" borderId="32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9" fontId="7" fillId="2" borderId="44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2" fillId="0" borderId="45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8" fillId="0" borderId="3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vertical="center"/>
    </xf>
    <xf numFmtId="0" fontId="2" fillId="0" borderId="0" xfId="0" applyFont="1" applyAlignment="1"/>
    <xf numFmtId="0" fontId="8" fillId="0" borderId="4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47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vertical="center"/>
    </xf>
    <xf numFmtId="0" fontId="2" fillId="0" borderId="18" xfId="0" applyFont="1" applyBorder="1" applyAlignment="1">
      <alignment horizontal="justify" vertical="center"/>
    </xf>
    <xf numFmtId="3" fontId="2" fillId="2" borderId="40" xfId="0" applyNumberFormat="1" applyFont="1" applyFill="1" applyBorder="1" applyAlignment="1">
      <alignment horizontal="right" vertical="center"/>
    </xf>
    <xf numFmtId="9" fontId="2" fillId="2" borderId="28" xfId="0" applyNumberFormat="1" applyFont="1" applyFill="1" applyBorder="1" applyAlignment="1">
      <alignment horizontal="right" vertical="center"/>
    </xf>
    <xf numFmtId="0" fontId="2" fillId="0" borderId="48" xfId="0" applyFont="1" applyBorder="1" applyAlignment="1">
      <alignment horizontal="justify" vertical="center"/>
    </xf>
    <xf numFmtId="3" fontId="2" fillId="0" borderId="40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3" fontId="7" fillId="2" borderId="9" xfId="0" applyNumberFormat="1" applyFont="1" applyFill="1" applyBorder="1" applyAlignment="1">
      <alignment horizontal="right" vertical="center" wrapText="1"/>
    </xf>
    <xf numFmtId="0" fontId="0" fillId="0" borderId="0" xfId="0" applyFont="1" applyAlignment="1"/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4" fillId="0" borderId="30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0" fontId="7" fillId="2" borderId="9" xfId="0" applyFont="1" applyFill="1" applyBorder="1" applyAlignment="1">
      <alignment vertical="center"/>
    </xf>
    <xf numFmtId="0" fontId="2" fillId="0" borderId="43" xfId="0" applyFont="1" applyBorder="1" applyAlignment="1">
      <alignment vertical="center"/>
    </xf>
    <xf numFmtId="3" fontId="2" fillId="0" borderId="46" xfId="0" applyNumberFormat="1" applyFont="1" applyBorder="1" applyAlignment="1">
      <alignment vertical="center" wrapText="1"/>
    </xf>
    <xf numFmtId="3" fontId="2" fillId="0" borderId="0" xfId="0" applyNumberFormat="1" applyFont="1"/>
    <xf numFmtId="9" fontId="7" fillId="2" borderId="14" xfId="0" applyNumberFormat="1" applyFont="1" applyFill="1" applyBorder="1" applyAlignment="1">
      <alignment horizontal="right" vertical="center"/>
    </xf>
    <xf numFmtId="3" fontId="5" fillId="0" borderId="49" xfId="0" applyNumberFormat="1" applyFont="1" applyBorder="1" applyAlignment="1">
      <alignment vertical="center"/>
    </xf>
    <xf numFmtId="3" fontId="2" fillId="0" borderId="49" xfId="0" applyNumberFormat="1" applyFont="1" applyBorder="1" applyAlignment="1">
      <alignment horizontal="right" vertical="center"/>
    </xf>
    <xf numFmtId="3" fontId="6" fillId="0" borderId="49" xfId="0" applyNumberFormat="1" applyFont="1" applyBorder="1" applyAlignment="1">
      <alignment horizontal="right" vertical="center"/>
    </xf>
    <xf numFmtId="3" fontId="7" fillId="0" borderId="49" xfId="0" applyNumberFormat="1" applyFont="1" applyBorder="1" applyAlignment="1">
      <alignment horizontal="right" vertical="center"/>
    </xf>
    <xf numFmtId="3" fontId="5" fillId="0" borderId="50" xfId="0" applyNumberFormat="1" applyFont="1" applyBorder="1" applyAlignment="1">
      <alignment horizontal="right" vertical="center"/>
    </xf>
    <xf numFmtId="3" fontId="7" fillId="0" borderId="44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3" fontId="7" fillId="0" borderId="51" xfId="0" applyNumberFormat="1" applyFont="1" applyBorder="1" applyAlignment="1">
      <alignment horizontal="right" vertical="center"/>
    </xf>
    <xf numFmtId="3" fontId="2" fillId="0" borderId="52" xfId="0" applyNumberFormat="1" applyFont="1" applyBorder="1" applyAlignment="1">
      <alignment horizontal="right" vertical="center"/>
    </xf>
    <xf numFmtId="3" fontId="7" fillId="0" borderId="52" xfId="0" applyNumberFormat="1" applyFont="1" applyBorder="1" applyAlignment="1">
      <alignment horizontal="right" vertical="center"/>
    </xf>
    <xf numFmtId="3" fontId="7" fillId="2" borderId="53" xfId="0" applyNumberFormat="1" applyFont="1" applyFill="1" applyBorder="1" applyAlignment="1">
      <alignment horizontal="right" vertical="center"/>
    </xf>
    <xf numFmtId="3" fontId="2" fillId="0" borderId="54" xfId="0" applyNumberFormat="1" applyFont="1" applyBorder="1" applyAlignment="1">
      <alignment horizontal="right" vertical="center"/>
    </xf>
    <xf numFmtId="3" fontId="2" fillId="0" borderId="55" xfId="0" applyNumberFormat="1" applyFont="1" applyBorder="1" applyAlignment="1">
      <alignment horizontal="right" vertical="center"/>
    </xf>
    <xf numFmtId="0" fontId="2" fillId="0" borderId="0" xfId="1" applyFont="1" applyAlignment="1">
      <alignment horizontal="right"/>
    </xf>
    <xf numFmtId="0" fontId="1" fillId="0" borderId="0" xfId="1"/>
    <xf numFmtId="0" fontId="2" fillId="0" borderId="0" xfId="1" applyFont="1"/>
    <xf numFmtId="0" fontId="2" fillId="0" borderId="62" xfId="1" applyFont="1" applyBorder="1" applyAlignment="1">
      <alignment horizontal="center" vertical="center" wrapText="1"/>
    </xf>
    <xf numFmtId="0" fontId="2" fillId="0" borderId="0" xfId="1" applyFont="1" applyAlignment="1"/>
    <xf numFmtId="0" fontId="3" fillId="0" borderId="0" xfId="0" applyFont="1" applyBorder="1" applyAlignment="1">
      <alignment vertical="center"/>
    </xf>
    <xf numFmtId="0" fontId="2" fillId="0" borderId="61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4" fillId="0" borderId="0" xfId="1" applyFont="1" applyAlignment="1">
      <alignment wrapText="1"/>
    </xf>
    <xf numFmtId="0" fontId="8" fillId="0" borderId="0" xfId="1" applyFont="1"/>
    <xf numFmtId="0" fontId="2" fillId="0" borderId="72" xfId="1" applyFont="1" applyBorder="1" applyAlignment="1">
      <alignment horizontal="center" vertical="center" wrapText="1"/>
    </xf>
    <xf numFmtId="0" fontId="2" fillId="0" borderId="73" xfId="1" applyFont="1" applyBorder="1" applyAlignment="1">
      <alignment horizontal="center" vertical="center" wrapText="1"/>
    </xf>
    <xf numFmtId="0" fontId="2" fillId="0" borderId="61" xfId="1" applyFont="1" applyBorder="1" applyAlignment="1">
      <alignment horizontal="center" vertical="center"/>
    </xf>
    <xf numFmtId="3" fontId="7" fillId="3" borderId="11" xfId="0" applyNumberFormat="1" applyFont="1" applyFill="1" applyBorder="1" applyAlignment="1">
      <alignment horizontal="right" vertical="center"/>
    </xf>
    <xf numFmtId="0" fontId="9" fillId="4" borderId="39" xfId="0" applyFont="1" applyFill="1" applyBorder="1" applyAlignment="1">
      <alignment horizontal="left" vertical="center"/>
    </xf>
    <xf numFmtId="0" fontId="2" fillId="0" borderId="0" xfId="0" applyFont="1" applyBorder="1"/>
    <xf numFmtId="49" fontId="9" fillId="2" borderId="83" xfId="0" applyNumberFormat="1" applyFont="1" applyFill="1" applyBorder="1" applyAlignment="1">
      <alignment horizontal="center" vertical="center"/>
    </xf>
    <xf numFmtId="0" fontId="0" fillId="0" borderId="0" xfId="0" applyFill="1"/>
    <xf numFmtId="49" fontId="8" fillId="0" borderId="91" xfId="0" applyNumberFormat="1" applyFont="1" applyBorder="1" applyAlignment="1">
      <alignment horizontal="center" vertical="center"/>
    </xf>
    <xf numFmtId="49" fontId="2" fillId="0" borderId="91" xfId="0" applyNumberFormat="1" applyFont="1" applyBorder="1" applyAlignment="1">
      <alignment horizontal="center" vertical="center"/>
    </xf>
    <xf numFmtId="9" fontId="5" fillId="0" borderId="95" xfId="0" applyNumberFormat="1" applyFont="1" applyBorder="1" applyAlignment="1">
      <alignment horizontal="right" vertical="center"/>
    </xf>
    <xf numFmtId="9" fontId="2" fillId="0" borderId="0" xfId="0" applyNumberFormat="1" applyFont="1" applyAlignment="1">
      <alignment vertical="center"/>
    </xf>
    <xf numFmtId="9" fontId="2" fillId="0" borderId="27" xfId="0" applyNumberFormat="1" applyFont="1" applyBorder="1" applyAlignment="1">
      <alignment vertical="center"/>
    </xf>
    <xf numFmtId="9" fontId="2" fillId="0" borderId="28" xfId="0" applyNumberFormat="1" applyFont="1" applyBorder="1" applyAlignment="1">
      <alignment horizontal="right" vertical="center"/>
    </xf>
    <xf numFmtId="3" fontId="7" fillId="2" borderId="97" xfId="0" applyNumberFormat="1" applyFont="1" applyFill="1" applyBorder="1" applyAlignment="1">
      <alignment vertical="center"/>
    </xf>
    <xf numFmtId="9" fontId="7" fillId="2" borderId="98" xfId="0" applyNumberFormat="1" applyFont="1" applyFill="1" applyBorder="1" applyAlignment="1">
      <alignment horizontal="right" vertical="center"/>
    </xf>
    <xf numFmtId="0" fontId="2" fillId="0" borderId="99" xfId="0" applyFont="1" applyBorder="1" applyAlignment="1">
      <alignment horizontal="center" vertical="center"/>
    </xf>
    <xf numFmtId="0" fontId="7" fillId="2" borderId="100" xfId="0" applyFont="1" applyFill="1" applyBorder="1" applyAlignment="1">
      <alignment horizontal="center" vertical="center"/>
    </xf>
    <xf numFmtId="0" fontId="7" fillId="0" borderId="35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7" fillId="0" borderId="17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7" fillId="2" borderId="27" xfId="0" applyFont="1" applyFill="1" applyBorder="1" applyAlignment="1">
      <alignment horizontal="center" vertical="center"/>
    </xf>
    <xf numFmtId="14" fontId="6" fillId="0" borderId="9" xfId="0" applyNumberFormat="1" applyFont="1" applyBorder="1" applyAlignment="1">
      <alignment vertical="center"/>
    </xf>
    <xf numFmtId="0" fontId="0" fillId="0" borderId="0" xfId="0" applyFont="1"/>
    <xf numFmtId="0" fontId="7" fillId="0" borderId="101" xfId="0" applyFont="1" applyBorder="1" applyAlignment="1">
      <alignment horizontal="center" vertical="center"/>
    </xf>
    <xf numFmtId="0" fontId="7" fillId="0" borderId="21" xfId="0" applyFont="1" applyBorder="1" applyAlignment="1">
      <alignment vertical="center"/>
    </xf>
    <xf numFmtId="3" fontId="7" fillId="0" borderId="21" xfId="0" applyNumberFormat="1" applyFont="1" applyBorder="1" applyAlignment="1">
      <alignment horizontal="right" vertical="center"/>
    </xf>
    <xf numFmtId="49" fontId="2" fillId="0" borderId="101" xfId="0" applyNumberFormat="1" applyFont="1" applyBorder="1" applyAlignment="1">
      <alignment horizontal="center" vertical="center"/>
    </xf>
    <xf numFmtId="49" fontId="7" fillId="0" borderId="101" xfId="0" applyNumberFormat="1" applyFont="1" applyBorder="1" applyAlignment="1">
      <alignment horizontal="center" vertical="center"/>
    </xf>
    <xf numFmtId="0" fontId="16" fillId="0" borderId="0" xfId="0" applyFont="1"/>
    <xf numFmtId="0" fontId="7" fillId="2" borderId="40" xfId="0" applyFont="1" applyFill="1" applyBorder="1" applyAlignment="1">
      <alignment horizontal="center" vertical="center"/>
    </xf>
    <xf numFmtId="0" fontId="5" fillId="0" borderId="99" xfId="0" applyFont="1" applyBorder="1" applyAlignment="1">
      <alignment horizontal="center" vertical="center" wrapText="1"/>
    </xf>
    <xf numFmtId="0" fontId="5" fillId="0" borderId="103" xfId="0" applyFont="1" applyBorder="1" applyAlignment="1">
      <alignment vertical="center"/>
    </xf>
    <xf numFmtId="3" fontId="5" fillId="0" borderId="103" xfId="0" applyNumberFormat="1" applyFont="1" applyBorder="1" applyAlignment="1">
      <alignment horizontal="right" vertical="center"/>
    </xf>
    <xf numFmtId="9" fontId="6" fillId="0" borderId="24" xfId="0" applyNumberFormat="1" applyFont="1" applyBorder="1" applyAlignment="1">
      <alignment horizontal="right" vertical="center"/>
    </xf>
    <xf numFmtId="3" fontId="6" fillId="0" borderId="31" xfId="0" applyNumberFormat="1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17" fillId="0" borderId="104" xfId="0" applyFont="1" applyBorder="1"/>
    <xf numFmtId="3" fontId="6" fillId="0" borderId="104" xfId="0" applyNumberFormat="1" applyFont="1" applyBorder="1" applyAlignment="1">
      <alignment horizontal="right" vertical="center"/>
    </xf>
    <xf numFmtId="0" fontId="6" fillId="0" borderId="31" xfId="0" applyFont="1" applyBorder="1" applyAlignment="1">
      <alignment vertical="center" wrapText="1"/>
    </xf>
    <xf numFmtId="164" fontId="6" fillId="0" borderId="31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center" vertical="center"/>
    </xf>
    <xf numFmtId="0" fontId="6" fillId="0" borderId="49" xfId="0" applyFont="1" applyBorder="1" applyAlignment="1">
      <alignment vertical="center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5" fillId="0" borderId="105" xfId="0" applyFont="1" applyBorder="1" applyAlignment="1">
      <alignment horizontal="center" vertical="center"/>
    </xf>
    <xf numFmtId="0" fontId="5" fillId="0" borderId="106" xfId="0" applyFont="1" applyBorder="1" applyAlignment="1">
      <alignment vertical="center"/>
    </xf>
    <xf numFmtId="3" fontId="5" fillId="0" borderId="106" xfId="0" applyNumberFormat="1" applyFont="1" applyBorder="1" applyAlignment="1">
      <alignment horizontal="right" vertical="center"/>
    </xf>
    <xf numFmtId="0" fontId="2" fillId="0" borderId="107" xfId="0" applyFont="1" applyBorder="1" applyAlignment="1">
      <alignment horizontal="center" vertical="center"/>
    </xf>
    <xf numFmtId="0" fontId="6" fillId="0" borderId="97" xfId="0" applyFont="1" applyBorder="1" applyAlignment="1">
      <alignment vertical="center"/>
    </xf>
    <xf numFmtId="3" fontId="6" fillId="0" borderId="97" xfId="0" applyNumberFormat="1" applyFont="1" applyBorder="1" applyAlignment="1">
      <alignment horizontal="right" vertical="center"/>
    </xf>
    <xf numFmtId="0" fontId="13" fillId="0" borderId="0" xfId="0" applyFont="1"/>
    <xf numFmtId="0" fontId="2" fillId="0" borderId="108" xfId="0" applyFont="1" applyBorder="1" applyAlignment="1">
      <alignment vertical="center"/>
    </xf>
    <xf numFmtId="3" fontId="2" fillId="0" borderId="109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vertical="center"/>
    </xf>
    <xf numFmtId="3" fontId="2" fillId="0" borderId="110" xfId="0" applyNumberFormat="1" applyFont="1" applyBorder="1" applyAlignment="1">
      <alignment horizontal="right" vertical="center"/>
    </xf>
    <xf numFmtId="0" fontId="7" fillId="0" borderId="49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3" fontId="7" fillId="2" borderId="111" xfId="0" applyNumberFormat="1" applyFont="1" applyFill="1" applyBorder="1" applyAlignment="1">
      <alignment horizontal="right" vertical="center"/>
    </xf>
    <xf numFmtId="9" fontId="7" fillId="2" borderId="112" xfId="0" applyNumberFormat="1" applyFont="1" applyFill="1" applyBorder="1" applyAlignment="1">
      <alignment horizontal="right" vertical="center"/>
    </xf>
    <xf numFmtId="3" fontId="2" fillId="0" borderId="42" xfId="0" applyNumberFormat="1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0" fontId="2" fillId="0" borderId="103" xfId="0" applyFont="1" applyBorder="1" applyAlignment="1">
      <alignment vertical="center"/>
    </xf>
    <xf numFmtId="3" fontId="2" fillId="0" borderId="103" xfId="0" applyNumberFormat="1" applyFont="1" applyBorder="1" applyAlignment="1">
      <alignment horizontal="right" vertical="center"/>
    </xf>
    <xf numFmtId="0" fontId="2" fillId="0" borderId="106" xfId="0" applyFont="1" applyBorder="1" applyAlignment="1">
      <alignment vertical="center"/>
    </xf>
    <xf numFmtId="3" fontId="2" fillId="0" borderId="113" xfId="0" applyNumberFormat="1" applyFont="1" applyBorder="1" applyAlignment="1">
      <alignment vertical="center"/>
    </xf>
    <xf numFmtId="0" fontId="5" fillId="0" borderId="114" xfId="0" applyFont="1" applyBorder="1" applyAlignment="1">
      <alignment horizontal="center" vertical="center"/>
    </xf>
    <xf numFmtId="3" fontId="7" fillId="0" borderId="116" xfId="0" applyNumberFormat="1" applyFont="1" applyFill="1" applyBorder="1" applyAlignment="1">
      <alignment vertical="center"/>
    </xf>
    <xf numFmtId="0" fontId="3" fillId="0" borderId="17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3" fontId="2" fillId="0" borderId="103" xfId="0" applyNumberFormat="1" applyFont="1" applyBorder="1" applyAlignment="1">
      <alignment horizontal="right" vertical="center" wrapText="1"/>
    </xf>
    <xf numFmtId="0" fontId="2" fillId="0" borderId="48" xfId="0" applyFont="1" applyBorder="1" applyAlignment="1">
      <alignment vertical="center"/>
    </xf>
    <xf numFmtId="49" fontId="2" fillId="0" borderId="114" xfId="0" applyNumberFormat="1" applyFont="1" applyBorder="1" applyAlignment="1">
      <alignment horizontal="center" vertical="center"/>
    </xf>
    <xf numFmtId="0" fontId="12" fillId="2" borderId="118" xfId="0" applyFont="1" applyFill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3" fontId="7" fillId="0" borderId="17" xfId="0" applyNumberFormat="1" applyFont="1" applyBorder="1" applyAlignment="1">
      <alignment horizontal="right" vertical="center"/>
    </xf>
    <xf numFmtId="0" fontId="2" fillId="0" borderId="104" xfId="0" applyFont="1" applyBorder="1" applyAlignment="1">
      <alignment vertical="center"/>
    </xf>
    <xf numFmtId="3" fontId="2" fillId="0" borderId="96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22" xfId="0" applyFont="1" applyBorder="1" applyAlignment="1">
      <alignment vertical="center"/>
    </xf>
    <xf numFmtId="0" fontId="2" fillId="0" borderId="91" xfId="0" applyFont="1" applyBorder="1" applyAlignment="1">
      <alignment horizontal="center" vertical="center"/>
    </xf>
    <xf numFmtId="0" fontId="2" fillId="0" borderId="123" xfId="0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7" fillId="0" borderId="114" xfId="0" applyFont="1" applyBorder="1" applyAlignment="1">
      <alignment horizontal="center" vertical="center"/>
    </xf>
    <xf numFmtId="0" fontId="7" fillId="0" borderId="103" xfId="0" applyFont="1" applyBorder="1" applyAlignment="1">
      <alignment vertical="center" wrapText="1"/>
    </xf>
    <xf numFmtId="0" fontId="7" fillId="0" borderId="124" xfId="0" applyFont="1" applyBorder="1" applyAlignment="1">
      <alignment vertical="center" wrapText="1"/>
    </xf>
    <xf numFmtId="3" fontId="7" fillId="0" borderId="103" xfId="0" applyNumberFormat="1" applyFont="1" applyBorder="1" applyAlignment="1">
      <alignment horizontal="right" vertical="center"/>
    </xf>
    <xf numFmtId="9" fontId="7" fillId="0" borderId="96" xfId="0" applyNumberFormat="1" applyFont="1" applyBorder="1" applyAlignment="1">
      <alignment horizontal="right" vertical="center"/>
    </xf>
    <xf numFmtId="9" fontId="2" fillId="0" borderId="125" xfId="0" applyNumberFormat="1" applyFont="1" applyBorder="1" applyAlignment="1">
      <alignment horizontal="right" vertical="center"/>
    </xf>
    <xf numFmtId="0" fontId="2" fillId="0" borderId="40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122" xfId="0" applyFont="1" applyBorder="1" applyAlignment="1">
      <alignment vertical="center" wrapText="1"/>
    </xf>
    <xf numFmtId="0" fontId="2" fillId="0" borderId="82" xfId="0" applyFont="1" applyBorder="1" applyAlignment="1">
      <alignment vertical="center" wrapText="1"/>
    </xf>
    <xf numFmtId="0" fontId="5" fillId="0" borderId="101" xfId="0" applyFont="1" applyBorder="1" applyAlignment="1">
      <alignment horizontal="center" vertical="center"/>
    </xf>
    <xf numFmtId="9" fontId="5" fillId="0" borderId="33" xfId="0" applyNumberFormat="1" applyFont="1" applyBorder="1" applyAlignment="1">
      <alignment horizontal="right" vertical="center"/>
    </xf>
    <xf numFmtId="9" fontId="2" fillId="0" borderId="96" xfId="0" applyNumberFormat="1" applyFont="1" applyBorder="1" applyAlignment="1">
      <alignment horizontal="right" vertical="center"/>
    </xf>
    <xf numFmtId="0" fontId="2" fillId="0" borderId="79" xfId="0" applyFont="1" applyBorder="1" applyAlignment="1">
      <alignment vertical="center"/>
    </xf>
    <xf numFmtId="0" fontId="2" fillId="0" borderId="80" xfId="0" applyFont="1" applyBorder="1" applyAlignment="1">
      <alignment vertical="center"/>
    </xf>
    <xf numFmtId="3" fontId="2" fillId="0" borderId="126" xfId="0" applyNumberFormat="1" applyFont="1" applyBorder="1" applyAlignment="1">
      <alignment horizontal="right" vertical="center"/>
    </xf>
    <xf numFmtId="0" fontId="2" fillId="0" borderId="117" xfId="0" applyFont="1" applyBorder="1" applyAlignment="1">
      <alignment vertical="center"/>
    </xf>
    <xf numFmtId="0" fontId="2" fillId="0" borderId="58" xfId="0" applyFont="1" applyBorder="1" applyAlignment="1">
      <alignment horizontal="center" vertical="center"/>
    </xf>
    <xf numFmtId="3" fontId="2" fillId="0" borderId="127" xfId="0" applyNumberFormat="1" applyFont="1" applyBorder="1" applyAlignment="1">
      <alignment horizontal="right" vertical="center"/>
    </xf>
    <xf numFmtId="0" fontId="12" fillId="2" borderId="102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29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7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9" fontId="2" fillId="0" borderId="130" xfId="0" applyNumberFormat="1" applyFont="1" applyBorder="1" applyAlignment="1">
      <alignment horizontal="center" vertical="center" wrapText="1"/>
    </xf>
    <xf numFmtId="9" fontId="2" fillId="0" borderId="11" xfId="0" applyNumberFormat="1" applyFont="1" applyBorder="1" applyAlignment="1">
      <alignment horizontal="right" vertical="center" wrapText="1"/>
    </xf>
    <xf numFmtId="9" fontId="2" fillId="0" borderId="131" xfId="0" applyNumberFormat="1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vertical="center" wrapText="1"/>
    </xf>
    <xf numFmtId="0" fontId="2" fillId="0" borderId="29" xfId="0" applyFont="1" applyBorder="1" applyAlignment="1">
      <alignment horizontal="center" vertical="center" wrapText="1"/>
    </xf>
    <xf numFmtId="0" fontId="3" fillId="0" borderId="108" xfId="0" applyFont="1" applyBorder="1" applyAlignment="1">
      <alignment horizontal="justify" vertical="center" wrapText="1"/>
    </xf>
    <xf numFmtId="9" fontId="2" fillId="0" borderId="132" xfId="0" applyNumberFormat="1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/>
    </xf>
    <xf numFmtId="0" fontId="3" fillId="0" borderId="38" xfId="0" applyFont="1" applyBorder="1" applyAlignment="1">
      <alignment horizontal="justify" vertical="center" wrapText="1"/>
    </xf>
    <xf numFmtId="3" fontId="2" fillId="0" borderId="38" xfId="0" applyNumberFormat="1" applyFont="1" applyBorder="1" applyAlignment="1">
      <alignment horizontal="right" vertical="center" wrapText="1"/>
    </xf>
    <xf numFmtId="9" fontId="2" fillId="0" borderId="38" xfId="0" applyNumberFormat="1" applyFont="1" applyBorder="1" applyAlignment="1">
      <alignment horizontal="right" vertical="center" wrapText="1"/>
    </xf>
    <xf numFmtId="9" fontId="2" fillId="0" borderId="38" xfId="0" applyNumberFormat="1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3" fillId="0" borderId="27" xfId="0" applyFont="1" applyBorder="1" applyAlignment="1">
      <alignment horizontal="justify" vertical="center" wrapText="1"/>
    </xf>
    <xf numFmtId="3" fontId="2" fillId="0" borderId="27" xfId="0" applyNumberFormat="1" applyFont="1" applyBorder="1" applyAlignment="1">
      <alignment horizontal="right" vertical="center" wrapText="1"/>
    </xf>
    <xf numFmtId="9" fontId="2" fillId="0" borderId="27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9" fontId="2" fillId="0" borderId="133" xfId="0" applyNumberFormat="1" applyFont="1" applyBorder="1" applyAlignment="1">
      <alignment horizontal="right" vertical="center" wrapText="1"/>
    </xf>
    <xf numFmtId="9" fontId="2" fillId="0" borderId="134" xfId="0" applyNumberFormat="1" applyFont="1" applyBorder="1" applyAlignment="1">
      <alignment horizontal="center" vertical="center" wrapText="1"/>
    </xf>
    <xf numFmtId="0" fontId="3" fillId="0" borderId="124" xfId="0" applyFont="1" applyBorder="1" applyAlignment="1">
      <alignment vertical="center" wrapText="1"/>
    </xf>
    <xf numFmtId="9" fontId="2" fillId="0" borderId="10" xfId="0" applyNumberFormat="1" applyFont="1" applyBorder="1" applyAlignment="1">
      <alignment horizontal="right" vertical="center" wrapText="1"/>
    </xf>
    <xf numFmtId="0" fontId="3" fillId="0" borderId="135" xfId="0" applyFont="1" applyBorder="1" applyAlignment="1">
      <alignment horizontal="left" vertical="center" wrapText="1"/>
    </xf>
    <xf numFmtId="9" fontId="5" fillId="0" borderId="42" xfId="0" applyNumberFormat="1" applyFont="1" applyBorder="1" applyAlignment="1">
      <alignment horizontal="right" vertical="center" wrapText="1"/>
    </xf>
    <xf numFmtId="9" fontId="2" fillId="0" borderId="6" xfId="0" applyNumberFormat="1" applyFont="1" applyBorder="1" applyAlignment="1">
      <alignment horizontal="right" vertical="center" wrapText="1"/>
    </xf>
    <xf numFmtId="3" fontId="2" fillId="0" borderId="40" xfId="0" applyNumberFormat="1" applyFont="1" applyBorder="1" applyAlignment="1">
      <alignment horizontal="right" vertical="center" wrapText="1"/>
    </xf>
    <xf numFmtId="9" fontId="7" fillId="3" borderId="6" xfId="0" applyNumberFormat="1" applyFont="1" applyFill="1" applyBorder="1" applyAlignment="1">
      <alignment horizontal="right" vertical="center" wrapText="1"/>
    </xf>
    <xf numFmtId="3" fontId="5" fillId="0" borderId="65" xfId="0" applyNumberFormat="1" applyFont="1" applyBorder="1" applyAlignment="1">
      <alignment vertical="center"/>
    </xf>
    <xf numFmtId="0" fontId="3" fillId="0" borderId="0" xfId="0" applyFont="1" applyBorder="1" applyAlignment="1"/>
    <xf numFmtId="3" fontId="2" fillId="0" borderId="51" xfId="0" applyNumberFormat="1" applyFont="1" applyBorder="1" applyAlignment="1">
      <alignment horizontal="right" vertical="center"/>
    </xf>
    <xf numFmtId="3" fontId="2" fillId="0" borderId="136" xfId="0" applyNumberFormat="1" applyFont="1" applyBorder="1" applyAlignment="1">
      <alignment vertical="center"/>
    </xf>
    <xf numFmtId="3" fontId="2" fillId="0" borderId="137" xfId="0" applyNumberFormat="1" applyFont="1" applyBorder="1" applyAlignment="1">
      <alignment horizontal="right" vertical="center"/>
    </xf>
    <xf numFmtId="3" fontId="7" fillId="0" borderId="138" xfId="0" applyNumberFormat="1" applyFont="1" applyBorder="1" applyAlignment="1">
      <alignment horizontal="right" vertical="center"/>
    </xf>
    <xf numFmtId="3" fontId="2" fillId="0" borderId="139" xfId="0" applyNumberFormat="1" applyFont="1" applyBorder="1" applyAlignment="1">
      <alignment horizontal="right" vertical="center"/>
    </xf>
    <xf numFmtId="3" fontId="2" fillId="0" borderId="140" xfId="0" applyNumberFormat="1" applyFont="1" applyBorder="1" applyAlignment="1">
      <alignment horizontal="right" vertical="center"/>
    </xf>
    <xf numFmtId="3" fontId="2" fillId="0" borderId="80" xfId="0" applyNumberFormat="1" applyFont="1" applyBorder="1" applyAlignment="1">
      <alignment vertical="center"/>
    </xf>
    <xf numFmtId="9" fontId="2" fillId="0" borderId="6" xfId="0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/>
    </xf>
    <xf numFmtId="0" fontId="2" fillId="0" borderId="14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142" xfId="0" applyFont="1" applyBorder="1" applyAlignment="1">
      <alignment horizontal="center" vertical="center"/>
    </xf>
    <xf numFmtId="0" fontId="2" fillId="0" borderId="143" xfId="0" applyFont="1" applyBorder="1" applyAlignment="1">
      <alignment horizontal="center" vertical="center" wrapText="1"/>
    </xf>
    <xf numFmtId="0" fontId="2" fillId="0" borderId="40" xfId="0" applyFont="1" applyBorder="1" applyAlignment="1">
      <alignment vertical="center"/>
    </xf>
    <xf numFmtId="49" fontId="2" fillId="0" borderId="144" xfId="0" applyNumberFormat="1" applyFont="1" applyBorder="1" applyAlignment="1">
      <alignment horizontal="center" vertical="center"/>
    </xf>
    <xf numFmtId="0" fontId="2" fillId="0" borderId="141" xfId="0" applyFont="1" applyBorder="1" applyAlignment="1">
      <alignment vertical="center"/>
    </xf>
    <xf numFmtId="3" fontId="5" fillId="0" borderId="49" xfId="0" applyNumberFormat="1" applyFont="1" applyFill="1" applyBorder="1" applyAlignment="1">
      <alignment vertical="center"/>
    </xf>
    <xf numFmtId="0" fontId="10" fillId="0" borderId="27" xfId="0" applyFont="1" applyBorder="1" applyAlignment="1"/>
    <xf numFmtId="49" fontId="2" fillId="0" borderId="92" xfId="0" applyNumberFormat="1" applyFont="1" applyBorder="1" applyAlignment="1">
      <alignment horizontal="center" vertical="center"/>
    </xf>
    <xf numFmtId="3" fontId="2" fillId="0" borderId="33" xfId="0" applyNumberFormat="1" applyFont="1" applyBorder="1" applyAlignment="1">
      <alignment horizontal="right" vertical="center"/>
    </xf>
    <xf numFmtId="0" fontId="2" fillId="0" borderId="109" xfId="0" applyFont="1" applyBorder="1" applyAlignment="1">
      <alignment vertical="center"/>
    </xf>
    <xf numFmtId="3" fontId="2" fillId="0" borderId="113" xfId="0" applyNumberFormat="1" applyFont="1" applyBorder="1" applyAlignment="1">
      <alignment horizontal="right" vertical="center"/>
    </xf>
    <xf numFmtId="3" fontId="2" fillId="0" borderId="147" xfId="0" applyNumberFormat="1" applyFont="1" applyBorder="1" applyAlignment="1">
      <alignment horizontal="right" vertical="center"/>
    </xf>
    <xf numFmtId="3" fontId="7" fillId="0" borderId="148" xfId="0" applyNumberFormat="1" applyFont="1" applyBorder="1" applyAlignment="1">
      <alignment horizontal="right" vertical="center"/>
    </xf>
    <xf numFmtId="3" fontId="2" fillId="0" borderId="149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vertical="center" wrapText="1"/>
    </xf>
    <xf numFmtId="0" fontId="2" fillId="0" borderId="114" xfId="0" applyFont="1" applyBorder="1" applyAlignment="1">
      <alignment horizontal="center" vertical="center"/>
    </xf>
    <xf numFmtId="0" fontId="2" fillId="0" borderId="150" xfId="0" applyFont="1" applyBorder="1" applyAlignment="1">
      <alignment horizontal="justify" vertical="center"/>
    </xf>
    <xf numFmtId="0" fontId="8" fillId="0" borderId="1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3" fontId="7" fillId="2" borderId="23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2" fillId="0" borderId="162" xfId="0" applyFont="1" applyBorder="1" applyAlignment="1">
      <alignment horizontal="center" vertical="center" wrapText="1"/>
    </xf>
    <xf numFmtId="3" fontId="6" fillId="0" borderId="24" xfId="0" applyNumberFormat="1" applyFont="1" applyBorder="1" applyAlignment="1">
      <alignment horizontal="right" vertical="center"/>
    </xf>
    <xf numFmtId="0" fontId="6" fillId="0" borderId="104" xfId="0" applyFont="1" applyBorder="1" applyAlignment="1">
      <alignment vertical="center"/>
    </xf>
    <xf numFmtId="3" fontId="6" fillId="0" borderId="104" xfId="0" applyNumberFormat="1" applyFont="1" applyBorder="1" applyAlignment="1">
      <alignment vertical="center"/>
    </xf>
    <xf numFmtId="0" fontId="8" fillId="0" borderId="163" xfId="0" applyFont="1" applyBorder="1" applyAlignment="1">
      <alignment horizontal="center" vertical="center"/>
    </xf>
    <xf numFmtId="9" fontId="6" fillId="0" borderId="6" xfId="0" applyNumberFormat="1" applyFont="1" applyBorder="1" applyAlignment="1">
      <alignment horizontal="right" vertical="center"/>
    </xf>
    <xf numFmtId="0" fontId="8" fillId="0" borderId="0" xfId="0" applyFont="1" applyBorder="1" applyAlignment="1"/>
    <xf numFmtId="0" fontId="2" fillId="0" borderId="5" xfId="0" applyFont="1" applyBorder="1" applyAlignment="1">
      <alignment vertical="center"/>
    </xf>
    <xf numFmtId="3" fontId="2" fillId="0" borderId="167" xfId="0" applyNumberFormat="1" applyFont="1" applyBorder="1" applyAlignment="1">
      <alignment horizontal="right" vertical="center"/>
    </xf>
    <xf numFmtId="9" fontId="2" fillId="0" borderId="168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/>
    </xf>
    <xf numFmtId="0" fontId="2" fillId="0" borderId="170" xfId="0" applyFont="1" applyBorder="1" applyAlignment="1">
      <alignment vertical="center"/>
    </xf>
    <xf numFmtId="3" fontId="7" fillId="0" borderId="171" xfId="0" applyNumberFormat="1" applyFont="1" applyBorder="1" applyAlignment="1">
      <alignment horizontal="right" vertical="center"/>
    </xf>
    <xf numFmtId="0" fontId="7" fillId="2" borderId="100" xfId="0" applyFont="1" applyFill="1" applyBorder="1" applyAlignment="1">
      <alignment vertical="center"/>
    </xf>
    <xf numFmtId="0" fontId="7" fillId="2" borderId="36" xfId="0" applyFont="1" applyFill="1" applyBorder="1" applyAlignment="1">
      <alignment vertical="center"/>
    </xf>
    <xf numFmtId="3" fontId="7" fillId="2" borderId="27" xfId="0" applyNumberFormat="1" applyFont="1" applyFill="1" applyBorder="1" applyAlignment="1">
      <alignment horizontal="right" vertical="center"/>
    </xf>
    <xf numFmtId="3" fontId="2" fillId="0" borderId="25" xfId="0" applyNumberFormat="1" applyFont="1" applyBorder="1" applyAlignment="1">
      <alignment vertical="center"/>
    </xf>
    <xf numFmtId="3" fontId="2" fillId="0" borderId="154" xfId="0" applyNumberFormat="1" applyFont="1" applyBorder="1" applyAlignment="1">
      <alignment vertical="center"/>
    </xf>
    <xf numFmtId="49" fontId="7" fillId="0" borderId="144" xfId="0" applyNumberFormat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3" fontId="7" fillId="0" borderId="122" xfId="0" applyNumberFormat="1" applyFont="1" applyBorder="1" applyAlignment="1">
      <alignment horizontal="right" vertical="center"/>
    </xf>
    <xf numFmtId="0" fontId="2" fillId="0" borderId="106" xfId="0" applyFont="1" applyBorder="1" applyAlignment="1">
      <alignment vertical="center" wrapText="1"/>
    </xf>
    <xf numFmtId="0" fontId="2" fillId="0" borderId="79" xfId="0" applyFont="1" applyBorder="1" applyAlignment="1">
      <alignment vertical="center" wrapText="1"/>
    </xf>
    <xf numFmtId="3" fontId="2" fillId="0" borderId="145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/>
    </xf>
    <xf numFmtId="0" fontId="2" fillId="0" borderId="16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3" fontId="2" fillId="0" borderId="9" xfId="0" applyNumberFormat="1" applyFont="1" applyBorder="1" applyAlignment="1">
      <alignment vertical="center"/>
    </xf>
    <xf numFmtId="3" fontId="2" fillId="0" borderId="173" xfId="0" applyNumberFormat="1" applyFont="1" applyBorder="1" applyAlignment="1">
      <alignment horizontal="right" vertical="center"/>
    </xf>
    <xf numFmtId="3" fontId="2" fillId="0" borderId="174" xfId="0" applyNumberFormat="1" applyFont="1" applyBorder="1" applyAlignment="1">
      <alignment vertical="center"/>
    </xf>
    <xf numFmtId="3" fontId="7" fillId="2" borderId="175" xfId="0" applyNumberFormat="1" applyFont="1" applyFill="1" applyBorder="1" applyAlignment="1">
      <alignment vertical="center"/>
    </xf>
    <xf numFmtId="3" fontId="7" fillId="2" borderId="44" xfId="0" applyNumberFormat="1" applyFont="1" applyFill="1" applyBorder="1" applyAlignment="1">
      <alignment vertical="center"/>
    </xf>
    <xf numFmtId="3" fontId="2" fillId="0" borderId="172" xfId="0" applyNumberFormat="1" applyFont="1" applyBorder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3" fontId="2" fillId="0" borderId="177" xfId="0" applyNumberFormat="1" applyFont="1" applyBorder="1" applyAlignment="1">
      <alignment horizontal="right" vertical="center" wrapText="1"/>
    </xf>
    <xf numFmtId="9" fontId="2" fillId="0" borderId="178" xfId="0" applyNumberFormat="1" applyFont="1" applyBorder="1" applyAlignment="1">
      <alignment horizontal="right" vertical="center" wrapText="1"/>
    </xf>
    <xf numFmtId="9" fontId="2" fillId="0" borderId="176" xfId="0" applyNumberFormat="1" applyFont="1" applyBorder="1" applyAlignment="1">
      <alignment horizontal="right" vertical="center" wrapText="1"/>
    </xf>
    <xf numFmtId="3" fontId="2" fillId="0" borderId="179" xfId="0" applyNumberFormat="1" applyFont="1" applyBorder="1" applyAlignment="1">
      <alignment horizontal="right" vertical="center" wrapText="1"/>
    </xf>
    <xf numFmtId="3" fontId="2" fillId="0" borderId="181" xfId="0" applyNumberFormat="1" applyFont="1" applyBorder="1" applyAlignment="1">
      <alignment horizontal="right" vertical="center" wrapText="1"/>
    </xf>
    <xf numFmtId="9" fontId="2" fillId="0" borderId="180" xfId="0" applyNumberFormat="1" applyFont="1" applyBorder="1" applyAlignment="1">
      <alignment horizontal="right" vertical="center" wrapText="1"/>
    </xf>
    <xf numFmtId="3" fontId="2" fillId="0" borderId="183" xfId="0" applyNumberFormat="1" applyFont="1" applyBorder="1" applyAlignment="1">
      <alignment horizontal="right" vertical="center" wrapText="1"/>
    </xf>
    <xf numFmtId="9" fontId="2" fillId="0" borderId="182" xfId="0" applyNumberFormat="1" applyFont="1" applyBorder="1" applyAlignment="1">
      <alignment horizontal="right" vertical="center" wrapText="1"/>
    </xf>
    <xf numFmtId="3" fontId="2" fillId="0" borderId="184" xfId="0" applyNumberFormat="1" applyFont="1" applyBorder="1" applyAlignment="1">
      <alignment horizontal="right" vertical="center" wrapText="1"/>
    </xf>
    <xf numFmtId="9" fontId="2" fillId="0" borderId="185" xfId="0" applyNumberFormat="1" applyFont="1" applyBorder="1" applyAlignment="1">
      <alignment horizontal="right" vertical="center" wrapText="1"/>
    </xf>
    <xf numFmtId="0" fontId="2" fillId="0" borderId="177" xfId="0" applyFont="1" applyBorder="1" applyAlignment="1">
      <alignment vertical="center"/>
    </xf>
    <xf numFmtId="0" fontId="3" fillId="0" borderId="25" xfId="0" applyFont="1" applyBorder="1" applyAlignment="1">
      <alignment horizontal="justify" vertical="center" wrapText="1"/>
    </xf>
    <xf numFmtId="0" fontId="2" fillId="0" borderId="169" xfId="0" applyFont="1" applyBorder="1" applyAlignment="1">
      <alignment horizontal="center" vertical="center"/>
    </xf>
    <xf numFmtId="0" fontId="3" fillId="0" borderId="103" xfId="0" applyFont="1" applyBorder="1" applyAlignment="1">
      <alignment horizontal="left" vertical="center" wrapText="1"/>
    </xf>
    <xf numFmtId="3" fontId="2" fillId="0" borderId="23" xfId="0" applyNumberFormat="1" applyFont="1" applyBorder="1" applyAlignment="1">
      <alignment vertical="center"/>
    </xf>
    <xf numFmtId="3" fontId="2" fillId="0" borderId="186" xfId="0" applyNumberFormat="1" applyFont="1" applyBorder="1" applyAlignment="1">
      <alignment horizontal="right" vertical="center" wrapText="1"/>
    </xf>
    <xf numFmtId="9" fontId="2" fillId="0" borderId="187" xfId="0" applyNumberFormat="1" applyFont="1" applyBorder="1" applyAlignment="1">
      <alignment horizontal="center" vertical="center" wrapText="1"/>
    </xf>
    <xf numFmtId="9" fontId="2" fillId="0" borderId="117" xfId="0" applyNumberFormat="1" applyFont="1" applyBorder="1" applyAlignment="1">
      <alignment vertical="center"/>
    </xf>
    <xf numFmtId="0" fontId="2" fillId="0" borderId="188" xfId="0" applyFont="1" applyBorder="1" applyAlignment="1">
      <alignment horizontal="center" vertical="center" wrapText="1"/>
    </xf>
    <xf numFmtId="0" fontId="2" fillId="0" borderId="56" xfId="0" applyFont="1" applyBorder="1"/>
    <xf numFmtId="3" fontId="2" fillId="0" borderId="49" xfId="0" applyNumberFormat="1" applyFont="1" applyBorder="1" applyAlignment="1">
      <alignment vertical="center"/>
    </xf>
    <xf numFmtId="0" fontId="2" fillId="0" borderId="19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right" vertical="center" wrapText="1"/>
    </xf>
    <xf numFmtId="3" fontId="7" fillId="2" borderId="14" xfId="0" applyNumberFormat="1" applyFont="1" applyFill="1" applyBorder="1" applyAlignment="1">
      <alignment horizontal="right" vertical="center" wrapText="1"/>
    </xf>
    <xf numFmtId="3" fontId="7" fillId="2" borderId="34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right"/>
    </xf>
    <xf numFmtId="3" fontId="2" fillId="0" borderId="18" xfId="0" applyNumberFormat="1" applyFont="1" applyBorder="1" applyAlignment="1">
      <alignment horizontal="right" vertical="center"/>
    </xf>
    <xf numFmtId="0" fontId="2" fillId="0" borderId="49" xfId="0" applyFont="1" applyBorder="1" applyAlignment="1">
      <alignment horizontal="left" vertical="center" wrapText="1"/>
    </xf>
    <xf numFmtId="0" fontId="20" fillId="0" borderId="0" xfId="0" applyFont="1" applyBorder="1" applyAlignment="1"/>
    <xf numFmtId="0" fontId="21" fillId="0" borderId="0" xfId="0" applyFont="1"/>
    <xf numFmtId="0" fontId="20" fillId="0" borderId="0" xfId="0" applyFont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2" fillId="0" borderId="82" xfId="0" applyFont="1" applyBorder="1" applyAlignment="1">
      <alignment vertical="center"/>
    </xf>
    <xf numFmtId="49" fontId="2" fillId="0" borderId="90" xfId="0" applyNumberFormat="1" applyFont="1" applyBorder="1" applyAlignment="1">
      <alignment horizontal="center" vertical="center"/>
    </xf>
    <xf numFmtId="0" fontId="2" fillId="0" borderId="81" xfId="0" applyFont="1" applyBorder="1" applyAlignment="1">
      <alignment vertical="center"/>
    </xf>
    <xf numFmtId="0" fontId="2" fillId="0" borderId="85" xfId="0" applyFont="1" applyBorder="1" applyAlignment="1">
      <alignment vertical="center"/>
    </xf>
    <xf numFmtId="3" fontId="2" fillId="0" borderId="164" xfId="0" applyNumberFormat="1" applyFont="1" applyBorder="1" applyAlignment="1">
      <alignment horizontal="right" vertical="center"/>
    </xf>
    <xf numFmtId="0" fontId="2" fillId="0" borderId="86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15" fillId="0" borderId="0" xfId="0" applyFont="1" applyBorder="1" applyAlignment="1">
      <alignment vertical="center"/>
    </xf>
    <xf numFmtId="3" fontId="15" fillId="0" borderId="0" xfId="0" applyNumberFormat="1" applyFont="1" applyBorder="1" applyAlignment="1">
      <alignment horizontal="right" vertical="center"/>
    </xf>
    <xf numFmtId="3" fontId="15" fillId="0" borderId="79" xfId="0" applyNumberFormat="1" applyFont="1" applyBorder="1" applyAlignment="1">
      <alignment horizontal="right" vertical="center"/>
    </xf>
    <xf numFmtId="3" fontId="3" fillId="0" borderId="80" xfId="0" applyNumberFormat="1" applyFont="1" applyBorder="1" applyAlignment="1">
      <alignment vertical="center"/>
    </xf>
    <xf numFmtId="0" fontId="2" fillId="0" borderId="87" xfId="0" applyFont="1" applyBorder="1" applyAlignment="1">
      <alignment vertical="center"/>
    </xf>
    <xf numFmtId="0" fontId="6" fillId="0" borderId="79" xfId="0" applyFont="1" applyBorder="1" applyAlignment="1">
      <alignment vertical="center"/>
    </xf>
    <xf numFmtId="3" fontId="15" fillId="0" borderId="79" xfId="0" applyNumberFormat="1" applyFont="1" applyBorder="1" applyAlignment="1">
      <alignment vertical="center"/>
    </xf>
    <xf numFmtId="0" fontId="2" fillId="0" borderId="88" xfId="0" applyFont="1" applyBorder="1" applyAlignment="1">
      <alignment vertical="center"/>
    </xf>
    <xf numFmtId="0" fontId="2" fillId="0" borderId="127" xfId="0" applyFont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121" xfId="0" applyFont="1" applyBorder="1" applyAlignment="1">
      <alignment vertical="center"/>
    </xf>
    <xf numFmtId="3" fontId="2" fillId="0" borderId="165" xfId="0" applyNumberFormat="1" applyFont="1" applyBorder="1" applyAlignment="1">
      <alignment horizontal="right" vertical="center"/>
    </xf>
    <xf numFmtId="0" fontId="2" fillId="0" borderId="14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7" fillId="2" borderId="84" xfId="0" applyFont="1" applyFill="1" applyBorder="1" applyAlignment="1">
      <alignment vertical="center"/>
    </xf>
    <xf numFmtId="0" fontId="6" fillId="3" borderId="84" xfId="0" applyFont="1" applyFill="1" applyBorder="1" applyAlignment="1">
      <alignment vertical="center"/>
    </xf>
    <xf numFmtId="3" fontId="15" fillId="3" borderId="84" xfId="0" applyNumberFormat="1" applyFont="1" applyFill="1" applyBorder="1" applyAlignment="1">
      <alignment vertical="center"/>
    </xf>
    <xf numFmtId="0" fontId="2" fillId="3" borderId="89" xfId="0" applyFont="1" applyFill="1" applyBorder="1" applyAlignment="1">
      <alignment vertical="center"/>
    </xf>
    <xf numFmtId="3" fontId="2" fillId="3" borderId="166" xfId="0" applyNumberFormat="1" applyFont="1" applyFill="1" applyBorder="1" applyAlignment="1">
      <alignment vertical="center"/>
    </xf>
    <xf numFmtId="49" fontId="2" fillId="0" borderId="119" xfId="0" applyNumberFormat="1" applyFont="1" applyBorder="1" applyAlignment="1">
      <alignment horizontal="center" vertical="center"/>
    </xf>
    <xf numFmtId="3" fontId="15" fillId="0" borderId="0" xfId="0" applyNumberFormat="1" applyFont="1" applyBorder="1" applyAlignment="1">
      <alignment vertical="center"/>
    </xf>
    <xf numFmtId="0" fontId="15" fillId="3" borderId="84" xfId="0" applyFont="1" applyFill="1" applyBorder="1" applyAlignment="1">
      <alignment vertical="center"/>
    </xf>
    <xf numFmtId="3" fontId="2" fillId="3" borderId="166" xfId="0" applyNumberFormat="1" applyFont="1" applyFill="1" applyBorder="1" applyAlignment="1">
      <alignment horizontal="right" vertical="center"/>
    </xf>
    <xf numFmtId="0" fontId="2" fillId="0" borderId="93" xfId="0" applyFont="1" applyBorder="1" applyAlignment="1">
      <alignment vertical="center"/>
    </xf>
    <xf numFmtId="3" fontId="2" fillId="0" borderId="94" xfId="0" applyNumberFormat="1" applyFont="1" applyBorder="1" applyAlignment="1">
      <alignment vertical="center"/>
    </xf>
    <xf numFmtId="0" fontId="15" fillId="0" borderId="93" xfId="0" applyFont="1" applyFill="1" applyBorder="1" applyAlignment="1">
      <alignment vertical="center"/>
    </xf>
    <xf numFmtId="3" fontId="15" fillId="0" borderId="0" xfId="0" applyNumberFormat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3" fontId="2" fillId="0" borderId="24" xfId="0" applyNumberFormat="1" applyFont="1" applyFill="1" applyBorder="1" applyAlignment="1">
      <alignment horizontal="right" vertical="center"/>
    </xf>
    <xf numFmtId="0" fontId="15" fillId="0" borderId="0" xfId="0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/>
    </xf>
    <xf numFmtId="0" fontId="15" fillId="0" borderId="86" xfId="0" applyFont="1" applyBorder="1" applyAlignment="1">
      <alignment vertical="center"/>
    </xf>
    <xf numFmtId="3" fontId="15" fillId="0" borderId="86" xfId="0" applyNumberFormat="1" applyFont="1" applyBorder="1" applyAlignment="1">
      <alignment vertical="center"/>
    </xf>
    <xf numFmtId="3" fontId="15" fillId="0" borderId="88" xfId="0" applyNumberFormat="1" applyFont="1" applyBorder="1" applyAlignment="1">
      <alignment vertical="center"/>
    </xf>
    <xf numFmtId="3" fontId="15" fillId="0" borderId="82" xfId="0" applyNumberFormat="1" applyFont="1" applyBorder="1" applyAlignment="1">
      <alignment horizontal="right" vertical="center"/>
    </xf>
    <xf numFmtId="3" fontId="15" fillId="0" borderId="121" xfId="0" applyNumberFormat="1" applyFont="1" applyBorder="1" applyAlignment="1">
      <alignment horizontal="right" vertical="center"/>
    </xf>
    <xf numFmtId="0" fontId="15" fillId="0" borderId="79" xfId="0" applyFont="1" applyBorder="1" applyAlignment="1">
      <alignment vertical="center"/>
    </xf>
    <xf numFmtId="0" fontId="2" fillId="3" borderId="84" xfId="0" applyFont="1" applyFill="1" applyBorder="1" applyAlignment="1">
      <alignment vertical="center"/>
    </xf>
    <xf numFmtId="0" fontId="20" fillId="0" borderId="0" xfId="0" applyFont="1" applyAlignment="1">
      <alignment horizontal="center" vertical="center" wrapText="1"/>
    </xf>
    <xf numFmtId="0" fontId="20" fillId="0" borderId="27" xfId="0" applyFont="1" applyBorder="1" applyAlignment="1">
      <alignment vertical="center"/>
    </xf>
    <xf numFmtId="0" fontId="20" fillId="0" borderId="0" xfId="0" applyFont="1" applyAlignment="1">
      <alignment vertical="center"/>
    </xf>
    <xf numFmtId="9" fontId="2" fillId="0" borderId="14" xfId="0" applyNumberFormat="1" applyFont="1" applyBorder="1" applyAlignment="1">
      <alignment horizontal="right" vertical="center"/>
    </xf>
    <xf numFmtId="3" fontId="2" fillId="0" borderId="150" xfId="0" applyNumberFormat="1" applyFont="1" applyBorder="1" applyAlignment="1">
      <alignment horizontal="right" vertical="center"/>
    </xf>
    <xf numFmtId="9" fontId="2" fillId="0" borderId="157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2" fillId="0" borderId="15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64" xfId="0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right" vertical="center"/>
    </xf>
    <xf numFmtId="3" fontId="2" fillId="0" borderId="177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6" fillId="0" borderId="49" xfId="0" applyNumberFormat="1" applyFont="1" applyBorder="1" applyAlignment="1">
      <alignment vertical="center"/>
    </xf>
    <xf numFmtId="3" fontId="7" fillId="0" borderId="49" xfId="0" applyNumberFormat="1" applyFont="1" applyBorder="1" applyAlignment="1">
      <alignment vertical="center"/>
    </xf>
    <xf numFmtId="3" fontId="2" fillId="0" borderId="141" xfId="0" applyNumberFormat="1" applyFont="1" applyBorder="1" applyAlignment="1">
      <alignment horizontal="right" vertical="center"/>
    </xf>
    <xf numFmtId="3" fontId="7" fillId="2" borderId="36" xfId="0" applyNumberFormat="1" applyFont="1" applyFill="1" applyBorder="1" applyAlignment="1">
      <alignment horizontal="right" vertical="center"/>
    </xf>
    <xf numFmtId="3" fontId="2" fillId="0" borderId="49" xfId="0" applyNumberFormat="1" applyFont="1" applyBorder="1"/>
    <xf numFmtId="3" fontId="2" fillId="0" borderId="17" xfId="0" applyNumberFormat="1" applyFont="1" applyBorder="1" applyAlignment="1">
      <alignment horizontal="right" vertical="center"/>
    </xf>
    <xf numFmtId="3" fontId="2" fillId="0" borderId="82" xfId="0" applyNumberFormat="1" applyFont="1" applyBorder="1" applyAlignment="1">
      <alignment horizontal="right" vertical="center"/>
    </xf>
    <xf numFmtId="3" fontId="2" fillId="0" borderId="27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3" fontId="2" fillId="0" borderId="106" xfId="0" applyNumberFormat="1" applyFont="1" applyBorder="1" applyAlignment="1">
      <alignment horizontal="right" vertical="center"/>
    </xf>
    <xf numFmtId="0" fontId="2" fillId="0" borderId="25" xfId="0" applyFont="1" applyBorder="1" applyAlignment="1">
      <alignment vertical="center" wrapText="1"/>
    </xf>
    <xf numFmtId="0" fontId="2" fillId="0" borderId="192" xfId="0" applyFont="1" applyBorder="1" applyAlignment="1">
      <alignment vertical="center"/>
    </xf>
    <xf numFmtId="0" fontId="2" fillId="0" borderId="56" xfId="0" applyFont="1" applyBorder="1" applyAlignment="1">
      <alignment vertical="center"/>
    </xf>
    <xf numFmtId="3" fontId="2" fillId="0" borderId="97" xfId="0" applyNumberFormat="1" applyFont="1" applyBorder="1" applyAlignment="1">
      <alignment vertical="center"/>
    </xf>
    <xf numFmtId="9" fontId="2" fillId="0" borderId="163" xfId="0" applyNumberFormat="1" applyFont="1" applyBorder="1" applyAlignment="1">
      <alignment horizontal="right" vertical="center"/>
    </xf>
    <xf numFmtId="0" fontId="3" fillId="0" borderId="38" xfId="0" applyFont="1" applyBorder="1" applyAlignment="1">
      <alignment horizontal="center" vertical="center" wrapText="1"/>
    </xf>
    <xf numFmtId="0" fontId="7" fillId="0" borderId="27" xfId="0" applyFont="1" applyBorder="1" applyAlignment="1">
      <alignment vertical="center"/>
    </xf>
    <xf numFmtId="0" fontId="8" fillId="0" borderId="193" xfId="1" applyFont="1" applyBorder="1" applyAlignment="1">
      <alignment horizontal="center" vertical="center"/>
    </xf>
    <xf numFmtId="0" fontId="8" fillId="0" borderId="194" xfId="1" applyFont="1" applyBorder="1" applyAlignment="1">
      <alignment vertical="center"/>
    </xf>
    <xf numFmtId="3" fontId="8" fillId="0" borderId="74" xfId="1" applyNumberFormat="1" applyFont="1" applyBorder="1" applyAlignment="1">
      <alignment horizontal="center" vertical="center"/>
    </xf>
    <xf numFmtId="9" fontId="8" fillId="0" borderId="66" xfId="1" applyNumberFormat="1" applyFont="1" applyBorder="1" applyAlignment="1">
      <alignment horizontal="center" vertical="center"/>
    </xf>
    <xf numFmtId="0" fontId="8" fillId="0" borderId="61" xfId="1" applyFont="1" applyBorder="1" applyAlignment="1">
      <alignment vertical="center"/>
    </xf>
    <xf numFmtId="0" fontId="8" fillId="0" borderId="62" xfId="1" applyFont="1" applyBorder="1" applyAlignment="1">
      <alignment vertical="center"/>
    </xf>
    <xf numFmtId="3" fontId="8" fillId="0" borderId="75" xfId="1" applyNumberFormat="1" applyFont="1" applyBorder="1" applyAlignment="1">
      <alignment horizontal="center" vertical="center"/>
    </xf>
    <xf numFmtId="9" fontId="8" fillId="0" borderId="76" xfId="1" applyNumberFormat="1" applyFont="1" applyBorder="1" applyAlignment="1">
      <alignment horizontal="center" vertical="center"/>
    </xf>
    <xf numFmtId="0" fontId="2" fillId="0" borderId="0" xfId="1" applyFont="1" applyAlignment="1">
      <alignment horizontal="right"/>
    </xf>
    <xf numFmtId="3" fontId="5" fillId="0" borderId="49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8" fillId="0" borderId="11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2" fillId="0" borderId="195" xfId="0" applyFont="1" applyBorder="1" applyAlignment="1">
      <alignment horizontal="center" vertical="center" wrapText="1"/>
    </xf>
    <xf numFmtId="0" fontId="2" fillId="0" borderId="196" xfId="0" applyFont="1" applyBorder="1" applyAlignment="1">
      <alignment horizontal="center" vertical="center" wrapText="1"/>
    </xf>
    <xf numFmtId="3" fontId="2" fillId="0" borderId="197" xfId="0" applyNumberFormat="1" applyFont="1" applyBorder="1" applyAlignment="1">
      <alignment vertical="center"/>
    </xf>
    <xf numFmtId="3" fontId="2" fillId="0" borderId="168" xfId="0" applyNumberFormat="1" applyFont="1" applyBorder="1" applyAlignment="1">
      <alignment horizontal="right" vertical="center"/>
    </xf>
    <xf numFmtId="0" fontId="2" fillId="0" borderId="109" xfId="0" applyFont="1" applyBorder="1" applyAlignment="1">
      <alignment horizontal="center" vertical="center"/>
    </xf>
    <xf numFmtId="0" fontId="2" fillId="0" borderId="198" xfId="0" applyFont="1" applyBorder="1" applyAlignment="1">
      <alignment horizontal="center" vertical="center"/>
    </xf>
    <xf numFmtId="3" fontId="2" fillId="0" borderId="126" xfId="0" applyNumberFormat="1" applyFont="1" applyBorder="1" applyAlignment="1">
      <alignment vertical="center"/>
    </xf>
    <xf numFmtId="3" fontId="2" fillId="0" borderId="199" xfId="0" applyNumberFormat="1" applyFont="1" applyBorder="1" applyAlignment="1">
      <alignment horizontal="right" vertical="center"/>
    </xf>
    <xf numFmtId="3" fontId="2" fillId="0" borderId="46" xfId="0" applyNumberFormat="1" applyFont="1" applyBorder="1" applyAlignment="1">
      <alignment horizontal="right" vertical="center"/>
    </xf>
    <xf numFmtId="3" fontId="2" fillId="0" borderId="200" xfId="0" applyNumberFormat="1" applyFont="1" applyBorder="1" applyAlignment="1">
      <alignment vertical="center"/>
    </xf>
    <xf numFmtId="3" fontId="7" fillId="2" borderId="148" xfId="0" applyNumberFormat="1" applyFont="1" applyFill="1" applyBorder="1" applyAlignment="1">
      <alignment horizontal="right" vertical="center"/>
    </xf>
    <xf numFmtId="9" fontId="5" fillId="0" borderId="115" xfId="0" applyNumberFormat="1" applyFont="1" applyBorder="1" applyAlignment="1">
      <alignment vertical="center"/>
    </xf>
    <xf numFmtId="3" fontId="2" fillId="0" borderId="56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120" xfId="0" applyFont="1" applyBorder="1" applyAlignment="1">
      <alignment vertical="center"/>
    </xf>
    <xf numFmtId="3" fontId="2" fillId="0" borderId="201" xfId="0" applyNumberFormat="1" applyFont="1" applyBorder="1" applyAlignment="1">
      <alignment horizontal="right" vertical="center"/>
    </xf>
    <xf numFmtId="3" fontId="2" fillId="0" borderId="59" xfId="0" applyNumberFormat="1" applyFont="1" applyBorder="1" applyAlignment="1">
      <alignment horizontal="right" vertical="center"/>
    </xf>
    <xf numFmtId="0" fontId="2" fillId="0" borderId="54" xfId="0" applyFont="1" applyBorder="1" applyAlignment="1">
      <alignment vertical="center"/>
    </xf>
    <xf numFmtId="0" fontId="2" fillId="0" borderId="65" xfId="0" applyFont="1" applyBorder="1" applyAlignment="1">
      <alignment vertical="center"/>
    </xf>
    <xf numFmtId="3" fontId="2" fillId="0" borderId="65" xfId="0" applyNumberFormat="1" applyFont="1" applyBorder="1" applyAlignment="1">
      <alignment horizontal="right" vertical="center"/>
    </xf>
    <xf numFmtId="3" fontId="2" fillId="3" borderId="202" xfId="0" applyNumberFormat="1" applyFont="1" applyFill="1" applyBorder="1" applyAlignment="1">
      <alignment vertical="center"/>
    </xf>
    <xf numFmtId="3" fontId="2" fillId="3" borderId="202" xfId="0" applyNumberFormat="1" applyFont="1" applyFill="1" applyBorder="1" applyAlignment="1">
      <alignment horizontal="right" vertical="center"/>
    </xf>
    <xf numFmtId="3" fontId="2" fillId="0" borderId="54" xfId="0" applyNumberFormat="1" applyFont="1" applyFill="1" applyBorder="1" applyAlignment="1">
      <alignment horizontal="right" vertical="center"/>
    </xf>
    <xf numFmtId="3" fontId="2" fillId="0" borderId="203" xfId="0" applyNumberFormat="1" applyFont="1" applyBorder="1" applyAlignment="1">
      <alignment horizontal="right" vertical="center"/>
    </xf>
    <xf numFmtId="49" fontId="7" fillId="2" borderId="83" xfId="0" applyNumberFormat="1" applyFont="1" applyFill="1" applyBorder="1" applyAlignment="1">
      <alignment horizontal="center" vertical="center"/>
    </xf>
    <xf numFmtId="3" fontId="2" fillId="3" borderId="89" xfId="0" applyNumberFormat="1" applyFont="1" applyFill="1" applyBorder="1" applyAlignment="1">
      <alignment horizontal="right" vertical="center"/>
    </xf>
    <xf numFmtId="3" fontId="2" fillId="0" borderId="207" xfId="0" applyNumberFormat="1" applyFont="1" applyBorder="1" applyAlignment="1">
      <alignment horizontal="right" vertical="center"/>
    </xf>
    <xf numFmtId="3" fontId="2" fillId="0" borderId="208" xfId="0" applyNumberFormat="1" applyFont="1" applyBorder="1" applyAlignment="1">
      <alignment horizontal="right" vertical="center"/>
    </xf>
    <xf numFmtId="3" fontId="2" fillId="3" borderId="209" xfId="0" applyNumberFormat="1" applyFont="1" applyFill="1" applyBorder="1" applyAlignment="1">
      <alignment horizontal="right" vertical="center"/>
    </xf>
    <xf numFmtId="0" fontId="2" fillId="0" borderId="146" xfId="0" applyFont="1" applyBorder="1" applyAlignment="1">
      <alignment vertical="center"/>
    </xf>
    <xf numFmtId="3" fontId="2" fillId="0" borderId="210" xfId="0" applyNumberFormat="1" applyFont="1" applyBorder="1" applyAlignment="1">
      <alignment horizontal="right" vertical="center"/>
    </xf>
    <xf numFmtId="3" fontId="2" fillId="0" borderId="57" xfId="0" applyNumberFormat="1" applyFont="1" applyBorder="1" applyAlignment="1">
      <alignment horizontal="right" vertical="center"/>
    </xf>
    <xf numFmtId="3" fontId="2" fillId="0" borderId="211" xfId="0" applyNumberFormat="1" applyFont="1" applyBorder="1" applyAlignment="1">
      <alignment horizontal="right" vertical="center"/>
    </xf>
    <xf numFmtId="3" fontId="2" fillId="0" borderId="212" xfId="0" applyNumberFormat="1" applyFont="1" applyBorder="1" applyAlignment="1">
      <alignment horizontal="right" vertical="center" wrapText="1"/>
    </xf>
    <xf numFmtId="9" fontId="2" fillId="0" borderId="213" xfId="0" applyNumberFormat="1" applyFont="1" applyBorder="1" applyAlignment="1">
      <alignment horizontal="center" vertical="center" wrapText="1"/>
    </xf>
    <xf numFmtId="3" fontId="12" fillId="2" borderId="14" xfId="0" applyNumberFormat="1" applyFont="1" applyFill="1" applyBorder="1" applyAlignment="1">
      <alignment horizontal="right" vertical="center"/>
    </xf>
    <xf numFmtId="3" fontId="2" fillId="0" borderId="14" xfId="0" applyNumberFormat="1" applyFont="1" applyBorder="1" applyAlignment="1">
      <alignment vertical="center"/>
    </xf>
    <xf numFmtId="3" fontId="12" fillId="2" borderId="14" xfId="0" applyNumberFormat="1" applyFont="1" applyFill="1" applyBorder="1" applyAlignment="1">
      <alignment vertical="center"/>
    </xf>
    <xf numFmtId="3" fontId="8" fillId="0" borderId="14" xfId="0" applyNumberFormat="1" applyFont="1" applyBorder="1" applyAlignment="1">
      <alignment horizontal="right" vertical="center"/>
    </xf>
    <xf numFmtId="3" fontId="12" fillId="2" borderId="214" xfId="0" applyNumberFormat="1" applyFont="1" applyFill="1" applyBorder="1" applyAlignment="1">
      <alignment horizontal="right" vertical="center"/>
    </xf>
    <xf numFmtId="3" fontId="9" fillId="4" borderId="28" xfId="0" applyNumberFormat="1" applyFont="1" applyFill="1" applyBorder="1" applyAlignment="1">
      <alignment horizontal="right" vertical="center"/>
    </xf>
    <xf numFmtId="0" fontId="2" fillId="0" borderId="129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3" fontId="12" fillId="2" borderId="52" xfId="0" applyNumberFormat="1" applyFont="1" applyFill="1" applyBorder="1" applyAlignment="1">
      <alignment horizontal="right" vertical="center"/>
    </xf>
    <xf numFmtId="3" fontId="2" fillId="0" borderId="52" xfId="0" applyNumberFormat="1" applyFont="1" applyBorder="1" applyAlignment="1">
      <alignment vertical="center"/>
    </xf>
    <xf numFmtId="3" fontId="12" fillId="2" borderId="52" xfId="0" applyNumberFormat="1" applyFont="1" applyFill="1" applyBorder="1" applyAlignment="1">
      <alignment vertical="center"/>
    </xf>
    <xf numFmtId="3" fontId="8" fillId="0" borderId="52" xfId="0" applyNumberFormat="1" applyFont="1" applyBorder="1" applyAlignment="1">
      <alignment horizontal="right" vertical="center"/>
    </xf>
    <xf numFmtId="3" fontId="12" fillId="2" borderId="215" xfId="0" applyNumberFormat="1" applyFont="1" applyFill="1" applyBorder="1" applyAlignment="1">
      <alignment horizontal="right" vertical="center"/>
    </xf>
    <xf numFmtId="3" fontId="9" fillId="4" borderId="53" xfId="0" applyNumberFormat="1" applyFont="1" applyFill="1" applyBorder="1" applyAlignment="1">
      <alignment horizontal="right" vertical="center"/>
    </xf>
    <xf numFmtId="0" fontId="2" fillId="0" borderId="2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" fontId="5" fillId="0" borderId="49" xfId="0" applyNumberFormat="1" applyFont="1" applyBorder="1" applyAlignment="1">
      <alignment horizontal="right" vertical="center"/>
    </xf>
    <xf numFmtId="0" fontId="2" fillId="0" borderId="158" xfId="0" applyFont="1" applyBorder="1" applyAlignment="1">
      <alignment horizontal="center" vertical="center"/>
    </xf>
    <xf numFmtId="0" fontId="2" fillId="0" borderId="154" xfId="0" applyFont="1" applyBorder="1" applyAlignment="1">
      <alignment horizontal="center" vertical="center"/>
    </xf>
    <xf numFmtId="0" fontId="2" fillId="0" borderId="155" xfId="0" applyFont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9" fontId="5" fillId="0" borderId="14" xfId="0" applyNumberFormat="1" applyFont="1" applyBorder="1" applyAlignment="1">
      <alignment horizontal="right" vertical="center"/>
    </xf>
    <xf numFmtId="0" fontId="2" fillId="0" borderId="99" xfId="0" applyFont="1" applyBorder="1" applyAlignment="1">
      <alignment horizontal="center" vertical="center"/>
    </xf>
    <xf numFmtId="0" fontId="2" fillId="0" borderId="156" xfId="0" applyFont="1" applyBorder="1" applyAlignment="1">
      <alignment horizontal="center" vertical="center"/>
    </xf>
    <xf numFmtId="0" fontId="2" fillId="0" borderId="157" xfId="0" applyFont="1" applyBorder="1" applyAlignment="1">
      <alignment horizontal="center" vertical="center"/>
    </xf>
    <xf numFmtId="0" fontId="7" fillId="2" borderId="11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0" borderId="153" xfId="0" applyFont="1" applyBorder="1" applyAlignment="1">
      <alignment horizontal="right" vertical="center"/>
    </xf>
    <xf numFmtId="0" fontId="7" fillId="0" borderId="171" xfId="0" applyFont="1" applyBorder="1" applyAlignment="1">
      <alignment horizontal="right" vertical="center"/>
    </xf>
    <xf numFmtId="0" fontId="7" fillId="0" borderId="100" xfId="0" applyFont="1" applyBorder="1" applyAlignment="1">
      <alignment horizontal="right" vertical="center"/>
    </xf>
    <xf numFmtId="0" fontId="7" fillId="2" borderId="153" xfId="0" applyFont="1" applyFill="1" applyBorder="1" applyAlignment="1">
      <alignment horizontal="right" vertical="center"/>
    </xf>
    <xf numFmtId="0" fontId="2" fillId="0" borderId="101" xfId="0" applyFont="1" applyBorder="1" applyAlignment="1">
      <alignment horizontal="right" vertical="center"/>
    </xf>
    <xf numFmtId="0" fontId="7" fillId="0" borderId="36" xfId="0" applyFont="1" applyBorder="1" applyAlignment="1">
      <alignment horizontal="right" vertical="center"/>
    </xf>
    <xf numFmtId="0" fontId="2" fillId="0" borderId="153" xfId="0" applyFont="1" applyBorder="1" applyAlignment="1">
      <alignment horizontal="center" vertical="center"/>
    </xf>
    <xf numFmtId="0" fontId="2" fillId="0" borderId="10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109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51" xfId="0" applyFont="1" applyBorder="1" applyAlignment="1">
      <alignment horizontal="center" vertical="center"/>
    </xf>
    <xf numFmtId="0" fontId="7" fillId="2" borderId="153" xfId="0" applyFont="1" applyFill="1" applyBorder="1" applyAlignment="1">
      <alignment horizontal="center" vertical="center"/>
    </xf>
    <xf numFmtId="0" fontId="2" fillId="0" borderId="151" xfId="0" applyFont="1" applyBorder="1" applyAlignment="1">
      <alignment horizontal="center" vertical="center"/>
    </xf>
    <xf numFmtId="0" fontId="5" fillId="0" borderId="152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justify" vertical="center" wrapText="1"/>
    </xf>
    <xf numFmtId="0" fontId="7" fillId="2" borderId="191" xfId="0" applyFont="1" applyFill="1" applyBorder="1" applyAlignment="1">
      <alignment horizontal="center" vertical="center"/>
    </xf>
    <xf numFmtId="0" fontId="7" fillId="2" borderId="100" xfId="0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17" xfId="0" applyFont="1" applyBorder="1" applyAlignment="1">
      <alignment horizontal="center" vertical="center" wrapText="1"/>
    </xf>
    <xf numFmtId="0" fontId="8" fillId="0" borderId="128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5" fillId="0" borderId="204" xfId="0" applyFont="1" applyBorder="1" applyAlignment="1">
      <alignment horizontal="left" vertical="center"/>
    </xf>
    <xf numFmtId="0" fontId="5" fillId="0" borderId="205" xfId="0" applyFont="1" applyBorder="1" applyAlignment="1">
      <alignment horizontal="left" vertical="center"/>
    </xf>
    <xf numFmtId="0" fontId="5" fillId="0" borderId="206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86" xfId="0" applyFont="1" applyBorder="1" applyAlignment="1">
      <alignment vertical="center"/>
    </xf>
    <xf numFmtId="0" fontId="2" fillId="0" borderId="80" xfId="0" applyFont="1" applyBorder="1" applyAlignment="1">
      <alignment vertical="center"/>
    </xf>
    <xf numFmtId="0" fontId="2" fillId="0" borderId="81" xfId="0" applyFont="1" applyBorder="1" applyAlignment="1">
      <alignment vertical="center"/>
    </xf>
    <xf numFmtId="0" fontId="2" fillId="2" borderId="153" xfId="0" applyFont="1" applyFill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159" xfId="0" applyFont="1" applyBorder="1" applyAlignment="1">
      <alignment horizontal="center" vertical="center"/>
    </xf>
    <xf numFmtId="0" fontId="7" fillId="0" borderId="189" xfId="0" applyFont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3" fillId="0" borderId="27" xfId="0" applyFont="1" applyBorder="1" applyAlignment="1">
      <alignment horizontal="right"/>
    </xf>
    <xf numFmtId="0" fontId="7" fillId="0" borderId="160" xfId="0" applyFont="1" applyBorder="1" applyAlignment="1">
      <alignment horizontal="center" vertical="center"/>
    </xf>
  </cellXfs>
  <cellStyles count="4">
    <cellStyle name="Normál" xfId="0" builtinId="0"/>
    <cellStyle name="Normál 2" xfId="1" xr:uid="{00000000-0005-0000-0000-000001000000}"/>
    <cellStyle name="Normál 2 2" xfId="2" xr:uid="{00000000-0005-0000-0000-000002000000}"/>
    <cellStyle name="Normál 2_Mellékletek az egységes költségvetési rendelethez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8.%20&#233;vi%20m&#243;dos&#237;tott%20k&#246;lts&#233;gvet&#233;si%20rendelethez%20(2018_06_30)%20egys&#233;ges%20szerkez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 melléklet"/>
      <sheetName val="21.sz. melléklet"/>
      <sheetName val="22.sz. melléklet"/>
      <sheetName val="23.sz. mellékl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D7">
            <v>48217569</v>
          </cell>
          <cell r="E7">
            <v>49358888</v>
          </cell>
        </row>
        <row r="20">
          <cell r="D20">
            <v>10362093</v>
          </cell>
          <cell r="E20">
            <v>10602276</v>
          </cell>
        </row>
        <row r="21">
          <cell r="D21">
            <v>121506703</v>
          </cell>
          <cell r="E21">
            <v>127667931</v>
          </cell>
        </row>
        <row r="92">
          <cell r="D92">
            <v>178227478</v>
          </cell>
          <cell r="E92">
            <v>178227478</v>
          </cell>
        </row>
      </sheetData>
      <sheetData sheetId="8">
        <row r="8">
          <cell r="G8">
            <v>12324716</v>
          </cell>
        </row>
        <row r="18">
          <cell r="G18">
            <v>2435403</v>
          </cell>
        </row>
        <row r="19">
          <cell r="G19">
            <v>6519881</v>
          </cell>
        </row>
        <row r="40">
          <cell r="G40">
            <v>811766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2"/>
  <sheetViews>
    <sheetView tabSelected="1" zoomScaleNormal="100" workbookViewId="0"/>
  </sheetViews>
  <sheetFormatPr defaultRowHeight="12.75" x14ac:dyDescent="0.2"/>
  <cols>
    <col min="1" max="1" width="5.7109375" style="1" customWidth="1"/>
    <col min="2" max="2" width="39.5703125" style="1" customWidth="1"/>
    <col min="3" max="5" width="9.7109375" style="1" customWidth="1"/>
  </cols>
  <sheetData>
    <row r="1" spans="1:7" s="1" customFormat="1" ht="15" customHeight="1" x14ac:dyDescent="0.2">
      <c r="B1" s="2"/>
      <c r="C1" s="534"/>
      <c r="D1" s="534"/>
      <c r="E1" s="534"/>
      <c r="F1" s="2"/>
      <c r="G1" s="2" t="s">
        <v>401</v>
      </c>
    </row>
    <row r="2" spans="1:7" s="1" customFormat="1" ht="15" customHeight="1" x14ac:dyDescent="0.2">
      <c r="A2" s="3"/>
      <c r="B2" s="3"/>
      <c r="C2" s="3"/>
      <c r="D2" s="3"/>
      <c r="E2" s="3"/>
      <c r="F2" s="3"/>
      <c r="G2" s="387" t="s">
        <v>582</v>
      </c>
    </row>
    <row r="3" spans="1:7" s="1" customFormat="1" ht="15" customHeight="1" x14ac:dyDescent="0.2">
      <c r="A3" s="4"/>
    </row>
    <row r="4" spans="1:7" s="1" customFormat="1" ht="15" customHeight="1" x14ac:dyDescent="0.2">
      <c r="A4" s="586" t="s">
        <v>473</v>
      </c>
      <c r="B4" s="586"/>
      <c r="C4" s="586"/>
      <c r="D4" s="586"/>
      <c r="E4" s="586"/>
    </row>
    <row r="5" spans="1:7" s="1" customFormat="1" ht="15" customHeight="1" thickBot="1" x14ac:dyDescent="0.25">
      <c r="A5" s="5"/>
      <c r="B5" s="5"/>
      <c r="C5" s="5"/>
      <c r="D5" s="5"/>
      <c r="E5" s="343" t="s">
        <v>182</v>
      </c>
    </row>
    <row r="6" spans="1:7" ht="36.75" thickTop="1" x14ac:dyDescent="0.2">
      <c r="A6" s="7" t="s">
        <v>1</v>
      </c>
      <c r="B6" s="8" t="s">
        <v>2</v>
      </c>
      <c r="C6" s="9" t="s">
        <v>474</v>
      </c>
      <c r="D6" s="9" t="s">
        <v>583</v>
      </c>
      <c r="E6" s="10" t="s">
        <v>558</v>
      </c>
    </row>
    <row r="7" spans="1:7" ht="15" customHeight="1" thickBot="1" x14ac:dyDescent="0.25">
      <c r="A7" s="11" t="s">
        <v>3</v>
      </c>
      <c r="B7" s="12" t="s">
        <v>4</v>
      </c>
      <c r="C7" s="13" t="s">
        <v>5</v>
      </c>
      <c r="D7" s="13" t="s">
        <v>6</v>
      </c>
      <c r="E7" s="14" t="s">
        <v>7</v>
      </c>
      <c r="F7" s="15"/>
    </row>
    <row r="8" spans="1:7" ht="15" customHeight="1" thickTop="1" x14ac:dyDescent="0.2">
      <c r="A8" s="590" t="s">
        <v>10</v>
      </c>
      <c r="B8" s="591"/>
      <c r="C8" s="591"/>
      <c r="D8" s="591"/>
      <c r="E8" s="592"/>
      <c r="F8" s="15"/>
    </row>
    <row r="9" spans="1:7" ht="15" customHeight="1" x14ac:dyDescent="0.2">
      <c r="A9" s="24" t="s">
        <v>11</v>
      </c>
      <c r="B9" s="25" t="s">
        <v>529</v>
      </c>
      <c r="C9" s="26">
        <f t="shared" ref="C9" si="0">SUM(C10:C11)</f>
        <v>77936578</v>
      </c>
      <c r="D9" s="26">
        <f t="shared" ref="D9" si="1">SUM(D10:D11)</f>
        <v>79459420</v>
      </c>
      <c r="E9" s="79">
        <f>D9/C9</f>
        <v>1.0195395030046097</v>
      </c>
      <c r="F9" s="15"/>
    </row>
    <row r="10" spans="1:7" ht="15" customHeight="1" x14ac:dyDescent="0.2">
      <c r="A10" s="17" t="s">
        <v>13</v>
      </c>
      <c r="B10" s="18" t="s">
        <v>282</v>
      </c>
      <c r="C10" s="19">
        <f>'7.sz. melléklet'!D61</f>
        <v>62098492</v>
      </c>
      <c r="D10" s="19">
        <f>'7.sz. melléklet'!E61</f>
        <v>62387809</v>
      </c>
      <c r="E10" s="119">
        <f t="shared" ref="E10:E32" si="2">D10/C10</f>
        <v>1.0046590020253632</v>
      </c>
      <c r="F10" s="15"/>
    </row>
    <row r="11" spans="1:7" ht="24" x14ac:dyDescent="0.2">
      <c r="A11" s="17" t="s">
        <v>14</v>
      </c>
      <c r="B11" s="47" t="s">
        <v>531</v>
      </c>
      <c r="C11" s="19">
        <f>'7.sz. melléklet'!D62</f>
        <v>15838086</v>
      </c>
      <c r="D11" s="19">
        <f>'7.sz. melléklet'!E62</f>
        <v>17071611</v>
      </c>
      <c r="E11" s="119">
        <f t="shared" si="2"/>
        <v>1.0778834639488635</v>
      </c>
      <c r="F11" s="15"/>
    </row>
    <row r="12" spans="1:7" ht="24" x14ac:dyDescent="0.2">
      <c r="A12" s="24" t="s">
        <v>18</v>
      </c>
      <c r="B12" s="512" t="s">
        <v>530</v>
      </c>
      <c r="C12" s="26">
        <f t="shared" ref="C12" si="3">SUM(C13:C14)</f>
        <v>47307491</v>
      </c>
      <c r="D12" s="26">
        <f t="shared" ref="D12" si="4">SUM(D13:D14)</f>
        <v>47307491</v>
      </c>
      <c r="E12" s="79">
        <f t="shared" si="2"/>
        <v>1</v>
      </c>
      <c r="F12" s="15"/>
    </row>
    <row r="13" spans="1:7" ht="15" customHeight="1" x14ac:dyDescent="0.2">
      <c r="A13" s="17" t="s">
        <v>13</v>
      </c>
      <c r="B13" s="18" t="s">
        <v>489</v>
      </c>
      <c r="C13" s="19">
        <f>'7.sz. melléklet'!D64</f>
        <v>14476490</v>
      </c>
      <c r="D13" s="19">
        <f>'7.sz. melléklet'!E64</f>
        <v>14476490</v>
      </c>
      <c r="E13" s="79">
        <f t="shared" si="2"/>
        <v>1</v>
      </c>
      <c r="F13" s="15"/>
    </row>
    <row r="14" spans="1:7" ht="24" x14ac:dyDescent="0.2">
      <c r="A14" s="17" t="s">
        <v>14</v>
      </c>
      <c r="B14" s="47" t="s">
        <v>532</v>
      </c>
      <c r="C14" s="19">
        <f>'7.sz. melléklet'!D65</f>
        <v>32831001</v>
      </c>
      <c r="D14" s="19">
        <f>'7.sz. melléklet'!E65</f>
        <v>32831001</v>
      </c>
      <c r="E14" s="119"/>
      <c r="F14" s="15"/>
    </row>
    <row r="15" spans="1:7" ht="15" customHeight="1" x14ac:dyDescent="0.2">
      <c r="A15" s="24" t="s">
        <v>19</v>
      </c>
      <c r="B15" s="67" t="s">
        <v>15</v>
      </c>
      <c r="C15" s="68">
        <f t="shared" ref="C15" si="5">SUM(C16:C18)</f>
        <v>84000000</v>
      </c>
      <c r="D15" s="68">
        <f>SUM(D16:D18)</f>
        <v>84000000</v>
      </c>
      <c r="E15" s="79">
        <f t="shared" si="2"/>
        <v>1</v>
      </c>
      <c r="F15" s="15"/>
    </row>
    <row r="16" spans="1:7" ht="15" customHeight="1" x14ac:dyDescent="0.2">
      <c r="A16" s="239" t="s">
        <v>13</v>
      </c>
      <c r="B16" s="240" t="s">
        <v>290</v>
      </c>
      <c r="C16" s="164">
        <f>'7.sz. melléklet'!D67</f>
        <v>51000000</v>
      </c>
      <c r="D16" s="164">
        <f>'7.sz. melléklet'!E67</f>
        <v>51000000</v>
      </c>
      <c r="E16" s="87">
        <f t="shared" si="2"/>
        <v>1</v>
      </c>
      <c r="F16" s="15"/>
    </row>
    <row r="17" spans="1:6" ht="15" customHeight="1" x14ac:dyDescent="0.2">
      <c r="A17" s="239" t="s">
        <v>14</v>
      </c>
      <c r="B17" s="240" t="s">
        <v>291</v>
      </c>
      <c r="C17" s="164">
        <f>'7.sz. melléklet'!D68</f>
        <v>32600000</v>
      </c>
      <c r="D17" s="164">
        <f>'7.sz. melléklet'!E68</f>
        <v>32600000</v>
      </c>
      <c r="E17" s="87">
        <f t="shared" si="2"/>
        <v>1</v>
      </c>
      <c r="F17" s="15"/>
    </row>
    <row r="18" spans="1:6" ht="15" customHeight="1" x14ac:dyDescent="0.2">
      <c r="A18" s="239" t="s">
        <v>41</v>
      </c>
      <c r="B18" s="240" t="s">
        <v>300</v>
      </c>
      <c r="C18" s="164">
        <f>'7.sz. melléklet'!D72</f>
        <v>400000</v>
      </c>
      <c r="D18" s="164">
        <f>'7.sz. melléklet'!E72</f>
        <v>400000</v>
      </c>
      <c r="E18" s="87">
        <f t="shared" si="2"/>
        <v>1</v>
      </c>
      <c r="F18" s="15"/>
    </row>
    <row r="19" spans="1:6" ht="15" customHeight="1" x14ac:dyDescent="0.2">
      <c r="A19" s="24" t="s">
        <v>20</v>
      </c>
      <c r="B19" s="16" t="s">
        <v>12</v>
      </c>
      <c r="C19" s="26">
        <v>70729687</v>
      </c>
      <c r="D19" s="26">
        <v>70729411</v>
      </c>
      <c r="E19" s="79">
        <f t="shared" si="2"/>
        <v>0.9999960978195761</v>
      </c>
      <c r="F19" s="15"/>
    </row>
    <row r="20" spans="1:6" ht="15" customHeight="1" x14ac:dyDescent="0.2">
      <c r="A20" s="24" t="s">
        <v>21</v>
      </c>
      <c r="B20" s="25" t="s">
        <v>385</v>
      </c>
      <c r="C20" s="26">
        <f>'7.sz. melléklet'!D83</f>
        <v>0</v>
      </c>
      <c r="D20" s="26">
        <f>'7.sz. melléklet'!E83</f>
        <v>0</v>
      </c>
      <c r="E20" s="79"/>
      <c r="F20" s="15"/>
    </row>
    <row r="21" spans="1:6" ht="15" customHeight="1" x14ac:dyDescent="0.2">
      <c r="A21" s="496" t="s">
        <v>533</v>
      </c>
      <c r="B21" s="25" t="s">
        <v>22</v>
      </c>
      <c r="C21" s="26">
        <f>'7.sz. melléklet'!D86</f>
        <v>0</v>
      </c>
      <c r="D21" s="26">
        <f>'7.sz. melléklet'!E86</f>
        <v>0</v>
      </c>
      <c r="E21" s="79"/>
      <c r="F21" s="15"/>
    </row>
    <row r="22" spans="1:6" ht="15" customHeight="1" x14ac:dyDescent="0.2">
      <c r="A22" s="496" t="s">
        <v>26</v>
      </c>
      <c r="B22" s="25" t="s">
        <v>23</v>
      </c>
      <c r="C22" s="26">
        <f>'7.sz. melléklet'!D88</f>
        <v>132000</v>
      </c>
      <c r="D22" s="26">
        <f>'7.sz. melléklet'!E88</f>
        <v>132000</v>
      </c>
      <c r="E22" s="79">
        <f t="shared" si="2"/>
        <v>1</v>
      </c>
      <c r="F22" s="15"/>
    </row>
    <row r="23" spans="1:6" ht="15" customHeight="1" x14ac:dyDescent="0.2">
      <c r="A23" s="587" t="s">
        <v>25</v>
      </c>
      <c r="B23" s="587"/>
      <c r="C23" s="28">
        <f t="shared" ref="C23" si="6">C19+C15+C9+C20+C12+C21+C22</f>
        <v>280105756</v>
      </c>
      <c r="D23" s="28">
        <f t="shared" ref="D23" si="7">D19+D15+D9+D20+D12+D21+D22</f>
        <v>281628322</v>
      </c>
      <c r="E23" s="118">
        <f t="shared" si="2"/>
        <v>1.0054356826569462</v>
      </c>
      <c r="F23" s="15"/>
    </row>
    <row r="24" spans="1:6" ht="15" customHeight="1" x14ac:dyDescent="0.2">
      <c r="A24" s="588" t="s">
        <v>338</v>
      </c>
      <c r="B24" s="25" t="s">
        <v>27</v>
      </c>
      <c r="C24" s="589">
        <v>179039244</v>
      </c>
      <c r="D24" s="589">
        <v>179039244</v>
      </c>
      <c r="E24" s="594">
        <f t="shared" si="2"/>
        <v>1</v>
      </c>
      <c r="F24" s="593"/>
    </row>
    <row r="25" spans="1:6" ht="15" customHeight="1" x14ac:dyDescent="0.2">
      <c r="A25" s="588"/>
      <c r="B25" s="25" t="s">
        <v>28</v>
      </c>
      <c r="C25" s="589"/>
      <c r="D25" s="589"/>
      <c r="E25" s="594" t="e">
        <f t="shared" si="2"/>
        <v>#DIV/0!</v>
      </c>
      <c r="F25" s="593"/>
    </row>
    <row r="26" spans="1:6" ht="15" customHeight="1" x14ac:dyDescent="0.2">
      <c r="A26" s="292" t="s">
        <v>29</v>
      </c>
      <c r="B26" s="25" t="s">
        <v>398</v>
      </c>
      <c r="C26" s="531">
        <f>'7.sz. melléklet'!D93</f>
        <v>0</v>
      </c>
      <c r="D26" s="531">
        <f>'7.sz. melléklet'!E93</f>
        <v>258434</v>
      </c>
      <c r="E26" s="293"/>
      <c r="F26" s="272"/>
    </row>
    <row r="27" spans="1:6" ht="15" customHeight="1" x14ac:dyDescent="0.2">
      <c r="A27" s="264" t="s">
        <v>581</v>
      </c>
      <c r="B27" s="25" t="s">
        <v>548</v>
      </c>
      <c r="C27" s="162">
        <f>SUM(C28:C30)</f>
        <v>100000000</v>
      </c>
      <c r="D27" s="162">
        <f>SUM(D28:D30)</f>
        <v>100000000</v>
      </c>
      <c r="E27" s="546">
        <f t="shared" si="2"/>
        <v>1</v>
      </c>
      <c r="F27" s="593"/>
    </row>
    <row r="28" spans="1:6" ht="15" customHeight="1" x14ac:dyDescent="0.2">
      <c r="A28" s="42" t="s">
        <v>13</v>
      </c>
      <c r="B28" s="18" t="s">
        <v>549</v>
      </c>
      <c r="C28" s="406"/>
      <c r="D28" s="406"/>
      <c r="E28" s="263"/>
      <c r="F28" s="593"/>
    </row>
    <row r="29" spans="1:6" ht="15" customHeight="1" x14ac:dyDescent="0.2">
      <c r="A29" s="17" t="s">
        <v>14</v>
      </c>
      <c r="B29" s="18" t="s">
        <v>339</v>
      </c>
      <c r="C29" s="163">
        <f>'7.sz. melléklet'!D91</f>
        <v>100000000</v>
      </c>
      <c r="D29" s="163">
        <f>'7.sz. melléklet'!E91</f>
        <v>100000000</v>
      </c>
      <c r="E29" s="493">
        <f t="shared" si="2"/>
        <v>1</v>
      </c>
      <c r="F29" s="15"/>
    </row>
    <row r="30" spans="1:6" ht="15" customHeight="1" x14ac:dyDescent="0.2">
      <c r="A30" s="17" t="s">
        <v>41</v>
      </c>
      <c r="B30" s="18" t="s">
        <v>340</v>
      </c>
      <c r="C30" s="405"/>
      <c r="D30" s="405"/>
      <c r="E30" s="366"/>
      <c r="F30" s="15"/>
    </row>
    <row r="31" spans="1:6" ht="15" customHeight="1" x14ac:dyDescent="0.2">
      <c r="A31" s="587" t="s">
        <v>30</v>
      </c>
      <c r="B31" s="587"/>
      <c r="C31" s="28">
        <f t="shared" ref="C31" si="8">SUM(C24:C27)</f>
        <v>279039244</v>
      </c>
      <c r="D31" s="28">
        <f>SUM(D24:D27)</f>
        <v>279297678</v>
      </c>
      <c r="E31" s="83">
        <f t="shared" si="2"/>
        <v>1.0009261564656475</v>
      </c>
      <c r="F31" s="15"/>
    </row>
    <row r="32" spans="1:6" ht="15" customHeight="1" x14ac:dyDescent="0.2">
      <c r="A32" s="599" t="s">
        <v>31</v>
      </c>
      <c r="B32" s="599"/>
      <c r="C32" s="31">
        <f>C31+C23</f>
        <v>559145000</v>
      </c>
      <c r="D32" s="31">
        <f>D31+D23</f>
        <v>560926000</v>
      </c>
      <c r="E32" s="161">
        <f t="shared" si="2"/>
        <v>1.0031852202916953</v>
      </c>
      <c r="F32" s="15"/>
    </row>
    <row r="33" spans="1:6" ht="15" customHeight="1" x14ac:dyDescent="0.2">
      <c r="A33" s="32"/>
      <c r="B33" s="33"/>
      <c r="C33" s="50"/>
      <c r="D33" s="50"/>
      <c r="E33" s="34"/>
      <c r="F33" s="15"/>
    </row>
    <row r="34" spans="1:6" ht="15" customHeight="1" x14ac:dyDescent="0.2">
      <c r="A34" s="595" t="s">
        <v>32</v>
      </c>
      <c r="B34" s="596"/>
      <c r="C34" s="596"/>
      <c r="D34" s="596"/>
      <c r="E34" s="597"/>
      <c r="F34" s="15"/>
    </row>
    <row r="35" spans="1:6" ht="15" customHeight="1" x14ac:dyDescent="0.2">
      <c r="A35" s="35" t="s">
        <v>11</v>
      </c>
      <c r="B35" s="16" t="s">
        <v>33</v>
      </c>
      <c r="C35" s="342">
        <f>'4.sz. melléklet'!D18</f>
        <v>232666265</v>
      </c>
      <c r="D35" s="342">
        <f>'4.sz. melléklet'!E18</f>
        <v>240799975</v>
      </c>
      <c r="E35" s="79">
        <f t="shared" ref="E35:E41" si="9">D35/C35</f>
        <v>1.0349586993198177</v>
      </c>
      <c r="F35" s="15"/>
    </row>
    <row r="36" spans="1:6" ht="15" customHeight="1" x14ac:dyDescent="0.2">
      <c r="A36" s="24" t="s">
        <v>18</v>
      </c>
      <c r="B36" s="25" t="s">
        <v>34</v>
      </c>
      <c r="C36" s="26">
        <f>'7.sz. melléklet'!D37+'7.sz. melléklet'!D44+'7.sz. melléklet'!D47</f>
        <v>249993529</v>
      </c>
      <c r="D36" s="26">
        <f>'7.sz. melléklet'!E37+'7.sz. melléklet'!E44+'7.sz. melléklet'!E47</f>
        <v>251087332</v>
      </c>
      <c r="E36" s="79">
        <f t="shared" si="9"/>
        <v>1.0043753252509189</v>
      </c>
      <c r="F36" s="15"/>
    </row>
    <row r="37" spans="1:6" ht="15" customHeight="1" x14ac:dyDescent="0.2">
      <c r="A37" s="24" t="s">
        <v>19</v>
      </c>
      <c r="B37" s="25" t="s">
        <v>35</v>
      </c>
      <c r="C37" s="162">
        <f t="shared" ref="C37:D37" si="10">SUM(C38:C38)</f>
        <v>74197028</v>
      </c>
      <c r="D37" s="162">
        <f t="shared" si="10"/>
        <v>66492081</v>
      </c>
      <c r="E37" s="79">
        <f t="shared" si="9"/>
        <v>0.89615558456061073</v>
      </c>
      <c r="F37" s="15"/>
    </row>
    <row r="38" spans="1:6" ht="15" customHeight="1" x14ac:dyDescent="0.2">
      <c r="A38" s="17" t="s">
        <v>13</v>
      </c>
      <c r="B38" s="18" t="s">
        <v>36</v>
      </c>
      <c r="C38" s="19">
        <f>'7.sz. melléklet'!D36</f>
        <v>74197028</v>
      </c>
      <c r="D38" s="19">
        <f>'7.sz. melléklet'!E36</f>
        <v>66492081</v>
      </c>
      <c r="E38" s="119">
        <f t="shared" si="9"/>
        <v>0.89615558456061073</v>
      </c>
      <c r="F38" s="15"/>
    </row>
    <row r="39" spans="1:6" ht="15" customHeight="1" x14ac:dyDescent="0.2">
      <c r="A39" s="587" t="s">
        <v>37</v>
      </c>
      <c r="B39" s="587"/>
      <c r="C39" s="265">
        <f t="shared" ref="C39:D39" si="11">C35+C36+C37</f>
        <v>556856822</v>
      </c>
      <c r="D39" s="265">
        <f t="shared" si="11"/>
        <v>558379388</v>
      </c>
      <c r="E39" s="79">
        <f t="shared" si="9"/>
        <v>1.0027342145051426</v>
      </c>
      <c r="F39" s="15"/>
    </row>
    <row r="40" spans="1:6" ht="15" customHeight="1" x14ac:dyDescent="0.2">
      <c r="A40" s="292" t="s">
        <v>55</v>
      </c>
      <c r="B40" s="25" t="s">
        <v>38</v>
      </c>
      <c r="C40" s="360">
        <f>'7.sz. melléklet'!D51+'7.sz. melléklet'!D50</f>
        <v>2288178</v>
      </c>
      <c r="D40" s="360">
        <f>'7.sz. melléklet'!E51+'7.sz. melléklet'!E50</f>
        <v>2546612</v>
      </c>
      <c r="E40" s="79">
        <f t="shared" si="9"/>
        <v>1.1129431364168347</v>
      </c>
      <c r="F40" s="272"/>
    </row>
    <row r="41" spans="1:6" s="38" customFormat="1" ht="15" customHeight="1" thickBot="1" x14ac:dyDescent="0.25">
      <c r="A41" s="598" t="s">
        <v>39</v>
      </c>
      <c r="B41" s="598"/>
      <c r="C41" s="209">
        <f t="shared" ref="C41" si="12">C39+C40</f>
        <v>559145000</v>
      </c>
      <c r="D41" s="209">
        <f>D39+D40</f>
        <v>560926000</v>
      </c>
      <c r="E41" s="210">
        <f t="shared" si="9"/>
        <v>1.0031852202916953</v>
      </c>
      <c r="F41" s="37"/>
    </row>
    <row r="42" spans="1:6" ht="13.5" thickTop="1" x14ac:dyDescent="0.2"/>
  </sheetData>
  <sheetProtection selectLockedCells="1" selectUnlockedCells="1"/>
  <mergeCells count="14">
    <mergeCell ref="F24:F25"/>
    <mergeCell ref="F27:F28"/>
    <mergeCell ref="E24:E25"/>
    <mergeCell ref="A34:E34"/>
    <mergeCell ref="A41:B41"/>
    <mergeCell ref="A31:B31"/>
    <mergeCell ref="A32:B32"/>
    <mergeCell ref="A39:B39"/>
    <mergeCell ref="A4:E4"/>
    <mergeCell ref="A23:B23"/>
    <mergeCell ref="A24:A25"/>
    <mergeCell ref="D24:D25"/>
    <mergeCell ref="A8:E8"/>
    <mergeCell ref="C24:C25"/>
  </mergeCells>
  <phoneticPr fontId="14" type="noConversion"/>
  <pageMargins left="0.25" right="0.25" top="0.75" bottom="0.75" header="0.3" footer="0.3"/>
  <pageSetup paperSize="9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8"/>
  <sheetViews>
    <sheetView zoomScaleNormal="100" workbookViewId="0"/>
  </sheetViews>
  <sheetFormatPr defaultColWidth="11.5703125" defaultRowHeight="12.75" x14ac:dyDescent="0.2"/>
  <cols>
    <col min="1" max="1" width="4.7109375" style="1" customWidth="1"/>
    <col min="2" max="2" width="30.7109375" style="1" customWidth="1"/>
    <col min="3" max="4" width="10.5703125" style="1" bestFit="1" customWidth="1"/>
    <col min="5" max="5" width="4.7109375" style="1" customWidth="1"/>
    <col min="6" max="6" width="30.7109375" style="1" customWidth="1"/>
    <col min="7" max="8" width="10.5703125" style="1" bestFit="1" customWidth="1"/>
    <col min="9" max="248" width="9.140625" customWidth="1"/>
  </cols>
  <sheetData>
    <row r="1" spans="1:12" s="38" customFormat="1" ht="15" customHeight="1" x14ac:dyDescent="0.2">
      <c r="B1" s="55"/>
      <c r="C1" s="55"/>
      <c r="D1" s="55"/>
      <c r="E1" s="55"/>
      <c r="F1" s="55"/>
      <c r="G1" s="532"/>
      <c r="H1" s="532"/>
      <c r="L1" s="2" t="s">
        <v>402</v>
      </c>
    </row>
    <row r="2" spans="1:12" s="38" customFormat="1" ht="15" customHeight="1" x14ac:dyDescent="0.2">
      <c r="A2" s="3"/>
      <c r="B2" s="3"/>
      <c r="C2" s="3"/>
      <c r="D2" s="3"/>
      <c r="E2" s="3"/>
      <c r="F2" s="3"/>
      <c r="G2" s="3"/>
      <c r="H2" s="3"/>
      <c r="L2" s="2" t="str">
        <f>'1.sz. melléklet'!G2</f>
        <v>az 9/2018. (X.04.) önkormányzati rendelethez</v>
      </c>
    </row>
    <row r="3" spans="1:12" s="38" customFormat="1" ht="6" customHeight="1" x14ac:dyDescent="0.2">
      <c r="A3" s="40"/>
      <c r="B3" s="41"/>
      <c r="C3" s="41"/>
      <c r="D3" s="41"/>
      <c r="E3" s="41"/>
      <c r="F3" s="41"/>
      <c r="G3" s="41"/>
      <c r="H3" s="41"/>
    </row>
    <row r="4" spans="1:12" s="38" customFormat="1" ht="15" customHeight="1" x14ac:dyDescent="0.2">
      <c r="A4" s="611" t="s">
        <v>465</v>
      </c>
      <c r="B4" s="611"/>
      <c r="C4" s="611"/>
      <c r="D4" s="611"/>
      <c r="E4" s="611"/>
      <c r="F4" s="611"/>
      <c r="G4" s="611"/>
      <c r="H4" s="611"/>
    </row>
    <row r="5" spans="1:12" s="38" customFormat="1" ht="6" customHeight="1" x14ac:dyDescent="0.2">
      <c r="A5" s="40"/>
      <c r="B5" s="41"/>
      <c r="C5" s="41"/>
      <c r="D5" s="41"/>
      <c r="E5" s="40"/>
      <c r="F5" s="40"/>
      <c r="G5" s="41"/>
      <c r="H5" s="41"/>
    </row>
    <row r="6" spans="1:12" s="38" customFormat="1" ht="15" customHeight="1" thickBot="1" x14ac:dyDescent="0.25">
      <c r="A6" s="40"/>
      <c r="B6" s="41"/>
      <c r="C6" s="41"/>
      <c r="D6" s="41"/>
      <c r="E6" s="40"/>
      <c r="F6" s="180"/>
      <c r="H6" s="343" t="s">
        <v>182</v>
      </c>
    </row>
    <row r="7" spans="1:12" s="38" customFormat="1" ht="36.75" thickTop="1" thickBot="1" x14ac:dyDescent="0.25">
      <c r="A7" s="606" t="s">
        <v>12</v>
      </c>
      <c r="B7" s="606"/>
      <c r="C7" s="377" t="s">
        <v>474</v>
      </c>
      <c r="D7" s="429" t="s">
        <v>583</v>
      </c>
      <c r="E7" s="607" t="s">
        <v>33</v>
      </c>
      <c r="F7" s="608"/>
      <c r="G7" s="535" t="s">
        <v>474</v>
      </c>
      <c r="H7" s="536" t="s">
        <v>583</v>
      </c>
    </row>
    <row r="8" spans="1:12" s="38" customFormat="1" ht="15" customHeight="1" thickTop="1" thickBot="1" x14ac:dyDescent="0.25">
      <c r="A8" s="11" t="s">
        <v>3</v>
      </c>
      <c r="B8" s="355" t="s">
        <v>4</v>
      </c>
      <c r="C8" s="13" t="s">
        <v>5</v>
      </c>
      <c r="D8" s="14" t="s">
        <v>6</v>
      </c>
      <c r="E8" s="356" t="s">
        <v>7</v>
      </c>
      <c r="F8" s="356" t="s">
        <v>8</v>
      </c>
      <c r="G8" s="13" t="s">
        <v>9</v>
      </c>
      <c r="H8" s="14" t="s">
        <v>52</v>
      </c>
    </row>
    <row r="9" spans="1:12" s="38" customFormat="1" ht="15" customHeight="1" thickTop="1" x14ac:dyDescent="0.2">
      <c r="A9" s="42" t="s">
        <v>13</v>
      </c>
      <c r="B9" s="43" t="s">
        <v>12</v>
      </c>
      <c r="C9" s="344">
        <v>70729687</v>
      </c>
      <c r="D9" s="258">
        <v>70729411</v>
      </c>
      <c r="E9" s="51" t="s">
        <v>13</v>
      </c>
      <c r="F9" s="43" t="s">
        <v>106</v>
      </c>
      <c r="G9" s="349">
        <v>60542285</v>
      </c>
      <c r="H9" s="368">
        <v>61683604</v>
      </c>
    </row>
    <row r="10" spans="1:12" s="38" customFormat="1" ht="15" customHeight="1" x14ac:dyDescent="0.2">
      <c r="A10" s="17" t="s">
        <v>14</v>
      </c>
      <c r="B10" s="255" t="s">
        <v>290</v>
      </c>
      <c r="C10" s="170">
        <f>'7.sz. melléklet'!D67</f>
        <v>51000000</v>
      </c>
      <c r="D10" s="30">
        <f>'7.sz. melléklet'!E67</f>
        <v>51000000</v>
      </c>
      <c r="E10" s="168" t="s">
        <v>14</v>
      </c>
      <c r="F10" s="18" t="s">
        <v>40</v>
      </c>
      <c r="G10" s="170">
        <v>12797496</v>
      </c>
      <c r="H10" s="30">
        <v>13037679</v>
      </c>
    </row>
    <row r="11" spans="1:12" s="38" customFormat="1" ht="15" customHeight="1" x14ac:dyDescent="0.2">
      <c r="A11" s="17" t="s">
        <v>41</v>
      </c>
      <c r="B11" s="255" t="s">
        <v>291</v>
      </c>
      <c r="C11" s="170">
        <f>'7.sz. melléklet'!D68</f>
        <v>32600000</v>
      </c>
      <c r="D11" s="30">
        <f>'7.sz. melléklet'!E68</f>
        <v>32600000</v>
      </c>
      <c r="E11" s="168" t="s">
        <v>41</v>
      </c>
      <c r="F11" s="18" t="s">
        <v>112</v>
      </c>
      <c r="G11" s="170">
        <v>128026584</v>
      </c>
      <c r="H11" s="30">
        <v>134187812</v>
      </c>
    </row>
    <row r="12" spans="1:12" s="38" customFormat="1" ht="15" customHeight="1" x14ac:dyDescent="0.2">
      <c r="A12" s="17" t="s">
        <v>42</v>
      </c>
      <c r="B12" s="255" t="s">
        <v>300</v>
      </c>
      <c r="C12" s="170">
        <f>'7.sz. melléklet'!D72</f>
        <v>400000</v>
      </c>
      <c r="D12" s="30">
        <f>'7.sz. melléklet'!E72</f>
        <v>400000</v>
      </c>
      <c r="E12" s="168" t="s">
        <v>42</v>
      </c>
      <c r="F12" s="18" t="s">
        <v>244</v>
      </c>
      <c r="G12" s="170">
        <f>'7.sz. melléklet'!D31</f>
        <v>4990000</v>
      </c>
      <c r="H12" s="30">
        <f>'7.sz. melléklet'!E31</f>
        <v>4990000</v>
      </c>
    </row>
    <row r="13" spans="1:12" s="38" customFormat="1" ht="15" customHeight="1" x14ac:dyDescent="0.2">
      <c r="A13" s="17" t="s">
        <v>43</v>
      </c>
      <c r="B13" s="47" t="s">
        <v>282</v>
      </c>
      <c r="C13" s="170">
        <f>'7.sz. melléklet'!D61</f>
        <v>62098492</v>
      </c>
      <c r="D13" s="30">
        <f>'7.sz. melléklet'!E61</f>
        <v>62387809</v>
      </c>
      <c r="E13" s="168" t="s">
        <v>43</v>
      </c>
      <c r="F13" s="18" t="s">
        <v>389</v>
      </c>
      <c r="G13" s="170">
        <f>'7.sz. melléklet'!D33</f>
        <v>800000</v>
      </c>
      <c r="H13" s="30">
        <f>'7.sz. melléklet'!E33</f>
        <v>1035980</v>
      </c>
    </row>
    <row r="14" spans="1:12" s="38" customFormat="1" ht="24" x14ac:dyDescent="0.2">
      <c r="A14" s="17" t="s">
        <v>44</v>
      </c>
      <c r="B14" s="47" t="s">
        <v>531</v>
      </c>
      <c r="C14" s="170">
        <f>'7.sz. melléklet'!D62</f>
        <v>15838086</v>
      </c>
      <c r="D14" s="30">
        <f>'7.sz. melléklet'!E62</f>
        <v>17071611</v>
      </c>
      <c r="E14" s="168" t="s">
        <v>44</v>
      </c>
      <c r="F14" s="47" t="s">
        <v>525</v>
      </c>
      <c r="G14" s="170">
        <f>'7.sz. melléklet'!D34</f>
        <v>17905900</v>
      </c>
      <c r="H14" s="30">
        <f>'7.sz. melléklet'!E34</f>
        <v>18110900</v>
      </c>
    </row>
    <row r="15" spans="1:12" s="38" customFormat="1" ht="24" x14ac:dyDescent="0.2">
      <c r="A15" s="17" t="s">
        <v>45</v>
      </c>
      <c r="B15" s="47" t="s">
        <v>322</v>
      </c>
      <c r="C15" s="345">
        <f>'7.sz. melléklet'!D86</f>
        <v>0</v>
      </c>
      <c r="D15" s="275">
        <f>'7.sz. melléklet'!E86</f>
        <v>0</v>
      </c>
      <c r="E15" s="168" t="s">
        <v>45</v>
      </c>
      <c r="F15" s="47" t="s">
        <v>526</v>
      </c>
      <c r="G15" s="170">
        <f>'7.sz. melléklet'!D35</f>
        <v>7604000</v>
      </c>
      <c r="H15" s="30">
        <f>'7.sz. melléklet'!E35</f>
        <v>7754000</v>
      </c>
    </row>
    <row r="16" spans="1:12" s="38" customFormat="1" ht="15" customHeight="1" x14ac:dyDescent="0.2">
      <c r="A16" s="73"/>
      <c r="B16" s="499"/>
      <c r="C16" s="350"/>
      <c r="D16" s="541"/>
      <c r="E16" s="168" t="s">
        <v>63</v>
      </c>
      <c r="F16" s="18" t="s">
        <v>35</v>
      </c>
      <c r="G16" s="170">
        <f>'7.sz. melléklet'!D36</f>
        <v>74197028</v>
      </c>
      <c r="H16" s="30">
        <f>'7.sz. melléklet'!E36</f>
        <v>66492081</v>
      </c>
    </row>
    <row r="17" spans="1:8" s="38" customFormat="1" ht="15" customHeight="1" x14ac:dyDescent="0.2">
      <c r="A17" s="609" t="s">
        <v>46</v>
      </c>
      <c r="B17" s="609"/>
      <c r="C17" s="170">
        <f>SUM(C9:C16)</f>
        <v>232666265</v>
      </c>
      <c r="D17" s="366">
        <f>SUM(D9:D16)</f>
        <v>234188831</v>
      </c>
      <c r="E17" s="610"/>
      <c r="F17" s="610"/>
      <c r="G17" s="251"/>
      <c r="H17" s="363"/>
    </row>
    <row r="18" spans="1:8" s="38" customFormat="1" ht="15" customHeight="1" thickBot="1" x14ac:dyDescent="0.25">
      <c r="A18" s="604" t="s">
        <v>27</v>
      </c>
      <c r="B18" s="604"/>
      <c r="C18" s="346">
        <f>G19-C17</f>
        <v>74197028</v>
      </c>
      <c r="D18" s="542">
        <v>74197028</v>
      </c>
      <c r="E18" s="61"/>
      <c r="F18" s="61"/>
      <c r="G18" s="61"/>
      <c r="H18" s="62"/>
    </row>
    <row r="19" spans="1:8" s="38" customFormat="1" ht="15" customHeight="1" thickTop="1" thickBot="1" x14ac:dyDescent="0.25">
      <c r="A19" s="600" t="s">
        <v>48</v>
      </c>
      <c r="B19" s="600"/>
      <c r="C19" s="347">
        <f>SUM(C17:C18)</f>
        <v>306863293</v>
      </c>
      <c r="D19" s="167">
        <f t="shared" ref="D19" si="0">SUM(D17:D18)</f>
        <v>308385859</v>
      </c>
      <c r="E19" s="602" t="s">
        <v>47</v>
      </c>
      <c r="F19" s="605"/>
      <c r="G19" s="347">
        <f>SUM(G9:G18)</f>
        <v>306863293</v>
      </c>
      <c r="H19" s="167">
        <f>SUM(H9:H18)</f>
        <v>307292056</v>
      </c>
    </row>
    <row r="20" spans="1:8" s="38" customFormat="1" ht="24.75" thickTop="1" x14ac:dyDescent="0.2">
      <c r="A20" s="42" t="s">
        <v>13</v>
      </c>
      <c r="B20" s="47" t="s">
        <v>489</v>
      </c>
      <c r="C20" s="170">
        <f>'7.sz. melléklet'!D64</f>
        <v>14476490</v>
      </c>
      <c r="D20" s="366">
        <f>'7.sz. melléklet'!E64</f>
        <v>14476490</v>
      </c>
      <c r="E20" s="352" t="s">
        <v>13</v>
      </c>
      <c r="F20" s="276" t="s">
        <v>178</v>
      </c>
      <c r="G20" s="174">
        <f>'7.sz. melléklet'!D37</f>
        <v>220629529</v>
      </c>
      <c r="H20" s="566">
        <f>'7.sz. melléklet'!E37</f>
        <v>209406332</v>
      </c>
    </row>
    <row r="21" spans="1:8" s="38" customFormat="1" ht="24" x14ac:dyDescent="0.2">
      <c r="A21" s="42" t="s">
        <v>14</v>
      </c>
      <c r="B21" s="47" t="s">
        <v>527</v>
      </c>
      <c r="C21" s="170">
        <f>'7.sz. melléklet'!D65</f>
        <v>32831001</v>
      </c>
      <c r="D21" s="366">
        <f>'7.sz. melléklet'!E65</f>
        <v>32831001</v>
      </c>
      <c r="E21" s="353" t="s">
        <v>14</v>
      </c>
      <c r="F21" s="277" t="s">
        <v>268</v>
      </c>
      <c r="G21" s="163">
        <f>'7.sz. melléklet'!D44</f>
        <v>27864000</v>
      </c>
      <c r="H21" s="567">
        <f>'7.sz. melléklet'!E44</f>
        <v>40181000</v>
      </c>
    </row>
    <row r="22" spans="1:8" s="38" customFormat="1" ht="15" customHeight="1" x14ac:dyDescent="0.2">
      <c r="A22" s="42" t="s">
        <v>41</v>
      </c>
      <c r="B22" s="43" t="s">
        <v>385</v>
      </c>
      <c r="C22" s="253">
        <f>'7.sz. melléklet'!D83</f>
        <v>0</v>
      </c>
      <c r="D22" s="365">
        <f>'7.sz. melléklet'!E83</f>
        <v>0</v>
      </c>
      <c r="E22" s="354" t="s">
        <v>41</v>
      </c>
      <c r="F22" s="74" t="s">
        <v>550</v>
      </c>
      <c r="G22" s="173">
        <f>'7.sz. melléklet'!D47</f>
        <v>1500000</v>
      </c>
      <c r="H22" s="568">
        <f>'7.sz. melléklet'!E47</f>
        <v>1500000</v>
      </c>
    </row>
    <row r="23" spans="1:8" s="38" customFormat="1" ht="15" customHeight="1" x14ac:dyDescent="0.2">
      <c r="A23" s="42" t="s">
        <v>42</v>
      </c>
      <c r="B23" s="18" t="s">
        <v>337</v>
      </c>
      <c r="C23" s="170">
        <f>'7.sz. melléklet'!D88</f>
        <v>132000</v>
      </c>
      <c r="D23" s="366">
        <f>'7.sz. melléklet'!E88</f>
        <v>132000</v>
      </c>
      <c r="E23" s="539"/>
      <c r="F23" s="364"/>
      <c r="G23" s="251"/>
      <c r="H23" s="363"/>
    </row>
    <row r="24" spans="1:8" s="38" customFormat="1" ht="15" customHeight="1" x14ac:dyDescent="0.2">
      <c r="A24" s="59" t="s">
        <v>49</v>
      </c>
      <c r="B24" s="48"/>
      <c r="C24" s="170">
        <f>SUM(C20:C23)</f>
        <v>47439491</v>
      </c>
      <c r="D24" s="30">
        <f>SUM(D20:D23)</f>
        <v>47439491</v>
      </c>
      <c r="E24" s="499"/>
      <c r="F24" s="499"/>
      <c r="G24" s="499"/>
      <c r="H24" s="58"/>
    </row>
    <row r="25" spans="1:8" s="38" customFormat="1" ht="15" customHeight="1" thickBot="1" x14ac:dyDescent="0.25">
      <c r="A25" s="60" t="s">
        <v>27</v>
      </c>
      <c r="B25" s="53"/>
      <c r="C25" s="348">
        <v>104842216</v>
      </c>
      <c r="D25" s="543">
        <v>104842216</v>
      </c>
      <c r="E25" s="61"/>
      <c r="F25" s="61"/>
      <c r="G25" s="61"/>
      <c r="H25" s="62"/>
    </row>
    <row r="26" spans="1:8" s="38" customFormat="1" ht="15" customHeight="1" thickTop="1" thickBot="1" x14ac:dyDescent="0.25">
      <c r="A26" s="600" t="s">
        <v>50</v>
      </c>
      <c r="B26" s="600"/>
      <c r="C26" s="347">
        <f>SUM(C24:C25)</f>
        <v>152281707</v>
      </c>
      <c r="D26" s="367">
        <f>SUM(D24:D25)</f>
        <v>152281707</v>
      </c>
      <c r="E26" s="602" t="s">
        <v>51</v>
      </c>
      <c r="F26" s="605"/>
      <c r="G26" s="347">
        <f>SUM(G20:G24)</f>
        <v>249993529</v>
      </c>
      <c r="H26" s="167">
        <f>SUM(H20:H24)</f>
        <v>251087332</v>
      </c>
    </row>
    <row r="27" spans="1:8" s="38" customFormat="1" ht="15" customHeight="1" thickTop="1" x14ac:dyDescent="0.2">
      <c r="A27" s="497" t="s">
        <v>13</v>
      </c>
      <c r="B27" s="388" t="s">
        <v>444</v>
      </c>
      <c r="C27" s="409">
        <f>'7.sz. melléklet'!D91+'7.sz. melléklet'!D93</f>
        <v>100000000</v>
      </c>
      <c r="D27" s="544">
        <f>'7.sz. melléklet'!E91+'7.sz. melléklet'!E93</f>
        <v>100258434</v>
      </c>
      <c r="E27" s="540" t="s">
        <v>13</v>
      </c>
      <c r="F27" s="388" t="s">
        <v>38</v>
      </c>
      <c r="G27" s="394">
        <f>'7.sz. melléklet'!D50+'7.sz. melléklet'!D51</f>
        <v>2288178</v>
      </c>
      <c r="H27" s="537">
        <f>'7.sz. melléklet'!E50+'7.sz. melléklet'!E51</f>
        <v>2546612</v>
      </c>
    </row>
    <row r="28" spans="1:8" s="38" customFormat="1" ht="15" customHeight="1" thickBot="1" x14ac:dyDescent="0.25">
      <c r="A28" s="49" t="s">
        <v>13</v>
      </c>
      <c r="B28" s="384" t="s">
        <v>27</v>
      </c>
      <c r="C28" s="393"/>
      <c r="D28" s="548"/>
      <c r="E28" s="498"/>
      <c r="F28" s="269"/>
      <c r="G28" s="499"/>
      <c r="H28" s="538"/>
    </row>
    <row r="29" spans="1:8" ht="14.25" thickTop="1" thickBot="1" x14ac:dyDescent="0.25">
      <c r="A29" s="600" t="s">
        <v>445</v>
      </c>
      <c r="B29" s="600"/>
      <c r="C29" s="389">
        <f>SUM(C27:C28)</f>
        <v>100000000</v>
      </c>
      <c r="D29" s="367">
        <f t="shared" ref="D29" si="1">SUM(D27:D28)</f>
        <v>100258434</v>
      </c>
      <c r="E29" s="601" t="s">
        <v>446</v>
      </c>
      <c r="F29" s="602"/>
      <c r="G29" s="389">
        <f>SUM(G27:G28)</f>
        <v>2288178</v>
      </c>
      <c r="H29" s="167">
        <f>SUM(H27:H28)</f>
        <v>2546612</v>
      </c>
    </row>
    <row r="30" spans="1:8" ht="14.25" thickTop="1" thickBot="1" x14ac:dyDescent="0.25">
      <c r="A30" s="603" t="s">
        <v>101</v>
      </c>
      <c r="B30" s="603"/>
      <c r="C30" s="392">
        <f>C19+C26+C29</f>
        <v>559145000</v>
      </c>
      <c r="D30" s="545">
        <f>D19+D26+D29</f>
        <v>560926000</v>
      </c>
      <c r="E30" s="390" t="s">
        <v>101</v>
      </c>
      <c r="F30" s="391"/>
      <c r="G30" s="407">
        <f>G19+G26+G29</f>
        <v>559145000</v>
      </c>
      <c r="H30" s="408">
        <f>H19+H26+H29</f>
        <v>560926000</v>
      </c>
    </row>
    <row r="31" spans="1:8" ht="13.5" thickTop="1" x14ac:dyDescent="0.2">
      <c r="E31"/>
      <c r="F31"/>
      <c r="G31"/>
      <c r="H31"/>
    </row>
    <row r="32" spans="1:8" x14ac:dyDescent="0.2">
      <c r="E32"/>
      <c r="F32"/>
      <c r="G32"/>
      <c r="H32"/>
    </row>
    <row r="33" spans="3:8" x14ac:dyDescent="0.2">
      <c r="C33" s="160"/>
      <c r="E33"/>
      <c r="F33"/>
      <c r="G33"/>
      <c r="H33"/>
    </row>
    <row r="34" spans="3:8" x14ac:dyDescent="0.2">
      <c r="E34"/>
      <c r="F34"/>
      <c r="G34"/>
      <c r="H34"/>
    </row>
    <row r="35" spans="3:8" x14ac:dyDescent="0.2">
      <c r="E35"/>
      <c r="F35"/>
      <c r="G35"/>
      <c r="H35"/>
    </row>
    <row r="36" spans="3:8" x14ac:dyDescent="0.2">
      <c r="E36"/>
      <c r="F36"/>
      <c r="G36"/>
      <c r="H36"/>
    </row>
    <row r="37" spans="3:8" x14ac:dyDescent="0.2">
      <c r="E37"/>
      <c r="F37"/>
      <c r="G37"/>
      <c r="H37"/>
    </row>
    <row r="38" spans="3:8" x14ac:dyDescent="0.2">
      <c r="E38"/>
      <c r="F38"/>
      <c r="G38"/>
      <c r="H38"/>
    </row>
  </sheetData>
  <sheetProtection selectLockedCells="1" selectUnlockedCells="1"/>
  <mergeCells count="13">
    <mergeCell ref="A7:B7"/>
    <mergeCell ref="E7:F7"/>
    <mergeCell ref="A17:B17"/>
    <mergeCell ref="E17:F17"/>
    <mergeCell ref="A4:H4"/>
    <mergeCell ref="A29:B29"/>
    <mergeCell ref="E29:F29"/>
    <mergeCell ref="A30:B30"/>
    <mergeCell ref="A18:B18"/>
    <mergeCell ref="A19:B19"/>
    <mergeCell ref="E19:F19"/>
    <mergeCell ref="A26:B26"/>
    <mergeCell ref="E26:F26"/>
  </mergeCells>
  <phoneticPr fontId="14" type="noConversion"/>
  <pageMargins left="0.25" right="0.25" top="0.75" bottom="0.75" header="0.3" footer="0.3"/>
  <pageSetup paperSize="9" scale="94" firstPageNumber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7"/>
  <sheetViews>
    <sheetView zoomScaleNormal="100" workbookViewId="0"/>
  </sheetViews>
  <sheetFormatPr defaultRowHeight="12.75" x14ac:dyDescent="0.2"/>
  <cols>
    <col min="1" max="1" width="5.7109375" style="1" customWidth="1"/>
    <col min="2" max="2" width="40.7109375" style="1" customWidth="1"/>
    <col min="3" max="5" width="9.7109375" style="1" customWidth="1"/>
    <col min="7" max="7" width="10.140625" bestFit="1" customWidth="1"/>
  </cols>
  <sheetData>
    <row r="1" spans="1:7" s="38" customFormat="1" ht="15" customHeight="1" x14ac:dyDescent="0.2">
      <c r="B1" s="3"/>
      <c r="C1" s="3"/>
      <c r="D1" s="3"/>
      <c r="E1" s="3"/>
      <c r="F1" s="3"/>
      <c r="G1" s="534" t="s">
        <v>403</v>
      </c>
    </row>
    <row r="2" spans="1:7" s="38" customFormat="1" ht="15" customHeight="1" x14ac:dyDescent="0.2">
      <c r="B2" s="3"/>
      <c r="C2" s="2"/>
      <c r="D2" s="2"/>
      <c r="E2" s="2"/>
      <c r="F2" s="2"/>
      <c r="G2" s="2" t="str">
        <f>'1.sz. melléklet'!G2</f>
        <v>az 9/2018. (X.04.) önkormányzati rendelethez</v>
      </c>
    </row>
    <row r="3" spans="1:7" s="38" customFormat="1" ht="15" customHeight="1" x14ac:dyDescent="0.2">
      <c r="A3" s="40"/>
      <c r="B3" s="41"/>
      <c r="C3" s="41"/>
      <c r="D3" s="41"/>
    </row>
    <row r="4" spans="1:7" s="38" customFormat="1" ht="15" customHeight="1" x14ac:dyDescent="0.2">
      <c r="A4" s="613" t="s">
        <v>477</v>
      </c>
      <c r="B4" s="613"/>
      <c r="C4" s="613"/>
      <c r="D4" s="613"/>
      <c r="E4" s="613"/>
      <c r="F4" s="37"/>
    </row>
    <row r="5" spans="1:7" s="38" customFormat="1" ht="15" customHeight="1" x14ac:dyDescent="0.2">
      <c r="A5" s="65"/>
      <c r="B5" s="65"/>
      <c r="C5" s="65"/>
      <c r="D5" s="65"/>
      <c r="E5" s="65"/>
      <c r="F5" s="37"/>
    </row>
    <row r="6" spans="1:7" s="38" customFormat="1" ht="15" customHeight="1" thickBot="1" x14ac:dyDescent="0.25">
      <c r="A6" s="66"/>
      <c r="B6" s="66"/>
      <c r="C6" s="361"/>
      <c r="D6" s="361"/>
      <c r="E6" s="343" t="s">
        <v>182</v>
      </c>
      <c r="F6" s="37"/>
    </row>
    <row r="7" spans="1:7" s="38" customFormat="1" ht="36.75" thickTop="1" x14ac:dyDescent="0.2">
      <c r="A7" s="7" t="s">
        <v>1</v>
      </c>
      <c r="B7" s="8" t="s">
        <v>2</v>
      </c>
      <c r="C7" s="9" t="s">
        <v>474</v>
      </c>
      <c r="D7" s="9" t="s">
        <v>583</v>
      </c>
      <c r="E7" s="10" t="s">
        <v>558</v>
      </c>
      <c r="F7" s="37"/>
    </row>
    <row r="8" spans="1:7" s="38" customFormat="1" ht="15" customHeight="1" thickBot="1" x14ac:dyDescent="0.25">
      <c r="A8" s="11" t="s">
        <v>3</v>
      </c>
      <c r="B8" s="12" t="s">
        <v>4</v>
      </c>
      <c r="C8" s="13" t="s">
        <v>5</v>
      </c>
      <c r="D8" s="13" t="s">
        <v>6</v>
      </c>
      <c r="E8" s="14" t="s">
        <v>7</v>
      </c>
      <c r="F8" s="37"/>
    </row>
    <row r="9" spans="1:7" s="38" customFormat="1" ht="15" customHeight="1" thickTop="1" x14ac:dyDescent="0.2">
      <c r="A9" s="614" t="s">
        <v>10</v>
      </c>
      <c r="B9" s="614"/>
      <c r="C9" s="614"/>
      <c r="D9" s="614"/>
      <c r="E9" s="614"/>
      <c r="F9" s="37"/>
    </row>
    <row r="10" spans="1:7" s="38" customFormat="1" ht="15" customHeight="1" x14ac:dyDescent="0.2">
      <c r="A10" s="76" t="s">
        <v>53</v>
      </c>
      <c r="B10" s="77" t="s">
        <v>529</v>
      </c>
      <c r="C10" s="78">
        <f>C11+C26</f>
        <v>77936578</v>
      </c>
      <c r="D10" s="78">
        <f>D11+D26</f>
        <v>79459420</v>
      </c>
      <c r="E10" s="69">
        <f>D10/C10</f>
        <v>1.0195395030046097</v>
      </c>
      <c r="F10" s="37"/>
    </row>
    <row r="11" spans="1:7" s="38" customFormat="1" ht="15" customHeight="1" x14ac:dyDescent="0.2">
      <c r="A11" s="70"/>
      <c r="B11" s="71" t="s">
        <v>534</v>
      </c>
      <c r="C11" s="52">
        <f>SUM(C12:C25)</f>
        <v>62098492</v>
      </c>
      <c r="D11" s="52">
        <f>SUM(D12:D25)</f>
        <v>62387809</v>
      </c>
      <c r="E11" s="72">
        <f>D11/C11</f>
        <v>1.0046590020253632</v>
      </c>
      <c r="F11" s="37"/>
    </row>
    <row r="12" spans="1:7" s="38" customFormat="1" ht="15" customHeight="1" x14ac:dyDescent="0.2">
      <c r="A12" s="73"/>
      <c r="B12" s="80" t="s">
        <v>536</v>
      </c>
      <c r="C12" s="235"/>
      <c r="D12" s="235"/>
      <c r="E12" s="232"/>
      <c r="F12" s="37"/>
    </row>
    <row r="13" spans="1:7" s="38" customFormat="1" ht="15" customHeight="1" x14ac:dyDescent="0.2">
      <c r="A13" s="73"/>
      <c r="B13" s="80" t="s">
        <v>537</v>
      </c>
      <c r="C13" s="236">
        <v>16207515</v>
      </c>
      <c r="D13" s="236">
        <v>16207515</v>
      </c>
      <c r="E13" s="232"/>
      <c r="F13" s="37"/>
    </row>
    <row r="14" spans="1:7" s="38" customFormat="1" ht="15" customHeight="1" x14ac:dyDescent="0.2">
      <c r="A14" s="73"/>
      <c r="B14" s="80" t="s">
        <v>538</v>
      </c>
      <c r="C14" s="236">
        <v>3234837</v>
      </c>
      <c r="D14" s="236">
        <v>3234837</v>
      </c>
      <c r="E14" s="232"/>
      <c r="F14" s="37"/>
    </row>
    <row r="15" spans="1:7" s="38" customFormat="1" ht="15" customHeight="1" x14ac:dyDescent="0.2">
      <c r="A15" s="73"/>
      <c r="B15" s="80" t="s">
        <v>539</v>
      </c>
      <c r="C15" s="236">
        <v>19468580</v>
      </c>
      <c r="D15" s="236">
        <v>19468580</v>
      </c>
      <c r="E15" s="232"/>
      <c r="F15" s="369"/>
    </row>
    <row r="16" spans="1:7" s="38" customFormat="1" ht="15" customHeight="1" x14ac:dyDescent="0.2">
      <c r="A16" s="73"/>
      <c r="B16" s="238" t="s">
        <v>540</v>
      </c>
      <c r="C16" s="236">
        <v>137700</v>
      </c>
      <c r="D16" s="236">
        <v>137700</v>
      </c>
      <c r="E16" s="232"/>
      <c r="F16" s="369"/>
      <c r="G16" s="156"/>
    </row>
    <row r="17" spans="1:7" s="38" customFormat="1" ht="15" customHeight="1" x14ac:dyDescent="0.2">
      <c r="A17" s="73"/>
      <c r="B17" s="238" t="s">
        <v>541</v>
      </c>
      <c r="C17" s="236">
        <v>1170400</v>
      </c>
      <c r="D17" s="236">
        <v>1170400</v>
      </c>
      <c r="E17" s="232"/>
      <c r="F17" s="369"/>
      <c r="G17" s="156"/>
    </row>
    <row r="18" spans="1:7" s="38" customFormat="1" ht="24" x14ac:dyDescent="0.2">
      <c r="A18" s="73"/>
      <c r="B18" s="237" t="s">
        <v>562</v>
      </c>
      <c r="C18" s="236">
        <v>12327800</v>
      </c>
      <c r="D18" s="236">
        <v>12327800</v>
      </c>
      <c r="E18" s="232"/>
      <c r="F18" s="37"/>
    </row>
    <row r="19" spans="1:7" s="38" customFormat="1" ht="24" x14ac:dyDescent="0.2">
      <c r="A19" s="73"/>
      <c r="B19" s="237" t="s">
        <v>563</v>
      </c>
      <c r="C19" s="236">
        <v>1552300</v>
      </c>
      <c r="D19" s="236">
        <v>1552300</v>
      </c>
      <c r="E19" s="232"/>
      <c r="F19" s="37"/>
    </row>
    <row r="20" spans="1:7" s="38" customFormat="1" ht="15" customHeight="1" x14ac:dyDescent="0.2">
      <c r="A20" s="73"/>
      <c r="B20" s="237" t="s">
        <v>564</v>
      </c>
      <c r="C20" s="236">
        <v>55360</v>
      </c>
      <c r="D20" s="236">
        <v>55360</v>
      </c>
      <c r="E20" s="232"/>
      <c r="F20" s="37"/>
    </row>
    <row r="21" spans="1:7" s="38" customFormat="1" ht="15" customHeight="1" x14ac:dyDescent="0.2">
      <c r="A21" s="73"/>
      <c r="B21" s="80" t="s">
        <v>565</v>
      </c>
      <c r="C21" s="236">
        <v>1140000</v>
      </c>
      <c r="D21" s="236">
        <v>1140000</v>
      </c>
      <c r="E21" s="232"/>
      <c r="F21" s="37"/>
    </row>
    <row r="22" spans="1:7" s="38" customFormat="1" ht="15" customHeight="1" x14ac:dyDescent="0.2">
      <c r="A22" s="73"/>
      <c r="B22" s="80" t="s">
        <v>566</v>
      </c>
      <c r="C22" s="236">
        <v>5004000</v>
      </c>
      <c r="D22" s="236">
        <v>5004000</v>
      </c>
      <c r="E22" s="232"/>
      <c r="F22" s="37"/>
    </row>
    <row r="23" spans="1:7" s="38" customFormat="1" ht="15" customHeight="1" x14ac:dyDescent="0.2">
      <c r="A23" s="73"/>
      <c r="B23" s="80" t="s">
        <v>567</v>
      </c>
      <c r="C23" s="236">
        <v>1800000</v>
      </c>
      <c r="D23" s="236">
        <v>1800000</v>
      </c>
      <c r="E23" s="232"/>
      <c r="F23" s="37"/>
      <c r="G23" s="156"/>
    </row>
    <row r="24" spans="1:7" s="38" customFormat="1" ht="15" customHeight="1" x14ac:dyDescent="0.2">
      <c r="A24" s="73"/>
      <c r="B24" s="238" t="s">
        <v>568</v>
      </c>
      <c r="C24" s="379">
        <v>0</v>
      </c>
      <c r="D24" s="380">
        <v>289317</v>
      </c>
      <c r="E24" s="232"/>
      <c r="F24" s="37"/>
    </row>
    <row r="25" spans="1:7" s="38" customFormat="1" ht="15" customHeight="1" x14ac:dyDescent="0.2">
      <c r="A25" s="73"/>
      <c r="B25" s="238" t="s">
        <v>569</v>
      </c>
      <c r="C25" s="380">
        <v>0</v>
      </c>
      <c r="D25" s="380">
        <v>0</v>
      </c>
      <c r="E25" s="378"/>
      <c r="F25" s="37"/>
      <c r="G25" s="156"/>
    </row>
    <row r="26" spans="1:7" s="38" customFormat="1" ht="24" x14ac:dyDescent="0.2">
      <c r="A26" s="49"/>
      <c r="B26" s="513" t="s">
        <v>535</v>
      </c>
      <c r="C26" s="514">
        <f>'7.sz. melléklet'!D62</f>
        <v>15838086</v>
      </c>
      <c r="D26" s="514">
        <f>'7.sz. melléklet'!E62</f>
        <v>17071611</v>
      </c>
      <c r="E26" s="119">
        <f>D26/C26</f>
        <v>1.0778834639488635</v>
      </c>
      <c r="F26" s="37"/>
    </row>
    <row r="27" spans="1:7" s="38" customFormat="1" ht="15" customHeight="1" x14ac:dyDescent="0.2">
      <c r="A27" s="243" t="s">
        <v>18</v>
      </c>
      <c r="B27" s="244" t="s">
        <v>15</v>
      </c>
      <c r="C27" s="245">
        <f>SUM(C28:C30)</f>
        <v>84000000</v>
      </c>
      <c r="D27" s="245">
        <f>SUM(D28:D30)</f>
        <v>84000000</v>
      </c>
      <c r="E27" s="69">
        <f>D27/C27</f>
        <v>1</v>
      </c>
      <c r="F27" s="37"/>
    </row>
    <row r="28" spans="1:7" s="38" customFormat="1" ht="15" customHeight="1" x14ac:dyDescent="0.2">
      <c r="A28" s="73"/>
      <c r="B28" s="80" t="s">
        <v>331</v>
      </c>
      <c r="C28" s="233">
        <f>'7.sz. melléklet'!D67</f>
        <v>51000000</v>
      </c>
      <c r="D28" s="233">
        <f>'7.sz. melléklet'!E67</f>
        <v>51000000</v>
      </c>
      <c r="E28" s="232"/>
      <c r="F28" s="37"/>
    </row>
    <row r="29" spans="1:7" s="38" customFormat="1" ht="15" customHeight="1" x14ac:dyDescent="0.2">
      <c r="A29" s="73"/>
      <c r="B29" s="80" t="s">
        <v>330</v>
      </c>
      <c r="C29" s="233">
        <f>'7.sz. melléklet'!D68</f>
        <v>32600000</v>
      </c>
      <c r="D29" s="233">
        <f>'7.sz. melléklet'!E68</f>
        <v>32600000</v>
      </c>
      <c r="E29" s="232"/>
      <c r="F29" s="37"/>
    </row>
    <row r="30" spans="1:7" s="38" customFormat="1" ht="15" customHeight="1" x14ac:dyDescent="0.2">
      <c r="A30" s="49"/>
      <c r="B30" s="85" t="s">
        <v>329</v>
      </c>
      <c r="C30" s="86">
        <f>'7.sz. melléklet'!D72</f>
        <v>400000</v>
      </c>
      <c r="D30" s="86">
        <f>'7.sz. melléklet'!E72</f>
        <v>400000</v>
      </c>
      <c r="E30" s="232"/>
      <c r="F30" s="37"/>
    </row>
    <row r="31" spans="1:7" s="242" customFormat="1" ht="15" customHeight="1" x14ac:dyDescent="0.2">
      <c r="A31" s="229" t="s">
        <v>54</v>
      </c>
      <c r="B31" s="230" t="s">
        <v>12</v>
      </c>
      <c r="C31" s="231">
        <v>70729687</v>
      </c>
      <c r="D31" s="231">
        <v>70729411</v>
      </c>
      <c r="E31" s="69">
        <f>D31/C31</f>
        <v>0.9999960978195761</v>
      </c>
      <c r="F31" s="241"/>
    </row>
    <row r="32" spans="1:7" s="234" customFormat="1" ht="15" customHeight="1" x14ac:dyDescent="0.2">
      <c r="A32" s="81" t="s">
        <v>20</v>
      </c>
      <c r="B32" s="25" t="s">
        <v>322</v>
      </c>
      <c r="C32" s="26">
        <f>'7.sz. melléklet'!D86</f>
        <v>0</v>
      </c>
      <c r="D32" s="26">
        <f>'7.sz. melléklet'!E86</f>
        <v>0</v>
      </c>
      <c r="E32" s="82"/>
      <c r="F32" s="37"/>
    </row>
    <row r="33" spans="1:6" s="38" customFormat="1" ht="15" customHeight="1" x14ac:dyDescent="0.2">
      <c r="A33" s="587" t="s">
        <v>56</v>
      </c>
      <c r="B33" s="587"/>
      <c r="C33" s="28">
        <f>C31+C27+C10+C32</f>
        <v>232666265</v>
      </c>
      <c r="D33" s="28">
        <f>D31+D27+D10+D32</f>
        <v>234188831</v>
      </c>
      <c r="E33" s="83">
        <f t="shared" ref="E33:E36" si="0">D33/C33</f>
        <v>1.0065439912399849</v>
      </c>
      <c r="F33" s="37"/>
    </row>
    <row r="34" spans="1:6" s="38" customFormat="1" ht="15" customHeight="1" x14ac:dyDescent="0.2">
      <c r="A34" s="70" t="s">
        <v>21</v>
      </c>
      <c r="B34" s="71" t="s">
        <v>57</v>
      </c>
      <c r="C34" s="52">
        <f>SUM(C35)</f>
        <v>74197028</v>
      </c>
      <c r="D34" s="52">
        <f>SUM(D35)</f>
        <v>74197028</v>
      </c>
      <c r="E34" s="84">
        <f t="shared" si="0"/>
        <v>1</v>
      </c>
      <c r="F34" s="37"/>
    </row>
    <row r="35" spans="1:6" s="38" customFormat="1" ht="15" customHeight="1" thickBot="1" x14ac:dyDescent="0.25">
      <c r="A35" s="246"/>
      <c r="B35" s="247" t="s">
        <v>58</v>
      </c>
      <c r="C35" s="248">
        <f>'2.sz. melléklet'!C18</f>
        <v>74197028</v>
      </c>
      <c r="D35" s="248">
        <f>'2.sz. melléklet'!D18</f>
        <v>74197028</v>
      </c>
      <c r="E35" s="382">
        <f t="shared" si="0"/>
        <v>1</v>
      </c>
      <c r="F35" s="37"/>
    </row>
    <row r="36" spans="1:6" s="38" customFormat="1" ht="15" customHeight="1" thickTop="1" thickBot="1" x14ac:dyDescent="0.25">
      <c r="A36" s="612" t="s">
        <v>59</v>
      </c>
      <c r="B36" s="612"/>
      <c r="C36" s="63">
        <f>C34+C33</f>
        <v>306863293</v>
      </c>
      <c r="D36" s="63">
        <f>D34+D33</f>
        <v>308385859</v>
      </c>
      <c r="E36" s="89">
        <f t="shared" si="0"/>
        <v>1.0049617078182107</v>
      </c>
      <c r="F36" s="37"/>
    </row>
    <row r="37" spans="1:6" ht="13.5" thickTop="1" x14ac:dyDescent="0.2"/>
  </sheetData>
  <sheetProtection selectLockedCells="1" selectUnlockedCells="1"/>
  <mergeCells count="4">
    <mergeCell ref="A33:B33"/>
    <mergeCell ref="A36:B36"/>
    <mergeCell ref="A4:E4"/>
    <mergeCell ref="A9:E9"/>
  </mergeCells>
  <phoneticPr fontId="14" type="noConversion"/>
  <pageMargins left="0.25" right="0.25" top="0.75" bottom="0.75" header="0.3" footer="0.3"/>
  <pageSetup paperSize="9" firstPageNumber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"/>
  <sheetViews>
    <sheetView zoomScaleNormal="100" workbookViewId="0"/>
  </sheetViews>
  <sheetFormatPr defaultRowHeight="12.75" x14ac:dyDescent="0.2"/>
  <cols>
    <col min="1" max="1" width="5.7109375" customWidth="1"/>
    <col min="2" max="2" width="36.7109375" customWidth="1"/>
    <col min="3" max="3" width="5.7109375" customWidth="1"/>
    <col min="4" max="6" width="9.7109375" customWidth="1"/>
  </cols>
  <sheetData>
    <row r="1" spans="1:8" s="38" customFormat="1" ht="15" customHeight="1" x14ac:dyDescent="0.2">
      <c r="B1" s="3"/>
      <c r="C1" s="3"/>
      <c r="D1" s="3"/>
      <c r="E1" s="3"/>
      <c r="F1" s="3"/>
      <c r="G1" s="3"/>
      <c r="H1" s="438" t="s">
        <v>404</v>
      </c>
    </row>
    <row r="2" spans="1:8" s="38" customFormat="1" ht="15" customHeight="1" x14ac:dyDescent="0.2">
      <c r="A2" s="3"/>
      <c r="B2" s="3"/>
      <c r="C2" s="3"/>
      <c r="D2" s="3"/>
      <c r="E2" s="3"/>
      <c r="F2" s="3"/>
      <c r="G2" s="3"/>
      <c r="H2" s="2" t="str">
        <f>'1.sz. melléklet'!G2</f>
        <v>az 9/2018. (X.04.) önkormányzati rendelethez</v>
      </c>
    </row>
    <row r="3" spans="1:8" s="38" customFormat="1" ht="15" customHeight="1" x14ac:dyDescent="0.2">
      <c r="A3" s="40"/>
      <c r="B3" s="41"/>
      <c r="C3" s="41"/>
      <c r="D3" s="41"/>
      <c r="E3" s="41"/>
    </row>
    <row r="4" spans="1:8" s="38" customFormat="1" ht="15" customHeight="1" x14ac:dyDescent="0.2">
      <c r="A4" s="613" t="s">
        <v>478</v>
      </c>
      <c r="B4" s="613"/>
      <c r="C4" s="613"/>
      <c r="D4" s="613"/>
      <c r="E4" s="613"/>
      <c r="F4" s="613"/>
      <c r="G4" s="613"/>
      <c r="H4" s="613"/>
    </row>
    <row r="5" spans="1:8" s="38" customFormat="1" ht="15" customHeight="1" x14ac:dyDescent="0.2">
      <c r="A5" s="613" t="s">
        <v>60</v>
      </c>
      <c r="B5" s="613"/>
      <c r="C5" s="613"/>
      <c r="D5" s="613"/>
      <c r="E5" s="613"/>
      <c r="F5" s="613"/>
      <c r="G5" s="613"/>
      <c r="H5" s="613"/>
    </row>
    <row r="6" spans="1:8" s="38" customFormat="1" ht="15" customHeight="1" x14ac:dyDescent="0.2">
      <c r="A6" s="41"/>
      <c r="B6" s="66"/>
      <c r="C6" s="66"/>
      <c r="D6" s="66"/>
      <c r="E6" s="66"/>
      <c r="F6" s="66"/>
    </row>
    <row r="7" spans="1:8" s="38" customFormat="1" ht="15" customHeight="1" thickBot="1" x14ac:dyDescent="0.25">
      <c r="A7" s="41"/>
      <c r="B7" s="41"/>
      <c r="C7" s="41"/>
      <c r="D7" s="41"/>
      <c r="E7" s="41"/>
      <c r="F7" s="343" t="s">
        <v>182</v>
      </c>
    </row>
    <row r="8" spans="1:8" s="38" customFormat="1" ht="36.75" thickTop="1" x14ac:dyDescent="0.2">
      <c r="A8" s="7" t="s">
        <v>1</v>
      </c>
      <c r="B8" s="8" t="s">
        <v>2</v>
      </c>
      <c r="C8" s="9" t="s">
        <v>210</v>
      </c>
      <c r="D8" s="9" t="s">
        <v>474</v>
      </c>
      <c r="E8" s="9" t="s">
        <v>583</v>
      </c>
      <c r="F8" s="10" t="s">
        <v>558</v>
      </c>
    </row>
    <row r="9" spans="1:8" s="38" customFormat="1" ht="15" customHeight="1" thickBot="1" x14ac:dyDescent="0.25">
      <c r="A9" s="11" t="s">
        <v>3</v>
      </c>
      <c r="B9" s="12" t="s">
        <v>4</v>
      </c>
      <c r="C9" s="13" t="s">
        <v>5</v>
      </c>
      <c r="D9" s="13" t="s">
        <v>6</v>
      </c>
      <c r="E9" s="13" t="s">
        <v>7</v>
      </c>
      <c r="F9" s="14" t="s">
        <v>8</v>
      </c>
    </row>
    <row r="10" spans="1:8" s="38" customFormat="1" ht="15" customHeight="1" thickTop="1" x14ac:dyDescent="0.2">
      <c r="A10" s="616" t="s">
        <v>32</v>
      </c>
      <c r="B10" s="616"/>
      <c r="C10" s="616"/>
      <c r="D10" s="616"/>
      <c r="E10" s="616"/>
      <c r="F10" s="616"/>
    </row>
    <row r="11" spans="1:8" s="38" customFormat="1" ht="15" customHeight="1" x14ac:dyDescent="0.2">
      <c r="A11" s="73" t="s">
        <v>13</v>
      </c>
      <c r="B11" s="57" t="s">
        <v>106</v>
      </c>
      <c r="C11" s="57" t="s">
        <v>211</v>
      </c>
      <c r="D11" s="75">
        <f>'[1]8.sz. melléklet'!D7+'[1]9.sz. melléklet'!G8</f>
        <v>60542285</v>
      </c>
      <c r="E11" s="75">
        <f>'[1]8.sz. melléklet'!E7+'[1]9.sz. melléklet'!G8</f>
        <v>61683604</v>
      </c>
      <c r="F11" s="72">
        <f>E11/D11</f>
        <v>1.0188516009925954</v>
      </c>
    </row>
    <row r="12" spans="1:8" s="38" customFormat="1" ht="15" customHeight="1" x14ac:dyDescent="0.2">
      <c r="A12" s="73" t="s">
        <v>14</v>
      </c>
      <c r="B12" s="57" t="s">
        <v>542</v>
      </c>
      <c r="C12" s="57" t="s">
        <v>221</v>
      </c>
      <c r="D12" s="75">
        <f>'[1]8.sz. melléklet'!D20+'[1]9.sz. melléklet'!G18</f>
        <v>12797496</v>
      </c>
      <c r="E12" s="75">
        <f>'[1]8.sz. melléklet'!E20+'[1]9.sz. melléklet'!G18</f>
        <v>13037679</v>
      </c>
      <c r="F12" s="72">
        <f t="shared" ref="F12:F21" si="0">E12/D12</f>
        <v>1.0187679683588102</v>
      </c>
    </row>
    <row r="13" spans="1:8" s="38" customFormat="1" ht="15" customHeight="1" x14ac:dyDescent="0.2">
      <c r="A13" s="73" t="s">
        <v>41</v>
      </c>
      <c r="B13" s="57" t="s">
        <v>112</v>
      </c>
      <c r="C13" s="57" t="s">
        <v>222</v>
      </c>
      <c r="D13" s="75">
        <f>'[1]8.sz. melléklet'!D21+'[1]9.sz. melléklet'!G19</f>
        <v>128026584</v>
      </c>
      <c r="E13" s="75">
        <f>'[1]8.sz. melléklet'!E21+'[1]9.sz. melléklet'!G19</f>
        <v>134187812</v>
      </c>
      <c r="F13" s="72">
        <f t="shared" si="0"/>
        <v>1.0481245988723717</v>
      </c>
    </row>
    <row r="14" spans="1:8" s="38" customFormat="1" ht="15" customHeight="1" x14ac:dyDescent="0.2">
      <c r="A14" s="73" t="s">
        <v>42</v>
      </c>
      <c r="B14" s="57" t="s">
        <v>543</v>
      </c>
      <c r="C14" s="57" t="s">
        <v>245</v>
      </c>
      <c r="D14" s="75">
        <f>'7.sz. melléklet'!D31</f>
        <v>4990000</v>
      </c>
      <c r="E14" s="75">
        <f>'7.sz. melléklet'!E31</f>
        <v>4990000</v>
      </c>
      <c r="F14" s="72">
        <f t="shared" si="0"/>
        <v>1</v>
      </c>
    </row>
    <row r="15" spans="1:8" s="38" customFormat="1" ht="15" customHeight="1" x14ac:dyDescent="0.2">
      <c r="A15" s="73" t="s">
        <v>43</v>
      </c>
      <c r="B15" s="74" t="s">
        <v>389</v>
      </c>
      <c r="C15" s="274" t="s">
        <v>382</v>
      </c>
      <c r="D15" s="75">
        <f>'7.sz. melléklet'!D33</f>
        <v>800000</v>
      </c>
      <c r="E15" s="75">
        <f>'7.sz. melléklet'!E33</f>
        <v>1035980</v>
      </c>
      <c r="F15" s="72">
        <f t="shared" si="0"/>
        <v>1.294975</v>
      </c>
    </row>
    <row r="16" spans="1:8" s="38" customFormat="1" ht="24" x14ac:dyDescent="0.2">
      <c r="A16" s="73" t="s">
        <v>44</v>
      </c>
      <c r="B16" s="515" t="s">
        <v>525</v>
      </c>
      <c r="C16" s="57" t="s">
        <v>250</v>
      </c>
      <c r="D16" s="75">
        <f>'7.sz. melléklet'!D34</f>
        <v>17905900</v>
      </c>
      <c r="E16" s="75">
        <f>'7.sz. melléklet'!E34</f>
        <v>18110900</v>
      </c>
      <c r="F16" s="72">
        <f t="shared" si="0"/>
        <v>1.0114487403593229</v>
      </c>
    </row>
    <row r="17" spans="1:6" s="38" customFormat="1" ht="24" x14ac:dyDescent="0.2">
      <c r="A17" s="73" t="s">
        <v>45</v>
      </c>
      <c r="B17" s="515" t="s">
        <v>526</v>
      </c>
      <c r="C17" s="57" t="s">
        <v>251</v>
      </c>
      <c r="D17" s="75">
        <f>'7.sz. melléklet'!D35</f>
        <v>7604000</v>
      </c>
      <c r="E17" s="75">
        <f>'7.sz. melléklet'!E35</f>
        <v>7754000</v>
      </c>
      <c r="F17" s="72">
        <f t="shared" si="0"/>
        <v>1.019726459758022</v>
      </c>
    </row>
    <row r="18" spans="1:6" s="38" customFormat="1" ht="15" customHeight="1" x14ac:dyDescent="0.2">
      <c r="A18" s="588" t="s">
        <v>62</v>
      </c>
      <c r="B18" s="588"/>
      <c r="C18" s="259"/>
      <c r="D18" s="166">
        <f>SUM(D11:D17)</f>
        <v>232666265</v>
      </c>
      <c r="E18" s="166">
        <f>SUM(E11:E17)</f>
        <v>240799975</v>
      </c>
      <c r="F18" s="205">
        <f t="shared" si="0"/>
        <v>1.0349586993198177</v>
      </c>
    </row>
    <row r="19" spans="1:6" s="38" customFormat="1" ht="15" customHeight="1" x14ac:dyDescent="0.2">
      <c r="A19" s="73" t="s">
        <v>63</v>
      </c>
      <c r="B19" s="57" t="s">
        <v>35</v>
      </c>
      <c r="C19" s="57" t="s">
        <v>400</v>
      </c>
      <c r="D19" s="75">
        <f>'7.sz. melléklet'!D36</f>
        <v>74197028</v>
      </c>
      <c r="E19" s="75">
        <f>'7.sz. melléklet'!E36</f>
        <v>66492081</v>
      </c>
      <c r="F19" s="72">
        <f t="shared" si="0"/>
        <v>0.89615558456061073</v>
      </c>
    </row>
    <row r="20" spans="1:6" s="38" customFormat="1" ht="15" customHeight="1" thickBot="1" x14ac:dyDescent="0.25">
      <c r="A20" s="90" t="s">
        <v>70</v>
      </c>
      <c r="B20" s="516" t="s">
        <v>544</v>
      </c>
      <c r="C20" s="517"/>
      <c r="D20" s="430">
        <v>22</v>
      </c>
      <c r="E20" s="430">
        <v>22</v>
      </c>
      <c r="F20" s="62"/>
    </row>
    <row r="21" spans="1:6" ht="15" customHeight="1" thickTop="1" thickBot="1" x14ac:dyDescent="0.25">
      <c r="A21" s="615" t="s">
        <v>64</v>
      </c>
      <c r="B21" s="615"/>
      <c r="C21" s="228"/>
      <c r="D21" s="256">
        <f>SUM(D18:D19)</f>
        <v>306863293</v>
      </c>
      <c r="E21" s="256">
        <f>SUM(E18:E19)</f>
        <v>307292056</v>
      </c>
      <c r="F21" s="257">
        <f t="shared" si="0"/>
        <v>1.0013972443422876</v>
      </c>
    </row>
    <row r="22" spans="1:6" ht="15" customHeight="1" thickTop="1" x14ac:dyDescent="0.2"/>
  </sheetData>
  <sheetProtection selectLockedCells="1" selectUnlockedCells="1"/>
  <mergeCells count="5">
    <mergeCell ref="A18:B18"/>
    <mergeCell ref="A21:B21"/>
    <mergeCell ref="A10:F10"/>
    <mergeCell ref="A4:H4"/>
    <mergeCell ref="A5:H5"/>
  </mergeCells>
  <phoneticPr fontId="14" type="noConversion"/>
  <pageMargins left="0.25" right="0.25" top="0.75" bottom="0.75" header="0.3" footer="0.3"/>
  <pageSetup paperSize="9" firstPageNumber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3"/>
  <sheetViews>
    <sheetView zoomScaleNormal="100" workbookViewId="0"/>
  </sheetViews>
  <sheetFormatPr defaultRowHeight="12.75" x14ac:dyDescent="0.2"/>
  <cols>
    <col min="1" max="1" width="5.7109375" customWidth="1"/>
    <col min="2" max="2" width="27.7109375" customWidth="1"/>
    <col min="3" max="3" width="5.7109375" customWidth="1"/>
    <col min="4" max="5" width="9.7109375" customWidth="1"/>
    <col min="6" max="6" width="9.140625" customWidth="1"/>
  </cols>
  <sheetData>
    <row r="1" spans="1:8" s="38" customFormat="1" ht="15" customHeight="1" x14ac:dyDescent="0.2">
      <c r="B1" s="3"/>
      <c r="C1" s="3"/>
      <c r="D1" s="3"/>
      <c r="E1" s="3"/>
      <c r="F1" s="3"/>
      <c r="H1" s="438" t="s">
        <v>405</v>
      </c>
    </row>
    <row r="2" spans="1:8" s="38" customFormat="1" ht="15" customHeight="1" x14ac:dyDescent="0.2">
      <c r="A2" s="3"/>
      <c r="B2" s="3"/>
      <c r="C2" s="3"/>
      <c r="D2" s="3"/>
      <c r="E2" s="3"/>
      <c r="F2" s="3"/>
      <c r="H2" s="2" t="str">
        <f>'1.sz. melléklet'!G2</f>
        <v>az 9/2018. (X.04.) önkormányzati rendelethez</v>
      </c>
    </row>
    <row r="3" spans="1:8" s="38" customFormat="1" ht="15" customHeight="1" x14ac:dyDescent="0.2">
      <c r="A3" s="40"/>
      <c r="B3" s="41"/>
      <c r="C3" s="41"/>
      <c r="D3" s="41"/>
    </row>
    <row r="4" spans="1:8" s="38" customFormat="1" ht="15" customHeight="1" x14ac:dyDescent="0.2">
      <c r="A4" s="611" t="s">
        <v>447</v>
      </c>
      <c r="B4" s="611"/>
      <c r="C4" s="611"/>
      <c r="D4" s="611"/>
      <c r="E4" s="611"/>
      <c r="F4" s="611"/>
      <c r="G4" s="611"/>
      <c r="H4" s="611"/>
    </row>
    <row r="5" spans="1:8" s="38" customFormat="1" ht="15" customHeight="1" x14ac:dyDescent="0.2">
      <c r="A5" s="41"/>
      <c r="B5" s="41"/>
      <c r="C5" s="41"/>
      <c r="D5" s="41"/>
      <c r="E5" s="41"/>
    </row>
    <row r="6" spans="1:8" s="38" customFormat="1" ht="15" customHeight="1" thickBot="1" x14ac:dyDescent="0.25">
      <c r="A6" s="40"/>
      <c r="B6" s="40"/>
      <c r="C6" s="40"/>
      <c r="D6" s="91"/>
      <c r="E6" s="91"/>
      <c r="F6" s="6" t="s">
        <v>182</v>
      </c>
    </row>
    <row r="7" spans="1:8" s="38" customFormat="1" ht="36.75" thickTop="1" x14ac:dyDescent="0.2">
      <c r="A7" s="7" t="s">
        <v>1</v>
      </c>
      <c r="B7" s="8" t="s">
        <v>2</v>
      </c>
      <c r="C7" s="9" t="s">
        <v>210</v>
      </c>
      <c r="D7" s="9" t="s">
        <v>474</v>
      </c>
      <c r="E7" s="9" t="s">
        <v>583</v>
      </c>
      <c r="F7" s="10" t="s">
        <v>558</v>
      </c>
    </row>
    <row r="8" spans="1:8" s="38" customFormat="1" ht="15" customHeight="1" thickBot="1" x14ac:dyDescent="0.25">
      <c r="A8" s="11" t="s">
        <v>3</v>
      </c>
      <c r="B8" s="12" t="s">
        <v>4</v>
      </c>
      <c r="C8" s="13" t="s">
        <v>5</v>
      </c>
      <c r="D8" s="13" t="s">
        <v>6</v>
      </c>
      <c r="E8" s="13" t="s">
        <v>7</v>
      </c>
      <c r="F8" s="95" t="s">
        <v>8</v>
      </c>
    </row>
    <row r="9" spans="1:8" s="38" customFormat="1" ht="15" customHeight="1" thickTop="1" x14ac:dyDescent="0.2">
      <c r="A9" s="49" t="s">
        <v>13</v>
      </c>
      <c r="B9" s="43" t="s">
        <v>268</v>
      </c>
      <c r="C9" s="43" t="s">
        <v>269</v>
      </c>
      <c r="D9" s="44">
        <f>'7.sz. melléklet'!D44</f>
        <v>27864000</v>
      </c>
      <c r="E9" s="44">
        <f>'7.sz. melléklet'!E44</f>
        <v>40181000</v>
      </c>
      <c r="F9" s="20"/>
    </row>
    <row r="10" spans="1:8" s="38" customFormat="1" ht="15" customHeight="1" x14ac:dyDescent="0.2">
      <c r="A10" s="211" t="s">
        <v>14</v>
      </c>
      <c r="B10" s="260" t="s">
        <v>178</v>
      </c>
      <c r="C10" s="260" t="s">
        <v>253</v>
      </c>
      <c r="D10" s="261">
        <f>'7.sz. melléklet'!D37</f>
        <v>220629529</v>
      </c>
      <c r="E10" s="261">
        <f>'7.sz. melléklet'!E37</f>
        <v>209406332</v>
      </c>
      <c r="F10" s="20">
        <f>E10/D10</f>
        <v>0.94913102950965367</v>
      </c>
      <c r="H10" s="156"/>
    </row>
    <row r="11" spans="1:8" s="38" customFormat="1" ht="15" customHeight="1" thickBot="1" x14ac:dyDescent="0.25">
      <c r="A11" s="73" t="s">
        <v>41</v>
      </c>
      <c r="B11" s="262" t="s">
        <v>121</v>
      </c>
      <c r="C11" s="262" t="s">
        <v>276</v>
      </c>
      <c r="D11" s="518">
        <f>'7.sz. melléklet'!D47</f>
        <v>1500000</v>
      </c>
      <c r="E11" s="518">
        <f>'7.sz. melléklet'!E47</f>
        <v>1500000</v>
      </c>
      <c r="F11" s="519">
        <f>E11/D11</f>
        <v>1</v>
      </c>
      <c r="G11" s="156"/>
    </row>
    <row r="12" spans="1:8" s="38" customFormat="1" ht="15" customHeight="1" thickTop="1" thickBot="1" x14ac:dyDescent="0.25">
      <c r="A12" s="615" t="s">
        <v>67</v>
      </c>
      <c r="B12" s="615"/>
      <c r="C12" s="212"/>
      <c r="D12" s="63">
        <f>SUM(D9:D11)</f>
        <v>249993529</v>
      </c>
      <c r="E12" s="63">
        <f>SUM(E9:E11)</f>
        <v>251087332</v>
      </c>
      <c r="F12" s="89">
        <f>E12/D12</f>
        <v>1.0043753252509189</v>
      </c>
    </row>
    <row r="13" spans="1:8" ht="13.5" thickTop="1" x14ac:dyDescent="0.2"/>
  </sheetData>
  <sheetProtection selectLockedCells="1" selectUnlockedCells="1"/>
  <mergeCells count="2">
    <mergeCell ref="A12:B12"/>
    <mergeCell ref="A4:H4"/>
  </mergeCells>
  <phoneticPr fontId="14" type="noConversion"/>
  <pageMargins left="0.74791666666666667" right="0.74791666666666667" top="0.98402777777777772" bottom="0.98402777777777772" header="0.51180555555555551" footer="0.51180555555555551"/>
  <pageSetup paperSize="9" scale="99" firstPageNumber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04"/>
  <sheetViews>
    <sheetView zoomScaleNormal="100" zoomScaleSheetLayoutView="75" workbookViewId="0"/>
  </sheetViews>
  <sheetFormatPr defaultRowHeight="12.75" x14ac:dyDescent="0.2"/>
  <cols>
    <col min="1" max="1" width="5.7109375" customWidth="1"/>
    <col min="2" max="2" width="35.28515625" customWidth="1"/>
    <col min="3" max="8" width="9.5703125" customWidth="1"/>
    <col min="9" max="10" width="8.28515625" customWidth="1"/>
    <col min="11" max="12" width="7.7109375" customWidth="1"/>
  </cols>
  <sheetData>
    <row r="1" spans="1:12" s="41" customFormat="1" ht="12" x14ac:dyDescent="0.2">
      <c r="B1" s="55"/>
      <c r="C1" s="55"/>
      <c r="D1" s="55"/>
      <c r="E1" s="55"/>
      <c r="F1" s="55"/>
      <c r="G1" s="55"/>
      <c r="J1" s="39" t="s">
        <v>406</v>
      </c>
    </row>
    <row r="2" spans="1:12" s="41" customFormat="1" ht="12" x14ac:dyDescent="0.2">
      <c r="A2" s="3"/>
      <c r="B2" s="3"/>
      <c r="C2" s="3"/>
      <c r="D2" s="3"/>
      <c r="E2" s="3"/>
      <c r="F2" s="3"/>
      <c r="G2" s="3"/>
      <c r="J2" s="2" t="str">
        <f>'1.sz. melléklet'!G2</f>
        <v>az 9/2018. (X.04.) önkormányzati rendelethez</v>
      </c>
    </row>
    <row r="3" spans="1:12" s="41" customFormat="1" ht="6.75" customHeight="1" x14ac:dyDescent="0.2">
      <c r="A3" s="40"/>
    </row>
    <row r="4" spans="1:12" s="41" customFormat="1" ht="12" x14ac:dyDescent="0.2">
      <c r="A4" s="611" t="s">
        <v>479</v>
      </c>
      <c r="B4" s="611"/>
      <c r="C4" s="611"/>
      <c r="D4" s="611"/>
      <c r="E4" s="611"/>
      <c r="F4" s="611"/>
      <c r="G4" s="611"/>
      <c r="H4" s="611"/>
      <c r="I4" s="611"/>
      <c r="J4" s="611"/>
    </row>
    <row r="5" spans="1:12" s="41" customFormat="1" thickBot="1" x14ac:dyDescent="0.25">
      <c r="J5" s="6" t="s">
        <v>182</v>
      </c>
      <c r="L5" s="6"/>
    </row>
    <row r="6" spans="1:12" s="41" customFormat="1" ht="34.5" thickTop="1" x14ac:dyDescent="0.2">
      <c r="A6" s="302" t="s">
        <v>68</v>
      </c>
      <c r="B6" s="303" t="s">
        <v>69</v>
      </c>
      <c r="C6" s="520" t="s">
        <v>480</v>
      </c>
      <c r="D6" s="304" t="s">
        <v>572</v>
      </c>
      <c r="E6" s="376" t="s">
        <v>558</v>
      </c>
      <c r="F6" s="306" t="s">
        <v>547</v>
      </c>
      <c r="G6" s="306" t="s">
        <v>573</v>
      </c>
      <c r="H6" s="376" t="s">
        <v>558</v>
      </c>
      <c r="I6" s="307" t="s">
        <v>179</v>
      </c>
      <c r="J6" s="305" t="s">
        <v>180</v>
      </c>
    </row>
    <row r="7" spans="1:12" s="41" customFormat="1" thickBot="1" x14ac:dyDescent="0.25">
      <c r="A7" s="308" t="s">
        <v>3</v>
      </c>
      <c r="B7" s="309" t="s">
        <v>4</v>
      </c>
      <c r="C7" s="310" t="s">
        <v>5</v>
      </c>
      <c r="D7" s="310" t="s">
        <v>6</v>
      </c>
      <c r="E7" s="311" t="s">
        <v>7</v>
      </c>
      <c r="F7" s="312" t="s">
        <v>8</v>
      </c>
      <c r="G7" s="312" t="s">
        <v>9</v>
      </c>
      <c r="H7" s="313" t="s">
        <v>52</v>
      </c>
      <c r="I7" s="314" t="s">
        <v>11</v>
      </c>
      <c r="J7" s="315" t="s">
        <v>157</v>
      </c>
    </row>
    <row r="8" spans="1:12" s="41" customFormat="1" ht="34.5" thickTop="1" x14ac:dyDescent="0.2">
      <c r="A8" s="96" t="s">
        <v>13</v>
      </c>
      <c r="B8" s="97" t="s">
        <v>350</v>
      </c>
      <c r="C8" s="106">
        <v>2052985</v>
      </c>
      <c r="D8" s="106">
        <v>2052709</v>
      </c>
      <c r="E8" s="317">
        <f>D8/C8</f>
        <v>0.9998655616090717</v>
      </c>
      <c r="F8" s="98">
        <v>43746320</v>
      </c>
      <c r="G8" s="98">
        <v>44549437</v>
      </c>
      <c r="H8" s="316">
        <f t="shared" ref="H8:H26" si="0">G8/F8</f>
        <v>1.0183585042124685</v>
      </c>
      <c r="I8" s="183" t="s">
        <v>181</v>
      </c>
      <c r="J8" s="184"/>
    </row>
    <row r="9" spans="1:12" s="41" customFormat="1" ht="12" x14ac:dyDescent="0.2">
      <c r="A9" s="99" t="s">
        <v>14</v>
      </c>
      <c r="B9" s="107" t="s">
        <v>373</v>
      </c>
      <c r="C9" s="101">
        <v>127000</v>
      </c>
      <c r="D9" s="101">
        <v>127000</v>
      </c>
      <c r="E9" s="317">
        <f t="shared" ref="E9:E12" si="1">D9/C9</f>
        <v>1</v>
      </c>
      <c r="F9" s="101">
        <v>2829169</v>
      </c>
      <c r="G9" s="101">
        <v>2829169</v>
      </c>
      <c r="H9" s="318">
        <f t="shared" si="0"/>
        <v>1</v>
      </c>
      <c r="I9" s="185" t="s">
        <v>181</v>
      </c>
      <c r="J9" s="186"/>
    </row>
    <row r="10" spans="1:12" s="41" customFormat="1" ht="22.5" x14ac:dyDescent="0.2">
      <c r="A10" s="99" t="s">
        <v>41</v>
      </c>
      <c r="B10" s="266" t="s">
        <v>348</v>
      </c>
      <c r="C10" s="101">
        <v>3846000</v>
      </c>
      <c r="D10" s="101">
        <v>3846000</v>
      </c>
      <c r="E10" s="317">
        <f t="shared" si="1"/>
        <v>1</v>
      </c>
      <c r="F10" s="101">
        <v>28594000</v>
      </c>
      <c r="G10" s="101">
        <v>28594000</v>
      </c>
      <c r="H10" s="318">
        <f t="shared" si="0"/>
        <v>1</v>
      </c>
      <c r="I10" s="185" t="s">
        <v>181</v>
      </c>
      <c r="J10" s="186"/>
    </row>
    <row r="11" spans="1:12" s="41" customFormat="1" ht="22.5" x14ac:dyDescent="0.2">
      <c r="A11" s="99" t="s">
        <v>42</v>
      </c>
      <c r="B11" s="266" t="s">
        <v>351</v>
      </c>
      <c r="C11" s="101">
        <v>3810000</v>
      </c>
      <c r="D11" s="101">
        <v>3810000</v>
      </c>
      <c r="E11" s="317">
        <f t="shared" si="1"/>
        <v>1</v>
      </c>
      <c r="F11" s="101">
        <v>13264340</v>
      </c>
      <c r="G11" s="101">
        <v>13264340</v>
      </c>
      <c r="H11" s="318">
        <f t="shared" si="0"/>
        <v>1</v>
      </c>
      <c r="I11" s="185" t="s">
        <v>181</v>
      </c>
      <c r="J11" s="186"/>
    </row>
    <row r="12" spans="1:12" s="41" customFormat="1" ht="22.5" x14ac:dyDescent="0.2">
      <c r="A12" s="99" t="s">
        <v>43</v>
      </c>
      <c r="B12" s="100" t="s">
        <v>353</v>
      </c>
      <c r="C12" s="101">
        <v>76574982</v>
      </c>
      <c r="D12" s="101">
        <v>77122733</v>
      </c>
      <c r="E12" s="317">
        <f t="shared" si="1"/>
        <v>1.0071531325988428</v>
      </c>
      <c r="F12" s="101">
        <v>3128178</v>
      </c>
      <c r="G12" s="101">
        <v>3622592</v>
      </c>
      <c r="H12" s="318">
        <f t="shared" si="0"/>
        <v>1.1580517476946643</v>
      </c>
      <c r="I12" s="185" t="s">
        <v>181</v>
      </c>
      <c r="J12" s="186"/>
    </row>
    <row r="13" spans="1:12" s="41" customFormat="1" ht="12" x14ac:dyDescent="0.2">
      <c r="A13" s="99" t="s">
        <v>44</v>
      </c>
      <c r="B13" s="100" t="s">
        <v>354</v>
      </c>
      <c r="C13" s="411"/>
      <c r="D13" s="411"/>
      <c r="E13" s="412"/>
      <c r="F13" s="101">
        <v>13668900</v>
      </c>
      <c r="G13" s="101">
        <v>13873900</v>
      </c>
      <c r="H13" s="318">
        <f t="shared" si="0"/>
        <v>1.0149975491809875</v>
      </c>
      <c r="I13" s="185" t="s">
        <v>181</v>
      </c>
      <c r="J13" s="186"/>
    </row>
    <row r="14" spans="1:12" s="41" customFormat="1" ht="12.75" customHeight="1" x14ac:dyDescent="0.2">
      <c r="A14" s="99" t="s">
        <v>45</v>
      </c>
      <c r="B14" s="100" t="s">
        <v>356</v>
      </c>
      <c r="C14" s="411"/>
      <c r="D14" s="411"/>
      <c r="E14" s="413"/>
      <c r="F14" s="101">
        <v>258000</v>
      </c>
      <c r="G14" s="101">
        <v>258000</v>
      </c>
      <c r="H14" s="318">
        <f t="shared" si="0"/>
        <v>1</v>
      </c>
      <c r="I14" s="185" t="s">
        <v>181</v>
      </c>
      <c r="J14" s="186"/>
    </row>
    <row r="15" spans="1:12" s="41" customFormat="1" ht="12.75" customHeight="1" x14ac:dyDescent="0.2">
      <c r="A15" s="99" t="s">
        <v>63</v>
      </c>
      <c r="B15" s="100" t="s">
        <v>357</v>
      </c>
      <c r="C15" s="411"/>
      <c r="D15" s="411"/>
      <c r="E15" s="413"/>
      <c r="F15" s="101">
        <v>1070000</v>
      </c>
      <c r="G15" s="101">
        <v>1070000</v>
      </c>
      <c r="H15" s="318">
        <f t="shared" si="0"/>
        <v>1</v>
      </c>
      <c r="I15" s="185" t="s">
        <v>181</v>
      </c>
      <c r="J15" s="186"/>
    </row>
    <row r="16" spans="1:12" s="41" customFormat="1" ht="12.75" customHeight="1" x14ac:dyDescent="0.2">
      <c r="A16" s="99" t="s">
        <v>70</v>
      </c>
      <c r="B16" s="100" t="s">
        <v>521</v>
      </c>
      <c r="C16" s="101">
        <v>26161035</v>
      </c>
      <c r="D16" s="101">
        <v>26161035</v>
      </c>
      <c r="E16" s="317">
        <f t="shared" ref="E16:E17" si="2">D16/C16</f>
        <v>1</v>
      </c>
      <c r="F16" s="101">
        <v>149438902</v>
      </c>
      <c r="G16" s="101">
        <v>169214316</v>
      </c>
      <c r="H16" s="318">
        <f t="shared" si="0"/>
        <v>1.1323310980965318</v>
      </c>
      <c r="I16" s="185"/>
      <c r="J16" s="186" t="s">
        <v>181</v>
      </c>
    </row>
    <row r="17" spans="1:10" s="41" customFormat="1" ht="12" x14ac:dyDescent="0.2">
      <c r="A17" s="99" t="s">
        <v>71</v>
      </c>
      <c r="B17" s="107" t="s">
        <v>399</v>
      </c>
      <c r="C17" s="101">
        <v>270475</v>
      </c>
      <c r="D17" s="101">
        <v>654000</v>
      </c>
      <c r="E17" s="317">
        <f t="shared" si="2"/>
        <v>2.4179683889453738</v>
      </c>
      <c r="F17" s="101">
        <v>269457</v>
      </c>
      <c r="G17" s="101">
        <v>654217</v>
      </c>
      <c r="H17" s="318">
        <f t="shared" si="0"/>
        <v>2.4279087201297425</v>
      </c>
      <c r="I17" s="185" t="s">
        <v>181</v>
      </c>
      <c r="J17" s="186"/>
    </row>
    <row r="18" spans="1:10" s="41" customFormat="1" ht="22.5" x14ac:dyDescent="0.2">
      <c r="A18" s="99" t="s">
        <v>72</v>
      </c>
      <c r="B18" s="266" t="s">
        <v>344</v>
      </c>
      <c r="C18" s="411"/>
      <c r="D18" s="411"/>
      <c r="E18" s="413"/>
      <c r="F18" s="101">
        <v>74591000</v>
      </c>
      <c r="G18" s="101">
        <v>47981500</v>
      </c>
      <c r="H18" s="318">
        <f t="shared" si="0"/>
        <v>0.64326125135740242</v>
      </c>
      <c r="I18" s="185" t="s">
        <v>181</v>
      </c>
      <c r="J18" s="186"/>
    </row>
    <row r="19" spans="1:10" s="41" customFormat="1" ht="22.5" x14ac:dyDescent="0.2">
      <c r="A19" s="99" t="s">
        <v>73</v>
      </c>
      <c r="B19" s="266" t="s">
        <v>522</v>
      </c>
      <c r="C19" s="101">
        <v>6669966</v>
      </c>
      <c r="D19" s="101">
        <v>6669966</v>
      </c>
      <c r="E19" s="413"/>
      <c r="F19" s="101">
        <v>0</v>
      </c>
      <c r="G19" s="101">
        <v>0</v>
      </c>
      <c r="H19" s="413"/>
      <c r="I19" s="185"/>
      <c r="J19" s="186" t="s">
        <v>181</v>
      </c>
    </row>
    <row r="20" spans="1:10" s="41" customFormat="1" ht="22.5" x14ac:dyDescent="0.2">
      <c r="A20" s="99" t="s">
        <v>74</v>
      </c>
      <c r="B20" s="266" t="s">
        <v>343</v>
      </c>
      <c r="C20" s="411"/>
      <c r="D20" s="411"/>
      <c r="E20" s="414"/>
      <c r="F20" s="101">
        <v>2540000</v>
      </c>
      <c r="G20" s="101">
        <v>2540000</v>
      </c>
      <c r="H20" s="318">
        <f t="shared" si="0"/>
        <v>1</v>
      </c>
      <c r="I20" s="185" t="s">
        <v>181</v>
      </c>
      <c r="J20" s="186"/>
    </row>
    <row r="21" spans="1:10" s="41" customFormat="1" ht="12.75" customHeight="1" x14ac:dyDescent="0.2">
      <c r="A21" s="99" t="s">
        <v>75</v>
      </c>
      <c r="B21" s="266" t="s">
        <v>342</v>
      </c>
      <c r="C21" s="319">
        <v>8890000</v>
      </c>
      <c r="D21" s="319">
        <v>8890000</v>
      </c>
      <c r="E21" s="317">
        <f>D21/C21</f>
        <v>1</v>
      </c>
      <c r="F21" s="101">
        <v>0</v>
      </c>
      <c r="G21" s="101">
        <v>0</v>
      </c>
      <c r="H21" s="318"/>
      <c r="I21" s="185" t="s">
        <v>181</v>
      </c>
      <c r="J21" s="186"/>
    </row>
    <row r="22" spans="1:10" s="41" customFormat="1" ht="12.75" customHeight="1" x14ac:dyDescent="0.2">
      <c r="A22" s="99" t="s">
        <v>76</v>
      </c>
      <c r="B22" s="100" t="s">
        <v>352</v>
      </c>
      <c r="C22" s="411"/>
      <c r="D22" s="411"/>
      <c r="E22" s="413"/>
      <c r="F22" s="101">
        <v>4750000</v>
      </c>
      <c r="G22" s="101">
        <v>4750000</v>
      </c>
      <c r="H22" s="318">
        <f t="shared" si="0"/>
        <v>1</v>
      </c>
      <c r="I22" s="185" t="s">
        <v>181</v>
      </c>
      <c r="J22" s="186"/>
    </row>
    <row r="23" spans="1:10" s="41" customFormat="1" ht="12.75" customHeight="1" x14ac:dyDescent="0.2">
      <c r="A23" s="99" t="s">
        <v>77</v>
      </c>
      <c r="B23" s="266" t="s">
        <v>349</v>
      </c>
      <c r="C23" s="101">
        <v>0</v>
      </c>
      <c r="D23" s="101">
        <v>0</v>
      </c>
      <c r="E23" s="413"/>
      <c r="F23" s="101">
        <v>28160115</v>
      </c>
      <c r="G23" s="101">
        <v>28409905</v>
      </c>
      <c r="H23" s="318">
        <f t="shared" si="0"/>
        <v>1.0088703472979426</v>
      </c>
      <c r="I23" s="185" t="s">
        <v>181</v>
      </c>
      <c r="J23" s="186"/>
    </row>
    <row r="24" spans="1:10" s="41" customFormat="1" ht="12.75" customHeight="1" x14ac:dyDescent="0.2">
      <c r="A24" s="99" t="s">
        <v>78</v>
      </c>
      <c r="B24" s="266" t="s">
        <v>466</v>
      </c>
      <c r="C24" s="411"/>
      <c r="D24" s="411"/>
      <c r="E24" s="413"/>
      <c r="F24" s="101">
        <v>11281682</v>
      </c>
      <c r="G24" s="101">
        <v>11281682</v>
      </c>
      <c r="H24" s="318">
        <f t="shared" si="0"/>
        <v>1</v>
      </c>
      <c r="I24" s="185" t="s">
        <v>181</v>
      </c>
      <c r="J24" s="186"/>
    </row>
    <row r="25" spans="1:10" s="41" customFormat="1" ht="12.75" customHeight="1" x14ac:dyDescent="0.2">
      <c r="A25" s="99" t="s">
        <v>79</v>
      </c>
      <c r="B25" s="100" t="s">
        <v>360</v>
      </c>
      <c r="C25" s="411"/>
      <c r="D25" s="411"/>
      <c r="E25" s="413"/>
      <c r="F25" s="101">
        <v>700000</v>
      </c>
      <c r="G25" s="101">
        <v>700000</v>
      </c>
      <c r="H25" s="318">
        <f t="shared" si="0"/>
        <v>1</v>
      </c>
      <c r="I25" s="185" t="s">
        <v>181</v>
      </c>
      <c r="J25" s="186"/>
    </row>
    <row r="26" spans="1:10" s="41" customFormat="1" ht="12.75" customHeight="1" thickBot="1" x14ac:dyDescent="0.25">
      <c r="A26" s="320" t="s">
        <v>80</v>
      </c>
      <c r="B26" s="321" t="s">
        <v>361</v>
      </c>
      <c r="C26" s="415"/>
      <c r="D26" s="415"/>
      <c r="E26" s="416"/>
      <c r="F26" s="109">
        <v>900000</v>
      </c>
      <c r="G26" s="109">
        <v>900000</v>
      </c>
      <c r="H26" s="322">
        <f t="shared" si="0"/>
        <v>1</v>
      </c>
      <c r="I26" s="299" t="s">
        <v>181</v>
      </c>
      <c r="J26" s="323"/>
    </row>
    <row r="27" spans="1:10" s="41" customFormat="1" ht="6.75" customHeight="1" thickTop="1" x14ac:dyDescent="0.2">
      <c r="A27" s="93"/>
      <c r="B27" s="324"/>
      <c r="C27" s="325"/>
      <c r="D27" s="325"/>
      <c r="E27" s="326"/>
      <c r="F27" s="325"/>
      <c r="G27" s="325"/>
      <c r="H27" s="327"/>
      <c r="I27" s="328"/>
      <c r="J27" s="328"/>
    </row>
    <row r="28" spans="1:10" s="41" customFormat="1" ht="6.75" customHeight="1" thickBot="1" x14ac:dyDescent="0.25">
      <c r="A28" s="281"/>
      <c r="B28" s="329"/>
      <c r="C28" s="330"/>
      <c r="D28" s="330"/>
      <c r="E28" s="103"/>
      <c r="F28" s="330"/>
      <c r="G28" s="330"/>
      <c r="H28" s="331"/>
      <c r="I28" s="332"/>
      <c r="J28" s="332"/>
    </row>
    <row r="29" spans="1:10" s="41" customFormat="1" thickTop="1" x14ac:dyDescent="0.2">
      <c r="A29" s="104" t="s">
        <v>81</v>
      </c>
      <c r="B29" s="105" t="s">
        <v>363</v>
      </c>
      <c r="C29" s="417"/>
      <c r="D29" s="417"/>
      <c r="E29" s="418"/>
      <c r="F29" s="106">
        <v>850000</v>
      </c>
      <c r="G29" s="106">
        <v>850000</v>
      </c>
      <c r="H29" s="334">
        <f t="shared" ref="H29:H54" si="3">G29/F29</f>
        <v>1</v>
      </c>
      <c r="I29" s="189" t="s">
        <v>181</v>
      </c>
      <c r="J29" s="190"/>
    </row>
    <row r="30" spans="1:10" s="41" customFormat="1" ht="12.75" customHeight="1" x14ac:dyDescent="0.2">
      <c r="A30" s="99" t="s">
        <v>82</v>
      </c>
      <c r="B30" s="100" t="s">
        <v>364</v>
      </c>
      <c r="C30" s="101">
        <v>0</v>
      </c>
      <c r="D30" s="101">
        <v>0</v>
      </c>
      <c r="E30" s="413"/>
      <c r="F30" s="101">
        <v>2621000</v>
      </c>
      <c r="G30" s="101">
        <v>2621000</v>
      </c>
      <c r="H30" s="318">
        <f t="shared" si="3"/>
        <v>1</v>
      </c>
      <c r="I30" s="185" t="s">
        <v>181</v>
      </c>
      <c r="J30" s="186"/>
    </row>
    <row r="31" spans="1:10" s="41" customFormat="1" ht="12.75" customHeight="1" x14ac:dyDescent="0.2">
      <c r="A31" s="99" t="s">
        <v>83</v>
      </c>
      <c r="B31" s="100" t="s">
        <v>362</v>
      </c>
      <c r="C31" s="411"/>
      <c r="D31" s="411"/>
      <c r="E31" s="413"/>
      <c r="F31" s="101">
        <v>150000</v>
      </c>
      <c r="G31" s="101">
        <v>150000</v>
      </c>
      <c r="H31" s="318">
        <f t="shared" si="3"/>
        <v>1</v>
      </c>
      <c r="I31" s="185" t="s">
        <v>181</v>
      </c>
      <c r="J31" s="186"/>
    </row>
    <row r="32" spans="1:10" s="41" customFormat="1" ht="12.75" customHeight="1" x14ac:dyDescent="0.2">
      <c r="A32" s="99" t="s">
        <v>84</v>
      </c>
      <c r="B32" s="107" t="s">
        <v>371</v>
      </c>
      <c r="C32" s="411"/>
      <c r="D32" s="411"/>
      <c r="E32" s="413"/>
      <c r="F32" s="101">
        <v>1283000</v>
      </c>
      <c r="G32" s="101">
        <v>1283000</v>
      </c>
      <c r="H32" s="318">
        <f t="shared" si="3"/>
        <v>1</v>
      </c>
      <c r="I32" s="185" t="s">
        <v>181</v>
      </c>
      <c r="J32" s="186"/>
    </row>
    <row r="33" spans="1:13" s="41" customFormat="1" ht="12.75" customHeight="1" x14ac:dyDescent="0.2">
      <c r="A33" s="99" t="s">
        <v>85</v>
      </c>
      <c r="B33" s="335" t="s">
        <v>372</v>
      </c>
      <c r="C33" s="268">
        <v>49653000</v>
      </c>
      <c r="D33" s="268">
        <v>49653000</v>
      </c>
      <c r="E33" s="333">
        <f t="shared" ref="E33:E34" si="4">D33/C33</f>
        <v>1</v>
      </c>
      <c r="F33" s="268">
        <v>42019973</v>
      </c>
      <c r="G33" s="268">
        <v>55312925</v>
      </c>
      <c r="H33" s="318">
        <f t="shared" si="3"/>
        <v>1.3163484184056948</v>
      </c>
      <c r="I33" s="185"/>
      <c r="J33" s="186" t="s">
        <v>181</v>
      </c>
    </row>
    <row r="34" spans="1:13" s="41" customFormat="1" ht="12.75" customHeight="1" x14ac:dyDescent="0.2">
      <c r="A34" s="99" t="s">
        <v>86</v>
      </c>
      <c r="B34" s="267" t="s">
        <v>345</v>
      </c>
      <c r="C34" s="106">
        <v>889000</v>
      </c>
      <c r="D34" s="106">
        <v>889000</v>
      </c>
      <c r="E34" s="333">
        <f t="shared" si="4"/>
        <v>1</v>
      </c>
      <c r="F34" s="106">
        <v>450000</v>
      </c>
      <c r="G34" s="106">
        <v>450000</v>
      </c>
      <c r="H34" s="318">
        <f t="shared" si="3"/>
        <v>1</v>
      </c>
      <c r="I34" s="189"/>
      <c r="J34" s="190" t="s">
        <v>181</v>
      </c>
    </row>
    <row r="35" spans="1:13" s="41" customFormat="1" ht="12.75" customHeight="1" x14ac:dyDescent="0.2">
      <c r="A35" s="99" t="s">
        <v>87</v>
      </c>
      <c r="B35" s="97" t="s">
        <v>546</v>
      </c>
      <c r="C35" s="98">
        <v>15095079</v>
      </c>
      <c r="D35" s="98">
        <v>15095079</v>
      </c>
      <c r="E35" s="420"/>
      <c r="F35" s="98">
        <v>9197326</v>
      </c>
      <c r="G35" s="98">
        <v>9197326</v>
      </c>
      <c r="H35" s="318">
        <f t="shared" si="3"/>
        <v>1</v>
      </c>
      <c r="I35" s="500"/>
      <c r="J35" s="190" t="s">
        <v>181</v>
      </c>
    </row>
    <row r="36" spans="1:13" s="41" customFormat="1" ht="12.75" customHeight="1" x14ac:dyDescent="0.2">
      <c r="A36" s="99" t="s">
        <v>88</v>
      </c>
      <c r="B36" s="335" t="s">
        <v>369</v>
      </c>
      <c r="C36" s="419"/>
      <c r="D36" s="419"/>
      <c r="E36" s="420"/>
      <c r="F36" s="268">
        <v>839808</v>
      </c>
      <c r="G36" s="268">
        <v>839808</v>
      </c>
      <c r="H36" s="318">
        <f t="shared" si="3"/>
        <v>1</v>
      </c>
      <c r="I36" s="185" t="s">
        <v>181</v>
      </c>
      <c r="J36" s="186"/>
    </row>
    <row r="37" spans="1:13" s="41" customFormat="1" ht="22.5" x14ac:dyDescent="0.2">
      <c r="A37" s="99" t="s">
        <v>89</v>
      </c>
      <c r="B37" s="108" t="s">
        <v>370</v>
      </c>
      <c r="C37" s="106">
        <v>381000</v>
      </c>
      <c r="D37" s="106">
        <v>381000</v>
      </c>
      <c r="E37" s="336">
        <f t="shared" ref="E37:E38" si="5">D37/C37</f>
        <v>1</v>
      </c>
      <c r="F37" s="106">
        <v>10053797</v>
      </c>
      <c r="G37" s="106">
        <v>10053797</v>
      </c>
      <c r="H37" s="318">
        <f t="shared" si="3"/>
        <v>1</v>
      </c>
      <c r="I37" s="185" t="s">
        <v>181</v>
      </c>
      <c r="J37" s="190"/>
    </row>
    <row r="38" spans="1:13" s="41" customFormat="1" ht="12" x14ac:dyDescent="0.2">
      <c r="A38" s="99" t="s">
        <v>90</v>
      </c>
      <c r="B38" s="105" t="s">
        <v>347</v>
      </c>
      <c r="C38" s="106">
        <v>635000</v>
      </c>
      <c r="D38" s="106">
        <v>635000</v>
      </c>
      <c r="E38" s="336">
        <f t="shared" si="5"/>
        <v>1</v>
      </c>
      <c r="F38" s="106">
        <v>1270000</v>
      </c>
      <c r="G38" s="106">
        <v>1270000</v>
      </c>
      <c r="H38" s="318">
        <f t="shared" si="3"/>
        <v>1</v>
      </c>
      <c r="I38" s="185"/>
      <c r="J38" s="190" t="s">
        <v>181</v>
      </c>
    </row>
    <row r="39" spans="1:13" s="41" customFormat="1" ht="12" x14ac:dyDescent="0.2">
      <c r="A39" s="99" t="s">
        <v>91</v>
      </c>
      <c r="B39" s="107" t="s">
        <v>368</v>
      </c>
      <c r="C39" s="421"/>
      <c r="D39" s="502"/>
      <c r="E39" s="413"/>
      <c r="F39" s="101">
        <v>9004000</v>
      </c>
      <c r="G39" s="101">
        <v>9154000</v>
      </c>
      <c r="H39" s="318">
        <f t="shared" si="3"/>
        <v>1.0166592625499777</v>
      </c>
      <c r="I39" s="185"/>
      <c r="J39" s="190" t="s">
        <v>181</v>
      </c>
    </row>
    <row r="40" spans="1:13" s="41" customFormat="1" ht="12" x14ac:dyDescent="0.2">
      <c r="A40" s="99" t="s">
        <v>92</v>
      </c>
      <c r="B40" s="107" t="s">
        <v>575</v>
      </c>
      <c r="C40" s="18">
        <v>0</v>
      </c>
      <c r="D40" s="404">
        <v>850000</v>
      </c>
      <c r="E40" s="413"/>
      <c r="F40" s="101">
        <v>0</v>
      </c>
      <c r="G40" s="101">
        <v>1050805</v>
      </c>
      <c r="H40" s="570"/>
      <c r="I40" s="185"/>
      <c r="J40" s="190" t="s">
        <v>181</v>
      </c>
    </row>
    <row r="41" spans="1:13" s="41" customFormat="1" ht="12.75" customHeight="1" x14ac:dyDescent="0.2">
      <c r="A41" s="99" t="s">
        <v>93</v>
      </c>
      <c r="B41" s="100" t="s">
        <v>355</v>
      </c>
      <c r="C41" s="411"/>
      <c r="D41" s="411"/>
      <c r="E41" s="413"/>
      <c r="F41" s="101">
        <v>885005</v>
      </c>
      <c r="G41" s="101">
        <v>574200</v>
      </c>
      <c r="H41" s="318">
        <f t="shared" si="3"/>
        <v>0.648809893729414</v>
      </c>
      <c r="I41" s="185"/>
      <c r="J41" s="186" t="s">
        <v>181</v>
      </c>
    </row>
    <row r="42" spans="1:13" s="41" customFormat="1" ht="12.75" customHeight="1" x14ac:dyDescent="0.2">
      <c r="A42" s="99" t="s">
        <v>94</v>
      </c>
      <c r="B42" s="100" t="s">
        <v>358</v>
      </c>
      <c r="C42" s="411"/>
      <c r="D42" s="411"/>
      <c r="E42" s="413"/>
      <c r="F42" s="101">
        <v>14773619</v>
      </c>
      <c r="G42" s="101">
        <v>14773619</v>
      </c>
      <c r="H42" s="318">
        <f t="shared" si="3"/>
        <v>1</v>
      </c>
      <c r="I42" s="185" t="s">
        <v>181</v>
      </c>
      <c r="J42" s="186"/>
    </row>
    <row r="43" spans="1:13" s="41" customFormat="1" ht="22.5" x14ac:dyDescent="0.2">
      <c r="A43" s="99" t="s">
        <v>95</v>
      </c>
      <c r="B43" s="266" t="s">
        <v>359</v>
      </c>
      <c r="C43" s="101">
        <v>1050234</v>
      </c>
      <c r="D43" s="101">
        <v>1050234</v>
      </c>
      <c r="E43" s="317">
        <f>D43/C43</f>
        <v>1</v>
      </c>
      <c r="F43" s="101">
        <v>5406381</v>
      </c>
      <c r="G43" s="101">
        <v>5406381</v>
      </c>
      <c r="H43" s="318">
        <f t="shared" si="3"/>
        <v>1</v>
      </c>
      <c r="I43" s="185" t="s">
        <v>181</v>
      </c>
      <c r="J43" s="186"/>
    </row>
    <row r="44" spans="1:13" s="41" customFormat="1" ht="12.75" customHeight="1" x14ac:dyDescent="0.2">
      <c r="A44" s="99" t="s">
        <v>96</v>
      </c>
      <c r="B44" s="100" t="s">
        <v>346</v>
      </c>
      <c r="C44" s="101">
        <v>0</v>
      </c>
      <c r="D44" s="101">
        <v>0</v>
      </c>
      <c r="E44" s="413"/>
      <c r="F44" s="101">
        <v>1100000</v>
      </c>
      <c r="G44" s="101">
        <v>1100000</v>
      </c>
      <c r="H44" s="318">
        <f t="shared" si="3"/>
        <v>1</v>
      </c>
      <c r="I44" s="185" t="s">
        <v>181</v>
      </c>
      <c r="J44" s="186"/>
      <c r="M44" s="503"/>
    </row>
    <row r="45" spans="1:13" s="41" customFormat="1" ht="12.75" customHeight="1" x14ac:dyDescent="0.2">
      <c r="A45" s="99" t="s">
        <v>97</v>
      </c>
      <c r="B45" s="100" t="s">
        <v>365</v>
      </c>
      <c r="C45" s="421"/>
      <c r="D45" s="421"/>
      <c r="E45" s="413"/>
      <c r="F45" s="101">
        <v>397000</v>
      </c>
      <c r="G45" s="101">
        <v>397000</v>
      </c>
      <c r="H45" s="318">
        <f t="shared" si="3"/>
        <v>1</v>
      </c>
      <c r="I45" s="185" t="s">
        <v>181</v>
      </c>
      <c r="J45" s="186"/>
    </row>
    <row r="46" spans="1:13" s="41" customFormat="1" ht="12.75" customHeight="1" x14ac:dyDescent="0.2">
      <c r="A46" s="99" t="s">
        <v>98</v>
      </c>
      <c r="B46" s="100" t="s">
        <v>438</v>
      </c>
      <c r="C46" s="421"/>
      <c r="D46" s="421"/>
      <c r="E46" s="420"/>
      <c r="F46" s="569"/>
      <c r="G46" s="411"/>
      <c r="H46" s="570"/>
      <c r="I46" s="185" t="s">
        <v>181</v>
      </c>
      <c r="J46" s="186"/>
    </row>
    <row r="47" spans="1:13" s="41" customFormat="1" ht="12.75" customHeight="1" x14ac:dyDescent="0.2">
      <c r="A47" s="99" t="s">
        <v>99</v>
      </c>
      <c r="B47" s="105" t="s">
        <v>366</v>
      </c>
      <c r="C47" s="421"/>
      <c r="D47" s="421"/>
      <c r="E47" s="413"/>
      <c r="F47" s="106">
        <v>304000</v>
      </c>
      <c r="G47" s="106">
        <v>304000</v>
      </c>
      <c r="H47" s="318">
        <f t="shared" si="3"/>
        <v>1</v>
      </c>
      <c r="I47" s="185" t="s">
        <v>181</v>
      </c>
      <c r="J47" s="186"/>
    </row>
    <row r="48" spans="1:13" s="41" customFormat="1" ht="12.75" customHeight="1" x14ac:dyDescent="0.2">
      <c r="A48" s="99" t="s">
        <v>100</v>
      </c>
      <c r="B48" s="422" t="s">
        <v>467</v>
      </c>
      <c r="C48" s="421"/>
      <c r="D48" s="421"/>
      <c r="E48" s="413"/>
      <c r="F48" s="98">
        <v>340000</v>
      </c>
      <c r="G48" s="98">
        <v>340000</v>
      </c>
      <c r="H48" s="318">
        <f t="shared" si="3"/>
        <v>1</v>
      </c>
      <c r="I48" s="185" t="s">
        <v>181</v>
      </c>
      <c r="J48" s="323"/>
    </row>
    <row r="49" spans="1:10" s="41" customFormat="1" ht="22.5" x14ac:dyDescent="0.2">
      <c r="A49" s="99" t="s">
        <v>523</v>
      </c>
      <c r="B49" s="424" t="s">
        <v>367</v>
      </c>
      <c r="C49" s="421"/>
      <c r="D49" s="421"/>
      <c r="E49" s="413"/>
      <c r="F49" s="268">
        <v>4813000</v>
      </c>
      <c r="G49" s="268">
        <v>4813000</v>
      </c>
      <c r="H49" s="318">
        <f t="shared" si="3"/>
        <v>1</v>
      </c>
      <c r="I49" s="185" t="s">
        <v>181</v>
      </c>
      <c r="J49" s="186"/>
    </row>
    <row r="50" spans="1:10" s="41" customFormat="1" ht="22.5" x14ac:dyDescent="0.2">
      <c r="A50" s="99" t="s">
        <v>545</v>
      </c>
      <c r="B50" s="422" t="s">
        <v>468</v>
      </c>
      <c r="C50" s="404">
        <v>84000000</v>
      </c>
      <c r="D50" s="404">
        <v>84000000</v>
      </c>
      <c r="E50" s="317">
        <f t="shared" ref="E50:E54" si="6">D50/C50</f>
        <v>1</v>
      </c>
      <c r="F50" s="426"/>
      <c r="G50" s="426"/>
      <c r="H50" s="427"/>
      <c r="I50" s="402" t="s">
        <v>181</v>
      </c>
      <c r="J50" s="423"/>
    </row>
    <row r="51" spans="1:10" s="41" customFormat="1" ht="23.25" thickBot="1" x14ac:dyDescent="0.25">
      <c r="A51" s="99" t="s">
        <v>574</v>
      </c>
      <c r="B51" s="337" t="s">
        <v>469</v>
      </c>
      <c r="C51" s="425">
        <v>100000000</v>
      </c>
      <c r="D51" s="425">
        <v>100000000</v>
      </c>
      <c r="E51" s="317">
        <f t="shared" si="6"/>
        <v>1</v>
      </c>
      <c r="F51" s="102">
        <v>0</v>
      </c>
      <c r="G51" s="102">
        <v>0</v>
      </c>
      <c r="H51" s="427"/>
      <c r="I51" s="187"/>
      <c r="J51" s="188" t="s">
        <v>181</v>
      </c>
    </row>
    <row r="52" spans="1:10" s="41" customFormat="1" ht="12.75" customHeight="1" thickTop="1" x14ac:dyDescent="0.2">
      <c r="A52" s="617" t="s">
        <v>101</v>
      </c>
      <c r="B52" s="617"/>
      <c r="C52" s="110">
        <f t="shared" ref="C52" si="7">SUM(C8:C51)</f>
        <v>380105756</v>
      </c>
      <c r="D52" s="110">
        <f>SUM(D8:D51)</f>
        <v>381886756</v>
      </c>
      <c r="E52" s="338">
        <f t="shared" si="6"/>
        <v>1.0046855380953505</v>
      </c>
      <c r="F52" s="110">
        <f>SUM(F8:F51)</f>
        <v>484947972</v>
      </c>
      <c r="G52" s="110">
        <f>SUM(G8:G51)</f>
        <v>494433919</v>
      </c>
      <c r="H52" s="111">
        <f t="shared" si="3"/>
        <v>1.0195607519727909</v>
      </c>
      <c r="I52" s="189"/>
      <c r="J52" s="190"/>
    </row>
    <row r="53" spans="1:10" s="41" customFormat="1" ht="12.75" customHeight="1" thickBot="1" x14ac:dyDescent="0.25">
      <c r="A53" s="618" t="s">
        <v>102</v>
      </c>
      <c r="B53" s="618"/>
      <c r="C53" s="112">
        <v>179039244</v>
      </c>
      <c r="D53" s="112">
        <v>179039244</v>
      </c>
      <c r="E53" s="339">
        <f t="shared" si="6"/>
        <v>1</v>
      </c>
      <c r="F53" s="340">
        <f>'7.sz. melléklet'!D36</f>
        <v>74197028</v>
      </c>
      <c r="G53" s="340">
        <f>'7.sz. melléklet'!E36</f>
        <v>66492081</v>
      </c>
      <c r="H53" s="351">
        <f t="shared" si="3"/>
        <v>0.89615558456061073</v>
      </c>
      <c r="I53" s="187"/>
      <c r="J53" s="188"/>
    </row>
    <row r="54" spans="1:10" s="41" customFormat="1" ht="12.75" customHeight="1" thickTop="1" thickBot="1" x14ac:dyDescent="0.25">
      <c r="A54" s="619" t="s">
        <v>103</v>
      </c>
      <c r="B54" s="619"/>
      <c r="C54" s="113">
        <f>SUM(C52:C53)</f>
        <v>559145000</v>
      </c>
      <c r="D54" s="113">
        <f>SUM(D52:D53)</f>
        <v>560926000</v>
      </c>
      <c r="E54" s="341">
        <f t="shared" si="6"/>
        <v>1.0031852202916953</v>
      </c>
      <c r="F54" s="113">
        <f>SUM(F52:F53)</f>
        <v>559145000</v>
      </c>
      <c r="G54" s="113">
        <f>SUM(G52:G53)</f>
        <v>560926000</v>
      </c>
      <c r="H54" s="114">
        <f t="shared" si="3"/>
        <v>1.0031852202916953</v>
      </c>
      <c r="I54" s="181"/>
      <c r="J54" s="182"/>
    </row>
    <row r="55" spans="1:10" s="38" customFormat="1" ht="13.5" thickTop="1" x14ac:dyDescent="0.2"/>
    <row r="56" spans="1:10" s="38" customFormat="1" x14ac:dyDescent="0.2"/>
    <row r="57" spans="1:10" s="38" customFormat="1" x14ac:dyDescent="0.2"/>
    <row r="58" spans="1:10" s="38" customFormat="1" x14ac:dyDescent="0.2"/>
    <row r="59" spans="1:10" s="38" customFormat="1" x14ac:dyDescent="0.2"/>
    <row r="60" spans="1:10" s="38" customFormat="1" x14ac:dyDescent="0.2"/>
    <row r="61" spans="1:10" s="38" customFormat="1" x14ac:dyDescent="0.2"/>
    <row r="62" spans="1:10" s="38" customFormat="1" x14ac:dyDescent="0.2"/>
    <row r="63" spans="1:10" s="38" customFormat="1" x14ac:dyDescent="0.2"/>
    <row r="64" spans="1:10" s="38" customFormat="1" x14ac:dyDescent="0.2"/>
    <row r="65" s="38" customFormat="1" x14ac:dyDescent="0.2"/>
    <row r="66" s="38" customFormat="1" x14ac:dyDescent="0.2"/>
    <row r="67" s="38" customFormat="1" x14ac:dyDescent="0.2"/>
    <row r="68" s="38" customFormat="1" x14ac:dyDescent="0.2"/>
    <row r="69" s="38" customFormat="1" x14ac:dyDescent="0.2"/>
    <row r="70" s="38" customFormat="1" x14ac:dyDescent="0.2"/>
    <row r="71" s="38" customFormat="1" x14ac:dyDescent="0.2"/>
    <row r="72" s="38" customFormat="1" x14ac:dyDescent="0.2"/>
    <row r="73" s="38" customFormat="1" x14ac:dyDescent="0.2"/>
    <row r="74" s="38" customFormat="1" x14ac:dyDescent="0.2"/>
    <row r="75" s="38" customFormat="1" x14ac:dyDescent="0.2"/>
    <row r="76" s="38" customFormat="1" x14ac:dyDescent="0.2"/>
    <row r="77" s="38" customFormat="1" x14ac:dyDescent="0.2"/>
    <row r="78" s="38" customFormat="1" x14ac:dyDescent="0.2"/>
    <row r="79" s="38" customFormat="1" x14ac:dyDescent="0.2"/>
    <row r="80" s="38" customFormat="1" x14ac:dyDescent="0.2"/>
    <row r="81" s="38" customFormat="1" x14ac:dyDescent="0.2"/>
    <row r="82" s="38" customFormat="1" x14ac:dyDescent="0.2"/>
    <row r="83" s="38" customFormat="1" x14ac:dyDescent="0.2"/>
    <row r="84" s="38" customFormat="1" x14ac:dyDescent="0.2"/>
    <row r="85" s="38" customFormat="1" x14ac:dyDescent="0.2"/>
    <row r="86" s="38" customFormat="1" x14ac:dyDescent="0.2"/>
    <row r="87" s="38" customFormat="1" x14ac:dyDescent="0.2"/>
    <row r="88" s="38" customFormat="1" x14ac:dyDescent="0.2"/>
    <row r="89" s="38" customFormat="1" x14ac:dyDescent="0.2"/>
    <row r="90" s="38" customFormat="1" x14ac:dyDescent="0.2"/>
    <row r="91" s="38" customFormat="1" x14ac:dyDescent="0.2"/>
    <row r="92" s="38" customFormat="1" x14ac:dyDescent="0.2"/>
    <row r="93" s="38" customFormat="1" x14ac:dyDescent="0.2"/>
    <row r="94" s="38" customFormat="1" x14ac:dyDescent="0.2"/>
    <row r="95" s="38" customFormat="1" x14ac:dyDescent="0.2"/>
    <row r="96" s="38" customFormat="1" x14ac:dyDescent="0.2"/>
    <row r="97" s="38" customFormat="1" x14ac:dyDescent="0.2"/>
    <row r="98" s="38" customFormat="1" x14ac:dyDescent="0.2"/>
    <row r="99" s="38" customFormat="1" x14ac:dyDescent="0.2"/>
    <row r="100" s="38" customFormat="1" x14ac:dyDescent="0.2"/>
    <row r="101" s="38" customFormat="1" x14ac:dyDescent="0.2"/>
    <row r="102" s="38" customFormat="1" x14ac:dyDescent="0.2"/>
    <row r="103" s="38" customFormat="1" x14ac:dyDescent="0.2"/>
    <row r="104" s="38" customFormat="1" x14ac:dyDescent="0.2"/>
  </sheetData>
  <sheetProtection selectLockedCells="1" selectUnlockedCells="1"/>
  <mergeCells count="4">
    <mergeCell ref="A4:J4"/>
    <mergeCell ref="A52:B52"/>
    <mergeCell ref="A53:B53"/>
    <mergeCell ref="A54:B54"/>
  </mergeCells>
  <phoneticPr fontId="14" type="noConversion"/>
  <pageMargins left="0.74791666666666667" right="0.74791666666666667" top="0.98402777777777772" bottom="0.98402777777777772" header="0.51180555555555551" footer="0.51180555555555551"/>
  <pageSetup paperSize="9" scale="97" firstPageNumber="0" orientation="landscape" r:id="rId1"/>
  <headerFooter alignWithMargins="0"/>
  <rowBreaks count="1" manualBreakCount="1">
    <brk id="2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95"/>
  <sheetViews>
    <sheetView zoomScaleNormal="100" workbookViewId="0"/>
  </sheetViews>
  <sheetFormatPr defaultRowHeight="15" customHeight="1" x14ac:dyDescent="0.2"/>
  <cols>
    <col min="1" max="1" width="5.7109375" style="1" customWidth="1"/>
    <col min="2" max="2" width="35.7109375" style="1" customWidth="1"/>
    <col min="3" max="3" width="5.7109375" style="1" customWidth="1"/>
    <col min="4" max="4" width="9.7109375" style="1" customWidth="1"/>
    <col min="5" max="5" width="9.7109375" style="442" customWidth="1"/>
  </cols>
  <sheetData>
    <row r="1" spans="1:9" ht="15" customHeight="1" x14ac:dyDescent="0.2">
      <c r="B1" s="3"/>
      <c r="C1" s="3"/>
      <c r="D1" s="3"/>
      <c r="E1" s="3"/>
      <c r="F1" s="3"/>
      <c r="G1" s="3"/>
      <c r="H1" s="441"/>
      <c r="I1" s="2" t="s">
        <v>407</v>
      </c>
    </row>
    <row r="2" spans="1:9" ht="15" customHeight="1" x14ac:dyDescent="0.2">
      <c r="A2" s="3"/>
      <c r="B2" s="3"/>
      <c r="C2" s="3"/>
      <c r="D2" s="3"/>
      <c r="E2" s="3"/>
      <c r="F2" s="3"/>
      <c r="G2" s="3"/>
      <c r="H2" s="442"/>
      <c r="I2" s="2" t="str">
        <f>'1.sz. melléklet'!G2</f>
        <v>az 9/2018. (X.04.) önkormányzati rendelethez</v>
      </c>
    </row>
    <row r="3" spans="1:9" ht="15" customHeight="1" x14ac:dyDescent="0.2">
      <c r="A3" s="611" t="s">
        <v>104</v>
      </c>
      <c r="B3" s="611"/>
      <c r="C3" s="611"/>
      <c r="D3" s="611"/>
      <c r="E3" s="611"/>
      <c r="F3" s="611"/>
    </row>
    <row r="4" spans="1:9" ht="12.75" customHeight="1" thickBot="1" x14ac:dyDescent="0.25">
      <c r="A4" s="40"/>
      <c r="B4" s="91"/>
      <c r="C4" s="91"/>
      <c r="D4" s="39"/>
      <c r="E4" s="443"/>
      <c r="F4" s="6" t="s">
        <v>182</v>
      </c>
    </row>
    <row r="5" spans="1:9" ht="36.75" thickTop="1" x14ac:dyDescent="0.2">
      <c r="A5" s="7" t="s">
        <v>1</v>
      </c>
      <c r="B5" s="8" t="s">
        <v>2</v>
      </c>
      <c r="C5" s="9" t="s">
        <v>210</v>
      </c>
      <c r="D5" s="9" t="s">
        <v>474</v>
      </c>
      <c r="E5" s="9" t="s">
        <v>583</v>
      </c>
      <c r="F5" s="10" t="s">
        <v>558</v>
      </c>
    </row>
    <row r="6" spans="1:9" ht="15" customHeight="1" thickBot="1" x14ac:dyDescent="0.25">
      <c r="A6" s="11" t="s">
        <v>3</v>
      </c>
      <c r="B6" s="12" t="s">
        <v>4</v>
      </c>
      <c r="C6" s="13" t="s">
        <v>5</v>
      </c>
      <c r="D6" s="13" t="s">
        <v>6</v>
      </c>
      <c r="E6" s="13" t="s">
        <v>7</v>
      </c>
      <c r="F6" s="14" t="s">
        <v>8</v>
      </c>
    </row>
    <row r="7" spans="1:9" ht="15" customHeight="1" thickTop="1" x14ac:dyDescent="0.2">
      <c r="A7" s="115" t="s">
        <v>13</v>
      </c>
      <c r="B7" s="116" t="s">
        <v>106</v>
      </c>
      <c r="C7" s="116" t="s">
        <v>211</v>
      </c>
      <c r="D7" s="117">
        <f>D8+D16</f>
        <v>48217569</v>
      </c>
      <c r="E7" s="117">
        <f>E8+E16</f>
        <v>49358888</v>
      </c>
      <c r="F7" s="118">
        <f>E7/D7</f>
        <v>1.0236701895941704</v>
      </c>
    </row>
    <row r="8" spans="1:9" ht="15" customHeight="1" x14ac:dyDescent="0.2">
      <c r="A8" s="21" t="s">
        <v>107</v>
      </c>
      <c r="B8" s="18" t="s">
        <v>212</v>
      </c>
      <c r="C8" s="18" t="s">
        <v>213</v>
      </c>
      <c r="D8" s="52">
        <f>SUM(D9:D15)</f>
        <v>32558468</v>
      </c>
      <c r="E8" s="52">
        <f>SUM(E9:E15)</f>
        <v>35767187</v>
      </c>
      <c r="F8" s="119">
        <f>E8/D8</f>
        <v>1.098552517888741</v>
      </c>
    </row>
    <row r="9" spans="1:9" ht="15" customHeight="1" x14ac:dyDescent="0.2">
      <c r="A9" s="120"/>
      <c r="B9" s="22" t="s">
        <v>214</v>
      </c>
      <c r="C9" s="22" t="s">
        <v>215</v>
      </c>
      <c r="D9" s="504">
        <v>29698452</v>
      </c>
      <c r="E9" s="504">
        <v>32734032</v>
      </c>
      <c r="F9" s="87">
        <f>E9/D9</f>
        <v>1.1022134082948161</v>
      </c>
    </row>
    <row r="10" spans="1:9" ht="15" customHeight="1" x14ac:dyDescent="0.2">
      <c r="A10" s="120"/>
      <c r="B10" s="22" t="s">
        <v>475</v>
      </c>
      <c r="C10" s="22" t="s">
        <v>476</v>
      </c>
      <c r="D10" s="86">
        <v>163000</v>
      </c>
      <c r="E10" s="86">
        <v>163000</v>
      </c>
      <c r="F10" s="87"/>
    </row>
    <row r="11" spans="1:9" ht="15" customHeight="1" x14ac:dyDescent="0.2">
      <c r="A11" s="120"/>
      <c r="B11" s="22" t="s">
        <v>559</v>
      </c>
      <c r="C11" s="22" t="s">
        <v>379</v>
      </c>
      <c r="D11" s="501">
        <v>62000</v>
      </c>
      <c r="E11" s="501">
        <v>62000</v>
      </c>
      <c r="F11" s="87">
        <f t="shared" ref="F11:F37" si="0">E11/D11</f>
        <v>1</v>
      </c>
    </row>
    <row r="12" spans="1:9" ht="15" customHeight="1" x14ac:dyDescent="0.2">
      <c r="A12" s="120"/>
      <c r="B12" s="22" t="s">
        <v>437</v>
      </c>
      <c r="C12" s="22" t="s">
        <v>216</v>
      </c>
      <c r="D12" s="504">
        <v>2020176</v>
      </c>
      <c r="E12" s="504">
        <v>2138415</v>
      </c>
      <c r="F12" s="87">
        <f t="shared" si="0"/>
        <v>1.0585290588542779</v>
      </c>
    </row>
    <row r="13" spans="1:9" ht="15" customHeight="1" x14ac:dyDescent="0.2">
      <c r="A13" s="120"/>
      <c r="B13" s="22" t="s">
        <v>449</v>
      </c>
      <c r="C13" s="22" t="s">
        <v>374</v>
      </c>
      <c r="D13" s="504">
        <v>93240</v>
      </c>
      <c r="E13" s="504">
        <v>93240</v>
      </c>
      <c r="F13" s="87">
        <f t="shared" si="0"/>
        <v>1</v>
      </c>
    </row>
    <row r="14" spans="1:9" ht="15" customHeight="1" x14ac:dyDescent="0.2">
      <c r="A14" s="120"/>
      <c r="B14" s="22" t="s">
        <v>560</v>
      </c>
      <c r="C14" s="22" t="s">
        <v>461</v>
      </c>
      <c r="D14" s="504">
        <v>100000</v>
      </c>
      <c r="E14" s="504">
        <v>100000</v>
      </c>
      <c r="F14" s="87">
        <f t="shared" si="0"/>
        <v>1</v>
      </c>
    </row>
    <row r="15" spans="1:9" ht="15" customHeight="1" x14ac:dyDescent="0.2">
      <c r="A15" s="120"/>
      <c r="B15" s="22" t="s">
        <v>561</v>
      </c>
      <c r="C15" s="22" t="s">
        <v>380</v>
      </c>
      <c r="D15" s="504">
        <v>421600</v>
      </c>
      <c r="E15" s="504">
        <v>476500</v>
      </c>
      <c r="F15" s="87">
        <f t="shared" si="0"/>
        <v>1.1302182163187855</v>
      </c>
    </row>
    <row r="16" spans="1:9" ht="15" customHeight="1" x14ac:dyDescent="0.2">
      <c r="A16" s="21" t="s">
        <v>108</v>
      </c>
      <c r="B16" s="18" t="s">
        <v>110</v>
      </c>
      <c r="C16" s="18" t="s">
        <v>217</v>
      </c>
      <c r="D16" s="19">
        <f>SUM(D17:D19)</f>
        <v>15659101</v>
      </c>
      <c r="E16" s="19">
        <f>SUM(E17:E19)</f>
        <v>13591701</v>
      </c>
      <c r="F16" s="119">
        <f t="shared" si="0"/>
        <v>0.86797454081176184</v>
      </c>
    </row>
    <row r="17" spans="1:6" ht="15" customHeight="1" x14ac:dyDescent="0.2">
      <c r="A17" s="120"/>
      <c r="B17" s="22" t="s">
        <v>238</v>
      </c>
      <c r="C17" s="22" t="s">
        <v>218</v>
      </c>
      <c r="D17" s="504">
        <v>8216720</v>
      </c>
      <c r="E17" s="504">
        <v>8216720</v>
      </c>
      <c r="F17" s="87">
        <f t="shared" si="0"/>
        <v>1</v>
      </c>
    </row>
    <row r="18" spans="1:6" ht="15" customHeight="1" x14ac:dyDescent="0.2">
      <c r="A18" s="120"/>
      <c r="B18" s="22" t="s">
        <v>239</v>
      </c>
      <c r="C18" s="22" t="s">
        <v>219</v>
      </c>
      <c r="D18" s="504">
        <v>5807381</v>
      </c>
      <c r="E18" s="504">
        <v>3367381</v>
      </c>
      <c r="F18" s="79">
        <f t="shared" si="0"/>
        <v>0.57984502824939499</v>
      </c>
    </row>
    <row r="19" spans="1:6" ht="15" customHeight="1" x14ac:dyDescent="0.2">
      <c r="A19" s="120"/>
      <c r="B19" s="22" t="s">
        <v>240</v>
      </c>
      <c r="C19" s="22" t="s">
        <v>220</v>
      </c>
      <c r="D19" s="504">
        <v>1635000</v>
      </c>
      <c r="E19" s="504">
        <v>2007600</v>
      </c>
      <c r="F19" s="79">
        <f t="shared" si="0"/>
        <v>1.2278899082568808</v>
      </c>
    </row>
    <row r="20" spans="1:6" ht="15" customHeight="1" x14ac:dyDescent="0.2">
      <c r="A20" s="27" t="s">
        <v>14</v>
      </c>
      <c r="B20" s="121" t="s">
        <v>177</v>
      </c>
      <c r="C20" s="121" t="s">
        <v>221</v>
      </c>
      <c r="D20" s="505">
        <v>10362093</v>
      </c>
      <c r="E20" s="505">
        <v>10602276</v>
      </c>
      <c r="F20" s="118">
        <f t="shared" si="0"/>
        <v>1.023179004473324</v>
      </c>
    </row>
    <row r="21" spans="1:6" ht="15" customHeight="1" x14ac:dyDescent="0.2">
      <c r="A21" s="27" t="s">
        <v>41</v>
      </c>
      <c r="B21" s="121" t="s">
        <v>112</v>
      </c>
      <c r="C21" s="121" t="s">
        <v>222</v>
      </c>
      <c r="D21" s="28">
        <f>SUM(D22:D26)</f>
        <v>121506703</v>
      </c>
      <c r="E21" s="28">
        <f>SUM(E22:E26)</f>
        <v>127667931</v>
      </c>
      <c r="F21" s="118">
        <f t="shared" si="0"/>
        <v>1.050706898038374</v>
      </c>
    </row>
    <row r="22" spans="1:6" ht="15" customHeight="1" x14ac:dyDescent="0.2">
      <c r="A22" s="21" t="s">
        <v>111</v>
      </c>
      <c r="B22" s="18" t="s">
        <v>223</v>
      </c>
      <c r="C22" s="18" t="s">
        <v>229</v>
      </c>
      <c r="D22" s="431">
        <v>12249000</v>
      </c>
      <c r="E22" s="431">
        <v>12249000</v>
      </c>
      <c r="F22" s="119">
        <f t="shared" si="0"/>
        <v>1</v>
      </c>
    </row>
    <row r="23" spans="1:6" ht="15" customHeight="1" x14ac:dyDescent="0.2">
      <c r="A23" s="21" t="s">
        <v>113</v>
      </c>
      <c r="B23" s="18" t="s">
        <v>224</v>
      </c>
      <c r="C23" s="18" t="s">
        <v>230</v>
      </c>
      <c r="D23" s="431">
        <v>2923000</v>
      </c>
      <c r="E23" s="431">
        <v>3336000</v>
      </c>
      <c r="F23" s="119">
        <f t="shared" si="0"/>
        <v>1.1412931919261033</v>
      </c>
    </row>
    <row r="24" spans="1:6" ht="15" customHeight="1" x14ac:dyDescent="0.2">
      <c r="A24" s="21" t="s">
        <v>225</v>
      </c>
      <c r="B24" s="18" t="s">
        <v>226</v>
      </c>
      <c r="C24" s="18" t="s">
        <v>231</v>
      </c>
      <c r="D24" s="431">
        <v>63889000</v>
      </c>
      <c r="E24" s="431">
        <v>65229117</v>
      </c>
      <c r="F24" s="119">
        <f t="shared" si="0"/>
        <v>1.0209757078683341</v>
      </c>
    </row>
    <row r="25" spans="1:6" ht="15" customHeight="1" x14ac:dyDescent="0.2">
      <c r="A25" s="21" t="s">
        <v>227</v>
      </c>
      <c r="B25" s="18" t="s">
        <v>228</v>
      </c>
      <c r="C25" s="18" t="s">
        <v>232</v>
      </c>
      <c r="D25" s="431">
        <v>395000</v>
      </c>
      <c r="E25" s="431">
        <v>395000</v>
      </c>
      <c r="F25" s="119">
        <f t="shared" si="0"/>
        <v>1</v>
      </c>
    </row>
    <row r="26" spans="1:6" ht="15" customHeight="1" x14ac:dyDescent="0.2">
      <c r="A26" s="21" t="s">
        <v>233</v>
      </c>
      <c r="B26" s="18" t="s">
        <v>234</v>
      </c>
      <c r="C26" s="18" t="s">
        <v>235</v>
      </c>
      <c r="D26" s="19">
        <f>SUM(D27:D30)</f>
        <v>42050703</v>
      </c>
      <c r="E26" s="19">
        <f>SUM(E27:E30)</f>
        <v>46458814</v>
      </c>
      <c r="F26" s="119">
        <f t="shared" si="0"/>
        <v>1.1048284733789111</v>
      </c>
    </row>
    <row r="27" spans="1:6" ht="15" customHeight="1" x14ac:dyDescent="0.2">
      <c r="A27" s="120"/>
      <c r="B27" s="22" t="s">
        <v>236</v>
      </c>
      <c r="C27" s="22" t="s">
        <v>237</v>
      </c>
      <c r="D27" s="504">
        <v>14576000</v>
      </c>
      <c r="E27" s="504">
        <v>14810500</v>
      </c>
      <c r="F27" s="87">
        <f t="shared" si="0"/>
        <v>1.016088090010977</v>
      </c>
    </row>
    <row r="28" spans="1:6" ht="15" customHeight="1" x14ac:dyDescent="0.2">
      <c r="A28" s="120"/>
      <c r="B28" s="220" t="s">
        <v>241</v>
      </c>
      <c r="C28" s="22" t="s">
        <v>242</v>
      </c>
      <c r="D28" s="504">
        <v>25965703</v>
      </c>
      <c r="E28" s="504">
        <v>30139314</v>
      </c>
      <c r="F28" s="87">
        <f t="shared" si="0"/>
        <v>1.1607355287087739</v>
      </c>
    </row>
    <row r="29" spans="1:6" ht="15" customHeight="1" x14ac:dyDescent="0.2">
      <c r="A29" s="120"/>
      <c r="B29" s="220" t="s">
        <v>430</v>
      </c>
      <c r="C29" s="22" t="s">
        <v>431</v>
      </c>
      <c r="D29" s="504">
        <v>40000</v>
      </c>
      <c r="E29" s="504">
        <v>40000</v>
      </c>
      <c r="F29" s="87">
        <f t="shared" si="0"/>
        <v>1</v>
      </c>
    </row>
    <row r="30" spans="1:6" ht="15" customHeight="1" x14ac:dyDescent="0.2">
      <c r="A30" s="120"/>
      <c r="B30" s="220" t="s">
        <v>429</v>
      </c>
      <c r="C30" s="22" t="s">
        <v>243</v>
      </c>
      <c r="D30" s="504">
        <v>1469000</v>
      </c>
      <c r="E30" s="504">
        <v>1469000</v>
      </c>
      <c r="F30" s="87">
        <f t="shared" si="0"/>
        <v>1</v>
      </c>
    </row>
    <row r="31" spans="1:6" s="221" customFormat="1" ht="15" customHeight="1" x14ac:dyDescent="0.2">
      <c r="A31" s="27" t="s">
        <v>42</v>
      </c>
      <c r="B31" s="121" t="s">
        <v>244</v>
      </c>
      <c r="C31" s="121" t="s">
        <v>245</v>
      </c>
      <c r="D31" s="28">
        <v>4990000</v>
      </c>
      <c r="E31" s="28">
        <v>4990000</v>
      </c>
      <c r="F31" s="118">
        <f t="shared" si="0"/>
        <v>1</v>
      </c>
    </row>
    <row r="32" spans="1:6" s="221" customFormat="1" ht="15" customHeight="1" x14ac:dyDescent="0.2">
      <c r="A32" s="27" t="s">
        <v>43</v>
      </c>
      <c r="B32" s="121" t="s">
        <v>246</v>
      </c>
      <c r="C32" s="121" t="s">
        <v>247</v>
      </c>
      <c r="D32" s="28">
        <f>SUM(D33:D36)</f>
        <v>100506928</v>
      </c>
      <c r="E32" s="28">
        <f>SUM(E33:E36)</f>
        <v>93392961</v>
      </c>
      <c r="F32" s="118">
        <f t="shared" si="0"/>
        <v>0.92921913800807843</v>
      </c>
    </row>
    <row r="33" spans="1:6" s="221" customFormat="1" ht="15" customHeight="1" x14ac:dyDescent="0.2">
      <c r="A33" s="21" t="s">
        <v>205</v>
      </c>
      <c r="B33" s="18" t="s">
        <v>381</v>
      </c>
      <c r="C33" s="18" t="s">
        <v>382</v>
      </c>
      <c r="D33" s="431">
        <v>800000</v>
      </c>
      <c r="E33" s="431">
        <v>1035980</v>
      </c>
      <c r="F33" s="118">
        <f t="shared" si="0"/>
        <v>1.294975</v>
      </c>
    </row>
    <row r="34" spans="1:6" s="221" customFormat="1" ht="15" customHeight="1" x14ac:dyDescent="0.2">
      <c r="A34" s="21" t="s">
        <v>207</v>
      </c>
      <c r="B34" s="18" t="s">
        <v>248</v>
      </c>
      <c r="C34" s="18" t="s">
        <v>250</v>
      </c>
      <c r="D34" s="431">
        <v>17905900</v>
      </c>
      <c r="E34" s="431">
        <v>18110900</v>
      </c>
      <c r="F34" s="119">
        <f t="shared" si="0"/>
        <v>1.0114487403593229</v>
      </c>
    </row>
    <row r="35" spans="1:6" s="221" customFormat="1" ht="15" customHeight="1" x14ac:dyDescent="0.2">
      <c r="A35" s="21" t="s">
        <v>252</v>
      </c>
      <c r="B35" s="18" t="s">
        <v>249</v>
      </c>
      <c r="C35" s="18" t="s">
        <v>251</v>
      </c>
      <c r="D35" s="431">
        <v>7604000</v>
      </c>
      <c r="E35" s="431">
        <v>7754000</v>
      </c>
      <c r="F35" s="119">
        <f t="shared" si="0"/>
        <v>1.019726459758022</v>
      </c>
    </row>
    <row r="36" spans="1:6" s="221" customFormat="1" ht="15" customHeight="1" x14ac:dyDescent="0.2">
      <c r="A36" s="21" t="s">
        <v>383</v>
      </c>
      <c r="B36" s="18" t="s">
        <v>35</v>
      </c>
      <c r="C36" s="18" t="s">
        <v>400</v>
      </c>
      <c r="D36" s="431">
        <v>74197028</v>
      </c>
      <c r="E36" s="431">
        <v>66492081</v>
      </c>
      <c r="F36" s="119">
        <f t="shared" si="0"/>
        <v>0.89615558456061073</v>
      </c>
    </row>
    <row r="37" spans="1:6" s="221" customFormat="1" ht="15" customHeight="1" x14ac:dyDescent="0.2">
      <c r="A37" s="27" t="s">
        <v>44</v>
      </c>
      <c r="B37" s="121" t="s">
        <v>178</v>
      </c>
      <c r="C37" s="121" t="s">
        <v>253</v>
      </c>
      <c r="D37" s="28">
        <f t="shared" ref="D37" si="1">SUM(D38:D43)</f>
        <v>220629529</v>
      </c>
      <c r="E37" s="28">
        <f t="shared" ref="E37" si="2">SUM(E38:E43)</f>
        <v>209406332</v>
      </c>
      <c r="F37" s="118">
        <f t="shared" si="0"/>
        <v>0.94913102950965367</v>
      </c>
    </row>
    <row r="38" spans="1:6" s="221" customFormat="1" ht="15" customHeight="1" x14ac:dyDescent="0.2">
      <c r="A38" s="225" t="s">
        <v>254</v>
      </c>
      <c r="B38" s="71" t="s">
        <v>486</v>
      </c>
      <c r="C38" s="71" t="s">
        <v>487</v>
      </c>
      <c r="D38" s="52">
        <v>0</v>
      </c>
      <c r="E38" s="52">
        <v>274000</v>
      </c>
      <c r="F38" s="119"/>
    </row>
    <row r="39" spans="1:6" s="227" customFormat="1" ht="15" customHeight="1" x14ac:dyDescent="0.2">
      <c r="A39" s="225" t="s">
        <v>255</v>
      </c>
      <c r="B39" s="71" t="s">
        <v>256</v>
      </c>
      <c r="C39" s="71" t="s">
        <v>257</v>
      </c>
      <c r="D39" s="431">
        <v>159058209</v>
      </c>
      <c r="E39" s="431">
        <v>151007401</v>
      </c>
      <c r="F39" s="119">
        <f t="shared" ref="F39:F49" si="3">E39/D39</f>
        <v>0.94938451746303765</v>
      </c>
    </row>
    <row r="40" spans="1:6" s="221" customFormat="1" ht="15" customHeight="1" x14ac:dyDescent="0.2">
      <c r="A40" s="225" t="s">
        <v>258</v>
      </c>
      <c r="B40" s="71" t="s">
        <v>259</v>
      </c>
      <c r="C40" s="71" t="s">
        <v>260</v>
      </c>
      <c r="D40" s="431">
        <v>1230000</v>
      </c>
      <c r="E40" s="431">
        <v>1018000</v>
      </c>
      <c r="F40" s="119">
        <f t="shared" si="3"/>
        <v>0.82764227642276422</v>
      </c>
    </row>
    <row r="41" spans="1:6" s="221" customFormat="1" ht="15" customHeight="1" x14ac:dyDescent="0.2">
      <c r="A41" s="225" t="s">
        <v>261</v>
      </c>
      <c r="B41" s="71" t="s">
        <v>262</v>
      </c>
      <c r="C41" s="71" t="s">
        <v>263</v>
      </c>
      <c r="D41" s="431">
        <v>22952500</v>
      </c>
      <c r="E41" s="431">
        <v>25390500</v>
      </c>
      <c r="F41" s="119">
        <f t="shared" si="3"/>
        <v>1.1062193660821262</v>
      </c>
    </row>
    <row r="42" spans="1:6" s="227" customFormat="1" ht="15" customHeight="1" x14ac:dyDescent="0.2">
      <c r="A42" s="225" t="s">
        <v>264</v>
      </c>
      <c r="B42" s="71" t="s">
        <v>265</v>
      </c>
      <c r="C42" s="71" t="s">
        <v>556</v>
      </c>
      <c r="D42" s="431">
        <v>14220000</v>
      </c>
      <c r="E42" s="431">
        <v>14220000</v>
      </c>
      <c r="F42" s="119">
        <f t="shared" si="3"/>
        <v>1</v>
      </c>
    </row>
    <row r="43" spans="1:6" s="221" customFormat="1" ht="15" customHeight="1" x14ac:dyDescent="0.2">
      <c r="A43" s="225" t="s">
        <v>488</v>
      </c>
      <c r="B43" s="71" t="s">
        <v>266</v>
      </c>
      <c r="C43" s="71" t="s">
        <v>267</v>
      </c>
      <c r="D43" s="431">
        <v>23168820</v>
      </c>
      <c r="E43" s="431">
        <v>17496431</v>
      </c>
      <c r="F43" s="119">
        <f t="shared" si="3"/>
        <v>0.75517143298622891</v>
      </c>
    </row>
    <row r="44" spans="1:6" s="221" customFormat="1" ht="15" customHeight="1" x14ac:dyDescent="0.2">
      <c r="A44" s="226" t="s">
        <v>45</v>
      </c>
      <c r="B44" s="223" t="s">
        <v>268</v>
      </c>
      <c r="C44" s="223" t="s">
        <v>269</v>
      </c>
      <c r="D44" s="224">
        <f>SUM(D45:D46)</f>
        <v>27864000</v>
      </c>
      <c r="E44" s="224">
        <f>SUM(E45:E46)</f>
        <v>40181000</v>
      </c>
      <c r="F44" s="118">
        <f t="shared" si="3"/>
        <v>1.4420399081251793</v>
      </c>
    </row>
    <row r="45" spans="1:6" s="221" customFormat="1" ht="15" customHeight="1" x14ac:dyDescent="0.2">
      <c r="A45" s="225" t="s">
        <v>270</v>
      </c>
      <c r="B45" s="71" t="s">
        <v>271</v>
      </c>
      <c r="C45" s="71" t="s">
        <v>272</v>
      </c>
      <c r="D45" s="431">
        <v>21941000</v>
      </c>
      <c r="E45" s="431">
        <v>31639500</v>
      </c>
      <c r="F45" s="119">
        <f t="shared" si="3"/>
        <v>1.4420263433754159</v>
      </c>
    </row>
    <row r="46" spans="1:6" s="221" customFormat="1" ht="15" customHeight="1" x14ac:dyDescent="0.2">
      <c r="A46" s="225" t="s">
        <v>273</v>
      </c>
      <c r="B46" s="71" t="s">
        <v>274</v>
      </c>
      <c r="C46" s="71" t="s">
        <v>275</v>
      </c>
      <c r="D46" s="431">
        <v>5923000</v>
      </c>
      <c r="E46" s="431">
        <v>8541500</v>
      </c>
      <c r="F46" s="119">
        <f t="shared" si="3"/>
        <v>1.4420901570150262</v>
      </c>
    </row>
    <row r="47" spans="1:6" s="221" customFormat="1" ht="15" customHeight="1" x14ac:dyDescent="0.2">
      <c r="A47" s="222" t="s">
        <v>63</v>
      </c>
      <c r="B47" s="223" t="s">
        <v>121</v>
      </c>
      <c r="C47" s="223" t="s">
        <v>276</v>
      </c>
      <c r="D47" s="224">
        <f>SUM(D48:D48)</f>
        <v>1500000</v>
      </c>
      <c r="E47" s="224">
        <f>SUM(E48:E48)</f>
        <v>1500000</v>
      </c>
      <c r="F47" s="118">
        <f t="shared" si="3"/>
        <v>1</v>
      </c>
    </row>
    <row r="48" spans="1:6" s="221" customFormat="1" ht="15" customHeight="1" x14ac:dyDescent="0.2">
      <c r="A48" s="270" t="s">
        <v>277</v>
      </c>
      <c r="B48" s="260" t="s">
        <v>278</v>
      </c>
      <c r="C48" s="260" t="s">
        <v>557</v>
      </c>
      <c r="D48" s="261">
        <v>1500000</v>
      </c>
      <c r="E48" s="261">
        <v>1500000</v>
      </c>
      <c r="F48" s="119">
        <f t="shared" si="3"/>
        <v>1</v>
      </c>
    </row>
    <row r="49" spans="1:9" s="221" customFormat="1" ht="15" customHeight="1" x14ac:dyDescent="0.2">
      <c r="A49" s="395" t="s">
        <v>70</v>
      </c>
      <c r="B49" s="396" t="s">
        <v>38</v>
      </c>
      <c r="C49" s="396" t="s">
        <v>418</v>
      </c>
      <c r="D49" s="397">
        <f t="shared" ref="D49" si="4">SUM(D50:D52)</f>
        <v>21706178</v>
      </c>
      <c r="E49" s="397">
        <f t="shared" ref="E49" si="5">SUM(E50:E52)</f>
        <v>21964612</v>
      </c>
      <c r="F49" s="118">
        <f t="shared" si="3"/>
        <v>1.0119060112747624</v>
      </c>
    </row>
    <row r="50" spans="1:9" ht="15" customHeight="1" x14ac:dyDescent="0.2">
      <c r="A50" s="204" t="s">
        <v>414</v>
      </c>
      <c r="B50" s="269" t="s">
        <v>451</v>
      </c>
      <c r="C50" s="269" t="s">
        <v>452</v>
      </c>
      <c r="D50" s="75">
        <v>0</v>
      </c>
      <c r="E50" s="75">
        <v>0</v>
      </c>
      <c r="F50" s="119"/>
    </row>
    <row r="51" spans="1:9" ht="15" customHeight="1" x14ac:dyDescent="0.2">
      <c r="A51" s="358" t="s">
        <v>416</v>
      </c>
      <c r="B51" s="359" t="s">
        <v>415</v>
      </c>
      <c r="C51" s="277" t="s">
        <v>417</v>
      </c>
      <c r="D51" s="506">
        <v>2288178</v>
      </c>
      <c r="E51" s="506">
        <v>2546612</v>
      </c>
      <c r="F51" s="119">
        <f>E51/D51</f>
        <v>1.1129431364168347</v>
      </c>
    </row>
    <row r="52" spans="1:9" ht="15" customHeight="1" thickBot="1" x14ac:dyDescent="0.25">
      <c r="A52" s="204" t="s">
        <v>450</v>
      </c>
      <c r="B52" s="357" t="s">
        <v>376</v>
      </c>
      <c r="C52" s="384" t="s">
        <v>377</v>
      </c>
      <c r="D52" s="146">
        <v>19418000</v>
      </c>
      <c r="E52" s="146">
        <v>19418000</v>
      </c>
      <c r="F52" s="119">
        <f>E52/D52</f>
        <v>1</v>
      </c>
    </row>
    <row r="53" spans="1:9" ht="15" customHeight="1" thickTop="1" thickBot="1" x14ac:dyDescent="0.25">
      <c r="A53" s="620" t="s">
        <v>114</v>
      </c>
      <c r="B53" s="621"/>
      <c r="C53" s="212"/>
      <c r="D53" s="507">
        <f>D7+D20+D21+D31+D32+D37+D44+D47+D49</f>
        <v>557283000</v>
      </c>
      <c r="E53" s="507">
        <f>E7+E20+E21+E31+E32+E37+E44+E47+E49</f>
        <v>559064000</v>
      </c>
      <c r="F53" s="122">
        <f>E53/D53</f>
        <v>1.0031958627842585</v>
      </c>
    </row>
    <row r="54" spans="1:9" ht="15" customHeight="1" thickTop="1" x14ac:dyDescent="0.2">
      <c r="A54" s="41"/>
      <c r="B54" s="41"/>
      <c r="C54" s="41"/>
      <c r="D54" s="41"/>
      <c r="E54" s="41"/>
      <c r="F54" s="41"/>
      <c r="G54" s="41"/>
      <c r="H54" s="444"/>
      <c r="I54" s="2" t="s">
        <v>580</v>
      </c>
    </row>
    <row r="55" spans="1:9" ht="12.75" x14ac:dyDescent="0.2">
      <c r="B55" s="39"/>
      <c r="C55" s="39"/>
      <c r="D55" s="39"/>
      <c r="E55" s="39"/>
      <c r="F55" s="39"/>
      <c r="G55" s="39"/>
      <c r="H55" s="442"/>
      <c r="I55" s="2" t="str">
        <f>'1.sz. melléklet'!G2</f>
        <v>az 9/2018. (X.04.) önkormányzati rendelethez</v>
      </c>
    </row>
    <row r="56" spans="1:9" ht="12.75" x14ac:dyDescent="0.2">
      <c r="A56" s="611" t="s">
        <v>115</v>
      </c>
      <c r="B56" s="611"/>
      <c r="C56" s="611"/>
      <c r="D56" s="611"/>
      <c r="E56" s="611"/>
      <c r="F56" s="611"/>
    </row>
    <row r="57" spans="1:9" ht="15" customHeight="1" thickBot="1" x14ac:dyDescent="0.25">
      <c r="A57" s="41"/>
      <c r="B57" s="123"/>
      <c r="C57" s="123"/>
      <c r="D57" s="39"/>
      <c r="E57" s="443"/>
      <c r="F57" s="6" t="s">
        <v>182</v>
      </c>
    </row>
    <row r="58" spans="1:9" ht="36.75" thickTop="1" x14ac:dyDescent="0.2">
      <c r="A58" s="7" t="s">
        <v>1</v>
      </c>
      <c r="B58" s="8" t="s">
        <v>2</v>
      </c>
      <c r="C58" s="9" t="s">
        <v>210</v>
      </c>
      <c r="D58" s="9" t="s">
        <v>474</v>
      </c>
      <c r="E58" s="9" t="s">
        <v>583</v>
      </c>
      <c r="F58" s="10" t="s">
        <v>558</v>
      </c>
    </row>
    <row r="59" spans="1:9" ht="15" customHeight="1" thickBot="1" x14ac:dyDescent="0.25">
      <c r="A59" s="11" t="s">
        <v>3</v>
      </c>
      <c r="B59" s="12" t="s">
        <v>4</v>
      </c>
      <c r="C59" s="13" t="s">
        <v>5</v>
      </c>
      <c r="D59" s="13" t="s">
        <v>6</v>
      </c>
      <c r="E59" s="13" t="s">
        <v>7</v>
      </c>
      <c r="F59" s="14" t="s">
        <v>8</v>
      </c>
    </row>
    <row r="60" spans="1:9" ht="15" customHeight="1" thickTop="1" x14ac:dyDescent="0.2">
      <c r="A60" s="115" t="s">
        <v>279</v>
      </c>
      <c r="B60" s="116" t="s">
        <v>280</v>
      </c>
      <c r="C60" s="213" t="s">
        <v>281</v>
      </c>
      <c r="D60" s="169">
        <f>SUM(D61:D62)</f>
        <v>77936578</v>
      </c>
      <c r="E60" s="169">
        <f>SUM(E61:E62)</f>
        <v>79459420</v>
      </c>
      <c r="F60" s="29">
        <f>E60/D60</f>
        <v>1.0195395030046097</v>
      </c>
    </row>
    <row r="61" spans="1:9" ht="15" customHeight="1" x14ac:dyDescent="0.2">
      <c r="A61" s="21" t="s">
        <v>107</v>
      </c>
      <c r="B61" s="18" t="s">
        <v>282</v>
      </c>
      <c r="C61" s="214" t="s">
        <v>283</v>
      </c>
      <c r="D61" s="52">
        <v>62098492</v>
      </c>
      <c r="E61" s="52">
        <v>62387809</v>
      </c>
      <c r="F61" s="20">
        <f>E61/D61</f>
        <v>1.0046590020253632</v>
      </c>
    </row>
    <row r="62" spans="1:9" s="249" customFormat="1" ht="15" customHeight="1" x14ac:dyDescent="0.2">
      <c r="A62" s="21" t="s">
        <v>108</v>
      </c>
      <c r="B62" s="18" t="s">
        <v>285</v>
      </c>
      <c r="C62" s="250" t="s">
        <v>284</v>
      </c>
      <c r="D62" s="163">
        <v>15838086</v>
      </c>
      <c r="E62" s="163">
        <v>17071611</v>
      </c>
      <c r="F62" s="20">
        <f>E62/D62</f>
        <v>1.0778834639488635</v>
      </c>
    </row>
    <row r="63" spans="1:9" ht="15" customHeight="1" x14ac:dyDescent="0.2">
      <c r="A63" s="27" t="s">
        <v>14</v>
      </c>
      <c r="B63" s="215" t="s">
        <v>286</v>
      </c>
      <c r="C63" s="254" t="s">
        <v>287</v>
      </c>
      <c r="D63" s="165">
        <f>SUM(D64:D65)</f>
        <v>47307491</v>
      </c>
      <c r="E63" s="165">
        <f>SUM(E64:E65)</f>
        <v>47307491</v>
      </c>
      <c r="F63" s="29">
        <f>E63/D63</f>
        <v>1</v>
      </c>
    </row>
    <row r="64" spans="1:9" ht="15" customHeight="1" x14ac:dyDescent="0.2">
      <c r="A64" s="21" t="s">
        <v>16</v>
      </c>
      <c r="B64" s="18" t="s">
        <v>489</v>
      </c>
      <c r="C64" s="252" t="s">
        <v>333</v>
      </c>
      <c r="D64" s="44">
        <v>14476490</v>
      </c>
      <c r="E64" s="44">
        <v>14476490</v>
      </c>
      <c r="F64" s="20">
        <f>E64/D64</f>
        <v>1</v>
      </c>
    </row>
    <row r="65" spans="1:6" ht="15" customHeight="1" x14ac:dyDescent="0.2">
      <c r="A65" s="21" t="s">
        <v>17</v>
      </c>
      <c r="B65" s="18" t="s">
        <v>288</v>
      </c>
      <c r="C65" s="214" t="s">
        <v>289</v>
      </c>
      <c r="D65" s="19">
        <v>32831001</v>
      </c>
      <c r="E65" s="19">
        <v>32831001</v>
      </c>
      <c r="F65" s="20"/>
    </row>
    <row r="66" spans="1:6" ht="15" customHeight="1" x14ac:dyDescent="0.2">
      <c r="A66" s="27" t="s">
        <v>41</v>
      </c>
      <c r="B66" s="121" t="s">
        <v>15</v>
      </c>
      <c r="C66" s="215" t="s">
        <v>292</v>
      </c>
      <c r="D66" s="171">
        <f>D67+D68+D72</f>
        <v>84000000</v>
      </c>
      <c r="E66" s="171">
        <f>E67+E68+E72</f>
        <v>84000000</v>
      </c>
      <c r="F66" s="29">
        <f t="shared" ref="F66:F78" si="6">E66/D66</f>
        <v>1</v>
      </c>
    </row>
    <row r="67" spans="1:6" ht="15" customHeight="1" x14ac:dyDescent="0.2">
      <c r="A67" s="21" t="s">
        <v>111</v>
      </c>
      <c r="B67" s="18" t="s">
        <v>290</v>
      </c>
      <c r="C67" s="214" t="s">
        <v>293</v>
      </c>
      <c r="D67" s="19">
        <v>51000000</v>
      </c>
      <c r="E67" s="19">
        <v>51000000</v>
      </c>
      <c r="F67" s="20">
        <f t="shared" si="6"/>
        <v>1</v>
      </c>
    </row>
    <row r="68" spans="1:6" ht="15" customHeight="1" x14ac:dyDescent="0.2">
      <c r="A68" s="21" t="s">
        <v>113</v>
      </c>
      <c r="B68" s="18" t="s">
        <v>291</v>
      </c>
      <c r="C68" s="214" t="s">
        <v>294</v>
      </c>
      <c r="D68" s="170">
        <f t="shared" ref="D68" si="7">SUM(D69:D71)</f>
        <v>32600000</v>
      </c>
      <c r="E68" s="170">
        <f t="shared" ref="E68" si="8">SUM(E69:E71)</f>
        <v>32600000</v>
      </c>
      <c r="F68" s="20">
        <f t="shared" si="6"/>
        <v>1</v>
      </c>
    </row>
    <row r="69" spans="1:6" ht="15" customHeight="1" x14ac:dyDescent="0.2">
      <c r="A69" s="36"/>
      <c r="B69" s="22" t="s">
        <v>295</v>
      </c>
      <c r="C69" s="216" t="s">
        <v>296</v>
      </c>
      <c r="D69" s="501">
        <v>14000000</v>
      </c>
      <c r="E69" s="501">
        <v>14000000</v>
      </c>
      <c r="F69" s="23">
        <f t="shared" si="6"/>
        <v>1</v>
      </c>
    </row>
    <row r="70" spans="1:6" s="221" customFormat="1" ht="15" customHeight="1" x14ac:dyDescent="0.2">
      <c r="A70" s="36"/>
      <c r="B70" s="22" t="s">
        <v>297</v>
      </c>
      <c r="C70" s="216" t="s">
        <v>298</v>
      </c>
      <c r="D70" s="501">
        <v>1600000</v>
      </c>
      <c r="E70" s="501">
        <v>1600000</v>
      </c>
      <c r="F70" s="23">
        <f t="shared" si="6"/>
        <v>1</v>
      </c>
    </row>
    <row r="71" spans="1:6" ht="15" customHeight="1" x14ac:dyDescent="0.2">
      <c r="A71" s="36"/>
      <c r="B71" s="22" t="s">
        <v>299</v>
      </c>
      <c r="C71" s="216" t="s">
        <v>554</v>
      </c>
      <c r="D71" s="501">
        <v>17000000</v>
      </c>
      <c r="E71" s="501">
        <v>17000000</v>
      </c>
      <c r="F71" s="23">
        <f t="shared" si="6"/>
        <v>1</v>
      </c>
    </row>
    <row r="72" spans="1:6" s="221" customFormat="1" ht="15" customHeight="1" x14ac:dyDescent="0.2">
      <c r="A72" s="21" t="s">
        <v>225</v>
      </c>
      <c r="B72" s="18" t="s">
        <v>300</v>
      </c>
      <c r="C72" s="214" t="s">
        <v>301</v>
      </c>
      <c r="D72" s="19">
        <v>400000</v>
      </c>
      <c r="E72" s="19">
        <v>400000</v>
      </c>
      <c r="F72" s="20">
        <f t="shared" si="6"/>
        <v>1</v>
      </c>
    </row>
    <row r="73" spans="1:6" s="221" customFormat="1" ht="15" customHeight="1" x14ac:dyDescent="0.2">
      <c r="A73" s="27" t="s">
        <v>42</v>
      </c>
      <c r="B73" s="121" t="s">
        <v>12</v>
      </c>
      <c r="C73" s="215" t="s">
        <v>303</v>
      </c>
      <c r="D73" s="171">
        <f>SUM(D74:D82)</f>
        <v>69679453</v>
      </c>
      <c r="E73" s="171">
        <f>SUM(E74:E82)</f>
        <v>69679177</v>
      </c>
      <c r="F73" s="29">
        <f t="shared" si="6"/>
        <v>0.99999603900449674</v>
      </c>
    </row>
    <row r="74" spans="1:6" s="221" customFormat="1" ht="15" customHeight="1" x14ac:dyDescent="0.2">
      <c r="A74" s="21" t="s">
        <v>201</v>
      </c>
      <c r="B74" s="18" t="s">
        <v>302</v>
      </c>
      <c r="C74" s="214" t="s">
        <v>304</v>
      </c>
      <c r="D74" s="508">
        <v>300000</v>
      </c>
      <c r="E74" s="508">
        <v>300000</v>
      </c>
      <c r="F74" s="20">
        <f t="shared" si="6"/>
        <v>1</v>
      </c>
    </row>
    <row r="75" spans="1:6" s="221" customFormat="1" ht="15" customHeight="1" x14ac:dyDescent="0.2">
      <c r="A75" s="21" t="s">
        <v>202</v>
      </c>
      <c r="B75" s="18" t="s">
        <v>305</v>
      </c>
      <c r="C75" s="214" t="s">
        <v>306</v>
      </c>
      <c r="D75" s="508">
        <v>40028000</v>
      </c>
      <c r="E75" s="508">
        <v>40028000</v>
      </c>
      <c r="F75" s="20">
        <f t="shared" si="6"/>
        <v>1</v>
      </c>
    </row>
    <row r="76" spans="1:6" s="221" customFormat="1" ht="15" customHeight="1" x14ac:dyDescent="0.2">
      <c r="A76" s="21" t="s">
        <v>203</v>
      </c>
      <c r="B76" s="18" t="s">
        <v>308</v>
      </c>
      <c r="C76" s="214" t="s">
        <v>307</v>
      </c>
      <c r="D76" s="508">
        <v>4800000</v>
      </c>
      <c r="E76" s="508">
        <v>4800000</v>
      </c>
      <c r="F76" s="20">
        <f t="shared" si="6"/>
        <v>1</v>
      </c>
    </row>
    <row r="77" spans="1:6" s="221" customFormat="1" ht="15" customHeight="1" x14ac:dyDescent="0.2">
      <c r="A77" s="21" t="s">
        <v>310</v>
      </c>
      <c r="B77" s="18" t="s">
        <v>309</v>
      </c>
      <c r="C77" s="214" t="s">
        <v>321</v>
      </c>
      <c r="D77" s="508">
        <v>7000000</v>
      </c>
      <c r="E77" s="508">
        <v>7000000</v>
      </c>
      <c r="F77" s="20">
        <f t="shared" si="6"/>
        <v>1</v>
      </c>
    </row>
    <row r="78" spans="1:6" s="221" customFormat="1" ht="15" customHeight="1" x14ac:dyDescent="0.2">
      <c r="A78" s="21" t="s">
        <v>311</v>
      </c>
      <c r="B78" s="18" t="s">
        <v>313</v>
      </c>
      <c r="C78" s="214" t="s">
        <v>320</v>
      </c>
      <c r="D78" s="508">
        <v>14073000</v>
      </c>
      <c r="E78" s="508">
        <v>14073000</v>
      </c>
      <c r="F78" s="20">
        <f t="shared" si="6"/>
        <v>1</v>
      </c>
    </row>
    <row r="79" spans="1:6" s="221" customFormat="1" ht="15" customHeight="1" x14ac:dyDescent="0.2">
      <c r="A79" s="21" t="s">
        <v>312</v>
      </c>
      <c r="B79" s="440" t="s">
        <v>491</v>
      </c>
      <c r="C79" s="214" t="s">
        <v>492</v>
      </c>
      <c r="D79" s="19">
        <v>2728000</v>
      </c>
      <c r="E79" s="19">
        <v>2728000</v>
      </c>
      <c r="F79" s="20"/>
    </row>
    <row r="80" spans="1:6" ht="15" customHeight="1" x14ac:dyDescent="0.2">
      <c r="A80" s="21" t="s">
        <v>314</v>
      </c>
      <c r="B80" s="18" t="s">
        <v>315</v>
      </c>
      <c r="C80" s="214" t="s">
        <v>319</v>
      </c>
      <c r="D80" s="19">
        <v>750000</v>
      </c>
      <c r="E80" s="19">
        <v>750000</v>
      </c>
      <c r="F80" s="20">
        <f>E80/D80</f>
        <v>1</v>
      </c>
    </row>
    <row r="81" spans="1:6" ht="15" customHeight="1" x14ac:dyDescent="0.2">
      <c r="A81" s="21" t="s">
        <v>316</v>
      </c>
      <c r="B81" s="18" t="s">
        <v>455</v>
      </c>
      <c r="C81" s="214" t="s">
        <v>318</v>
      </c>
      <c r="D81" s="19">
        <v>0</v>
      </c>
      <c r="E81" s="19">
        <v>0</v>
      </c>
      <c r="F81" s="20"/>
    </row>
    <row r="82" spans="1:6" ht="15" customHeight="1" x14ac:dyDescent="0.2">
      <c r="A82" s="21" t="s">
        <v>490</v>
      </c>
      <c r="B82" s="18" t="s">
        <v>317</v>
      </c>
      <c r="C82" s="214" t="s">
        <v>448</v>
      </c>
      <c r="D82" s="19">
        <v>453</v>
      </c>
      <c r="E82" s="19">
        <v>177</v>
      </c>
      <c r="F82" s="20">
        <f>E82/D82</f>
        <v>0.39072847682119205</v>
      </c>
    </row>
    <row r="83" spans="1:6" s="227" customFormat="1" ht="15" customHeight="1" x14ac:dyDescent="0.2">
      <c r="A83" s="27" t="s">
        <v>43</v>
      </c>
      <c r="B83" s="121" t="s">
        <v>385</v>
      </c>
      <c r="C83" s="215" t="s">
        <v>386</v>
      </c>
      <c r="D83" s="273">
        <f t="shared" ref="D83" si="9">SUM(D84:D85)</f>
        <v>0</v>
      </c>
      <c r="E83" s="273">
        <f t="shared" ref="E83" si="10">SUM(E84:E85)</f>
        <v>0</v>
      </c>
      <c r="F83" s="20"/>
    </row>
    <row r="84" spans="1:6" ht="15" customHeight="1" x14ac:dyDescent="0.2">
      <c r="A84" s="21" t="s">
        <v>205</v>
      </c>
      <c r="B84" s="41" t="s">
        <v>387</v>
      </c>
      <c r="C84" s="214" t="s">
        <v>388</v>
      </c>
      <c r="D84" s="509">
        <v>0</v>
      </c>
      <c r="E84" s="509">
        <v>0</v>
      </c>
      <c r="F84" s="20"/>
    </row>
    <row r="85" spans="1:6" ht="15" customHeight="1" x14ac:dyDescent="0.2">
      <c r="A85" s="21" t="s">
        <v>207</v>
      </c>
      <c r="B85" s="18" t="s">
        <v>454</v>
      </c>
      <c r="C85" s="214" t="s">
        <v>453</v>
      </c>
      <c r="D85" s="509">
        <v>0</v>
      </c>
      <c r="E85" s="509">
        <v>0</v>
      </c>
      <c r="F85" s="20"/>
    </row>
    <row r="86" spans="1:6" ht="12.75" x14ac:dyDescent="0.2">
      <c r="A86" s="27" t="s">
        <v>44</v>
      </c>
      <c r="B86" s="125" t="s">
        <v>322</v>
      </c>
      <c r="C86" s="217" t="s">
        <v>323</v>
      </c>
      <c r="D86" s="171">
        <f>SUM(D87:D87)</f>
        <v>0</v>
      </c>
      <c r="E86" s="171">
        <f>SUM(E87:E87)</f>
        <v>0</v>
      </c>
      <c r="F86" s="20"/>
    </row>
    <row r="87" spans="1:6" ht="15" customHeight="1" x14ac:dyDescent="0.2">
      <c r="A87" s="21" t="s">
        <v>254</v>
      </c>
      <c r="B87" s="47" t="s">
        <v>324</v>
      </c>
      <c r="C87" s="218" t="s">
        <v>325</v>
      </c>
      <c r="D87" s="19">
        <v>0</v>
      </c>
      <c r="E87" s="19">
        <v>0</v>
      </c>
      <c r="F87" s="20"/>
    </row>
    <row r="88" spans="1:6" ht="15" customHeight="1" x14ac:dyDescent="0.2">
      <c r="A88" s="27" t="s">
        <v>45</v>
      </c>
      <c r="B88" s="125" t="s">
        <v>326</v>
      </c>
      <c r="C88" s="217" t="s">
        <v>328</v>
      </c>
      <c r="D88" s="171">
        <f>SUM(D89:D89)</f>
        <v>132000</v>
      </c>
      <c r="E88" s="171">
        <f>SUM(E89:E89)</f>
        <v>132000</v>
      </c>
      <c r="F88" s="29">
        <f>E88/D88</f>
        <v>1</v>
      </c>
    </row>
    <row r="89" spans="1:6" ht="15" customHeight="1" x14ac:dyDescent="0.2">
      <c r="A89" s="21" t="s">
        <v>270</v>
      </c>
      <c r="B89" s="47" t="s">
        <v>327</v>
      </c>
      <c r="C89" s="218" t="s">
        <v>555</v>
      </c>
      <c r="D89" s="19">
        <v>132000</v>
      </c>
      <c r="E89" s="19">
        <v>132000</v>
      </c>
      <c r="F89" s="20">
        <f>E89/D89</f>
        <v>1</v>
      </c>
    </row>
    <row r="90" spans="1:6" ht="15" customHeight="1" x14ac:dyDescent="0.2">
      <c r="A90" s="282" t="s">
        <v>63</v>
      </c>
      <c r="B90" s="283" t="s">
        <v>393</v>
      </c>
      <c r="C90" s="284" t="s">
        <v>394</v>
      </c>
      <c r="D90" s="285">
        <f t="shared" ref="D90" si="11">SUM(D91:D93)</f>
        <v>278227478</v>
      </c>
      <c r="E90" s="285">
        <f t="shared" ref="E90" si="12">SUM(E91:E93)</f>
        <v>278485912</v>
      </c>
      <c r="F90" s="286">
        <f>E90/D90</f>
        <v>1.0009288586514089</v>
      </c>
    </row>
    <row r="91" spans="1:6" ht="15" customHeight="1" x14ac:dyDescent="0.2">
      <c r="A91" s="21" t="s">
        <v>277</v>
      </c>
      <c r="B91" s="398" t="s">
        <v>462</v>
      </c>
      <c r="C91" s="399" t="s">
        <v>464</v>
      </c>
      <c r="D91" s="400">
        <v>100000000</v>
      </c>
      <c r="E91" s="400">
        <v>100000000</v>
      </c>
      <c r="F91" s="294">
        <f>E91/D91</f>
        <v>1</v>
      </c>
    </row>
    <row r="92" spans="1:6" ht="15" customHeight="1" x14ac:dyDescent="0.2">
      <c r="A92" s="21" t="s">
        <v>384</v>
      </c>
      <c r="B92" s="290" t="s">
        <v>395</v>
      </c>
      <c r="C92" s="291" t="s">
        <v>335</v>
      </c>
      <c r="D92" s="163">
        <v>178227478</v>
      </c>
      <c r="E92" s="510">
        <v>178227478</v>
      </c>
      <c r="F92" s="294">
        <f>E92/D92</f>
        <v>1</v>
      </c>
    </row>
    <row r="93" spans="1:6" ht="15" customHeight="1" thickBot="1" x14ac:dyDescent="0.25">
      <c r="A93" s="21" t="s">
        <v>463</v>
      </c>
      <c r="B93" s="288" t="s">
        <v>396</v>
      </c>
      <c r="C93" s="289" t="s">
        <v>397</v>
      </c>
      <c r="D93" s="547">
        <v>0</v>
      </c>
      <c r="E93" s="511">
        <v>258434</v>
      </c>
      <c r="F93" s="287"/>
    </row>
    <row r="94" spans="1:6" ht="15" customHeight="1" thickTop="1" thickBot="1" x14ac:dyDescent="0.25">
      <c r="A94" s="620" t="s">
        <v>117</v>
      </c>
      <c r="B94" s="621"/>
      <c r="C94" s="219"/>
      <c r="D94" s="172">
        <f>D60+D63+D66+D73+D86+D88+D90+D83</f>
        <v>557283000</v>
      </c>
      <c r="E94" s="172">
        <f>E60+E63+E66+E73+E86+E88+E90+E83</f>
        <v>559064000</v>
      </c>
      <c r="F94" s="122">
        <f>E94/D94</f>
        <v>1.0031958627842585</v>
      </c>
    </row>
    <row r="95" spans="1:6" ht="15" customHeight="1" thickTop="1" x14ac:dyDescent="0.2"/>
  </sheetData>
  <sheetProtection selectLockedCells="1" selectUnlockedCells="1"/>
  <mergeCells count="4">
    <mergeCell ref="A94:B94"/>
    <mergeCell ref="A53:B53"/>
    <mergeCell ref="A3:F3"/>
    <mergeCell ref="A56:F56"/>
  </mergeCells>
  <phoneticPr fontId="14" type="noConversion"/>
  <pageMargins left="0.74791666666666667" right="0.74791666666666667" top="0.98402777777777772" bottom="0.98402777777777772" header="0.51180555555555551" footer="0.51180555555555551"/>
  <pageSetup paperSize="9" scale="85" firstPageNumber="0" orientation="portrait" r:id="rId1"/>
  <headerFooter alignWithMargins="0"/>
  <rowBreaks count="1" manualBreakCount="1">
    <brk id="5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7"/>
  <sheetViews>
    <sheetView zoomScaleNormal="100" workbookViewId="0"/>
  </sheetViews>
  <sheetFormatPr defaultRowHeight="12.75" x14ac:dyDescent="0.2"/>
  <cols>
    <col min="1" max="1" width="5.7109375" style="177" customWidth="1"/>
    <col min="2" max="2" width="37.7109375" style="177" customWidth="1"/>
    <col min="3" max="4" width="9.7109375" style="177" customWidth="1"/>
    <col min="5" max="5" width="9.7109375" style="176" customWidth="1"/>
    <col min="6" max="16384" width="9.140625" style="176"/>
  </cols>
  <sheetData>
    <row r="1" spans="1:6" ht="15" customHeight="1" x14ac:dyDescent="0.2">
      <c r="B1" s="179"/>
      <c r="C1" s="179"/>
      <c r="D1" s="179"/>
      <c r="E1" s="179"/>
      <c r="F1" s="530" t="s">
        <v>408</v>
      </c>
    </row>
    <row r="2" spans="1:6" ht="15" customHeight="1" x14ac:dyDescent="0.2">
      <c r="B2" s="179"/>
      <c r="C2" s="179"/>
      <c r="D2" s="179"/>
      <c r="E2" s="179"/>
      <c r="F2" s="175" t="str">
        <f>'1.sz. melléklet'!G2</f>
        <v>az 9/2018. (X.04.) önkormányzati rendelethez</v>
      </c>
    </row>
    <row r="3" spans="1:6" ht="15" customHeight="1" x14ac:dyDescent="0.2">
      <c r="A3" s="191"/>
    </row>
    <row r="4" spans="1:6" ht="15" customHeight="1" x14ac:dyDescent="0.2">
      <c r="A4" s="622" t="s">
        <v>552</v>
      </c>
      <c r="B4" s="622"/>
      <c r="C4" s="622"/>
      <c r="D4" s="622"/>
      <c r="E4" s="622"/>
    </row>
    <row r="5" spans="1:6" ht="15" customHeight="1" x14ac:dyDescent="0.2">
      <c r="A5" s="192"/>
      <c r="B5" s="192"/>
      <c r="C5" s="192"/>
      <c r="D5" s="192"/>
      <c r="E5" s="193"/>
    </row>
    <row r="6" spans="1:6" ht="15" customHeight="1" thickBot="1" x14ac:dyDescent="0.25">
      <c r="A6" s="194"/>
      <c r="B6" s="194"/>
      <c r="C6" s="194"/>
      <c r="D6" s="194"/>
      <c r="E6" s="6" t="s">
        <v>182</v>
      </c>
    </row>
    <row r="7" spans="1:6" ht="36.75" thickTop="1" x14ac:dyDescent="0.2">
      <c r="A7" s="195" t="s">
        <v>61</v>
      </c>
      <c r="B7" s="196" t="s">
        <v>105</v>
      </c>
      <c r="C7" s="9" t="s">
        <v>474</v>
      </c>
      <c r="D7" s="9" t="s">
        <v>583</v>
      </c>
      <c r="E7" s="10" t="s">
        <v>558</v>
      </c>
    </row>
    <row r="8" spans="1:6" ht="15" customHeight="1" thickBot="1" x14ac:dyDescent="0.25">
      <c r="A8" s="197" t="s">
        <v>3</v>
      </c>
      <c r="B8" s="178" t="s">
        <v>4</v>
      </c>
      <c r="C8" s="13" t="s">
        <v>5</v>
      </c>
      <c r="D8" s="13" t="s">
        <v>6</v>
      </c>
      <c r="E8" s="14" t="s">
        <v>7</v>
      </c>
    </row>
    <row r="9" spans="1:6" ht="18" customHeight="1" thickTop="1" thickBot="1" x14ac:dyDescent="0.25">
      <c r="A9" s="522" t="s">
        <v>13</v>
      </c>
      <c r="B9" s="523" t="s">
        <v>36</v>
      </c>
      <c r="C9" s="524">
        <f>'1.sz. melléklet'!C38</f>
        <v>74197028</v>
      </c>
      <c r="D9" s="524">
        <f>'1.sz. melléklet'!D38</f>
        <v>66492081</v>
      </c>
      <c r="E9" s="525">
        <f>D9/C9</f>
        <v>0.89615558456061073</v>
      </c>
    </row>
    <row r="10" spans="1:6" ht="18" customHeight="1" thickTop="1" thickBot="1" x14ac:dyDescent="0.25">
      <c r="A10" s="526"/>
      <c r="B10" s="527" t="s">
        <v>176</v>
      </c>
      <c r="C10" s="528">
        <f>SUM(C9)</f>
        <v>74197028</v>
      </c>
      <c r="D10" s="528">
        <f t="shared" ref="D10" si="0">SUM(D9)</f>
        <v>66492081</v>
      </c>
      <c r="E10" s="529">
        <f>D10/C10</f>
        <v>0.89615558456061073</v>
      </c>
    </row>
    <row r="11" spans="1:6" ht="13.5" thickTop="1" x14ac:dyDescent="0.2"/>
    <row r="17" ht="20.100000000000001" customHeight="1" x14ac:dyDescent="0.2"/>
  </sheetData>
  <mergeCells count="1">
    <mergeCell ref="A4:E4"/>
  </mergeCells>
  <phoneticPr fontId="14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2"/>
  <sheetViews>
    <sheetView zoomScaleNormal="100" workbookViewId="0"/>
  </sheetViews>
  <sheetFormatPr defaultRowHeight="12.75" x14ac:dyDescent="0.2"/>
  <cols>
    <col min="1" max="1" width="11.140625" customWidth="1"/>
    <col min="2" max="2" width="5.7109375" style="1" customWidth="1"/>
    <col min="3" max="3" width="39.140625" style="1" bestFit="1" customWidth="1"/>
    <col min="4" max="4" width="10.7109375" style="1" customWidth="1"/>
    <col min="5" max="5" width="11.140625" style="1" customWidth="1"/>
    <col min="6" max="6" width="10.7109375" style="1" customWidth="1"/>
    <col min="7" max="7" width="10.7109375" customWidth="1"/>
  </cols>
  <sheetData>
    <row r="1" spans="1:7" ht="15" customHeight="1" x14ac:dyDescent="0.2">
      <c r="B1" s="3"/>
      <c r="C1" s="3"/>
      <c r="D1" s="3"/>
      <c r="E1" s="3"/>
      <c r="F1" s="2" t="s">
        <v>409</v>
      </c>
    </row>
    <row r="2" spans="1:7" ht="15" customHeight="1" x14ac:dyDescent="0.2">
      <c r="B2" s="3"/>
      <c r="C2" s="3"/>
      <c r="D2" s="3"/>
      <c r="E2" s="3"/>
      <c r="F2" s="2" t="str">
        <f>'1.sz. melléklet'!G2</f>
        <v>az 9/2018. (X.04.) önkormányzati rendelethez</v>
      </c>
    </row>
    <row r="4" spans="1:7" ht="15" customHeight="1" x14ac:dyDescent="0.2">
      <c r="A4" s="613" t="s">
        <v>481</v>
      </c>
      <c r="B4" s="613"/>
      <c r="C4" s="613"/>
      <c r="D4" s="613"/>
      <c r="E4" s="613"/>
      <c r="F4" s="613"/>
      <c r="G4" s="383"/>
    </row>
    <row r="5" spans="1:7" ht="12.75" customHeight="1" x14ac:dyDescent="0.2">
      <c r="A5" s="375"/>
      <c r="B5" s="375"/>
      <c r="C5" s="375"/>
      <c r="D5" s="375"/>
      <c r="E5" s="375"/>
      <c r="F5" s="383"/>
      <c r="G5" s="383"/>
    </row>
    <row r="6" spans="1:7" ht="14.25" customHeight="1" thickBot="1" x14ac:dyDescent="0.25">
      <c r="D6" s="6"/>
      <c r="E6" s="6" t="s">
        <v>182</v>
      </c>
      <c r="F6"/>
    </row>
    <row r="7" spans="1:7" s="38" customFormat="1" ht="36" thickTop="1" x14ac:dyDescent="0.2">
      <c r="B7" s="127" t="s">
        <v>119</v>
      </c>
      <c r="C7" s="128" t="s">
        <v>120</v>
      </c>
      <c r="D7" s="577" t="s">
        <v>474</v>
      </c>
      <c r="E7" s="585" t="s">
        <v>583</v>
      </c>
    </row>
    <row r="8" spans="1:7" s="38" customFormat="1" ht="14.25" customHeight="1" thickBot="1" x14ac:dyDescent="0.25">
      <c r="B8" s="129" t="s">
        <v>3</v>
      </c>
      <c r="C8" s="130" t="s">
        <v>4</v>
      </c>
      <c r="D8" s="578" t="s">
        <v>5</v>
      </c>
      <c r="E8" s="95" t="s">
        <v>6</v>
      </c>
    </row>
    <row r="9" spans="1:7" s="38" customFormat="1" ht="14.25" customHeight="1" thickTop="1" x14ac:dyDescent="0.2">
      <c r="B9" s="133" t="s">
        <v>11</v>
      </c>
      <c r="C9" s="134" t="s">
        <v>65</v>
      </c>
      <c r="D9" s="579">
        <f>SUM(D10:D15)</f>
        <v>27864000</v>
      </c>
      <c r="E9" s="571">
        <f>SUM(E10:E15)</f>
        <v>40181000</v>
      </c>
    </row>
    <row r="10" spans="1:7" s="38" customFormat="1" ht="14.25" customHeight="1" x14ac:dyDescent="0.2">
      <c r="B10" s="17" t="s">
        <v>13</v>
      </c>
      <c r="C10" s="18" t="s">
        <v>494</v>
      </c>
      <c r="D10" s="580">
        <v>1047000</v>
      </c>
      <c r="E10" s="572">
        <v>1047000</v>
      </c>
    </row>
    <row r="11" spans="1:7" s="38" customFormat="1" ht="14.25" customHeight="1" x14ac:dyDescent="0.2">
      <c r="B11" s="17" t="s">
        <v>14</v>
      </c>
      <c r="C11" s="18" t="s">
        <v>498</v>
      </c>
      <c r="D11" s="580">
        <v>3225000</v>
      </c>
      <c r="E11" s="572">
        <v>3225000</v>
      </c>
    </row>
    <row r="12" spans="1:7" s="38" customFormat="1" ht="14.25" customHeight="1" x14ac:dyDescent="0.2">
      <c r="B12" s="17" t="s">
        <v>41</v>
      </c>
      <c r="C12" s="18" t="s">
        <v>504</v>
      </c>
      <c r="D12" s="580">
        <v>17032000</v>
      </c>
      <c r="E12" s="572">
        <v>19978000</v>
      </c>
    </row>
    <row r="13" spans="1:7" s="38" customFormat="1" ht="14.25" customHeight="1" x14ac:dyDescent="0.2">
      <c r="B13" s="17" t="s">
        <v>42</v>
      </c>
      <c r="C13" s="499" t="s">
        <v>528</v>
      </c>
      <c r="D13" s="580">
        <v>5290000</v>
      </c>
      <c r="E13" s="572">
        <v>4514000</v>
      </c>
    </row>
    <row r="14" spans="1:7" s="38" customFormat="1" ht="14.25" customHeight="1" x14ac:dyDescent="0.2">
      <c r="B14" s="17" t="s">
        <v>43</v>
      </c>
      <c r="C14" s="18" t="s">
        <v>508</v>
      </c>
      <c r="D14" s="580">
        <v>1270000</v>
      </c>
      <c r="E14" s="572">
        <v>0</v>
      </c>
    </row>
    <row r="15" spans="1:7" s="38" customFormat="1" ht="14.25" customHeight="1" x14ac:dyDescent="0.2">
      <c r="B15" s="17" t="s">
        <v>44</v>
      </c>
      <c r="C15" s="18" t="s">
        <v>576</v>
      </c>
      <c r="D15" s="580"/>
      <c r="E15" s="572">
        <v>11417000</v>
      </c>
    </row>
    <row r="16" spans="1:7" s="38" customFormat="1" ht="14.25" customHeight="1" x14ac:dyDescent="0.2">
      <c r="B16" s="133" t="s">
        <v>18</v>
      </c>
      <c r="C16" s="134" t="s">
        <v>66</v>
      </c>
      <c r="D16" s="579">
        <f>SUM(D17:D45)</f>
        <v>206409529</v>
      </c>
      <c r="E16" s="571">
        <f>SUM(E17:E47)</f>
        <v>195186332</v>
      </c>
    </row>
    <row r="17" spans="2:5" s="38" customFormat="1" ht="14.25" customHeight="1" x14ac:dyDescent="0.2">
      <c r="B17" s="17" t="s">
        <v>13</v>
      </c>
      <c r="C17" s="18" t="s">
        <v>440</v>
      </c>
      <c r="D17" s="580">
        <v>80000</v>
      </c>
      <c r="E17" s="572">
        <v>80000</v>
      </c>
    </row>
    <row r="18" spans="2:5" s="38" customFormat="1" ht="14.25" customHeight="1" x14ac:dyDescent="0.2">
      <c r="B18" s="17" t="s">
        <v>14</v>
      </c>
      <c r="C18" s="18" t="s">
        <v>441</v>
      </c>
      <c r="D18" s="580">
        <v>3829000</v>
      </c>
      <c r="E18" s="572">
        <v>3829000</v>
      </c>
    </row>
    <row r="19" spans="2:5" s="38" customFormat="1" ht="14.25" customHeight="1" x14ac:dyDescent="0.2">
      <c r="B19" s="17" t="s">
        <v>41</v>
      </c>
      <c r="C19" s="18" t="s">
        <v>442</v>
      </c>
      <c r="D19" s="580">
        <v>1348000</v>
      </c>
      <c r="E19" s="572">
        <v>1348000</v>
      </c>
    </row>
    <row r="20" spans="2:5" s="38" customFormat="1" ht="14.25" customHeight="1" x14ac:dyDescent="0.2">
      <c r="B20" s="17" t="s">
        <v>42</v>
      </c>
      <c r="C20" s="18" t="s">
        <v>495</v>
      </c>
      <c r="D20" s="580">
        <v>2754000</v>
      </c>
      <c r="E20" s="572">
        <v>2754000</v>
      </c>
    </row>
    <row r="21" spans="2:5" s="38" customFormat="1" ht="14.25" customHeight="1" x14ac:dyDescent="0.2">
      <c r="B21" s="17" t="s">
        <v>43</v>
      </c>
      <c r="C21" s="18" t="s">
        <v>496</v>
      </c>
      <c r="D21" s="580">
        <v>4953000</v>
      </c>
      <c r="E21" s="572">
        <v>4953000</v>
      </c>
    </row>
    <row r="22" spans="2:5" s="38" customFormat="1" ht="14.25" customHeight="1" x14ac:dyDescent="0.2">
      <c r="B22" s="17" t="s">
        <v>44</v>
      </c>
      <c r="C22" s="18" t="s">
        <v>497</v>
      </c>
      <c r="D22" s="580">
        <v>9143000</v>
      </c>
      <c r="E22" s="572">
        <v>9143000</v>
      </c>
    </row>
    <row r="23" spans="2:5" s="126" customFormat="1" ht="14.25" customHeight="1" x14ac:dyDescent="0.2">
      <c r="B23" s="17" t="s">
        <v>45</v>
      </c>
      <c r="C23" s="18" t="s">
        <v>499</v>
      </c>
      <c r="D23" s="580">
        <v>693000</v>
      </c>
      <c r="E23" s="572">
        <v>693000</v>
      </c>
    </row>
    <row r="24" spans="2:5" s="126" customFormat="1" ht="14.25" customHeight="1" x14ac:dyDescent="0.2">
      <c r="B24" s="17" t="s">
        <v>63</v>
      </c>
      <c r="C24" s="18" t="s">
        <v>500</v>
      </c>
      <c r="D24" s="580">
        <v>48152273</v>
      </c>
      <c r="E24" s="572">
        <v>63610085</v>
      </c>
    </row>
    <row r="25" spans="2:5" s="38" customFormat="1" ht="14.25" customHeight="1" x14ac:dyDescent="0.2">
      <c r="B25" s="17" t="s">
        <v>70</v>
      </c>
      <c r="C25" s="18" t="s">
        <v>501</v>
      </c>
      <c r="D25" s="580">
        <v>531759</v>
      </c>
      <c r="E25" s="572">
        <v>531759</v>
      </c>
    </row>
    <row r="26" spans="2:5" s="38" customFormat="1" ht="14.25" customHeight="1" x14ac:dyDescent="0.2">
      <c r="B26" s="17" t="s">
        <v>71</v>
      </c>
      <c r="C26" s="18" t="s">
        <v>502</v>
      </c>
      <c r="D26" s="580">
        <v>24068000</v>
      </c>
      <c r="E26" s="572">
        <v>24211991</v>
      </c>
    </row>
    <row r="27" spans="2:5" s="38" customFormat="1" ht="14.25" customHeight="1" x14ac:dyDescent="0.2">
      <c r="B27" s="17" t="s">
        <v>72</v>
      </c>
      <c r="C27" s="18" t="s">
        <v>503</v>
      </c>
      <c r="D27" s="580">
        <v>48016997</v>
      </c>
      <c r="E27" s="572">
        <v>48016997</v>
      </c>
    </row>
    <row r="28" spans="2:5" s="38" customFormat="1" ht="14.25" customHeight="1" x14ac:dyDescent="0.2">
      <c r="B28" s="17" t="s">
        <v>73</v>
      </c>
      <c r="C28" s="18" t="s">
        <v>443</v>
      </c>
      <c r="D28" s="580">
        <v>30000000</v>
      </c>
      <c r="E28" s="572">
        <v>0</v>
      </c>
    </row>
    <row r="29" spans="2:5" s="38" customFormat="1" ht="14.25" customHeight="1" x14ac:dyDescent="0.2">
      <c r="B29" s="17" t="s">
        <v>74</v>
      </c>
      <c r="C29" s="18" t="s">
        <v>506</v>
      </c>
      <c r="D29" s="580">
        <v>24759000</v>
      </c>
      <c r="E29" s="572">
        <v>24759000</v>
      </c>
    </row>
    <row r="30" spans="2:5" s="38" customFormat="1" ht="14.25" customHeight="1" x14ac:dyDescent="0.2">
      <c r="B30" s="17" t="s">
        <v>75</v>
      </c>
      <c r="C30" s="18" t="s">
        <v>505</v>
      </c>
      <c r="D30" s="580">
        <v>1270000</v>
      </c>
      <c r="E30" s="572">
        <v>1270000</v>
      </c>
    </row>
    <row r="31" spans="2:5" s="38" customFormat="1" ht="14.25" customHeight="1" x14ac:dyDescent="0.2">
      <c r="B31" s="17" t="s">
        <v>76</v>
      </c>
      <c r="C31" s="18" t="s">
        <v>460</v>
      </c>
      <c r="D31" s="580">
        <v>535000</v>
      </c>
      <c r="E31" s="572">
        <v>535000</v>
      </c>
    </row>
    <row r="32" spans="2:5" s="38" customFormat="1" ht="14.25" customHeight="1" x14ac:dyDescent="0.2">
      <c r="B32" s="17" t="s">
        <v>77</v>
      </c>
      <c r="C32" s="18" t="s">
        <v>507</v>
      </c>
      <c r="D32" s="580">
        <v>1651000</v>
      </c>
      <c r="E32" s="572">
        <v>1651000</v>
      </c>
    </row>
    <row r="33" spans="2:5" s="38" customFormat="1" ht="14.25" customHeight="1" x14ac:dyDescent="0.2">
      <c r="B33" s="17" t="s">
        <v>78</v>
      </c>
      <c r="C33" s="18" t="s">
        <v>456</v>
      </c>
      <c r="D33" s="580">
        <v>229000</v>
      </c>
      <c r="E33" s="572">
        <v>229000</v>
      </c>
    </row>
    <row r="34" spans="2:5" s="38" customFormat="1" ht="14.25" customHeight="1" x14ac:dyDescent="0.2">
      <c r="B34" s="17" t="s">
        <v>79</v>
      </c>
      <c r="C34" s="18" t="s">
        <v>457</v>
      </c>
      <c r="D34" s="580">
        <v>88000</v>
      </c>
      <c r="E34" s="572">
        <v>88000</v>
      </c>
    </row>
    <row r="35" spans="2:5" s="38" customFormat="1" ht="14.25" customHeight="1" x14ac:dyDescent="0.2">
      <c r="B35" s="17" t="s">
        <v>80</v>
      </c>
      <c r="C35" s="18" t="s">
        <v>458</v>
      </c>
      <c r="D35" s="580">
        <v>64000</v>
      </c>
      <c r="E35" s="572">
        <v>64000</v>
      </c>
    </row>
    <row r="36" spans="2:5" s="38" customFormat="1" ht="14.25" customHeight="1" x14ac:dyDescent="0.2">
      <c r="B36" s="17" t="s">
        <v>81</v>
      </c>
      <c r="C36" s="18" t="s">
        <v>509</v>
      </c>
      <c r="D36" s="580">
        <v>635000</v>
      </c>
      <c r="E36" s="572">
        <v>635000</v>
      </c>
    </row>
    <row r="37" spans="2:5" s="38" customFormat="1" ht="14.25" customHeight="1" x14ac:dyDescent="0.2">
      <c r="B37" s="17" t="s">
        <v>82</v>
      </c>
      <c r="C37" s="18" t="s">
        <v>510</v>
      </c>
      <c r="D37" s="580">
        <v>563500</v>
      </c>
      <c r="E37" s="572">
        <v>563500</v>
      </c>
    </row>
    <row r="38" spans="2:5" s="38" customFormat="1" ht="14.25" customHeight="1" x14ac:dyDescent="0.2">
      <c r="B38" s="17" t="s">
        <v>83</v>
      </c>
      <c r="C38" s="18" t="s">
        <v>511</v>
      </c>
      <c r="D38" s="580">
        <v>430000</v>
      </c>
      <c r="E38" s="572">
        <v>430000</v>
      </c>
    </row>
    <row r="39" spans="2:5" s="38" customFormat="1" ht="14.25" customHeight="1" x14ac:dyDescent="0.2">
      <c r="B39" s="17" t="s">
        <v>84</v>
      </c>
      <c r="C39" s="260" t="s">
        <v>512</v>
      </c>
      <c r="D39" s="580">
        <v>426000</v>
      </c>
      <c r="E39" s="572">
        <v>426000</v>
      </c>
    </row>
    <row r="40" spans="2:5" s="38" customFormat="1" ht="14.25" customHeight="1" x14ac:dyDescent="0.2">
      <c r="B40" s="17" t="s">
        <v>85</v>
      </c>
      <c r="C40" s="43" t="s">
        <v>459</v>
      </c>
      <c r="D40" s="580">
        <v>260000</v>
      </c>
      <c r="E40" s="572">
        <v>260000</v>
      </c>
    </row>
    <row r="41" spans="2:5" s="38" customFormat="1" ht="14.25" customHeight="1" x14ac:dyDescent="0.2">
      <c r="B41" s="17" t="s">
        <v>86</v>
      </c>
      <c r="C41" s="43" t="s">
        <v>513</v>
      </c>
      <c r="D41" s="580">
        <v>300000</v>
      </c>
      <c r="E41" s="572">
        <v>300000</v>
      </c>
    </row>
    <row r="42" spans="2:5" s="38" customFormat="1" ht="14.25" customHeight="1" x14ac:dyDescent="0.2">
      <c r="B42" s="17" t="s">
        <v>87</v>
      </c>
      <c r="C42" s="43" t="s">
        <v>514</v>
      </c>
      <c r="D42" s="580">
        <v>1262000</v>
      </c>
      <c r="E42" s="572">
        <v>995000</v>
      </c>
    </row>
    <row r="43" spans="2:5" s="38" customFormat="1" ht="14.25" customHeight="1" x14ac:dyDescent="0.2">
      <c r="B43" s="17" t="s">
        <v>88</v>
      </c>
      <c r="C43" s="18" t="s">
        <v>515</v>
      </c>
      <c r="D43" s="580">
        <v>118300</v>
      </c>
      <c r="E43" s="572">
        <v>118300</v>
      </c>
    </row>
    <row r="44" spans="2:5" s="38" customFormat="1" ht="14.25" customHeight="1" x14ac:dyDescent="0.2">
      <c r="B44" s="17" t="s">
        <v>89</v>
      </c>
      <c r="C44" s="18" t="s">
        <v>516</v>
      </c>
      <c r="D44" s="580">
        <v>20700</v>
      </c>
      <c r="E44" s="572">
        <v>20700</v>
      </c>
    </row>
    <row r="45" spans="2:5" s="38" customFormat="1" ht="14.25" customHeight="1" x14ac:dyDescent="0.2">
      <c r="B45" s="17" t="s">
        <v>90</v>
      </c>
      <c r="C45" s="18" t="s">
        <v>524</v>
      </c>
      <c r="D45" s="580">
        <v>229000</v>
      </c>
      <c r="E45" s="572">
        <v>150000</v>
      </c>
    </row>
    <row r="46" spans="2:5" s="38" customFormat="1" ht="14.25" customHeight="1" x14ac:dyDescent="0.2">
      <c r="B46" s="17" t="s">
        <v>91</v>
      </c>
      <c r="C46" s="18" t="s">
        <v>577</v>
      </c>
      <c r="D46" s="580">
        <v>0</v>
      </c>
      <c r="E46" s="572">
        <v>3175000</v>
      </c>
    </row>
    <row r="47" spans="2:5" s="38" customFormat="1" ht="14.25" customHeight="1" x14ac:dyDescent="0.2">
      <c r="B47" s="17" t="s">
        <v>92</v>
      </c>
      <c r="C47" s="18" t="s">
        <v>578</v>
      </c>
      <c r="D47" s="580">
        <v>0</v>
      </c>
      <c r="E47" s="572">
        <v>346000</v>
      </c>
    </row>
    <row r="48" spans="2:5" s="38" customFormat="1" ht="14.25" customHeight="1" x14ac:dyDescent="0.2">
      <c r="B48" s="133" t="s">
        <v>19</v>
      </c>
      <c r="C48" s="134" t="s">
        <v>121</v>
      </c>
      <c r="D48" s="581">
        <f>SUM(D49)</f>
        <v>14220000</v>
      </c>
      <c r="E48" s="573">
        <f>SUM(E49)</f>
        <v>14220000</v>
      </c>
    </row>
    <row r="49" spans="2:5" s="38" customFormat="1" ht="14.25" customHeight="1" x14ac:dyDescent="0.2">
      <c r="B49" s="131" t="s">
        <v>13</v>
      </c>
      <c r="C49" s="132" t="s">
        <v>122</v>
      </c>
      <c r="D49" s="582">
        <v>14220000</v>
      </c>
      <c r="E49" s="574">
        <v>14220000</v>
      </c>
    </row>
    <row r="50" spans="2:5" s="38" customFormat="1" ht="14.25" customHeight="1" thickBot="1" x14ac:dyDescent="0.25">
      <c r="B50" s="271" t="s">
        <v>20</v>
      </c>
      <c r="C50" s="301" t="s">
        <v>123</v>
      </c>
      <c r="D50" s="583">
        <v>1500000</v>
      </c>
      <c r="E50" s="575">
        <v>1500000</v>
      </c>
    </row>
    <row r="51" spans="2:5" s="38" customFormat="1" ht="14.25" customHeight="1" thickTop="1" thickBot="1" x14ac:dyDescent="0.25">
      <c r="B51" s="199" t="s">
        <v>124</v>
      </c>
      <c r="C51" s="199"/>
      <c r="D51" s="584">
        <f>D9+D16+D48+D50</f>
        <v>249993529</v>
      </c>
      <c r="E51" s="576">
        <f>E9+E16+E48+E50</f>
        <v>251087332</v>
      </c>
    </row>
    <row r="52" spans="2:5" s="38" customFormat="1" ht="14.25" customHeight="1" thickTop="1" x14ac:dyDescent="0.2">
      <c r="B52" s="1"/>
      <c r="C52" s="1"/>
      <c r="D52" s="1"/>
    </row>
  </sheetData>
  <sheetProtection selectLockedCells="1" selectUnlockedCells="1"/>
  <mergeCells count="1">
    <mergeCell ref="A4:F4"/>
  </mergeCells>
  <phoneticPr fontId="14" type="noConversion"/>
  <pageMargins left="0.74791666666666667" right="0.74791666666666667" top="0.98402777777777772" bottom="0.98402777777777772" header="0.51180555555555551" footer="0.51180555555555551"/>
  <pageSetup paperSize="9" scale="96" firstPageNumber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1"/>
  <sheetViews>
    <sheetView zoomScaleNormal="100" workbookViewId="0"/>
  </sheetViews>
  <sheetFormatPr defaultRowHeight="12.75" x14ac:dyDescent="0.2"/>
  <cols>
    <col min="1" max="1" width="5.7109375" style="1" customWidth="1"/>
    <col min="2" max="2" width="5.7109375" customWidth="1"/>
    <col min="3" max="3" width="30.85546875" style="1" customWidth="1"/>
    <col min="4" max="7" width="9.140625" style="1"/>
    <col min="8" max="8" width="9.7109375" style="1" customWidth="1"/>
  </cols>
  <sheetData>
    <row r="1" spans="1:9" ht="15" customHeight="1" x14ac:dyDescent="0.2">
      <c r="C1" s="3"/>
      <c r="D1" s="3"/>
      <c r="E1" s="3"/>
      <c r="F1" s="3"/>
      <c r="G1" s="3"/>
      <c r="H1" s="2" t="s">
        <v>410</v>
      </c>
    </row>
    <row r="2" spans="1:9" ht="15" customHeight="1" x14ac:dyDescent="0.2">
      <c r="C2" s="3"/>
      <c r="D2" s="3"/>
      <c r="E2" s="3"/>
      <c r="F2" s="3"/>
      <c r="G2" s="3"/>
      <c r="H2" s="2" t="str">
        <f>'1.sz. melléklet'!G2</f>
        <v>az 9/2018. (X.04.) önkormányzati rendelethez</v>
      </c>
    </row>
    <row r="3" spans="1:9" ht="15" customHeight="1" x14ac:dyDescent="0.2">
      <c r="C3" s="4"/>
    </row>
    <row r="4" spans="1:9" ht="15" customHeight="1" x14ac:dyDescent="0.2">
      <c r="A4" s="586" t="s">
        <v>125</v>
      </c>
      <c r="B4" s="586"/>
      <c r="C4" s="586"/>
      <c r="D4" s="586"/>
      <c r="E4" s="586"/>
      <c r="F4" s="586"/>
      <c r="G4" s="586"/>
      <c r="H4" s="586"/>
      <c r="I4" s="3"/>
    </row>
    <row r="5" spans="1:9" ht="15" customHeight="1" x14ac:dyDescent="0.2">
      <c r="A5" s="586" t="s">
        <v>482</v>
      </c>
      <c r="B5" s="586"/>
      <c r="C5" s="586"/>
      <c r="D5" s="586"/>
      <c r="E5" s="586"/>
      <c r="F5" s="586"/>
      <c r="G5" s="586"/>
      <c r="H5" s="586"/>
      <c r="I5" s="3"/>
    </row>
    <row r="6" spans="1:9" ht="15" customHeight="1" x14ac:dyDescent="0.2">
      <c r="B6" s="1"/>
    </row>
    <row r="7" spans="1:9" ht="15" customHeight="1" thickBot="1" x14ac:dyDescent="0.25">
      <c r="B7" s="1"/>
      <c r="H7" s="64" t="s">
        <v>182</v>
      </c>
    </row>
    <row r="8" spans="1:9" ht="36" thickTop="1" x14ac:dyDescent="0.2">
      <c r="A8" s="127" t="s">
        <v>119</v>
      </c>
      <c r="B8" s="625" t="s">
        <v>120</v>
      </c>
      <c r="C8" s="625"/>
      <c r="D8" s="625"/>
      <c r="E8" s="625"/>
      <c r="F8" s="626"/>
      <c r="G8" s="9" t="s">
        <v>474</v>
      </c>
      <c r="H8" s="10" t="s">
        <v>583</v>
      </c>
    </row>
    <row r="9" spans="1:9" ht="15" customHeight="1" thickBot="1" x14ac:dyDescent="0.25">
      <c r="A9" s="129" t="s">
        <v>3</v>
      </c>
      <c r="B9" s="623" t="s">
        <v>4</v>
      </c>
      <c r="C9" s="623"/>
      <c r="D9" s="623"/>
      <c r="E9" s="623"/>
      <c r="F9" s="624"/>
      <c r="G9" s="533" t="s">
        <v>5</v>
      </c>
      <c r="H9" s="381" t="s">
        <v>6</v>
      </c>
    </row>
    <row r="10" spans="1:9" ht="15" customHeight="1" thickTop="1" x14ac:dyDescent="0.2">
      <c r="A10" s="446" t="s">
        <v>107</v>
      </c>
      <c r="B10" s="633" t="s">
        <v>183</v>
      </c>
      <c r="C10" s="633"/>
      <c r="D10" s="633"/>
      <c r="E10" s="447"/>
      <c r="F10" s="448"/>
      <c r="G10" s="565"/>
      <c r="H10" s="449"/>
    </row>
    <row r="11" spans="1:9" ht="15" customHeight="1" x14ac:dyDescent="0.2">
      <c r="A11" s="204" t="s">
        <v>108</v>
      </c>
      <c r="B11" s="630" t="s">
        <v>184</v>
      </c>
      <c r="C11" s="630"/>
      <c r="D11" s="630"/>
      <c r="E11" s="630"/>
      <c r="F11" s="450"/>
      <c r="G11" s="552">
        <f>SUM(E12:E15)</f>
        <v>16207515</v>
      </c>
      <c r="H11" s="56">
        <f>SUM(E12:E15)</f>
        <v>16207515</v>
      </c>
    </row>
    <row r="12" spans="1:9" ht="15" customHeight="1" x14ac:dyDescent="0.2">
      <c r="A12" s="204"/>
      <c r="B12" s="451" t="s">
        <v>185</v>
      </c>
      <c r="C12" s="452" t="s">
        <v>186</v>
      </c>
      <c r="D12" s="452"/>
      <c r="E12" s="453">
        <v>2932450</v>
      </c>
      <c r="F12" s="450"/>
      <c r="G12" s="553"/>
      <c r="H12" s="58"/>
    </row>
    <row r="13" spans="1:9" ht="15" customHeight="1" x14ac:dyDescent="0.2">
      <c r="A13" s="204"/>
      <c r="B13" s="451" t="s">
        <v>187</v>
      </c>
      <c r="C13" s="452" t="s">
        <v>188</v>
      </c>
      <c r="D13" s="452"/>
      <c r="E13" s="453">
        <v>9792000</v>
      </c>
      <c r="F13" s="450"/>
      <c r="G13" s="553"/>
      <c r="H13" s="58"/>
    </row>
    <row r="14" spans="1:9" ht="15" customHeight="1" x14ac:dyDescent="0.2">
      <c r="A14" s="204"/>
      <c r="B14" s="451" t="s">
        <v>189</v>
      </c>
      <c r="C14" s="452" t="s">
        <v>190</v>
      </c>
      <c r="D14" s="452"/>
      <c r="E14" s="453">
        <v>668265</v>
      </c>
      <c r="F14" s="450"/>
      <c r="G14" s="553"/>
      <c r="H14" s="58"/>
    </row>
    <row r="15" spans="1:9" ht="15" customHeight="1" x14ac:dyDescent="0.2">
      <c r="A15" s="362"/>
      <c r="B15" s="451" t="s">
        <v>191</v>
      </c>
      <c r="C15" s="452" t="s">
        <v>192</v>
      </c>
      <c r="D15" s="452"/>
      <c r="E15" s="454">
        <v>2814800</v>
      </c>
      <c r="F15" s="450"/>
      <c r="G15" s="553"/>
      <c r="H15" s="58"/>
    </row>
    <row r="16" spans="1:9" ht="15" customHeight="1" x14ac:dyDescent="0.2">
      <c r="A16" s="204" t="s">
        <v>109</v>
      </c>
      <c r="B16" s="296" t="s">
        <v>193</v>
      </c>
      <c r="C16" s="296"/>
      <c r="D16" s="296"/>
      <c r="E16" s="455">
        <v>5000000</v>
      </c>
      <c r="F16" s="456"/>
      <c r="G16" s="552">
        <f>SUM(E16:E17)</f>
        <v>3234837</v>
      </c>
      <c r="H16" s="297">
        <f>SUM(E16:E17)</f>
        <v>3234837</v>
      </c>
    </row>
    <row r="17" spans="1:8" ht="15" customHeight="1" x14ac:dyDescent="0.2">
      <c r="A17" s="362"/>
      <c r="B17" s="295"/>
      <c r="C17" s="457" t="s">
        <v>200</v>
      </c>
      <c r="D17" s="457"/>
      <c r="E17" s="458">
        <v>-1765163</v>
      </c>
      <c r="F17" s="459"/>
      <c r="G17" s="554"/>
      <c r="H17" s="460"/>
    </row>
    <row r="18" spans="1:8" ht="15" customHeight="1" x14ac:dyDescent="0.2">
      <c r="A18" s="362" t="s">
        <v>421</v>
      </c>
      <c r="B18" s="461" t="s">
        <v>208</v>
      </c>
      <c r="C18" s="445"/>
      <c r="D18" s="445"/>
      <c r="E18" s="445"/>
      <c r="F18" s="462"/>
      <c r="G18" s="163">
        <v>137700</v>
      </c>
      <c r="H18" s="463">
        <v>137700</v>
      </c>
    </row>
    <row r="19" spans="1:8" ht="15" customHeight="1" x14ac:dyDescent="0.2">
      <c r="A19" s="362" t="s">
        <v>422</v>
      </c>
      <c r="B19" s="464" t="s">
        <v>206</v>
      </c>
      <c r="C19" s="295"/>
      <c r="D19" s="295"/>
      <c r="E19" s="295"/>
      <c r="F19" s="459"/>
      <c r="G19" s="555">
        <v>19468580</v>
      </c>
      <c r="H19" s="300">
        <v>19468580</v>
      </c>
    </row>
    <row r="20" spans="1:8" ht="15" customHeight="1" thickBot="1" x14ac:dyDescent="0.25">
      <c r="A20" s="362" t="s">
        <v>435</v>
      </c>
      <c r="B20" s="465" t="s">
        <v>493</v>
      </c>
      <c r="C20" s="55"/>
      <c r="D20" s="55"/>
      <c r="E20" s="55"/>
      <c r="F20" s="450"/>
      <c r="G20" s="173">
        <v>1170400</v>
      </c>
      <c r="H20" s="56">
        <v>1170400</v>
      </c>
    </row>
    <row r="21" spans="1:8" ht="15" customHeight="1" thickBot="1" x14ac:dyDescent="0.25">
      <c r="A21" s="201" t="s">
        <v>13</v>
      </c>
      <c r="B21" s="466" t="s">
        <v>426</v>
      </c>
      <c r="C21" s="467"/>
      <c r="D21" s="467"/>
      <c r="E21" s="468"/>
      <c r="F21" s="469"/>
      <c r="G21" s="556">
        <f>SUM(G11:G20)</f>
        <v>40219032</v>
      </c>
      <c r="H21" s="470">
        <f>SUM(H11:H20)</f>
        <v>40219032</v>
      </c>
    </row>
    <row r="22" spans="1:8" ht="15" customHeight="1" x14ac:dyDescent="0.2">
      <c r="A22" s="471" t="s">
        <v>16</v>
      </c>
      <c r="B22" s="55" t="s">
        <v>434</v>
      </c>
      <c r="C22" s="180"/>
      <c r="D22" s="452"/>
      <c r="E22" s="472"/>
      <c r="F22" s="450"/>
      <c r="G22" s="173">
        <v>5004000</v>
      </c>
      <c r="H22" s="56">
        <v>5004000</v>
      </c>
    </row>
    <row r="23" spans="1:8" ht="15" customHeight="1" x14ac:dyDescent="0.2">
      <c r="A23" s="204" t="s">
        <v>17</v>
      </c>
      <c r="B23" s="55" t="s">
        <v>197</v>
      </c>
      <c r="C23" s="55"/>
      <c r="D23" s="55"/>
      <c r="E23" s="55"/>
      <c r="F23" s="450"/>
      <c r="G23" s="173">
        <v>1140000</v>
      </c>
      <c r="H23" s="56">
        <v>1140000</v>
      </c>
    </row>
    <row r="24" spans="1:8" ht="15" customHeight="1" x14ac:dyDescent="0.2">
      <c r="A24" s="204" t="s">
        <v>375</v>
      </c>
      <c r="B24" s="55" t="s">
        <v>436</v>
      </c>
      <c r="C24" s="55"/>
      <c r="D24" s="55"/>
      <c r="E24" s="55"/>
      <c r="F24" s="450"/>
      <c r="G24" s="173">
        <v>55360</v>
      </c>
      <c r="H24" s="56">
        <v>55360</v>
      </c>
    </row>
    <row r="25" spans="1:8" ht="15" customHeight="1" thickBot="1" x14ac:dyDescent="0.25">
      <c r="A25" s="204" t="s">
        <v>432</v>
      </c>
      <c r="B25" s="55" t="s">
        <v>433</v>
      </c>
      <c r="C25" s="55"/>
      <c r="D25" s="55"/>
      <c r="E25" s="55"/>
      <c r="F25" s="450"/>
      <c r="G25" s="173"/>
      <c r="H25" s="56"/>
    </row>
    <row r="26" spans="1:8" ht="15" customHeight="1" thickBot="1" x14ac:dyDescent="0.25">
      <c r="A26" s="201" t="s">
        <v>14</v>
      </c>
      <c r="B26" s="466" t="s">
        <v>423</v>
      </c>
      <c r="C26" s="473"/>
      <c r="D26" s="473"/>
      <c r="E26" s="468"/>
      <c r="F26" s="469"/>
      <c r="G26" s="557">
        <f>SUM(G22:G24)</f>
        <v>6199360</v>
      </c>
      <c r="H26" s="474">
        <f>SUM(H22:H24)</f>
        <v>6199360</v>
      </c>
    </row>
    <row r="27" spans="1:8" s="202" customFormat="1" ht="15" customHeight="1" thickBot="1" x14ac:dyDescent="0.25">
      <c r="A27" s="203" t="s">
        <v>111</v>
      </c>
      <c r="B27" s="475" t="s">
        <v>204</v>
      </c>
      <c r="C27" s="476"/>
      <c r="D27" s="477"/>
      <c r="E27" s="478"/>
      <c r="F27" s="479"/>
      <c r="G27" s="558">
        <v>1800000</v>
      </c>
      <c r="H27" s="480">
        <v>1800000</v>
      </c>
    </row>
    <row r="28" spans="1:8" s="202" customFormat="1" ht="15" customHeight="1" thickBot="1" x14ac:dyDescent="0.25">
      <c r="A28" s="201" t="s">
        <v>41</v>
      </c>
      <c r="B28" s="466" t="s">
        <v>425</v>
      </c>
      <c r="C28" s="473"/>
      <c r="D28" s="473"/>
      <c r="E28" s="468"/>
      <c r="F28" s="469"/>
      <c r="G28" s="557">
        <f>SUM(G27)</f>
        <v>1800000</v>
      </c>
      <c r="H28" s="474">
        <f>SUM(H27)</f>
        <v>1800000</v>
      </c>
    </row>
    <row r="29" spans="1:8" ht="15" customHeight="1" x14ac:dyDescent="0.2">
      <c r="A29" s="204" t="s">
        <v>201</v>
      </c>
      <c r="B29" s="630" t="s">
        <v>427</v>
      </c>
      <c r="C29" s="630"/>
      <c r="D29" s="630"/>
      <c r="E29" s="630"/>
      <c r="F29" s="631"/>
      <c r="G29" s="173">
        <f>D34+E34+F34</f>
        <v>12327800</v>
      </c>
      <c r="H29" s="56">
        <f>D34+E34+F34</f>
        <v>12327800</v>
      </c>
    </row>
    <row r="30" spans="1:8" ht="15" customHeight="1" x14ac:dyDescent="0.2">
      <c r="A30" s="204"/>
      <c r="B30" s="55"/>
      <c r="C30" s="481"/>
      <c r="D30" s="482" t="s">
        <v>198</v>
      </c>
      <c r="E30" s="482" t="s">
        <v>199</v>
      </c>
      <c r="F30" s="483"/>
      <c r="G30" s="553"/>
      <c r="H30" s="58"/>
    </row>
    <row r="31" spans="1:8" ht="15" customHeight="1" x14ac:dyDescent="0.2">
      <c r="A31" s="204"/>
      <c r="B31" s="55"/>
      <c r="C31" s="452" t="s">
        <v>194</v>
      </c>
      <c r="D31" s="453">
        <v>6481200</v>
      </c>
      <c r="E31" s="453">
        <v>3240600</v>
      </c>
      <c r="F31" s="484"/>
      <c r="G31" s="553"/>
      <c r="H31" s="58"/>
    </row>
    <row r="32" spans="1:8" ht="15" customHeight="1" x14ac:dyDescent="0.2">
      <c r="A32" s="204"/>
      <c r="B32" s="55"/>
      <c r="C32" s="452" t="s">
        <v>195</v>
      </c>
      <c r="D32" s="453">
        <v>1470000</v>
      </c>
      <c r="E32" s="453">
        <v>735000</v>
      </c>
      <c r="F32" s="484"/>
      <c r="G32" s="553"/>
      <c r="H32" s="58"/>
    </row>
    <row r="33" spans="1:8" ht="15" customHeight="1" x14ac:dyDescent="0.2">
      <c r="A33" s="204"/>
      <c r="B33" s="55"/>
      <c r="C33" s="452" t="s">
        <v>378</v>
      </c>
      <c r="D33" s="454"/>
      <c r="E33" s="454"/>
      <c r="F33" s="485">
        <v>401000</v>
      </c>
      <c r="G33" s="553"/>
      <c r="H33" s="58"/>
    </row>
    <row r="34" spans="1:8" ht="15" customHeight="1" x14ac:dyDescent="0.2">
      <c r="A34" s="362"/>
      <c r="B34" s="55"/>
      <c r="C34" s="452" t="s">
        <v>196</v>
      </c>
      <c r="D34" s="486">
        <f>SUM(D31:D33)</f>
        <v>7951200</v>
      </c>
      <c r="E34" s="486">
        <f>SUM(E31:E33)</f>
        <v>3975600</v>
      </c>
      <c r="F34" s="487">
        <f>SUM(F31:F33)</f>
        <v>401000</v>
      </c>
      <c r="G34" s="553"/>
      <c r="H34" s="58"/>
    </row>
    <row r="35" spans="1:8" ht="15" customHeight="1" x14ac:dyDescent="0.2">
      <c r="A35" s="204" t="s">
        <v>202</v>
      </c>
      <c r="B35" s="632" t="s">
        <v>428</v>
      </c>
      <c r="C35" s="632"/>
      <c r="D35" s="482" t="s">
        <v>198</v>
      </c>
      <c r="E35" s="482" t="s">
        <v>199</v>
      </c>
      <c r="F35" s="456"/>
      <c r="G35" s="552">
        <f>D36+E36</f>
        <v>1552300</v>
      </c>
      <c r="H35" s="297">
        <f>D36+E36</f>
        <v>1552300</v>
      </c>
    </row>
    <row r="36" spans="1:8" ht="15" customHeight="1" thickBot="1" x14ac:dyDescent="0.25">
      <c r="A36" s="362"/>
      <c r="B36" s="295"/>
      <c r="C36" s="488"/>
      <c r="D36" s="454">
        <v>1034867</v>
      </c>
      <c r="E36" s="458">
        <v>517433</v>
      </c>
      <c r="F36" s="459"/>
      <c r="G36" s="554"/>
      <c r="H36" s="460"/>
    </row>
    <row r="37" spans="1:8" ht="15" customHeight="1" thickBot="1" x14ac:dyDescent="0.25">
      <c r="A37" s="201" t="s">
        <v>42</v>
      </c>
      <c r="B37" s="466" t="s">
        <v>424</v>
      </c>
      <c r="C37" s="489"/>
      <c r="D37" s="489"/>
      <c r="E37" s="489"/>
      <c r="F37" s="469"/>
      <c r="G37" s="557">
        <f>SUM(G29:G36)</f>
        <v>13880100</v>
      </c>
      <c r="H37" s="474">
        <f>SUM(H29:H36)</f>
        <v>13880100</v>
      </c>
    </row>
    <row r="38" spans="1:8" ht="15" customHeight="1" thickBot="1" x14ac:dyDescent="0.25">
      <c r="A38" s="471" t="s">
        <v>205</v>
      </c>
      <c r="B38" s="549" t="s">
        <v>570</v>
      </c>
      <c r="C38" s="475"/>
      <c r="D38" s="475"/>
      <c r="E38" s="475"/>
      <c r="F38" s="550"/>
      <c r="G38" s="559"/>
      <c r="H38" s="551">
        <v>289317</v>
      </c>
    </row>
    <row r="39" spans="1:8" ht="15" customHeight="1" thickBot="1" x14ac:dyDescent="0.25">
      <c r="A39" s="560" t="s">
        <v>43</v>
      </c>
      <c r="B39" s="466" t="s">
        <v>571</v>
      </c>
      <c r="C39" s="489"/>
      <c r="D39" s="489"/>
      <c r="E39" s="489"/>
      <c r="F39" s="469"/>
      <c r="G39" s="561">
        <f>SUM(G38)</f>
        <v>0</v>
      </c>
      <c r="H39" s="564">
        <f>SUM(H38)</f>
        <v>289317</v>
      </c>
    </row>
    <row r="40" spans="1:8" ht="18" customHeight="1" thickBot="1" x14ac:dyDescent="0.25">
      <c r="A40" s="627" t="s">
        <v>209</v>
      </c>
      <c r="B40" s="628"/>
      <c r="C40" s="628"/>
      <c r="D40" s="628"/>
      <c r="E40" s="628"/>
      <c r="F40" s="629"/>
      <c r="G40" s="562">
        <f>G21+G26+G28+G37</f>
        <v>62098492</v>
      </c>
      <c r="H40" s="563">
        <f>H21+H26+H28+H37+H39</f>
        <v>62387809</v>
      </c>
    </row>
    <row r="41" spans="1:8" ht="13.5" thickTop="1" x14ac:dyDescent="0.2">
      <c r="A41" s="41"/>
      <c r="B41" s="38"/>
      <c r="C41" s="41"/>
      <c r="D41" s="41"/>
      <c r="E41" s="41"/>
      <c r="F41" s="41"/>
      <c r="G41" s="41"/>
      <c r="H41" s="41"/>
    </row>
  </sheetData>
  <sheetProtection selectLockedCells="1" selectUnlockedCells="1"/>
  <mergeCells count="9">
    <mergeCell ref="B9:F9"/>
    <mergeCell ref="B8:F8"/>
    <mergeCell ref="A4:H4"/>
    <mergeCell ref="A5:H5"/>
    <mergeCell ref="A40:F40"/>
    <mergeCell ref="B29:F29"/>
    <mergeCell ref="B35:C35"/>
    <mergeCell ref="B11:E11"/>
    <mergeCell ref="B10:D10"/>
  </mergeCells>
  <phoneticPr fontId="14" type="noConversion"/>
  <pageMargins left="0.74791666666666667" right="0.74791666666666667" top="0.98402777777777772" bottom="0.98402777777777772" header="0.51180555555555551" footer="0.51180555555555551"/>
  <pageSetup paperSize="9" scale="99" firstPageNumber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3"/>
  <sheetViews>
    <sheetView zoomScaleNormal="100" workbookViewId="0"/>
  </sheetViews>
  <sheetFormatPr defaultRowHeight="12.75" x14ac:dyDescent="0.2"/>
  <cols>
    <col min="1" max="1" width="5.7109375" style="1" customWidth="1"/>
    <col min="2" max="2" width="31.85546875" style="1" customWidth="1"/>
    <col min="3" max="4" width="9.7109375" customWidth="1"/>
  </cols>
  <sheetData>
    <row r="1" spans="1:7" s="38" customFormat="1" ht="15" customHeight="1" x14ac:dyDescent="0.2">
      <c r="B1" s="3"/>
      <c r="C1" s="3"/>
      <c r="D1" s="3"/>
      <c r="E1" s="3"/>
      <c r="F1" s="3"/>
      <c r="G1" s="3" t="s">
        <v>411</v>
      </c>
    </row>
    <row r="2" spans="1:7" s="38" customFormat="1" ht="15" customHeight="1" x14ac:dyDescent="0.2">
      <c r="A2" s="3"/>
      <c r="B2" s="3"/>
      <c r="C2" s="3"/>
      <c r="D2" s="3"/>
      <c r="E2" s="3"/>
      <c r="F2" s="3"/>
      <c r="G2" s="2" t="str">
        <f>'1.sz. melléklet'!G2</f>
        <v>az 9/2018. (X.04.) önkormányzati rendelethez</v>
      </c>
    </row>
    <row r="3" spans="1:7" s="38" customFormat="1" ht="15" customHeight="1" x14ac:dyDescent="0.2">
      <c r="A3" s="41"/>
      <c r="B3" s="41"/>
    </row>
    <row r="4" spans="1:7" ht="15" customHeight="1" thickBot="1" x14ac:dyDescent="0.25">
      <c r="E4" s="6" t="s">
        <v>182</v>
      </c>
    </row>
    <row r="5" spans="1:7" ht="36.75" thickTop="1" x14ac:dyDescent="0.2">
      <c r="A5" s="127" t="s">
        <v>61</v>
      </c>
      <c r="B5" s="136" t="s">
        <v>120</v>
      </c>
      <c r="C5" s="9" t="s">
        <v>474</v>
      </c>
      <c r="D5" s="9" t="s">
        <v>583</v>
      </c>
      <c r="E5" s="10" t="s">
        <v>558</v>
      </c>
      <c r="F5" s="138"/>
    </row>
    <row r="6" spans="1:7" ht="15" customHeight="1" thickBot="1" x14ac:dyDescent="0.25">
      <c r="A6" s="129" t="s">
        <v>3</v>
      </c>
      <c r="B6" s="137" t="s">
        <v>4</v>
      </c>
      <c r="C6" s="13" t="s">
        <v>5</v>
      </c>
      <c r="D6" s="13" t="s">
        <v>6</v>
      </c>
      <c r="E6" s="14" t="s">
        <v>7</v>
      </c>
      <c r="F6" s="138"/>
    </row>
    <row r="7" spans="1:7" ht="6" customHeight="1" thickTop="1" x14ac:dyDescent="0.2">
      <c r="A7" s="38"/>
      <c r="B7" s="139"/>
      <c r="C7" s="138"/>
      <c r="D7" s="490"/>
      <c r="E7" s="138"/>
      <c r="F7" s="138"/>
    </row>
    <row r="8" spans="1:7" ht="15" customHeight="1" thickBot="1" x14ac:dyDescent="0.25">
      <c r="A8" s="521" t="s">
        <v>525</v>
      </c>
      <c r="B8" s="521"/>
      <c r="C8" s="61"/>
      <c r="D8" s="491"/>
      <c r="E8" s="61"/>
      <c r="F8" s="38"/>
    </row>
    <row r="9" spans="1:7" ht="15" customHeight="1" thickTop="1" x14ac:dyDescent="0.2">
      <c r="A9" s="140" t="s">
        <v>13</v>
      </c>
      <c r="B9" s="141" t="s">
        <v>126</v>
      </c>
      <c r="C9" s="45">
        <v>13668900</v>
      </c>
      <c r="D9" s="45">
        <v>13873900</v>
      </c>
      <c r="E9" s="119">
        <f>D9/C9</f>
        <v>1.0149975491809875</v>
      </c>
      <c r="F9" s="38"/>
    </row>
    <row r="10" spans="1:7" ht="15" customHeight="1" x14ac:dyDescent="0.2">
      <c r="A10" s="278" t="s">
        <v>14</v>
      </c>
      <c r="B10" s="141" t="s">
        <v>127</v>
      </c>
      <c r="C10" s="45">
        <v>19418000</v>
      </c>
      <c r="D10" s="45">
        <v>19418000</v>
      </c>
      <c r="E10" s="119">
        <f t="shared" ref="E10:E19" si="0">D10/C10</f>
        <v>1</v>
      </c>
      <c r="F10" s="38"/>
    </row>
    <row r="11" spans="1:7" ht="15" customHeight="1" x14ac:dyDescent="0.2">
      <c r="A11" s="279" t="s">
        <v>41</v>
      </c>
      <c r="B11" s="141" t="s">
        <v>390</v>
      </c>
      <c r="C11" s="45">
        <v>80000</v>
      </c>
      <c r="D11" s="45">
        <v>80000</v>
      </c>
      <c r="E11" s="119">
        <f t="shared" si="0"/>
        <v>1</v>
      </c>
      <c r="F11" s="38"/>
    </row>
    <row r="12" spans="1:7" ht="15" customHeight="1" x14ac:dyDescent="0.2">
      <c r="A12" s="280" t="s">
        <v>42</v>
      </c>
      <c r="B12" s="141" t="s">
        <v>391</v>
      </c>
      <c r="C12" s="45">
        <v>900000</v>
      </c>
      <c r="D12" s="45">
        <v>900000</v>
      </c>
      <c r="E12" s="119">
        <f t="shared" si="0"/>
        <v>1</v>
      </c>
      <c r="F12" s="38"/>
    </row>
    <row r="13" spans="1:7" ht="15" customHeight="1" x14ac:dyDescent="0.2">
      <c r="A13" s="279" t="s">
        <v>43</v>
      </c>
      <c r="B13" s="141" t="s">
        <v>128</v>
      </c>
      <c r="C13" s="45">
        <v>715000</v>
      </c>
      <c r="D13" s="45">
        <v>715000</v>
      </c>
      <c r="E13" s="119">
        <f t="shared" si="0"/>
        <v>1</v>
      </c>
      <c r="F13" s="38"/>
    </row>
    <row r="14" spans="1:7" ht="15" customHeight="1" x14ac:dyDescent="0.2">
      <c r="A14" s="42" t="s">
        <v>44</v>
      </c>
      <c r="B14" s="141" t="s">
        <v>129</v>
      </c>
      <c r="C14" s="45">
        <v>301000</v>
      </c>
      <c r="D14" s="45">
        <v>301000</v>
      </c>
      <c r="E14" s="119">
        <f t="shared" si="0"/>
        <v>1</v>
      </c>
      <c r="F14" s="38"/>
    </row>
    <row r="15" spans="1:7" ht="15" customHeight="1" x14ac:dyDescent="0.2">
      <c r="A15" s="370" t="s">
        <v>45</v>
      </c>
      <c r="B15" s="141" t="s">
        <v>439</v>
      </c>
      <c r="C15" s="45">
        <v>397000</v>
      </c>
      <c r="D15" s="45">
        <v>397000</v>
      </c>
      <c r="E15" s="119">
        <f t="shared" si="0"/>
        <v>1</v>
      </c>
      <c r="F15" s="38"/>
    </row>
    <row r="16" spans="1:7" ht="15" customHeight="1" x14ac:dyDescent="0.2">
      <c r="A16" s="42" t="s">
        <v>63</v>
      </c>
      <c r="B16" s="141" t="s">
        <v>471</v>
      </c>
      <c r="C16" s="45">
        <v>304000</v>
      </c>
      <c r="D16" s="45">
        <v>304000</v>
      </c>
      <c r="E16" s="119">
        <f t="shared" si="0"/>
        <v>1</v>
      </c>
      <c r="F16" s="38"/>
    </row>
    <row r="17" spans="1:6" ht="15" customHeight="1" x14ac:dyDescent="0.2">
      <c r="A17" s="370" t="s">
        <v>70</v>
      </c>
      <c r="B17" s="142" t="s">
        <v>392</v>
      </c>
      <c r="C17" s="494">
        <v>340000</v>
      </c>
      <c r="D17" s="494">
        <v>340000</v>
      </c>
      <c r="E17" s="495">
        <f t="shared" si="0"/>
        <v>1</v>
      </c>
      <c r="F17" s="38"/>
    </row>
    <row r="18" spans="1:6" ht="15" customHeight="1" thickBot="1" x14ac:dyDescent="0.25">
      <c r="A18" s="370" t="s">
        <v>71</v>
      </c>
      <c r="B18" s="142" t="s">
        <v>520</v>
      </c>
      <c r="C18" s="146">
        <v>1200000</v>
      </c>
      <c r="D18" s="146">
        <v>1200000</v>
      </c>
      <c r="E18" s="208">
        <f t="shared" si="0"/>
        <v>1</v>
      </c>
      <c r="F18" s="38"/>
    </row>
    <row r="19" spans="1:6" ht="15" customHeight="1" thickTop="1" thickBot="1" x14ac:dyDescent="0.25">
      <c r="A19" s="634" t="s">
        <v>101</v>
      </c>
      <c r="B19" s="634"/>
      <c r="C19" s="143">
        <f t="shared" ref="C19" si="1">SUM(C9:C18)</f>
        <v>37323900</v>
      </c>
      <c r="D19" s="143">
        <f t="shared" ref="D19" si="2">SUM(D9:D18)</f>
        <v>37528900</v>
      </c>
      <c r="E19" s="144">
        <f t="shared" si="0"/>
        <v>1.0054924592553296</v>
      </c>
      <c r="F19" s="38"/>
    </row>
    <row r="20" spans="1:6" ht="6" customHeight="1" thickTop="1" x14ac:dyDescent="0.2">
      <c r="A20" s="38"/>
      <c r="B20" s="123"/>
      <c r="C20" s="41"/>
      <c r="D20" s="492"/>
      <c r="E20" s="206"/>
      <c r="F20" s="38"/>
    </row>
    <row r="21" spans="1:6" ht="15" customHeight="1" thickBot="1" x14ac:dyDescent="0.25">
      <c r="A21" s="521" t="s">
        <v>551</v>
      </c>
      <c r="B21" s="521"/>
      <c r="C21" s="61"/>
      <c r="D21" s="491"/>
      <c r="E21" s="207"/>
      <c r="F21" s="38"/>
    </row>
    <row r="22" spans="1:6" ht="15" customHeight="1" thickTop="1" x14ac:dyDescent="0.2">
      <c r="A22" s="140" t="s">
        <v>13</v>
      </c>
      <c r="B22" s="141" t="s">
        <v>130</v>
      </c>
      <c r="C22" s="45">
        <v>100000</v>
      </c>
      <c r="D22" s="45">
        <v>100000</v>
      </c>
      <c r="E22" s="119">
        <f t="shared" ref="E22:E34" si="3">D22/C22</f>
        <v>1</v>
      </c>
      <c r="F22" s="38"/>
    </row>
    <row r="23" spans="1:6" ht="15" customHeight="1" x14ac:dyDescent="0.2">
      <c r="A23" s="42" t="s">
        <v>14</v>
      </c>
      <c r="B23" s="141" t="s">
        <v>131</v>
      </c>
      <c r="C23" s="45">
        <v>5100000</v>
      </c>
      <c r="D23" s="45">
        <v>5100000</v>
      </c>
      <c r="E23" s="119">
        <f t="shared" si="3"/>
        <v>1</v>
      </c>
      <c r="F23" s="38"/>
    </row>
    <row r="24" spans="1:6" ht="15" customHeight="1" x14ac:dyDescent="0.2">
      <c r="A24" s="42" t="s">
        <v>41</v>
      </c>
      <c r="B24" s="141" t="s">
        <v>132</v>
      </c>
      <c r="C24" s="45">
        <v>290000</v>
      </c>
      <c r="D24" s="45">
        <v>290000</v>
      </c>
      <c r="E24" s="119">
        <f t="shared" si="3"/>
        <v>1</v>
      </c>
      <c r="F24" s="38"/>
    </row>
    <row r="25" spans="1:6" ht="15" customHeight="1" x14ac:dyDescent="0.2">
      <c r="A25" s="42" t="s">
        <v>42</v>
      </c>
      <c r="B25" s="141" t="s">
        <v>133</v>
      </c>
      <c r="C25" s="45">
        <v>2164000</v>
      </c>
      <c r="D25" s="45">
        <v>2314000</v>
      </c>
      <c r="E25" s="119">
        <f t="shared" si="3"/>
        <v>1.0693160813308689</v>
      </c>
      <c r="F25" s="38"/>
    </row>
    <row r="26" spans="1:6" ht="15" customHeight="1" x14ac:dyDescent="0.2">
      <c r="A26" s="42" t="s">
        <v>43</v>
      </c>
      <c r="B26" s="141" t="s">
        <v>134</v>
      </c>
      <c r="C26" s="45">
        <v>700000</v>
      </c>
      <c r="D26" s="45">
        <v>700000</v>
      </c>
      <c r="E26" s="119">
        <f t="shared" si="3"/>
        <v>1</v>
      </c>
      <c r="F26" s="38"/>
    </row>
    <row r="27" spans="1:6" ht="15" customHeight="1" x14ac:dyDescent="0.2">
      <c r="A27" s="42" t="s">
        <v>44</v>
      </c>
      <c r="B27" s="141" t="s">
        <v>135</v>
      </c>
      <c r="C27" s="45">
        <v>200000</v>
      </c>
      <c r="D27" s="45">
        <v>200000</v>
      </c>
      <c r="E27" s="119">
        <f t="shared" si="3"/>
        <v>1</v>
      </c>
      <c r="F27" s="38"/>
    </row>
    <row r="28" spans="1:6" ht="15" customHeight="1" x14ac:dyDescent="0.2">
      <c r="A28" s="42" t="s">
        <v>45</v>
      </c>
      <c r="B28" s="141" t="s">
        <v>136</v>
      </c>
      <c r="C28" s="45">
        <v>100000</v>
      </c>
      <c r="D28" s="45">
        <v>100000</v>
      </c>
      <c r="E28" s="119">
        <f t="shared" si="3"/>
        <v>1</v>
      </c>
      <c r="F28" s="38"/>
    </row>
    <row r="29" spans="1:6" ht="15" customHeight="1" x14ac:dyDescent="0.2">
      <c r="A29" s="42" t="s">
        <v>63</v>
      </c>
      <c r="B29" s="141" t="s">
        <v>137</v>
      </c>
      <c r="C29" s="494">
        <v>100000</v>
      </c>
      <c r="D29" s="494">
        <v>100000</v>
      </c>
      <c r="E29" s="495">
        <f t="shared" si="3"/>
        <v>1</v>
      </c>
      <c r="F29" s="38"/>
    </row>
    <row r="30" spans="1:6" ht="15" customHeight="1" x14ac:dyDescent="0.2">
      <c r="A30" s="42" t="s">
        <v>70</v>
      </c>
      <c r="B30" s="141" t="s">
        <v>517</v>
      </c>
      <c r="C30" s="45">
        <v>100000</v>
      </c>
      <c r="D30" s="45">
        <v>100000</v>
      </c>
      <c r="E30" s="119">
        <f t="shared" si="3"/>
        <v>1</v>
      </c>
      <c r="F30" s="38"/>
    </row>
    <row r="31" spans="1:6" ht="15" customHeight="1" x14ac:dyDescent="0.2">
      <c r="A31" s="42" t="s">
        <v>71</v>
      </c>
      <c r="B31" s="142" t="s">
        <v>518</v>
      </c>
      <c r="C31" s="439">
        <v>100000</v>
      </c>
      <c r="D31" s="439">
        <v>100000</v>
      </c>
      <c r="E31" s="493">
        <f t="shared" si="3"/>
        <v>1</v>
      </c>
      <c r="F31" s="38"/>
    </row>
    <row r="32" spans="1:6" ht="15" customHeight="1" x14ac:dyDescent="0.2">
      <c r="A32" s="42" t="s">
        <v>72</v>
      </c>
      <c r="B32" s="142" t="s">
        <v>519</v>
      </c>
      <c r="C32" s="439">
        <v>25000</v>
      </c>
      <c r="D32" s="439">
        <v>25000</v>
      </c>
      <c r="E32" s="493">
        <f t="shared" si="3"/>
        <v>1</v>
      </c>
      <c r="F32" s="38"/>
    </row>
    <row r="33" spans="1:6" ht="15" customHeight="1" thickBot="1" x14ac:dyDescent="0.25">
      <c r="A33" s="370" t="s">
        <v>73</v>
      </c>
      <c r="B33" s="371" t="s">
        <v>470</v>
      </c>
      <c r="C33" s="385">
        <v>125000</v>
      </c>
      <c r="D33" s="385">
        <v>125000</v>
      </c>
      <c r="E33" s="386">
        <f t="shared" si="3"/>
        <v>1</v>
      </c>
      <c r="F33" s="38"/>
    </row>
    <row r="34" spans="1:6" ht="15" customHeight="1" thickTop="1" thickBot="1" x14ac:dyDescent="0.25">
      <c r="A34" s="634" t="s">
        <v>101</v>
      </c>
      <c r="B34" s="634"/>
      <c r="C34" s="143">
        <f>SUM(C22:C33)</f>
        <v>9104000</v>
      </c>
      <c r="D34" s="143">
        <f>SUM(D22:D33)</f>
        <v>9254000</v>
      </c>
      <c r="E34" s="144">
        <f t="shared" si="3"/>
        <v>1.016476274165202</v>
      </c>
      <c r="F34" s="38"/>
    </row>
    <row r="35" spans="1:6" ht="6" customHeight="1" thickTop="1" x14ac:dyDescent="0.2">
      <c r="A35" s="38"/>
      <c r="B35" s="123"/>
      <c r="C35" s="41"/>
      <c r="D35" s="41"/>
      <c r="E35" s="206"/>
      <c r="F35" s="38"/>
    </row>
    <row r="36" spans="1:6" ht="15" customHeight="1" thickBot="1" x14ac:dyDescent="0.25">
      <c r="A36" s="635" t="s">
        <v>138</v>
      </c>
      <c r="B36" s="635"/>
      <c r="C36" s="298"/>
      <c r="D36" s="298"/>
      <c r="E36" s="428"/>
      <c r="F36" s="38"/>
    </row>
    <row r="37" spans="1:6" ht="15" customHeight="1" thickTop="1" thickBot="1" x14ac:dyDescent="0.25">
      <c r="A37" s="403" t="s">
        <v>13</v>
      </c>
      <c r="B37" s="145" t="s">
        <v>139</v>
      </c>
      <c r="C37" s="146">
        <v>0</v>
      </c>
      <c r="D37" s="146">
        <v>0</v>
      </c>
      <c r="E37" s="208"/>
      <c r="F37" s="38"/>
    </row>
    <row r="38" spans="1:6" ht="15" customHeight="1" thickTop="1" thickBot="1" x14ac:dyDescent="0.25">
      <c r="A38" s="634" t="s">
        <v>101</v>
      </c>
      <c r="B38" s="634"/>
      <c r="C38" s="143">
        <f>SUM(C37)</f>
        <v>0</v>
      </c>
      <c r="D38" s="143">
        <f t="shared" ref="D38" si="4">SUM(D37)</f>
        <v>0</v>
      </c>
      <c r="E38" s="144">
        <f>SUM(E37)</f>
        <v>0</v>
      </c>
    </row>
    <row r="40" spans="1:6" ht="14.85" customHeight="1" x14ac:dyDescent="0.2">
      <c r="A40"/>
      <c r="B40"/>
    </row>
    <row r="41" spans="1:6" ht="14.85" customHeight="1" x14ac:dyDescent="0.2">
      <c r="A41"/>
      <c r="B41"/>
    </row>
    <row r="42" spans="1:6" ht="14.85" customHeight="1" x14ac:dyDescent="0.2">
      <c r="A42"/>
      <c r="B42"/>
    </row>
    <row r="43" spans="1:6" ht="14.85" customHeight="1" x14ac:dyDescent="0.2">
      <c r="A43"/>
      <c r="B43"/>
    </row>
  </sheetData>
  <sheetProtection selectLockedCells="1" selectUnlockedCells="1"/>
  <mergeCells count="4">
    <mergeCell ref="A38:B38"/>
    <mergeCell ref="A19:B19"/>
    <mergeCell ref="A34:B34"/>
    <mergeCell ref="A36:B36"/>
  </mergeCells>
  <phoneticPr fontId="14" type="noConversion"/>
  <pageMargins left="0.74791666666666667" right="0.74791666666666667" top="0.98402777777777772" bottom="0.98402777777777772" header="0.51180555555555551" footer="0.51180555555555551"/>
  <pageSetup paperSize="9" scale="98" firstPageNumber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26"/>
  <sheetViews>
    <sheetView zoomScaleNormal="100" workbookViewId="0"/>
  </sheetViews>
  <sheetFormatPr defaultRowHeight="12.75" x14ac:dyDescent="0.2"/>
  <cols>
    <col min="1" max="1" width="5" style="1" customWidth="1"/>
    <col min="2" max="2" width="23.5703125" style="1" customWidth="1"/>
    <col min="3" max="9" width="9.7109375" style="1" customWidth="1"/>
    <col min="10" max="13" width="9.140625" style="1"/>
  </cols>
  <sheetData>
    <row r="1" spans="1:13" ht="15" customHeight="1" x14ac:dyDescent="0.2">
      <c r="B1" s="3"/>
      <c r="C1" s="3"/>
      <c r="D1" s="3"/>
      <c r="E1" s="3"/>
      <c r="F1" s="3"/>
      <c r="G1" s="3"/>
      <c r="H1" s="401" t="s">
        <v>412</v>
      </c>
      <c r="I1" s="3"/>
    </row>
    <row r="2" spans="1:13" ht="15" customHeight="1" x14ac:dyDescent="0.2">
      <c r="A2" s="3"/>
      <c r="B2" s="3"/>
      <c r="C2" s="3"/>
      <c r="D2" s="3"/>
      <c r="E2" s="3"/>
      <c r="F2" s="3"/>
      <c r="G2" s="3"/>
      <c r="H2" s="2" t="str">
        <f>'1.sz. melléklet'!G2</f>
        <v>az 9/2018. (X.04.) önkormányzati rendelethez</v>
      </c>
      <c r="J2" s="135"/>
      <c r="K2" s="135"/>
      <c r="L2" s="135"/>
      <c r="M2" s="135"/>
    </row>
    <row r="3" spans="1:13" ht="15" customHeight="1" x14ac:dyDescent="0.2">
      <c r="A3" s="64"/>
      <c r="M3"/>
    </row>
    <row r="4" spans="1:13" ht="15" customHeight="1" x14ac:dyDescent="0.2">
      <c r="A4" s="586" t="s">
        <v>140</v>
      </c>
      <c r="B4" s="586"/>
      <c r="C4" s="586"/>
      <c r="D4" s="586"/>
      <c r="E4" s="586"/>
      <c r="F4" s="586"/>
      <c r="G4" s="586"/>
      <c r="H4" s="586"/>
      <c r="I4" s="3"/>
    </row>
    <row r="5" spans="1:13" ht="15" customHeight="1" x14ac:dyDescent="0.2"/>
    <row r="6" spans="1:13" ht="15" customHeight="1" thickBot="1" x14ac:dyDescent="0.25">
      <c r="A6" s="200"/>
      <c r="G6" s="6" t="s">
        <v>182</v>
      </c>
      <c r="L6"/>
      <c r="M6"/>
    </row>
    <row r="7" spans="1:13" s="38" customFormat="1" ht="36.75" thickTop="1" x14ac:dyDescent="0.2">
      <c r="A7" s="127" t="s">
        <v>119</v>
      </c>
      <c r="B7" s="9" t="s">
        <v>2</v>
      </c>
      <c r="C7" s="9" t="s">
        <v>483</v>
      </c>
      <c r="D7" s="577" t="s">
        <v>583</v>
      </c>
      <c r="E7" s="124" t="s">
        <v>484</v>
      </c>
      <c r="F7" s="9" t="s">
        <v>472</v>
      </c>
      <c r="G7" s="432" t="s">
        <v>485</v>
      </c>
      <c r="H7" s="41"/>
      <c r="I7" s="41"/>
      <c r="J7" s="41"/>
      <c r="K7" s="41"/>
    </row>
    <row r="8" spans="1:13" s="38" customFormat="1" ht="15" customHeight="1" x14ac:dyDescent="0.2">
      <c r="A8" s="372" t="s">
        <v>3</v>
      </c>
      <c r="B8" s="147" t="s">
        <v>4</v>
      </c>
      <c r="C8" s="148" t="s">
        <v>5</v>
      </c>
      <c r="D8" s="148" t="s">
        <v>6</v>
      </c>
      <c r="E8" s="148" t="s">
        <v>7</v>
      </c>
      <c r="F8" s="434" t="s">
        <v>8</v>
      </c>
      <c r="G8" s="433" t="s">
        <v>9</v>
      </c>
      <c r="H8" s="41"/>
      <c r="I8" s="41"/>
      <c r="J8" s="41"/>
      <c r="K8" s="41"/>
    </row>
    <row r="9" spans="1:13" s="38" customFormat="1" ht="15" customHeight="1" x14ac:dyDescent="0.2">
      <c r="A9" s="640" t="s">
        <v>10</v>
      </c>
      <c r="B9" s="641"/>
      <c r="C9" s="641"/>
      <c r="D9" s="641"/>
      <c r="E9" s="641"/>
      <c r="F9" s="641"/>
      <c r="G9" s="642"/>
      <c r="H9" s="41"/>
      <c r="I9" s="41"/>
      <c r="J9" s="41"/>
      <c r="K9" s="41"/>
    </row>
    <row r="10" spans="1:13" s="38" customFormat="1" ht="24" x14ac:dyDescent="0.2">
      <c r="A10" s="373" t="s">
        <v>11</v>
      </c>
      <c r="B10" s="149" t="s">
        <v>334</v>
      </c>
      <c r="C10" s="101">
        <f>'7.sz. melléklet'!D61</f>
        <v>62098492</v>
      </c>
      <c r="D10" s="101">
        <f>'7.sz. melléklet'!E61</f>
        <v>62387809</v>
      </c>
      <c r="E10" s="101">
        <v>60000000</v>
      </c>
      <c r="F10" s="101">
        <v>60000000</v>
      </c>
      <c r="G10" s="435">
        <v>60000000</v>
      </c>
      <c r="H10" s="41"/>
      <c r="I10" s="41"/>
      <c r="J10" s="41"/>
      <c r="K10" s="41"/>
    </row>
    <row r="11" spans="1:13" s="38" customFormat="1" ht="15" customHeight="1" x14ac:dyDescent="0.2">
      <c r="A11" s="373" t="s">
        <v>18</v>
      </c>
      <c r="B11" s="149" t="s">
        <v>332</v>
      </c>
      <c r="C11" s="101">
        <f>'7.sz. melléklet'!D62</f>
        <v>15838086</v>
      </c>
      <c r="D11" s="101">
        <f>'7.sz. melléklet'!E62</f>
        <v>17071611</v>
      </c>
      <c r="E11" s="101">
        <v>2500000</v>
      </c>
      <c r="F11" s="101">
        <v>2500000</v>
      </c>
      <c r="G11" s="435">
        <v>2500000</v>
      </c>
      <c r="H11" s="41"/>
      <c r="I11" s="41"/>
      <c r="J11" s="41"/>
      <c r="K11" s="41"/>
    </row>
    <row r="12" spans="1:13" s="38" customFormat="1" ht="15" customHeight="1" x14ac:dyDescent="0.2">
      <c r="A12" s="373" t="s">
        <v>19</v>
      </c>
      <c r="B12" s="149" t="s">
        <v>15</v>
      </c>
      <c r="C12" s="101">
        <f>'7.sz. melléklet'!D66</f>
        <v>84000000</v>
      </c>
      <c r="D12" s="101">
        <f>'7.sz. melléklet'!E66</f>
        <v>84000000</v>
      </c>
      <c r="E12" s="101">
        <v>84000000</v>
      </c>
      <c r="F12" s="101">
        <v>84000000</v>
      </c>
      <c r="G12" s="435">
        <v>84000000</v>
      </c>
      <c r="H12" s="41"/>
      <c r="I12" s="41"/>
      <c r="J12" s="41"/>
      <c r="K12" s="41"/>
    </row>
    <row r="13" spans="1:13" s="38" customFormat="1" ht="15" customHeight="1" x14ac:dyDescent="0.2">
      <c r="A13" s="373" t="s">
        <v>20</v>
      </c>
      <c r="B13" s="149" t="s">
        <v>12</v>
      </c>
      <c r="C13" s="101">
        <f>'1.sz. melléklet'!C19</f>
        <v>70729687</v>
      </c>
      <c r="D13" s="101">
        <f>'1.sz. melléklet'!D19</f>
        <v>70729411</v>
      </c>
      <c r="E13" s="101">
        <v>65000000</v>
      </c>
      <c r="F13" s="101">
        <v>66500000</v>
      </c>
      <c r="G13" s="435">
        <v>68000000</v>
      </c>
      <c r="H13" s="41"/>
      <c r="I13" s="41"/>
      <c r="J13" s="41"/>
      <c r="K13" s="41"/>
    </row>
    <row r="14" spans="1:13" s="38" customFormat="1" ht="15" customHeight="1" x14ac:dyDescent="0.2">
      <c r="A14" s="373" t="s">
        <v>21</v>
      </c>
      <c r="B14" s="149" t="s">
        <v>385</v>
      </c>
      <c r="C14" s="101">
        <f>'7.sz. melléklet'!D83</f>
        <v>0</v>
      </c>
      <c r="D14" s="101">
        <f>'7.sz. melléklet'!E83</f>
        <v>0</v>
      </c>
      <c r="E14" s="101">
        <v>2500000</v>
      </c>
      <c r="F14" s="101">
        <v>3000000</v>
      </c>
      <c r="G14" s="435">
        <v>3500000</v>
      </c>
      <c r="H14" s="41"/>
      <c r="I14" s="41"/>
      <c r="J14" s="41"/>
      <c r="K14" s="41"/>
    </row>
    <row r="15" spans="1:13" s="38" customFormat="1" ht="15" customHeight="1" x14ac:dyDescent="0.2">
      <c r="A15" s="373" t="s">
        <v>24</v>
      </c>
      <c r="B15" s="149" t="s">
        <v>341</v>
      </c>
      <c r="C15" s="101">
        <f>'7.sz. melléklet'!D63+'7.sz. melléklet'!D88</f>
        <v>47439491</v>
      </c>
      <c r="D15" s="101">
        <f>'7.sz. melléklet'!E63+'7.sz. melléklet'!E88</f>
        <v>47439491</v>
      </c>
      <c r="E15" s="101">
        <v>0</v>
      </c>
      <c r="F15" s="101">
        <v>0</v>
      </c>
      <c r="G15" s="435">
        <v>0</v>
      </c>
      <c r="H15" s="41"/>
      <c r="I15" s="41"/>
      <c r="J15" s="41"/>
      <c r="K15" s="41"/>
    </row>
    <row r="16" spans="1:13" s="38" customFormat="1" ht="15" customHeight="1" x14ac:dyDescent="0.2">
      <c r="A16" s="373" t="s">
        <v>26</v>
      </c>
      <c r="B16" s="149" t="s">
        <v>396</v>
      </c>
      <c r="C16" s="101">
        <f>'7.sz. melléklet'!D93</f>
        <v>0</v>
      </c>
      <c r="D16" s="101">
        <f>'7.sz. melléklet'!E93</f>
        <v>258434</v>
      </c>
      <c r="E16" s="101">
        <v>0</v>
      </c>
      <c r="F16" s="101">
        <v>0</v>
      </c>
      <c r="G16" s="435">
        <v>0</v>
      </c>
      <c r="H16" s="41"/>
      <c r="I16" s="41"/>
      <c r="J16" s="41"/>
      <c r="K16" s="41"/>
    </row>
    <row r="17" spans="1:11" s="38" customFormat="1" ht="24" x14ac:dyDescent="0.2">
      <c r="A17" s="373" t="s">
        <v>338</v>
      </c>
      <c r="B17" s="149" t="s">
        <v>116</v>
      </c>
      <c r="C17" s="101">
        <f>'[1]8.sz. melléklet'!D92+'[1]9.sz. melléklet'!G40</f>
        <v>179039244</v>
      </c>
      <c r="D17" s="101">
        <f>'[1]8.sz. melléklet'!E92+'[1]9.sz. melléklet'!G40</f>
        <v>179039244</v>
      </c>
      <c r="E17" s="101">
        <v>90000000</v>
      </c>
      <c r="F17" s="101">
        <v>90000000</v>
      </c>
      <c r="G17" s="435">
        <v>90000000</v>
      </c>
      <c r="H17" s="41"/>
      <c r="I17" s="41"/>
      <c r="J17" s="41"/>
      <c r="K17" s="41"/>
    </row>
    <row r="18" spans="1:11" s="38" customFormat="1" ht="15" customHeight="1" x14ac:dyDescent="0.2">
      <c r="A18" s="373" t="s">
        <v>29</v>
      </c>
      <c r="B18" s="149" t="s">
        <v>339</v>
      </c>
      <c r="C18" s="101">
        <f>'7.sz. melléklet'!D91</f>
        <v>100000000</v>
      </c>
      <c r="D18" s="101">
        <f>'7.sz. melléklet'!E91</f>
        <v>100000000</v>
      </c>
      <c r="E18" s="101">
        <v>0</v>
      </c>
      <c r="F18" s="101">
        <v>0</v>
      </c>
      <c r="G18" s="435">
        <v>0</v>
      </c>
      <c r="H18" s="41"/>
      <c r="I18" s="41"/>
      <c r="J18" s="41"/>
      <c r="K18" s="41"/>
    </row>
    <row r="19" spans="1:11" s="38" customFormat="1" ht="15" customHeight="1" x14ac:dyDescent="0.2">
      <c r="A19" s="636" t="s">
        <v>141</v>
      </c>
      <c r="B19" s="637"/>
      <c r="C19" s="150">
        <f>SUM(C10:C18)</f>
        <v>559145000</v>
      </c>
      <c r="D19" s="150">
        <f t="shared" ref="D19:E19" si="0">SUM(D10:D18)</f>
        <v>560926000</v>
      </c>
      <c r="E19" s="150">
        <f t="shared" si="0"/>
        <v>304000000</v>
      </c>
      <c r="F19" s="150">
        <f>SUM(F10:F18)</f>
        <v>306000000</v>
      </c>
      <c r="G19" s="436">
        <f>SUM(G10:G18)</f>
        <v>308000000</v>
      </c>
      <c r="H19" s="41"/>
      <c r="I19" s="41"/>
      <c r="J19" s="41"/>
      <c r="K19" s="41"/>
    </row>
    <row r="20" spans="1:11" s="38" customFormat="1" ht="15" customHeight="1" x14ac:dyDescent="0.2">
      <c r="A20" s="640" t="s">
        <v>32</v>
      </c>
      <c r="B20" s="641"/>
      <c r="C20" s="641"/>
      <c r="D20" s="641"/>
      <c r="E20" s="641"/>
      <c r="F20" s="641"/>
      <c r="G20" s="642"/>
      <c r="H20" s="41"/>
      <c r="I20" s="41"/>
      <c r="J20" s="41"/>
      <c r="K20" s="41"/>
    </row>
    <row r="21" spans="1:11" s="38" customFormat="1" ht="15" customHeight="1" x14ac:dyDescent="0.2">
      <c r="A21" s="373" t="s">
        <v>11</v>
      </c>
      <c r="B21" s="149" t="s">
        <v>33</v>
      </c>
      <c r="C21" s="101">
        <f>'1.sz. melléklet'!C35</f>
        <v>232666265</v>
      </c>
      <c r="D21" s="101">
        <f>'1.sz. melléklet'!D35</f>
        <v>240799975</v>
      </c>
      <c r="E21" s="101">
        <v>203500000</v>
      </c>
      <c r="F21" s="101">
        <v>205500000</v>
      </c>
      <c r="G21" s="435">
        <v>207500000</v>
      </c>
      <c r="H21" s="41"/>
      <c r="I21" s="41"/>
      <c r="J21" s="41"/>
      <c r="K21" s="41"/>
    </row>
    <row r="22" spans="1:11" s="38" customFormat="1" ht="15" customHeight="1" x14ac:dyDescent="0.2">
      <c r="A22" s="373" t="s">
        <v>18</v>
      </c>
      <c r="B22" s="149" t="s">
        <v>34</v>
      </c>
      <c r="C22" s="101">
        <f>'7.sz. melléklet'!D37+'7.sz. melléklet'!D44+'7.sz. melléklet'!D47</f>
        <v>249993529</v>
      </c>
      <c r="D22" s="101">
        <f>'7.sz. melléklet'!E37+'7.sz. melléklet'!E44+'7.sz. melléklet'!E47</f>
        <v>251087332</v>
      </c>
      <c r="E22" s="101">
        <v>65000000</v>
      </c>
      <c r="F22" s="101">
        <v>65000000</v>
      </c>
      <c r="G22" s="435">
        <v>65000000</v>
      </c>
      <c r="H22" s="41"/>
      <c r="I22" s="41"/>
      <c r="J22" s="41"/>
      <c r="K22" s="41"/>
    </row>
    <row r="23" spans="1:11" s="38" customFormat="1" ht="15" customHeight="1" x14ac:dyDescent="0.2">
      <c r="A23" s="373" t="s">
        <v>419</v>
      </c>
      <c r="B23" s="149" t="s">
        <v>38</v>
      </c>
      <c r="C23" s="101">
        <f>'7.sz. melléklet'!D51</f>
        <v>2288178</v>
      </c>
      <c r="D23" s="101">
        <f>'7.sz. melléklet'!E51</f>
        <v>2546612</v>
      </c>
      <c r="E23" s="101">
        <v>0</v>
      </c>
      <c r="F23" s="101">
        <v>0</v>
      </c>
      <c r="G23" s="435">
        <v>0</v>
      </c>
      <c r="H23" s="41"/>
      <c r="I23" s="41"/>
      <c r="J23" s="41"/>
      <c r="K23" s="41"/>
    </row>
    <row r="24" spans="1:11" s="38" customFormat="1" ht="15" customHeight="1" x14ac:dyDescent="0.2">
      <c r="A24" s="373" t="s">
        <v>20</v>
      </c>
      <c r="B24" s="149" t="s">
        <v>142</v>
      </c>
      <c r="C24" s="101">
        <f>'7.sz. melléklet'!D36</f>
        <v>74197028</v>
      </c>
      <c r="D24" s="101">
        <f>'7.sz. melléklet'!E36</f>
        <v>66492081</v>
      </c>
      <c r="E24" s="101">
        <v>35500000</v>
      </c>
      <c r="F24" s="101">
        <v>35500000</v>
      </c>
      <c r="G24" s="435">
        <v>35500000</v>
      </c>
      <c r="H24" s="41"/>
      <c r="I24" s="41"/>
      <c r="J24" s="41"/>
      <c r="K24" s="41"/>
    </row>
    <row r="25" spans="1:11" s="38" customFormat="1" ht="15" customHeight="1" thickBot="1" x14ac:dyDescent="0.25">
      <c r="A25" s="638" t="s">
        <v>143</v>
      </c>
      <c r="B25" s="639"/>
      <c r="C25" s="374">
        <f t="shared" ref="C25:G25" si="1">SUM(C21:C24)</f>
        <v>559145000</v>
      </c>
      <c r="D25" s="374">
        <f t="shared" si="1"/>
        <v>560926000</v>
      </c>
      <c r="E25" s="374">
        <f t="shared" si="1"/>
        <v>304000000</v>
      </c>
      <c r="F25" s="374">
        <f t="shared" si="1"/>
        <v>306000000</v>
      </c>
      <c r="G25" s="437">
        <f t="shared" si="1"/>
        <v>308000000</v>
      </c>
      <c r="H25" s="41"/>
      <c r="I25" s="41"/>
      <c r="J25" s="41"/>
      <c r="K25" s="41"/>
    </row>
    <row r="26" spans="1:11" ht="13.5" thickTop="1" x14ac:dyDescent="0.2"/>
  </sheetData>
  <sheetProtection selectLockedCells="1" selectUnlockedCells="1"/>
  <mergeCells count="5">
    <mergeCell ref="A19:B19"/>
    <mergeCell ref="A25:B25"/>
    <mergeCell ref="A9:G9"/>
    <mergeCell ref="A20:G20"/>
    <mergeCell ref="A4:H4"/>
  </mergeCells>
  <phoneticPr fontId="14" type="noConversion"/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V32"/>
  <sheetViews>
    <sheetView workbookViewId="0">
      <selection sqref="A1:O1"/>
    </sheetView>
  </sheetViews>
  <sheetFormatPr defaultRowHeight="12.75" x14ac:dyDescent="0.2"/>
  <cols>
    <col min="1" max="1" width="5.28515625" style="1" customWidth="1"/>
    <col min="2" max="2" width="24" style="1" customWidth="1"/>
    <col min="3" max="15" width="7.7109375" style="1" customWidth="1"/>
  </cols>
  <sheetData>
    <row r="1" spans="1:22" ht="15" customHeight="1" x14ac:dyDescent="0.2">
      <c r="A1" s="645" t="s">
        <v>413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</row>
    <row r="2" spans="1:22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 t="str">
        <f>'1.sz. melléklet'!G2</f>
        <v>az 9/2018. (X.04.) önkormányzati rendelethez</v>
      </c>
      <c r="Q2" s="135"/>
      <c r="R2" s="135"/>
      <c r="S2" s="135"/>
      <c r="T2" s="135"/>
      <c r="U2" s="135"/>
      <c r="V2" s="135"/>
    </row>
    <row r="3" spans="1:22" ht="15" customHeight="1" x14ac:dyDescent="0.2">
      <c r="A3" s="4"/>
    </row>
    <row r="4" spans="1:22" ht="15" customHeight="1" x14ac:dyDescent="0.2">
      <c r="A4" s="586" t="s">
        <v>553</v>
      </c>
      <c r="B4" s="586"/>
      <c r="C4" s="586"/>
      <c r="D4" s="586"/>
      <c r="E4" s="586"/>
      <c r="F4" s="586"/>
      <c r="G4" s="586"/>
      <c r="H4" s="586"/>
      <c r="I4" s="586"/>
      <c r="J4" s="586"/>
      <c r="K4" s="586"/>
      <c r="L4" s="586"/>
      <c r="M4" s="586"/>
      <c r="N4" s="586"/>
      <c r="O4" s="586"/>
      <c r="P4" s="151"/>
    </row>
    <row r="5" spans="1:22" ht="15" customHeight="1" x14ac:dyDescent="0.2">
      <c r="A5" s="152"/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"/>
    </row>
    <row r="6" spans="1:22" ht="15" customHeight="1" x14ac:dyDescent="0.2">
      <c r="M6" s="646" t="s">
        <v>0</v>
      </c>
      <c r="N6" s="646"/>
      <c r="O6" s="646"/>
      <c r="P6" s="15"/>
    </row>
    <row r="7" spans="1:22" s="38" customFormat="1" ht="15" customHeight="1" x14ac:dyDescent="0.2">
      <c r="A7" s="92" t="s">
        <v>118</v>
      </c>
      <c r="B7" s="8" t="s">
        <v>2</v>
      </c>
      <c r="C7" s="8" t="s">
        <v>144</v>
      </c>
      <c r="D7" s="8" t="s">
        <v>145</v>
      </c>
      <c r="E7" s="8" t="s">
        <v>146</v>
      </c>
      <c r="F7" s="8" t="s">
        <v>147</v>
      </c>
      <c r="G7" s="8" t="s">
        <v>148</v>
      </c>
      <c r="H7" s="8" t="s">
        <v>149</v>
      </c>
      <c r="I7" s="8" t="s">
        <v>150</v>
      </c>
      <c r="J7" s="8" t="s">
        <v>151</v>
      </c>
      <c r="K7" s="8" t="s">
        <v>152</v>
      </c>
      <c r="L7" s="8" t="s">
        <v>153</v>
      </c>
      <c r="M7" s="8" t="s">
        <v>154</v>
      </c>
      <c r="N7" s="8" t="s">
        <v>155</v>
      </c>
      <c r="O7" s="153" t="s">
        <v>156</v>
      </c>
      <c r="P7" s="154"/>
    </row>
    <row r="8" spans="1:22" s="38" customFormat="1" ht="15" customHeight="1" x14ac:dyDescent="0.2">
      <c r="A8" s="94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52</v>
      </c>
      <c r="I8" s="12" t="s">
        <v>11</v>
      </c>
      <c r="J8" s="12" t="s">
        <v>157</v>
      </c>
      <c r="K8" s="12" t="s">
        <v>158</v>
      </c>
      <c r="L8" s="12" t="s">
        <v>159</v>
      </c>
      <c r="M8" s="12" t="s">
        <v>160</v>
      </c>
      <c r="N8" s="12" t="s">
        <v>161</v>
      </c>
      <c r="O8" s="155" t="s">
        <v>162</v>
      </c>
      <c r="P8" s="154"/>
    </row>
    <row r="9" spans="1:22" s="38" customFormat="1" ht="15" customHeight="1" x14ac:dyDescent="0.2">
      <c r="A9" s="647" t="s">
        <v>163</v>
      </c>
      <c r="B9" s="647"/>
      <c r="C9" s="647"/>
      <c r="D9" s="647"/>
      <c r="E9" s="647"/>
      <c r="F9" s="647"/>
      <c r="G9" s="647"/>
      <c r="H9" s="647"/>
      <c r="I9" s="647"/>
      <c r="J9" s="647"/>
      <c r="K9" s="647"/>
      <c r="L9" s="647"/>
      <c r="M9" s="647"/>
      <c r="N9" s="647"/>
      <c r="O9" s="647"/>
      <c r="P9" s="37"/>
    </row>
    <row r="10" spans="1:22" s="38" customFormat="1" ht="15" customHeight="1" x14ac:dyDescent="0.2">
      <c r="A10" s="17" t="s">
        <v>13</v>
      </c>
      <c r="B10" s="18" t="s">
        <v>164</v>
      </c>
      <c r="C10" s="19">
        <v>2300</v>
      </c>
      <c r="D10" s="19">
        <v>2380</v>
      </c>
      <c r="E10" s="19">
        <v>17000</v>
      </c>
      <c r="F10" s="19">
        <v>16000</v>
      </c>
      <c r="G10" s="19">
        <v>15000</v>
      </c>
      <c r="H10" s="19">
        <v>18000</v>
      </c>
      <c r="I10" s="19">
        <v>20000</v>
      </c>
      <c r="J10" s="19">
        <v>22000</v>
      </c>
      <c r="K10" s="19">
        <v>10000</v>
      </c>
      <c r="L10" s="19">
        <v>15000</v>
      </c>
      <c r="M10" s="19">
        <v>8000</v>
      </c>
      <c r="N10" s="19">
        <v>8000</v>
      </c>
      <c r="O10" s="30">
        <f t="shared" ref="O10:O15" si="0">SUM(C10:N10)</f>
        <v>153680</v>
      </c>
      <c r="P10" s="37"/>
      <c r="Q10" s="156"/>
      <c r="R10" s="156"/>
      <c r="S10" s="156"/>
      <c r="T10" s="156"/>
      <c r="U10" s="156"/>
    </row>
    <row r="11" spans="1:22" s="38" customFormat="1" ht="15" customHeight="1" x14ac:dyDescent="0.2">
      <c r="A11" s="17" t="s">
        <v>14</v>
      </c>
      <c r="B11" s="18" t="s">
        <v>165</v>
      </c>
      <c r="C11" s="19">
        <v>11</v>
      </c>
      <c r="D11" s="19">
        <v>11</v>
      </c>
      <c r="E11" s="19">
        <v>11</v>
      </c>
      <c r="F11" s="19">
        <v>11</v>
      </c>
      <c r="G11" s="19">
        <v>11</v>
      </c>
      <c r="H11" s="19">
        <v>11</v>
      </c>
      <c r="I11" s="19">
        <v>11</v>
      </c>
      <c r="J11" s="19">
        <v>11</v>
      </c>
      <c r="K11" s="19">
        <v>11</v>
      </c>
      <c r="L11" s="19">
        <v>11</v>
      </c>
      <c r="M11" s="19">
        <v>11</v>
      </c>
      <c r="N11" s="19">
        <v>11</v>
      </c>
      <c r="O11" s="30">
        <f t="shared" si="0"/>
        <v>132</v>
      </c>
      <c r="P11" s="37"/>
      <c r="Q11" s="156"/>
      <c r="R11" s="156"/>
      <c r="S11" s="156"/>
      <c r="T11" s="156"/>
      <c r="U11" s="156"/>
    </row>
    <row r="12" spans="1:22" s="38" customFormat="1" ht="15" customHeight="1" x14ac:dyDescent="0.2">
      <c r="A12" s="17" t="s">
        <v>41</v>
      </c>
      <c r="B12" s="18" t="s">
        <v>166</v>
      </c>
      <c r="C12" s="19">
        <v>21013</v>
      </c>
      <c r="D12" s="19">
        <v>5175</v>
      </c>
      <c r="E12" s="19">
        <v>11845</v>
      </c>
      <c r="F12" s="19">
        <v>5175</v>
      </c>
      <c r="G12" s="19">
        <v>19651</v>
      </c>
      <c r="H12" s="19">
        <v>6697</v>
      </c>
      <c r="I12" s="19">
        <v>5175</v>
      </c>
      <c r="J12" s="19">
        <v>5175</v>
      </c>
      <c r="K12" s="19">
        <v>5175</v>
      </c>
      <c r="L12" s="19">
        <v>17209</v>
      </c>
      <c r="M12" s="19">
        <v>5175</v>
      </c>
      <c r="N12" s="19">
        <v>19302</v>
      </c>
      <c r="O12" s="30">
        <f t="shared" si="0"/>
        <v>126767</v>
      </c>
      <c r="P12" s="37"/>
      <c r="Q12" s="156"/>
      <c r="R12" s="156"/>
      <c r="S12" s="156"/>
      <c r="T12" s="156"/>
      <c r="U12" s="156"/>
    </row>
    <row r="13" spans="1:22" s="38" customFormat="1" ht="15" customHeight="1" x14ac:dyDescent="0.2">
      <c r="A13" s="17" t="s">
        <v>42</v>
      </c>
      <c r="B13" s="18" t="s">
        <v>167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30">
        <f t="shared" si="0"/>
        <v>0</v>
      </c>
      <c r="P13" s="37"/>
      <c r="Q13" s="156"/>
      <c r="R13" s="156"/>
      <c r="S13" s="156"/>
      <c r="T13" s="156"/>
      <c r="U13" s="156"/>
    </row>
    <row r="14" spans="1:22" s="38" customFormat="1" ht="15" customHeight="1" x14ac:dyDescent="0.2">
      <c r="A14" s="17" t="s">
        <v>43</v>
      </c>
      <c r="B14" s="18" t="s">
        <v>579</v>
      </c>
      <c r="C14" s="19"/>
      <c r="D14" s="19">
        <v>100000</v>
      </c>
      <c r="E14" s="19"/>
      <c r="F14" s="19"/>
      <c r="G14" s="19"/>
      <c r="H14" s="19">
        <v>258</v>
      </c>
      <c r="I14" s="19"/>
      <c r="J14" s="19"/>
      <c r="K14" s="19"/>
      <c r="L14" s="19"/>
      <c r="M14" s="19"/>
      <c r="N14" s="19"/>
      <c r="O14" s="30">
        <f t="shared" si="0"/>
        <v>100258</v>
      </c>
      <c r="P14" s="37"/>
      <c r="Q14" s="156"/>
      <c r="R14" s="156"/>
      <c r="S14" s="156"/>
      <c r="T14" s="156"/>
      <c r="U14" s="156"/>
    </row>
    <row r="15" spans="1:22" s="38" customFormat="1" ht="15" customHeight="1" x14ac:dyDescent="0.2">
      <c r="A15" s="17" t="s">
        <v>44</v>
      </c>
      <c r="B15" s="18" t="s">
        <v>168</v>
      </c>
      <c r="C15" s="19">
        <v>178227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30">
        <f t="shared" si="0"/>
        <v>178227</v>
      </c>
      <c r="P15" s="37"/>
      <c r="Q15" s="156"/>
      <c r="R15" s="156"/>
      <c r="S15" s="156"/>
      <c r="T15" s="156"/>
      <c r="U15" s="156"/>
    </row>
    <row r="16" spans="1:22" s="38" customFormat="1" ht="15" customHeight="1" x14ac:dyDescent="0.2">
      <c r="A16" s="410" t="s">
        <v>45</v>
      </c>
      <c r="B16" s="157" t="s">
        <v>169</v>
      </c>
      <c r="C16" s="31">
        <f t="shared" ref="C16:N16" si="1">SUM(C10:C15)</f>
        <v>201551</v>
      </c>
      <c r="D16" s="31">
        <f t="shared" si="1"/>
        <v>107566</v>
      </c>
      <c r="E16" s="31">
        <f t="shared" si="1"/>
        <v>28856</v>
      </c>
      <c r="F16" s="31">
        <f t="shared" si="1"/>
        <v>21186</v>
      </c>
      <c r="G16" s="31">
        <f t="shared" si="1"/>
        <v>34662</v>
      </c>
      <c r="H16" s="31">
        <f t="shared" si="1"/>
        <v>24966</v>
      </c>
      <c r="I16" s="31">
        <f t="shared" si="1"/>
        <v>25186</v>
      </c>
      <c r="J16" s="31">
        <f t="shared" si="1"/>
        <v>27186</v>
      </c>
      <c r="K16" s="31">
        <f t="shared" si="1"/>
        <v>15186</v>
      </c>
      <c r="L16" s="31">
        <f t="shared" si="1"/>
        <v>32220</v>
      </c>
      <c r="M16" s="31">
        <f t="shared" si="1"/>
        <v>13186</v>
      </c>
      <c r="N16" s="31">
        <f t="shared" si="1"/>
        <v>27313</v>
      </c>
      <c r="O16" s="198">
        <f>SUM(O10:O15)</f>
        <v>559064</v>
      </c>
      <c r="P16" s="37"/>
      <c r="Q16" s="156"/>
      <c r="R16" s="156"/>
      <c r="S16" s="156"/>
      <c r="T16" s="156"/>
      <c r="U16" s="156"/>
    </row>
    <row r="17" spans="1:21" s="38" customFormat="1" ht="15" customHeight="1" x14ac:dyDescent="0.2">
      <c r="A17" s="643" t="s">
        <v>170</v>
      </c>
      <c r="B17" s="643"/>
      <c r="C17" s="644"/>
      <c r="D17" s="644"/>
      <c r="E17" s="644"/>
      <c r="F17" s="644"/>
      <c r="G17" s="644"/>
      <c r="H17" s="644"/>
      <c r="I17" s="644"/>
      <c r="J17" s="644"/>
      <c r="K17" s="644"/>
      <c r="L17" s="644"/>
      <c r="M17" s="644"/>
      <c r="N17" s="644"/>
      <c r="O17" s="643"/>
      <c r="P17" s="37"/>
      <c r="Q17" s="156"/>
      <c r="R17" s="156"/>
      <c r="S17" s="156"/>
      <c r="T17" s="156"/>
      <c r="U17" s="156"/>
    </row>
    <row r="18" spans="1:21" s="38" customFormat="1" ht="15" customHeight="1" x14ac:dyDescent="0.2">
      <c r="A18" s="17" t="s">
        <v>63</v>
      </c>
      <c r="B18" s="214" t="s">
        <v>33</v>
      </c>
      <c r="C18" s="431">
        <v>12850</v>
      </c>
      <c r="D18" s="431">
        <v>15850</v>
      </c>
      <c r="E18" s="431">
        <v>12850</v>
      </c>
      <c r="F18" s="431">
        <v>13850</v>
      </c>
      <c r="G18" s="431">
        <v>19750</v>
      </c>
      <c r="H18" s="431">
        <v>27529</v>
      </c>
      <c r="I18" s="431">
        <v>19750</v>
      </c>
      <c r="J18" s="431">
        <v>19750</v>
      </c>
      <c r="K18" s="431">
        <v>12850</v>
      </c>
      <c r="L18" s="431">
        <v>12850</v>
      </c>
      <c r="M18" s="431">
        <v>12850</v>
      </c>
      <c r="N18" s="431">
        <v>12926</v>
      </c>
      <c r="O18" s="46">
        <f>SUM(C18:N18)</f>
        <v>193655</v>
      </c>
      <c r="P18" s="37"/>
      <c r="Q18" s="156"/>
      <c r="R18" s="156"/>
      <c r="S18" s="156"/>
      <c r="T18" s="156"/>
      <c r="U18" s="156"/>
    </row>
    <row r="19" spans="1:21" s="38" customFormat="1" ht="15" customHeight="1" x14ac:dyDescent="0.2">
      <c r="A19" s="17" t="s">
        <v>70</v>
      </c>
      <c r="B19" s="18" t="s">
        <v>175</v>
      </c>
      <c r="C19" s="44">
        <v>1239</v>
      </c>
      <c r="D19" s="44">
        <v>5320</v>
      </c>
      <c r="E19" s="44">
        <v>1723</v>
      </c>
      <c r="F19" s="44">
        <v>3079</v>
      </c>
      <c r="G19" s="44">
        <v>1539</v>
      </c>
      <c r="H19" s="44">
        <v>2742</v>
      </c>
      <c r="I19" s="44">
        <v>2779</v>
      </c>
      <c r="J19" s="44">
        <v>1440</v>
      </c>
      <c r="K19" s="44">
        <v>1643</v>
      </c>
      <c r="L19" s="44">
        <v>2779</v>
      </c>
      <c r="M19" s="44">
        <v>1239</v>
      </c>
      <c r="N19" s="44">
        <v>1843</v>
      </c>
      <c r="O19" s="30">
        <f t="shared" ref="O19:O25" si="2">SUM(C19:N19)</f>
        <v>27365</v>
      </c>
      <c r="P19" s="37"/>
      <c r="Q19" s="156"/>
      <c r="R19" s="156"/>
      <c r="S19" s="156"/>
      <c r="T19" s="156"/>
      <c r="U19" s="156"/>
    </row>
    <row r="20" spans="1:21" s="38" customFormat="1" ht="15" customHeight="1" x14ac:dyDescent="0.2">
      <c r="A20" s="17" t="s">
        <v>71</v>
      </c>
      <c r="B20" s="18" t="s">
        <v>171</v>
      </c>
      <c r="C20" s="19"/>
      <c r="D20" s="19"/>
      <c r="E20" s="19"/>
      <c r="F20" s="19">
        <v>4272</v>
      </c>
      <c r="G20" s="19">
        <v>14884</v>
      </c>
      <c r="H20" s="19"/>
      <c r="I20" s="19"/>
      <c r="J20" s="19"/>
      <c r="K20" s="19">
        <v>1047</v>
      </c>
      <c r="L20" s="19">
        <v>19978</v>
      </c>
      <c r="M20" s="19"/>
      <c r="N20" s="19"/>
      <c r="O20" s="30">
        <f t="shared" si="2"/>
        <v>40181</v>
      </c>
      <c r="P20" s="37"/>
      <c r="Q20" s="156"/>
      <c r="R20" s="156"/>
      <c r="S20" s="156"/>
      <c r="T20" s="156"/>
      <c r="U20" s="156"/>
    </row>
    <row r="21" spans="1:21" s="38" customFormat="1" ht="15" customHeight="1" x14ac:dyDescent="0.2">
      <c r="A21" s="17" t="s">
        <v>72</v>
      </c>
      <c r="B21" s="18" t="s">
        <v>336</v>
      </c>
      <c r="C21" s="19">
        <v>1300</v>
      </c>
      <c r="D21" s="19">
        <v>5200</v>
      </c>
      <c r="E21" s="19">
        <v>28000</v>
      </c>
      <c r="F21" s="19">
        <v>15000</v>
      </c>
      <c r="G21" s="19">
        <v>25000</v>
      </c>
      <c r="H21" s="19">
        <v>44000</v>
      </c>
      <c r="I21" s="19">
        <v>14230</v>
      </c>
      <c r="J21" s="19">
        <v>20000</v>
      </c>
      <c r="K21" s="19">
        <v>8000</v>
      </c>
      <c r="L21" s="19">
        <v>30000</v>
      </c>
      <c r="M21" s="19">
        <v>1900</v>
      </c>
      <c r="N21" s="19">
        <v>16776</v>
      </c>
      <c r="O21" s="30">
        <f t="shared" si="2"/>
        <v>209406</v>
      </c>
      <c r="P21" s="37"/>
      <c r="Q21" s="156"/>
      <c r="R21" s="156"/>
      <c r="S21" s="156"/>
      <c r="T21" s="156"/>
      <c r="U21" s="156"/>
    </row>
    <row r="22" spans="1:21" s="38" customFormat="1" ht="15" customHeight="1" x14ac:dyDescent="0.2">
      <c r="A22" s="17" t="s">
        <v>73</v>
      </c>
      <c r="B22" s="18" t="s">
        <v>38</v>
      </c>
      <c r="C22" s="19">
        <v>3906</v>
      </c>
      <c r="D22" s="19">
        <v>1618</v>
      </c>
      <c r="E22" s="19">
        <v>1618</v>
      </c>
      <c r="F22" s="19">
        <v>1618</v>
      </c>
      <c r="G22" s="19">
        <v>1618</v>
      </c>
      <c r="H22" s="19">
        <v>1878</v>
      </c>
      <c r="I22" s="19">
        <v>1618</v>
      </c>
      <c r="J22" s="19">
        <v>1618</v>
      </c>
      <c r="K22" s="19">
        <v>1618</v>
      </c>
      <c r="L22" s="19">
        <v>1618</v>
      </c>
      <c r="M22" s="19">
        <v>1618</v>
      </c>
      <c r="N22" s="19">
        <v>1619</v>
      </c>
      <c r="O22" s="30">
        <f>SUM(C22:N22)</f>
        <v>21965</v>
      </c>
      <c r="P22" s="37"/>
      <c r="Q22" s="156"/>
      <c r="R22" s="156"/>
      <c r="S22" s="156"/>
      <c r="T22" s="156"/>
      <c r="U22" s="156"/>
    </row>
    <row r="23" spans="1:21" s="38" customFormat="1" ht="15" customHeight="1" x14ac:dyDescent="0.2">
      <c r="A23" s="17" t="s">
        <v>74</v>
      </c>
      <c r="B23" s="18" t="s">
        <v>172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30">
        <f t="shared" si="2"/>
        <v>0</v>
      </c>
      <c r="P23" s="37"/>
      <c r="Q23" s="156"/>
      <c r="R23" s="156"/>
      <c r="S23" s="156"/>
      <c r="T23" s="156"/>
      <c r="U23" s="156"/>
    </row>
    <row r="24" spans="1:21" s="38" customFormat="1" ht="15" customHeight="1" x14ac:dyDescent="0.2">
      <c r="A24" s="410" t="s">
        <v>75</v>
      </c>
      <c r="B24" s="157" t="s">
        <v>173</v>
      </c>
      <c r="C24" s="31">
        <f t="shared" ref="C24:N24" si="3">SUM(C18:C23)</f>
        <v>19295</v>
      </c>
      <c r="D24" s="31">
        <f t="shared" si="3"/>
        <v>27988</v>
      </c>
      <c r="E24" s="31">
        <f t="shared" si="3"/>
        <v>44191</v>
      </c>
      <c r="F24" s="31">
        <f t="shared" si="3"/>
        <v>37819</v>
      </c>
      <c r="G24" s="31">
        <f t="shared" si="3"/>
        <v>62791</v>
      </c>
      <c r="H24" s="31">
        <f t="shared" si="3"/>
        <v>76149</v>
      </c>
      <c r="I24" s="31">
        <f t="shared" si="3"/>
        <v>38377</v>
      </c>
      <c r="J24" s="31">
        <f t="shared" si="3"/>
        <v>42808</v>
      </c>
      <c r="K24" s="31">
        <f t="shared" si="3"/>
        <v>25158</v>
      </c>
      <c r="L24" s="31">
        <f t="shared" si="3"/>
        <v>67225</v>
      </c>
      <c r="M24" s="31">
        <f t="shared" si="3"/>
        <v>17607</v>
      </c>
      <c r="N24" s="31">
        <f t="shared" si="3"/>
        <v>33164</v>
      </c>
      <c r="O24" s="198">
        <f t="shared" si="2"/>
        <v>492572</v>
      </c>
      <c r="P24" s="37"/>
      <c r="Q24" s="156"/>
      <c r="R24" s="156"/>
      <c r="S24" s="156"/>
      <c r="T24" s="156"/>
      <c r="U24" s="156"/>
    </row>
    <row r="25" spans="1:21" s="38" customFormat="1" ht="15" customHeight="1" x14ac:dyDescent="0.2">
      <c r="A25" s="17" t="s">
        <v>76</v>
      </c>
      <c r="B25" s="18" t="s">
        <v>174</v>
      </c>
      <c r="C25" s="19">
        <f t="shared" ref="C25:N25" si="4">C16-C24</f>
        <v>182256</v>
      </c>
      <c r="D25" s="19">
        <f t="shared" si="4"/>
        <v>79578</v>
      </c>
      <c r="E25" s="19">
        <f t="shared" si="4"/>
        <v>-15335</v>
      </c>
      <c r="F25" s="19">
        <f t="shared" si="4"/>
        <v>-16633</v>
      </c>
      <c r="G25" s="19">
        <f t="shared" si="4"/>
        <v>-28129</v>
      </c>
      <c r="H25" s="19">
        <f t="shared" si="4"/>
        <v>-51183</v>
      </c>
      <c r="I25" s="19">
        <f t="shared" si="4"/>
        <v>-13191</v>
      </c>
      <c r="J25" s="19">
        <f t="shared" si="4"/>
        <v>-15622</v>
      </c>
      <c r="K25" s="19">
        <f t="shared" si="4"/>
        <v>-9972</v>
      </c>
      <c r="L25" s="19">
        <f t="shared" si="4"/>
        <v>-35005</v>
      </c>
      <c r="M25" s="19">
        <f t="shared" si="4"/>
        <v>-4421</v>
      </c>
      <c r="N25" s="19">
        <f t="shared" si="4"/>
        <v>-5851</v>
      </c>
      <c r="O25" s="30">
        <f t="shared" si="2"/>
        <v>66492</v>
      </c>
      <c r="P25" s="37"/>
      <c r="Q25" s="156"/>
      <c r="R25" s="156"/>
      <c r="S25" s="156"/>
      <c r="T25" s="156"/>
      <c r="U25" s="156"/>
    </row>
    <row r="26" spans="1:21" s="38" customFormat="1" ht="15" customHeight="1" x14ac:dyDescent="0.2">
      <c r="A26" s="158"/>
      <c r="B26" s="54" t="s">
        <v>420</v>
      </c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159"/>
      <c r="P26" s="37"/>
    </row>
    <row r="28" spans="1:21" x14ac:dyDescent="0.2">
      <c r="N28" s="160"/>
    </row>
    <row r="29" spans="1:21" x14ac:dyDescent="0.2"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</row>
    <row r="30" spans="1:21" x14ac:dyDescent="0.2">
      <c r="D30" s="160"/>
      <c r="F30" s="160"/>
      <c r="I30" s="160"/>
      <c r="L30" s="160"/>
    </row>
    <row r="32" spans="1:21" x14ac:dyDescent="0.2"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</row>
  </sheetData>
  <sheetProtection selectLockedCells="1" selectUnlockedCells="1"/>
  <mergeCells count="5">
    <mergeCell ref="A17:O17"/>
    <mergeCell ref="A1:O1"/>
    <mergeCell ref="A4:O4"/>
    <mergeCell ref="M6:O6"/>
    <mergeCell ref="A9:O9"/>
  </mergeCells>
  <phoneticPr fontId="14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13</vt:i4>
      </vt:variant>
      <vt:variant>
        <vt:lpstr>Névvel ellátott tartományok</vt:lpstr>
      </vt:variant>
      <vt:variant>
        <vt:i4>3</vt:i4>
      </vt:variant>
    </vt:vector>
  </HeadingPairs>
  <TitlesOfParts>
    <vt:vector size="16" baseType="lpstr">
      <vt:lpstr>1.sz. melléklet</vt:lpstr>
      <vt:lpstr>2.sz. melléklet</vt:lpstr>
      <vt:lpstr>3. sz. melléklet</vt:lpstr>
      <vt:lpstr>4.sz. melléklet</vt:lpstr>
      <vt:lpstr>5.sz. melléklet</vt:lpstr>
      <vt:lpstr>6. sz. melléklet </vt:lpstr>
      <vt:lpstr>7.sz. melléklet</vt:lpstr>
      <vt:lpstr>8.sz. melléklet</vt:lpstr>
      <vt:lpstr>9.sz. melléklet</vt:lpstr>
      <vt:lpstr>10.sz. melléklet</vt:lpstr>
      <vt:lpstr>11.sz. melléklet</vt:lpstr>
      <vt:lpstr>12.sz melléklet</vt:lpstr>
      <vt:lpstr>13.sz. melléklet</vt:lpstr>
      <vt:lpstr>'1.sz. melléklet'!Nyomtatási_terület</vt:lpstr>
      <vt:lpstr>'10.sz. melléklet'!Nyomtatási_terület</vt:lpstr>
      <vt:lpstr>'13.sz. melléklet'!Nyomtatási_terület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</dc:creator>
  <cp:lastModifiedBy>User</cp:lastModifiedBy>
  <cp:lastPrinted>2018-10-03T13:08:24Z</cp:lastPrinted>
  <dcterms:created xsi:type="dcterms:W3CDTF">2014-02-03T15:00:44Z</dcterms:created>
  <dcterms:modified xsi:type="dcterms:W3CDTF">2018-10-03T13:20:35Z</dcterms:modified>
</cp:coreProperties>
</file>