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estület\2017. évi előterjesztések\2017.06.29. rendes\Rendeletek\"/>
    </mc:Choice>
  </mc:AlternateContent>
  <bookViews>
    <workbookView xWindow="0" yWindow="0" windowWidth="28800" windowHeight="12675" tabRatio="597"/>
  </bookViews>
  <sheets>
    <sheet name="1. m. bevételek (3)" sheetId="173" r:id="rId1"/>
    <sheet name="2. m. kiadások (3)" sheetId="174" r:id="rId2"/>
    <sheet name="2.a KÖH (2)" sheetId="175" r:id="rId3"/>
    <sheet name="4. melléklet (2)" sheetId="176" r:id="rId4"/>
  </sheets>
  <definedNames>
    <definedName name="_xlnm.Print_Titles" localSheetId="0">'1. m. bevételek (3)'!$7:$9</definedName>
    <definedName name="_xlnm.Print_Titles" localSheetId="1">'2. m. kiadások (3)'!$7:$9</definedName>
    <definedName name="_xlnm.Print_Titles" localSheetId="2">'2.a KÖH (2)'!$8:$8</definedName>
    <definedName name="_xlnm.Print_Area" localSheetId="0">'1. m. bevételek (3)'!$A$1:$K$222</definedName>
    <definedName name="_xlnm.Print_Area" localSheetId="1">'2. m. kiadások (3)'!$A$1:$K$372</definedName>
    <definedName name="_xlnm.Print_Area" localSheetId="2">'2.a KÖH (2)'!$A$1:$S$13</definedName>
  </definedNames>
  <calcPr calcId="162913"/>
</workbook>
</file>

<file path=xl/calcChain.xml><?xml version="1.0" encoding="utf-8"?>
<calcChain xmlns="http://schemas.openxmlformats.org/spreadsheetml/2006/main">
  <c r="I299" i="174" l="1"/>
  <c r="H17" i="173"/>
  <c r="I16" i="173"/>
  <c r="I17" i="173" s="1"/>
  <c r="H16" i="173"/>
  <c r="I113" i="173" l="1"/>
  <c r="H113" i="173"/>
  <c r="H40" i="174"/>
  <c r="J113" i="173" l="1"/>
  <c r="H216" i="174"/>
  <c r="I216" i="174"/>
  <c r="H260" i="174"/>
  <c r="H299" i="174" s="1"/>
  <c r="I324" i="174"/>
  <c r="H302" i="174" l="1"/>
  <c r="H324" i="174" s="1"/>
  <c r="I342" i="174"/>
  <c r="H342" i="174"/>
  <c r="H110" i="174"/>
  <c r="I332" i="174"/>
  <c r="H332" i="174"/>
  <c r="I185" i="174"/>
  <c r="H93" i="174"/>
  <c r="H119" i="174" l="1"/>
  <c r="H137" i="174"/>
  <c r="H345" i="174"/>
  <c r="I356" i="174"/>
  <c r="J356" i="174"/>
  <c r="K356" i="174"/>
  <c r="H356" i="174"/>
  <c r="I243" i="174"/>
  <c r="H243" i="174"/>
  <c r="K368" i="174" l="1"/>
  <c r="J368" i="174"/>
  <c r="I368" i="174"/>
  <c r="H368" i="174"/>
  <c r="K351" i="174"/>
  <c r="J351" i="174"/>
  <c r="I351" i="174"/>
  <c r="H351" i="174"/>
  <c r="H358" i="174" s="1"/>
  <c r="K342" i="174"/>
  <c r="J342" i="174"/>
  <c r="K332" i="174"/>
  <c r="J332" i="174"/>
  <c r="K324" i="174"/>
  <c r="J324" i="174"/>
  <c r="K299" i="174"/>
  <c r="J299" i="174"/>
  <c r="K255" i="174"/>
  <c r="J255" i="174"/>
  <c r="I255" i="174"/>
  <c r="H255" i="174"/>
  <c r="K249" i="174"/>
  <c r="J249" i="174"/>
  <c r="I249" i="174"/>
  <c r="I257" i="174" s="1"/>
  <c r="H249" i="174"/>
  <c r="H257" i="174" s="1"/>
  <c r="K243" i="174"/>
  <c r="J243" i="174"/>
  <c r="K216" i="174"/>
  <c r="J216" i="174"/>
  <c r="K207" i="174"/>
  <c r="J207" i="174"/>
  <c r="I207" i="174"/>
  <c r="H207" i="174"/>
  <c r="K185" i="174"/>
  <c r="J185" i="174"/>
  <c r="H89" i="174"/>
  <c r="H185" i="174" s="1"/>
  <c r="K85" i="174"/>
  <c r="J85" i="174"/>
  <c r="I85" i="174"/>
  <c r="H85" i="174"/>
  <c r="K75" i="174"/>
  <c r="J75" i="174"/>
  <c r="I75" i="174"/>
  <c r="H75" i="174"/>
  <c r="K63" i="174"/>
  <c r="K64" i="174" s="1"/>
  <c r="J63" i="174"/>
  <c r="J64" i="174" s="1"/>
  <c r="I63" i="174"/>
  <c r="I64" i="174" s="1"/>
  <c r="H63" i="174"/>
  <c r="K48" i="174"/>
  <c r="K49" i="174" s="1"/>
  <c r="J48" i="174"/>
  <c r="J49" i="174" s="1"/>
  <c r="I48" i="174"/>
  <c r="I49" i="174" s="1"/>
  <c r="H48" i="174"/>
  <c r="H49" i="174" s="1"/>
  <c r="K37" i="174"/>
  <c r="K40" i="174" s="1"/>
  <c r="J37" i="174"/>
  <c r="J40" i="174" s="1"/>
  <c r="I37" i="174"/>
  <c r="I40" i="174" s="1"/>
  <c r="K28" i="174"/>
  <c r="J28" i="174"/>
  <c r="I28" i="174"/>
  <c r="H28" i="174"/>
  <c r="K25" i="174"/>
  <c r="K29" i="174" s="1"/>
  <c r="J25" i="174"/>
  <c r="J29" i="174" s="1"/>
  <c r="I25" i="174"/>
  <c r="I29" i="174" s="1"/>
  <c r="H25" i="174"/>
  <c r="K16" i="174"/>
  <c r="K17" i="174" s="1"/>
  <c r="J16" i="174"/>
  <c r="J17" i="174" s="1"/>
  <c r="I16" i="174"/>
  <c r="I17" i="174" s="1"/>
  <c r="H16" i="174"/>
  <c r="K217" i="173"/>
  <c r="J217" i="173"/>
  <c r="I217" i="173"/>
  <c r="H217" i="173"/>
  <c r="K210" i="173"/>
  <c r="J210" i="173"/>
  <c r="I210" i="173"/>
  <c r="H210" i="173"/>
  <c r="K198" i="173"/>
  <c r="J198" i="173"/>
  <c r="I198" i="173"/>
  <c r="H198" i="173"/>
  <c r="K179" i="173"/>
  <c r="K181" i="173" s="1"/>
  <c r="J179" i="173"/>
  <c r="J181" i="173" s="1"/>
  <c r="I179" i="173"/>
  <c r="I181" i="173" s="1"/>
  <c r="H179" i="173"/>
  <c r="H181" i="173" s="1"/>
  <c r="K169" i="173"/>
  <c r="J169" i="173"/>
  <c r="I169" i="173"/>
  <c r="H169" i="173"/>
  <c r="K161" i="173"/>
  <c r="K171" i="173" s="1"/>
  <c r="J161" i="173"/>
  <c r="J171" i="173" s="1"/>
  <c r="I161" i="173"/>
  <c r="I171" i="173" s="1"/>
  <c r="H161" i="173"/>
  <c r="H171" i="173" s="1"/>
  <c r="K152" i="173"/>
  <c r="J152" i="173"/>
  <c r="I152" i="173"/>
  <c r="H152" i="173"/>
  <c r="K145" i="173"/>
  <c r="K154" i="173" s="1"/>
  <c r="J145" i="173"/>
  <c r="J154" i="173" s="1"/>
  <c r="I145" i="173"/>
  <c r="I154" i="173" s="1"/>
  <c r="H145" i="173"/>
  <c r="H154" i="173" s="1"/>
  <c r="K132" i="173"/>
  <c r="J132" i="173"/>
  <c r="I132" i="173"/>
  <c r="H132" i="173"/>
  <c r="K113" i="173"/>
  <c r="K106" i="173"/>
  <c r="K118" i="173" s="1"/>
  <c r="J106" i="173"/>
  <c r="J118" i="173" s="1"/>
  <c r="I106" i="173"/>
  <c r="I118" i="173" s="1"/>
  <c r="H106" i="173"/>
  <c r="H118" i="173" s="1"/>
  <c r="K92" i="173"/>
  <c r="J92" i="173"/>
  <c r="I92" i="173"/>
  <c r="H92" i="173"/>
  <c r="K87" i="173"/>
  <c r="J87" i="173"/>
  <c r="I87" i="173"/>
  <c r="H87" i="173"/>
  <c r="K84" i="173"/>
  <c r="K94" i="173" s="1"/>
  <c r="J84" i="173"/>
  <c r="J94" i="173" s="1"/>
  <c r="I84" i="173"/>
  <c r="I94" i="173" s="1"/>
  <c r="H84" i="173"/>
  <c r="H94" i="173" s="1"/>
  <c r="K75" i="173"/>
  <c r="J75" i="173"/>
  <c r="I75" i="173"/>
  <c r="H75" i="173"/>
  <c r="K56" i="173"/>
  <c r="J56" i="173"/>
  <c r="I56" i="173"/>
  <c r="H56" i="173"/>
  <c r="K52" i="173"/>
  <c r="K57" i="173" s="1"/>
  <c r="J52" i="173"/>
  <c r="J57" i="173" s="1"/>
  <c r="I52" i="173"/>
  <c r="I57" i="173" s="1"/>
  <c r="H52" i="173"/>
  <c r="H57" i="173" s="1"/>
  <c r="K44" i="173"/>
  <c r="J44" i="173"/>
  <c r="I43" i="173"/>
  <c r="I44" i="173" s="1"/>
  <c r="H43" i="173"/>
  <c r="H44" i="173" s="1"/>
  <c r="K36" i="173"/>
  <c r="J36" i="173"/>
  <c r="I35" i="173"/>
  <c r="I36" i="173" s="1"/>
  <c r="H35" i="173"/>
  <c r="H36" i="173" s="1"/>
  <c r="I27" i="173"/>
  <c r="H27" i="173"/>
  <c r="K23" i="173"/>
  <c r="K28" i="173" s="1"/>
  <c r="J23" i="173"/>
  <c r="J28" i="173" s="1"/>
  <c r="I23" i="173"/>
  <c r="I28" i="173" s="1"/>
  <c r="H23" i="173"/>
  <c r="H28" i="173" s="1"/>
  <c r="K17" i="173"/>
  <c r="J17" i="173"/>
  <c r="K46" i="173" l="1"/>
  <c r="J51" i="174"/>
  <c r="K257" i="174"/>
  <c r="J257" i="174"/>
  <c r="I46" i="173"/>
  <c r="H51" i="174"/>
  <c r="K183" i="173"/>
  <c r="J46" i="173"/>
  <c r="H183" i="173"/>
  <c r="J358" i="174"/>
  <c r="J360" i="174" s="1"/>
  <c r="J372" i="174" s="1"/>
  <c r="K358" i="174"/>
  <c r="K360" i="174" s="1"/>
  <c r="I358" i="174"/>
  <c r="I360" i="174" s="1"/>
  <c r="I51" i="174"/>
  <c r="K51" i="174"/>
  <c r="H360" i="174"/>
  <c r="J183" i="173"/>
  <c r="J186" i="173" s="1"/>
  <c r="J221" i="173" s="1"/>
  <c r="K186" i="173"/>
  <c r="K221" i="173" s="1"/>
  <c r="I183" i="173"/>
  <c r="H46" i="173"/>
  <c r="J31" i="176"/>
  <c r="I31" i="176"/>
  <c r="H31" i="176"/>
  <c r="H34" i="176" s="1"/>
  <c r="D31" i="176"/>
  <c r="D34" i="176" s="1"/>
  <c r="C31" i="176"/>
  <c r="B31" i="176"/>
  <c r="J21" i="176"/>
  <c r="I21" i="176"/>
  <c r="H21" i="176"/>
  <c r="D21" i="176"/>
  <c r="C21" i="176"/>
  <c r="B21" i="176"/>
  <c r="Q13" i="175"/>
  <c r="P13" i="175"/>
  <c r="O13" i="175"/>
  <c r="N13" i="175"/>
  <c r="M13" i="175"/>
  <c r="L13" i="175"/>
  <c r="K13" i="175"/>
  <c r="J13" i="175"/>
  <c r="I13" i="175"/>
  <c r="H13" i="175"/>
  <c r="G13" i="175"/>
  <c r="F13" i="175"/>
  <c r="E13" i="175"/>
  <c r="C13" i="175"/>
  <c r="S12" i="175"/>
  <c r="R12" i="175"/>
  <c r="S11" i="175"/>
  <c r="R11" i="175"/>
  <c r="S10" i="175"/>
  <c r="S13" i="175" s="1"/>
  <c r="D10" i="175"/>
  <c r="D13" i="175" s="1"/>
  <c r="B10" i="175"/>
  <c r="B13" i="175" s="1"/>
  <c r="G368" i="174"/>
  <c r="F368" i="174"/>
  <c r="E368" i="174"/>
  <c r="D368" i="174"/>
  <c r="G356" i="174"/>
  <c r="F356" i="174"/>
  <c r="E356" i="174"/>
  <c r="D356" i="174"/>
  <c r="G351" i="174"/>
  <c r="F351" i="174"/>
  <c r="E351" i="174"/>
  <c r="D351" i="174"/>
  <c r="G342" i="174"/>
  <c r="F342" i="174"/>
  <c r="E342" i="174"/>
  <c r="D342" i="174"/>
  <c r="G332" i="174"/>
  <c r="F332" i="174"/>
  <c r="F358" i="174" s="1"/>
  <c r="E332" i="174"/>
  <c r="E358" i="174" s="1"/>
  <c r="D332" i="174"/>
  <c r="G324" i="174"/>
  <c r="F324" i="174"/>
  <c r="E324" i="174"/>
  <c r="D324" i="174"/>
  <c r="G299" i="174"/>
  <c r="F299" i="174"/>
  <c r="E299" i="174"/>
  <c r="D299" i="174"/>
  <c r="G255" i="174"/>
  <c r="F255" i="174"/>
  <c r="E255" i="174"/>
  <c r="D255" i="174"/>
  <c r="G249" i="174"/>
  <c r="F249" i="174"/>
  <c r="E249" i="174"/>
  <c r="D249" i="174"/>
  <c r="G243" i="174"/>
  <c r="F243" i="174"/>
  <c r="E243" i="174"/>
  <c r="D243" i="174"/>
  <c r="G216" i="174"/>
  <c r="G257" i="174" s="1"/>
  <c r="F216" i="174"/>
  <c r="F257" i="174" s="1"/>
  <c r="E216" i="174"/>
  <c r="E257" i="174" s="1"/>
  <c r="D216" i="174"/>
  <c r="G207" i="174"/>
  <c r="F207" i="174"/>
  <c r="E207" i="174"/>
  <c r="D207" i="174"/>
  <c r="G185" i="174"/>
  <c r="F185" i="174"/>
  <c r="E185" i="174"/>
  <c r="D139" i="174"/>
  <c r="D89" i="174"/>
  <c r="D185" i="174" s="1"/>
  <c r="G85" i="174"/>
  <c r="F85" i="174"/>
  <c r="E85" i="174"/>
  <c r="D85" i="174"/>
  <c r="G75" i="174"/>
  <c r="F75" i="174"/>
  <c r="E75" i="174"/>
  <c r="D75" i="174"/>
  <c r="G63" i="174"/>
  <c r="G64" i="174" s="1"/>
  <c r="F63" i="174"/>
  <c r="F64" i="174" s="1"/>
  <c r="E63" i="174"/>
  <c r="E64" i="174" s="1"/>
  <c r="D63" i="174"/>
  <c r="D64" i="174" s="1"/>
  <c r="G48" i="174"/>
  <c r="G49" i="174" s="1"/>
  <c r="F48" i="174"/>
  <c r="F49" i="174" s="1"/>
  <c r="E48" i="174"/>
  <c r="E49" i="174" s="1"/>
  <c r="D48" i="174"/>
  <c r="D49" i="174" s="1"/>
  <c r="D40" i="174"/>
  <c r="G37" i="174"/>
  <c r="G40" i="174" s="1"/>
  <c r="F37" i="174"/>
  <c r="F40" i="174" s="1"/>
  <c r="E37" i="174"/>
  <c r="E40" i="174" s="1"/>
  <c r="G28" i="174"/>
  <c r="F28" i="174"/>
  <c r="E28" i="174"/>
  <c r="D28" i="174"/>
  <c r="G25" i="174"/>
  <c r="G29" i="174" s="1"/>
  <c r="F25" i="174"/>
  <c r="F29" i="174" s="1"/>
  <c r="E25" i="174"/>
  <c r="E29" i="174" s="1"/>
  <c r="D25" i="174"/>
  <c r="D29" i="174" s="1"/>
  <c r="G16" i="174"/>
  <c r="G17" i="174" s="1"/>
  <c r="F16" i="174"/>
  <c r="F17" i="174" s="1"/>
  <c r="F51" i="174" s="1"/>
  <c r="E16" i="174"/>
  <c r="E17" i="174" s="1"/>
  <c r="D16" i="174"/>
  <c r="D17" i="174" s="1"/>
  <c r="G217" i="173"/>
  <c r="F217" i="173"/>
  <c r="E217" i="173"/>
  <c r="D217" i="173"/>
  <c r="G210" i="173"/>
  <c r="F210" i="173"/>
  <c r="E210" i="173"/>
  <c r="D210" i="173"/>
  <c r="G198" i="173"/>
  <c r="F198" i="173"/>
  <c r="E198" i="173"/>
  <c r="D198" i="173"/>
  <c r="G179" i="173"/>
  <c r="G181" i="173" s="1"/>
  <c r="F179" i="173"/>
  <c r="F181" i="173" s="1"/>
  <c r="E179" i="173"/>
  <c r="E181" i="173" s="1"/>
  <c r="D179" i="173"/>
  <c r="D181" i="173" s="1"/>
  <c r="G169" i="173"/>
  <c r="F169" i="173"/>
  <c r="E169" i="173"/>
  <c r="D169" i="173"/>
  <c r="G161" i="173"/>
  <c r="G171" i="173" s="1"/>
  <c r="F161" i="173"/>
  <c r="F171" i="173" s="1"/>
  <c r="E161" i="173"/>
  <c r="E171" i="173" s="1"/>
  <c r="D161" i="173"/>
  <c r="D171" i="173" s="1"/>
  <c r="G152" i="173"/>
  <c r="F152" i="173"/>
  <c r="E152" i="173"/>
  <c r="D152" i="173"/>
  <c r="G145" i="173"/>
  <c r="G154" i="173" s="1"/>
  <c r="F145" i="173"/>
  <c r="F154" i="173" s="1"/>
  <c r="E145" i="173"/>
  <c r="E154" i="173" s="1"/>
  <c r="D145" i="173"/>
  <c r="D154" i="173" s="1"/>
  <c r="G132" i="173"/>
  <c r="F132" i="173"/>
  <c r="E132" i="173"/>
  <c r="D132" i="173"/>
  <c r="E31" i="176"/>
  <c r="G106" i="173"/>
  <c r="G118" i="173" s="1"/>
  <c r="F106" i="173"/>
  <c r="F118" i="173" s="1"/>
  <c r="E106" i="173"/>
  <c r="E118" i="173" s="1"/>
  <c r="D106" i="173"/>
  <c r="D118" i="173" s="1"/>
  <c r="G92" i="173"/>
  <c r="F92" i="173"/>
  <c r="E92" i="173"/>
  <c r="D92" i="173"/>
  <c r="G87" i="173"/>
  <c r="F87" i="173"/>
  <c r="E87" i="173"/>
  <c r="D87" i="173"/>
  <c r="G84" i="173"/>
  <c r="G94" i="173" s="1"/>
  <c r="F84" i="173"/>
  <c r="F94" i="173" s="1"/>
  <c r="E84" i="173"/>
  <c r="E94" i="173" s="1"/>
  <c r="D84" i="173"/>
  <c r="D94" i="173" s="1"/>
  <c r="G75" i="173"/>
  <c r="F75" i="173"/>
  <c r="E75" i="173"/>
  <c r="D75" i="173"/>
  <c r="D183" i="173" s="1"/>
  <c r="G56" i="173"/>
  <c r="F56" i="173"/>
  <c r="E56" i="173"/>
  <c r="D56" i="173"/>
  <c r="G52" i="173"/>
  <c r="G57" i="173" s="1"/>
  <c r="F52" i="173"/>
  <c r="F57" i="173" s="1"/>
  <c r="E52" i="173"/>
  <c r="E57" i="173" s="1"/>
  <c r="D52" i="173"/>
  <c r="D57" i="173" s="1"/>
  <c r="G44" i="173"/>
  <c r="F44" i="173"/>
  <c r="E44" i="173"/>
  <c r="D44" i="173"/>
  <c r="G36" i="173"/>
  <c r="F36" i="173"/>
  <c r="E36" i="173"/>
  <c r="D36" i="173"/>
  <c r="G23" i="173"/>
  <c r="G28" i="173" s="1"/>
  <c r="F23" i="173"/>
  <c r="F28" i="173" s="1"/>
  <c r="E23" i="173"/>
  <c r="E28" i="173" s="1"/>
  <c r="D23" i="173"/>
  <c r="D28" i="173" s="1"/>
  <c r="G17" i="173"/>
  <c r="F17" i="173"/>
  <c r="E17" i="173"/>
  <c r="D17" i="173"/>
  <c r="D46" i="173" s="1"/>
  <c r="D186" i="173" l="1"/>
  <c r="D221" i="173" s="1"/>
  <c r="E46" i="173"/>
  <c r="E186" i="173" s="1"/>
  <c r="E221" i="173" s="1"/>
  <c r="G46" i="173"/>
  <c r="E360" i="174"/>
  <c r="F360" i="174"/>
  <c r="F372" i="174" s="1"/>
  <c r="H372" i="174"/>
  <c r="I186" i="173"/>
  <c r="I221" i="173" s="1"/>
  <c r="F46" i="173"/>
  <c r="D257" i="174"/>
  <c r="D358" i="174"/>
  <c r="E183" i="173"/>
  <c r="G358" i="174"/>
  <c r="G360" i="174" s="1"/>
  <c r="H186" i="173"/>
  <c r="H221" i="173" s="1"/>
  <c r="I372" i="174"/>
  <c r="K372" i="174"/>
  <c r="B34" i="176"/>
  <c r="I34" i="176"/>
  <c r="C34" i="176"/>
  <c r="J34" i="176"/>
  <c r="G183" i="173"/>
  <c r="G186" i="173" s="1"/>
  <c r="G221" i="173" s="1"/>
  <c r="D51" i="174"/>
  <c r="E51" i="174"/>
  <c r="E372" i="174" s="1"/>
  <c r="F183" i="173"/>
  <c r="F186" i="173" s="1"/>
  <c r="F221" i="173" s="1"/>
  <c r="G51" i="174"/>
  <c r="K31" i="176"/>
  <c r="R10" i="175"/>
  <c r="R13" i="175" s="1"/>
  <c r="E21" i="176"/>
  <c r="E34" i="176" s="1"/>
  <c r="K21" i="176"/>
  <c r="K34" i="176" l="1"/>
  <c r="D360" i="174"/>
  <c r="D372" i="174" s="1"/>
  <c r="G372" i="174"/>
</calcChain>
</file>

<file path=xl/sharedStrings.xml><?xml version="1.0" encoding="utf-8"?>
<sst xmlns="http://schemas.openxmlformats.org/spreadsheetml/2006/main" count="697" uniqueCount="491">
  <si>
    <t>1. Informatikai eszközök, szoftverek beszerzése</t>
  </si>
  <si>
    <t>3. Kis értékű tárgyi eszköz beszerzés</t>
  </si>
  <si>
    <t>2.13. Dombóvári Szociális Lakásalap Alapítvány részére</t>
  </si>
  <si>
    <t>2.1. Dombóvári Város- és Lakásgazdálkodási Nkft. tagi kölcsön</t>
  </si>
  <si>
    <t>1.1. Dombó-Média Kft. pótbefizetésének visszatérülése</t>
  </si>
  <si>
    <t>2.2. Lakosságtól szennyvízhozzájárulás</t>
  </si>
  <si>
    <t>2.3. Kapos Innovációs Nkft-től kezeségvállalásra</t>
  </si>
  <si>
    <t>1. Tervezett működési célú maradvány</t>
  </si>
  <si>
    <t>1.1. Dombóvári Gyermekvilág Óvoda</t>
  </si>
  <si>
    <t>1.2. Dombóvári Szivárvány Óvoda és Bölcsőde</t>
  </si>
  <si>
    <t>1.3. Integrált Önkormányzati Szolgáltató Szervezet</t>
  </si>
  <si>
    <t>1.4. Dombóvár Város Könyvtára</t>
  </si>
  <si>
    <t>1.5. Dombóvári Közös Önkormányzati Hivatal</t>
  </si>
  <si>
    <t>2. Tervezett felhalmozási célú maradvány</t>
  </si>
  <si>
    <t>2.1. Dombóvári Gyermekvilág Óvoda</t>
  </si>
  <si>
    <t>2.2. Dombóvári Szivárvány Óvoda és Bölcsőde</t>
  </si>
  <si>
    <t>2.3. Integrált Önkormányzati Szolgáltató Szervezet</t>
  </si>
  <si>
    <t>2.4. Dombóvár Város Könyvtára</t>
  </si>
  <si>
    <t>2.5. Dombóvári Közös Önkormányzati Hivatal</t>
  </si>
  <si>
    <t>2.6.1. Önkormányzat</t>
  </si>
  <si>
    <t>3.1. Víziközmű-fejlesztés finanszírozására elkülönített</t>
  </si>
  <si>
    <t>Kölcsönök visszatérülése</t>
  </si>
  <si>
    <t>2.1. Egyszeri csatlakozási díj ivóvízhálózat Nagypáltelep Döbrököz</t>
  </si>
  <si>
    <t>1.1. Bölcsőde</t>
  </si>
  <si>
    <t>105. cím összesen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</si>
  <si>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</si>
  <si>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</si>
  <si>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</si>
  <si>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</si>
  <si>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</si>
  <si>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</si>
  <si>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</si>
  <si>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</si>
  <si>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</si>
  <si>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</si>
  <si>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106.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</si>
  <si>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</si>
  <si>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</si>
  <si>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</si>
  <si>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</si>
  <si>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</si>
  <si>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</si>
  <si>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</si>
  <si>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</si>
  <si>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</si>
  <si>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</si>
  <si>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</si>
  <si>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</si>
  <si>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</si>
  <si>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</si>
  <si>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</si>
  <si>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</si>
  <si>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</si>
  <si>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</si>
  <si>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</si>
  <si>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</si>
  <si>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</si>
  <si>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</si>
  <si>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2.1. Parkoló megváltás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</si>
  <si>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</si>
  <si>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</si>
  <si>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</si>
  <si>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</si>
  <si>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</si>
  <si>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</si>
  <si>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</si>
  <si>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</si>
  <si>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</si>
  <si>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</si>
  <si>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</si>
  <si>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</si>
  <si>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</si>
  <si>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</si>
  <si>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</si>
  <si>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</si>
  <si>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Dombóvári Gyermekvilág Óvoda</t>
  </si>
  <si>
    <t>Dombóvári Szivárvány Óvoda és Bölcsőde</t>
  </si>
  <si>
    <t>101-104. intézmények összesen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</si>
  <si>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</si>
  <si>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</si>
  <si>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</si>
  <si>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</si>
  <si>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</si>
  <si>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</si>
  <si>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</si>
  <si>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</si>
  <si>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</si>
  <si>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</si>
  <si>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</si>
  <si>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</si>
  <si>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</si>
  <si>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2. Foglalkoztatottak személyi juttatásai (közfoglalkoztatottak)</t>
  </si>
  <si>
    <t>4. Egyéb külső személyi juttatások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</si>
  <si>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</si>
  <si>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</si>
  <si>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</si>
  <si>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</si>
  <si>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</si>
  <si>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</si>
  <si>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</si>
  <si>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</si>
  <si>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</si>
  <si>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</si>
  <si>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</si>
  <si>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</si>
  <si>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</si>
  <si>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</si>
  <si>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</si>
  <si>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</si>
  <si>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</si>
  <si>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</si>
  <si>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</si>
  <si>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</si>
  <si>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</si>
  <si>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</si>
  <si>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</si>
  <si>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</si>
  <si>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</si>
  <si>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3.2. mezőőri járulék</t>
  </si>
  <si>
    <t>3.3. talajterhelési díj</t>
  </si>
  <si>
    <t>1.1. Állami ház hitelek törlesztése</t>
  </si>
  <si>
    <t>1.2. Lakások, egyéb ingatlanok értékesítéséből</t>
  </si>
  <si>
    <t>2.2. ÚJ K.O.R. önerőhöz átvett Csikóstőttőstől</t>
  </si>
  <si>
    <t>2.3. Kaposszekcső Község Önkormányzatától: Kapos ITK Kht. kezességvállalásra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</si>
  <si>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</si>
  <si>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</si>
  <si>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</si>
  <si>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2.8. Civil szervezetek támogatása</t>
  </si>
  <si>
    <t>2.9. Kapos Alapítvány</t>
  </si>
  <si>
    <t>2.10. Helytörténeti Gyűjtemény működtetésére</t>
  </si>
  <si>
    <t>2.11. Polgárőrség</t>
  </si>
  <si>
    <t>2.12. Hamulyák Közalapítvány működésére</t>
  </si>
  <si>
    <t>3.2. Bérlakás építési program felújításra elkülönített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</si>
  <si>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</si>
  <si>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</si>
  <si>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</si>
  <si>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</si>
  <si>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</si>
  <si>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</si>
  <si>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 Kis értékű tárgyi eszköz beszerzés</t>
  </si>
  <si>
    <t>1. Foglalkoztatottak személyi juttatásai (mezőőrök)</t>
  </si>
  <si>
    <t>3. Választott tisztségviselők juttatásai</t>
  </si>
  <si>
    <t>5. Sportpályák (DIS, Szuhay Sportcentrum)</t>
  </si>
  <si>
    <t>6. Tourinform iroda</t>
  </si>
  <si>
    <t>7. I. sz. házi gyermekorvosi körzet</t>
  </si>
  <si>
    <t>3.1. Közfoglalkoztatás hiányában kiskönyvesek alkalmazása városüzemeltetési munkák elvégzéséhez</t>
  </si>
  <si>
    <t>1. Ingatlanvásárlás</t>
  </si>
  <si>
    <t>5. Városháza fejlesztése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</si>
  <si>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</si>
  <si>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</si>
  <si>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</si>
  <si>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</si>
  <si>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</si>
  <si>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</si>
  <si>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4. Felhalmozási célú visszatérítendő támogatások, kölcsönök nyújtása államháztartáson kívülre</t>
  </si>
  <si>
    <t>4.1. Hamulyák Közalapítvány részére kölcsön nyújtása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</si>
  <si>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</si>
  <si>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</si>
  <si>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</si>
  <si>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</si>
  <si>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1.4. Kölcsön visszafizetése a Dombóvár és Környéke Víz- és Csatornamű Kft-nek</t>
  </si>
  <si>
    <t>3.2. Foglalkoztatási paktum létrehozása Tamási és Dombóvár városok környezetében TOP-5.1.2-15-TL1-2016-00002 előleg</t>
  </si>
  <si>
    <t>1.5. Települési adó - földadó</t>
  </si>
  <si>
    <t>1.1.1. 2016. évről áthúzódó bérkompenzáció támogatása</t>
  </si>
  <si>
    <t>2.6.2. Önkormányzat (víziközmű fejlesztésre elkülönített)</t>
  </si>
  <si>
    <t>2.6.3. Önkormányzat (pályázat)</t>
  </si>
  <si>
    <t>1.6.1. Önkormányzat</t>
  </si>
  <si>
    <t>2.6.4. Önkormányzat (bérlakások kiadásaira elkülönített)</t>
  </si>
  <si>
    <t>1.6.2. Önkormányzat (állami támogatás előleg)</t>
  </si>
  <si>
    <t>1.6.3. Önkormányzat (pályázat)</t>
  </si>
  <si>
    <t>2. Intézményi vagyonbiztosítás és felelősségbiztosítás</t>
  </si>
  <si>
    <t>3.3. Szuhay Sportcentrum területén 20x40 méteres műfüves pálya megépítése önerő</t>
  </si>
  <si>
    <t>2.1. Tinódi Ház Nkft.</t>
  </si>
  <si>
    <t>1.1. Dombóvári Szociális és Gyermekjóléti Intézményfenntartó Társulás felújításához és beszerzéséhez átadott pénzeszköz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</si>
  <si>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</si>
  <si>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</si>
  <si>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</si>
  <si>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</si>
  <si>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</si>
  <si>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</si>
  <si>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</si>
  <si>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</si>
  <si>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</si>
  <si>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</si>
  <si>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</si>
  <si>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</si>
  <si>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</si>
  <si>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</si>
  <si>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</si>
  <si>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</si>
  <si>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</si>
  <si>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</si>
  <si>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</si>
  <si>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</si>
  <si>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</si>
  <si>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</si>
  <si>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</si>
  <si>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</si>
  <si>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8. Szelektív hulladékgyűjtő jármű bérleti díja</t>
  </si>
  <si>
    <t>9. Veolia gázmotor bérlet, távhő vagyon</t>
  </si>
  <si>
    <r>
      <t>1.4. 3822 hrsz-ú ingatlanból 975 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értékesítése</t>
    </r>
  </si>
  <si>
    <t>1.5. Kórház u. 37. volt nővérszálló értékesítése</t>
  </si>
  <si>
    <t>2. Önkormányzati vagyon bérbeadás</t>
  </si>
  <si>
    <t>2.1. Víziközmű bérleti díj</t>
  </si>
  <si>
    <t>2.1.1. Szennyvízhálózat</t>
  </si>
  <si>
    <t>2.1.2. Ivóvízhálózat</t>
  </si>
  <si>
    <t>1.1. Mezőőri támogatás</t>
  </si>
  <si>
    <t>1.2. Nemzeti Egészségbiztosítási Alapkezelőtől finanszírozás (védőnői ellátás, iskola eü., házi gyermekorvos)</t>
  </si>
  <si>
    <t>1.3. Biztos Kezdet Gyerekház működtetésére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</si>
  <si>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</si>
  <si>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</si>
  <si>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</si>
  <si>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</si>
  <si>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</si>
  <si>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</si>
  <si>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2.4. Erdei futópálya beruházásra Nemzeti Fejlesztési Minisztériumtól</t>
  </si>
  <si>
    <t>1.2. Közérdekű kötelezettségvállalás városi rendezvények, egyéb önkormányzati feladatok támogatására</t>
  </si>
  <si>
    <t>1.3. Művelődési központ átépítéséhez kapcsolódó vállalkozói díjleszállítás</t>
  </si>
  <si>
    <t>1.1. Lakásszerzési támogatás, szociális kölcsön</t>
  </si>
  <si>
    <t>1.2. Munkáltatói kölcsön</t>
  </si>
  <si>
    <t>3. Groupama kármentességi engedmény befizetése</t>
  </si>
  <si>
    <t>4. Foglalkoztatás eü. szolg.</t>
  </si>
  <si>
    <t>5. Intézményi gáz</t>
  </si>
  <si>
    <t>6. Város- és községgazdálkodás</t>
  </si>
  <si>
    <t>7. Szúnyoggyérítés</t>
  </si>
  <si>
    <t>8. Szökőkutakkal kapcsolatos feladatok (karbantartás, téliesítés, téli burkolat)</t>
  </si>
  <si>
    <t>9. Helyi utak fenntartása</t>
  </si>
  <si>
    <t>10. Útburkolati jelek festése</t>
  </si>
  <si>
    <t>11. Belvízvédelem, települési vízellátás</t>
  </si>
  <si>
    <t>12. Ingatlanok üzemeltetése</t>
  </si>
  <si>
    <t>13. Köztisztaság, parkfenntartás</t>
  </si>
  <si>
    <t>13.1. Hulladékgyűjtés kezelés, egyéb takarítás, közterület-takarítás, kézi szeméttárolók ürítése</t>
  </si>
  <si>
    <t>13.2. Utak szennyeződés mentesítése</t>
  </si>
  <si>
    <t>13.3. Zöldterület kezelés</t>
  </si>
  <si>
    <t>14. Közterületen lévő fák, fasorok cseréje, telepítése, rendezése, nyesése, eseti fakivágások</t>
  </si>
  <si>
    <t>14.1. Fapótlás</t>
  </si>
  <si>
    <t>14.2. Fák permetezése</t>
  </si>
  <si>
    <t>14.3. Fák kivágása, visszavágása</t>
  </si>
  <si>
    <t>15. Növénybeszerzés</t>
  </si>
  <si>
    <t>16. Temetőfenntartás</t>
  </si>
  <si>
    <t>17. Közvilágítás - általános költségek, üzemeltetés, karbantartás</t>
  </si>
  <si>
    <t>18. Katasztrófavédelemmel, közbiztonsággal kapcsolatos feladatok</t>
  </si>
  <si>
    <t>19. Környezet- és természetvédelmi feladatok</t>
  </si>
  <si>
    <t>20. Közfoglalkoztatás önerő</t>
  </si>
  <si>
    <t>21. Kamatfizetés</t>
  </si>
  <si>
    <t>21.1. Működési hitel után</t>
  </si>
  <si>
    <t>21.2. Beruházási hitel után</t>
  </si>
  <si>
    <t xml:space="preserve">22. Központi orvosi ügyelet </t>
  </si>
  <si>
    <t>23. Gyermek- és ifjúsági önkormányzat</t>
  </si>
  <si>
    <t>24. Jogi tanácsadás</t>
  </si>
  <si>
    <t>25. Városi rendezvények</t>
  </si>
  <si>
    <t>26. Testvérvárosi, külkapcsolati kiadások</t>
  </si>
  <si>
    <t>27. Önkormányzati jogalkotás kiadásai</t>
  </si>
  <si>
    <t>28. Helyi tömegközlekedés biztosítása</t>
  </si>
  <si>
    <t>29. Városmarketing és kommunikációs feladatok</t>
  </si>
  <si>
    <t>30. Óvodások szállítása</t>
  </si>
  <si>
    <t>31. Víziközmű-fejlesztésekkel kapcs. műszaki tanácsadás</t>
  </si>
  <si>
    <t>32. Közfoglalkoztatáshoz kapcsolódó, a foglalkoztatási programból nem finanszírozható munkák fedezete</t>
  </si>
  <si>
    <t>33. Korona Szálló (életveszély elhárítási munkák)</t>
  </si>
  <si>
    <t>34. Korona Szálló (komplett állagmegóvási munkák tervezése)</t>
  </si>
  <si>
    <t>35. Kincstári Megtakarítási Program (biztosítás polgármesterre)</t>
  </si>
  <si>
    <t>36. Balatonfenyvesi és Gunarasi Ifjúsági Tábor üzemeltetése</t>
  </si>
  <si>
    <t>36.1. Balatonfenyves</t>
  </si>
  <si>
    <t>36.2. Gunaras</t>
  </si>
  <si>
    <t>37. Önkormányzati vízfolyások fenntartása</t>
  </si>
  <si>
    <t>38. Víznyelőrácsok cseréje</t>
  </si>
  <si>
    <t>39. Csapadékvíz-elvezető hálózat gépi tisztítása</t>
  </si>
  <si>
    <t>40. ÁFA befizetés (építési telkek, víziközmű bérleti díj)</t>
  </si>
  <si>
    <t>41. Sportpályák üzemeltetése</t>
  </si>
  <si>
    <t>42. I. sz. házi gyermekorvosi körzet</t>
  </si>
  <si>
    <t>43. Dombóvári Ifjúsági Sporttelepen lévő világítás áthelyezése a Szuhay Sportcentrumba</t>
  </si>
  <si>
    <t>44. „Dombóvár napjainkban” című könyv megjelentetése</t>
  </si>
  <si>
    <t>45. Kaposszekcsői hulladékudvar fenntartása</t>
  </si>
  <si>
    <t>46. Városkártya bevezetése Városkártya rendszer bővítése</t>
  </si>
  <si>
    <t>47. Tartalék előre nem tervezett városüzemeltetési feladatok ellátására</t>
  </si>
  <si>
    <t>48. Pannon kertek program</t>
  </si>
  <si>
    <t>49. Gunaras gyógyhellyé minősítése</t>
  </si>
  <si>
    <t>50. Archív felvételek vásárlása a Tolnatáj Kft-től</t>
  </si>
  <si>
    <t>51. Településrendezési terv módosítása</t>
  </si>
  <si>
    <t>52. Franjo Vlasic udvaron található emlékmű átalakítása</t>
  </si>
  <si>
    <t>53. Kihívás Napja program - jutalom a körzet infrastrukturális fejlesztésére</t>
  </si>
  <si>
    <t>54. Víziközmű diagnosztikai felmérés</t>
  </si>
  <si>
    <t>55. Szigeterdőre készített koncepcióterv újratervezése</t>
  </si>
  <si>
    <t>56. Szuhay Sportcentrum kosárlabda csarnokának parkettacseréje</t>
  </si>
  <si>
    <t>57. Biohulladék kezelő telep megvalósíthatósági koncepciójának elkészítése</t>
  </si>
  <si>
    <t>58. Vasút sori lakások, Szuhay Sportcentrum és üzemi konyha közüzemi ellátásának tervezési munkái</t>
  </si>
  <si>
    <t>59. Egészségbiztosítási ellátások megtérítése</t>
  </si>
  <si>
    <t>60. Tourinform iroda működésére</t>
  </si>
  <si>
    <t>61. Natúrparki szakmai háttértanulmány (helyzetfeltárás) elkészítése</t>
  </si>
  <si>
    <t>62. Karácsonyi díszkivilágítás felszerelése, leszerelése</t>
  </si>
  <si>
    <t>63. 2014. évi út- és járdaprogram keretében kibocsátott számlák késedelmi kamata</t>
  </si>
  <si>
    <t>64. Kapos Innovációs Transzfer Központ Közhasznú Társaság „fa.” felszámolásából eredő követelések megszerzése</t>
  </si>
  <si>
    <t>65. Gólyavár statikai megerősítésére vonatkozó engedélyezési tervdokumentáció (1. ütem) elkészítése</t>
  </si>
  <si>
    <t>66. Teleki u. 75/B. alatti ingatlan bontása</t>
  </si>
  <si>
    <t>67. Zeneiskola mögötti garázs bontása, fűtésáthelyezés</t>
  </si>
  <si>
    <t>68. Járdahibák javítása</t>
  </si>
  <si>
    <t>69. Volt lovaspálya mezőgazdasági művelésre alkalmassá tétele</t>
  </si>
  <si>
    <t>70. III. utcai orvosi rendelő - akadálymentesítésre kifizetett támogatás visszafizetése</t>
  </si>
  <si>
    <t>71. Kerítéselem vásárlása és az elhelyezéshez szükséges egyéb anyagok beszerzése Szuhay Sportcentrumba</t>
  </si>
  <si>
    <t>72. Szuhay Sportcentrum déli kerítésének javítása</t>
  </si>
  <si>
    <t>73. Szuhay Sportcentrum szolgálati lakáshelyiségében „Sport emlékszoba” kialakítása</t>
  </si>
  <si>
    <t>74. Turisztikai tábla készítése (3 db Dombóvár-Gunaras)</t>
  </si>
  <si>
    <t>75. Arculati kézikönyv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</si>
  <si>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</si>
  <si>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</si>
  <si>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</si>
  <si>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2.2. Tinódi Ház Nkft. részére Experidance Produkció finanszírozása</t>
  </si>
  <si>
    <t>2.3. Sporttámogatások</t>
  </si>
  <si>
    <t>2.3.1. Sporttámogatások sportszervezeteknek</t>
  </si>
  <si>
    <t>2.3.2. Úszóegyesületek uszodahasználatának támogatása</t>
  </si>
  <si>
    <t>2.4. Bursa Hungarica felsőoktatási ösztöndíj pályázat</t>
  </si>
  <si>
    <t>2.5. Iskola egészségügyi feladat</t>
  </si>
  <si>
    <t>2.6. Mecsek Dráva Önkormányzati Társulás 2012-2016. évi hozzájárulás</t>
  </si>
  <si>
    <t>2.7. Mecsek Dráva Önkormányzati Társulás 2017. évi hozzájárulás</t>
  </si>
  <si>
    <t>2.14. Sportszolgáltatást nyújtó gazdasági társaságok támogatása</t>
  </si>
  <si>
    <t>3.3. Régészeti ásatás pályázati saját forrás</t>
  </si>
  <si>
    <t>5.1. Dombóvári HACS Egyesületnek kölcsön</t>
  </si>
  <si>
    <t>4. Kis értékű tárgyi eszközök beszerzése</t>
  </si>
  <si>
    <t>5. Karácsonyi díszvilágítás bővítése</t>
  </si>
  <si>
    <t>6. Személygépkocsi városüzemeltetési-rendészeti feladatok ellátásához</t>
  </si>
  <si>
    <t>7. Térfigyelő kamerarendszer kiépítése 2016. évi</t>
  </si>
  <si>
    <t>8. Térfigyelő kamerarendszer kiépítésének folytatása</t>
  </si>
  <si>
    <t>9. Gimnázium előtti parkolóépítés ároklefedéssel</t>
  </si>
  <si>
    <t>10. Kórházi parkoló kialakítása (forgalomba helyezés, kerítés építés)</t>
  </si>
  <si>
    <t>11. Szállásréti-tó fejlesztése</t>
  </si>
  <si>
    <t>12. Illyés Gyula Gimnázium területén 200 méteres futókör kialakításához önerő</t>
  </si>
  <si>
    <t>13. Közkifolyók megszüntetése</t>
  </si>
  <si>
    <t>14. Parkoló kialakítása József Attila Általános Iskolánál</t>
  </si>
  <si>
    <t>15. Szelfi pont kialakítása I. ütem 2016. évi</t>
  </si>
  <si>
    <t>16. Szelfi pont kialakítása II. ütem</t>
  </si>
  <si>
    <t>17. Erdei futópálya beruházás</t>
  </si>
  <si>
    <t>18. Távhőellátást biztosító rendszer megvásárlása</t>
  </si>
  <si>
    <t>19. Digitális megfigyelőrendszer és a szabadtéri pingpongasztal Illyés Gyula Gimnáziumhoz</t>
  </si>
  <si>
    <t>20. Dombóvár és Környéke Víz- és Csatornamű Kft. üzletrész vásárlás</t>
  </si>
  <si>
    <t>21. Vezeték nélküli internet-hozzáférési pont kialakítása Illyés Gyula Gimnáziumnál</t>
  </si>
  <si>
    <t>22. Betlehemi kompozíció I. üteme</t>
  </si>
  <si>
    <t>23. Betlehemi kompozíció Víztoronynál történő elhelyezéséhez 6 db installációs elem gyártása és helyszínre szállítása</t>
  </si>
  <si>
    <t>24. Új közlekedési táblák beszerzése</t>
  </si>
  <si>
    <t>25. Fekete István köz csapadékvíz-elvezetése</t>
  </si>
  <si>
    <t>26. Kossuth L. u. 17. belső csapadékvíz rekonstrukciója</t>
  </si>
  <si>
    <t>27. Horvay u. csapadékvíz elvezető burkolt árok rekonstrukciója</t>
  </si>
  <si>
    <t>28. Szuhay Sportcentrum fejlesztése - 2 m x 0,7 méteres állványzat beszerzése</t>
  </si>
  <si>
    <t>29. Szuhay Sportcentrum fejlesztése - 20 db lelátói szék vásárlása</t>
  </si>
  <si>
    <t>30. Szuhay Sportcentrum fejlesztése - kosárlabda csarnok lángmentes függönyözése</t>
  </si>
  <si>
    <t>1. Járdafelújítások</t>
  </si>
  <si>
    <t>2. Zöldfa u. páros oldalán járdafelújítás és csapadékvíz-elvezetés</t>
  </si>
  <si>
    <t>3. Útfelújítások</t>
  </si>
  <si>
    <t>4. Hunyadi téri buszállomás útburkolat javítása</t>
  </si>
  <si>
    <t>5. Játszóterek felülvizsgálata, a szükséges és lehetséges javítási, felújítási munkák elvégzése, játszóterek építése és bővítése</t>
  </si>
  <si>
    <t>6. Petőfi u. ivóvíz rekonstrukció</t>
  </si>
  <si>
    <t>7. Teleki u. 1-3. előtti csapadékvíz-elvezetés</t>
  </si>
  <si>
    <t>8. Pannónia u. 5. alatti ingatlan felújítása</t>
  </si>
  <si>
    <t>9. Petőfi utcai beruházás műszaki ellenőri költségei</t>
  </si>
  <si>
    <t>10. Tinódi Ház mobil színpad átalakítása, HFR</t>
  </si>
  <si>
    <t>11. Szuhay Sportcentrum kosárlabda csarnokának parkettacseréjére önrész</t>
  </si>
  <si>
    <t>12. Eötvös u. 1-3-5. ivóvíz gerincvezeték cseréje</t>
  </si>
  <si>
    <t>13. Pogány mitológia című alkotásának felújítása</t>
  </si>
  <si>
    <t>2.1. Dombóvári Focisuli Egyesület támogatása - Szuhay Sportcentrumban a társalgó helyén öltözőhelyiség kialakítása és vizesblokk felújítása</t>
  </si>
  <si>
    <t>2.2 Dombóvári Focisuli Egyesület támogatása - tornacsarnok padlózatának valamint 2 db öltöző és vizesblokk felújításához</t>
  </si>
  <si>
    <t>2.3. Tinódi Ház Nkft. részére a nagyszínpad felújítására</t>
  </si>
  <si>
    <t>2.5. Dombó-Média Kft-nek eszközállomány pótlására</t>
  </si>
  <si>
    <t>3.4. 1956-os emlékmű rendbetételéhez önrész</t>
  </si>
  <si>
    <t>3.5. Elektromos töltőállomás kialakítása</t>
  </si>
  <si>
    <t>1. Amália Óvoda mosdó felújítás</t>
  </si>
  <si>
    <t>Felújítások:</t>
  </si>
  <si>
    <t>4. Gázkazán beszerzése</t>
  </si>
  <si>
    <t>Eredeti előirányzat</t>
  </si>
  <si>
    <t>2017. évi bevételei</t>
  </si>
  <si>
    <t>2017. évi kiadásai</t>
  </si>
  <si>
    <t>2.15. Dombóvári Város- és Lakásgazdálkodási Nkft.-vel kötött közszolgáltatási szerződés ellentételezésének összege</t>
  </si>
  <si>
    <t>2.16. Dombóvári Város- és Lakásgazdálkodási Nkft.-nek ösztöndíjakra</t>
  </si>
  <si>
    <t>2.17. Dombó-Land Kft. részére pótbefizetés</t>
  </si>
  <si>
    <t>2. Deák Ferenc u. ingatlan vásárlás</t>
  </si>
  <si>
    <t>2017. évi kiemelt kiadási előirányzata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</si>
  <si>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</si>
  <si>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</si>
  <si>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</si>
  <si>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</si>
  <si>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</si>
  <si>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</si>
  <si>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Dologi kiadás kamatok nélkül</t>
  </si>
  <si>
    <t>Működési célú támogatás államháztartáson belülről</t>
  </si>
  <si>
    <t>Műk. célú pénzeszköz átadás, egyéb tám.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</si>
  <si>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</si>
  <si>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</si>
  <si>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</si>
  <si>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</si>
  <si>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Rövidlejáratú hitel kamata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</si>
  <si>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</si>
  <si>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</si>
  <si>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</si>
  <si>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</si>
  <si>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</si>
  <si>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</si>
  <si>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</si>
  <si>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</si>
  <si>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támogatás államháztartáson belülről</t>
  </si>
  <si>
    <t>Felhalmozási célú hitel, kötvény törlesztés</t>
  </si>
  <si>
    <t>Felhalmozási célú kölcsönök visszatérülése</t>
  </si>
  <si>
    <t>Hosszú lejáratú hitel kamat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</si>
  <si>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</si>
  <si>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</si>
  <si>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</si>
  <si>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</si>
  <si>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</si>
  <si>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</si>
  <si>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</si>
  <si>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</si>
  <si>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2015. tény</t>
  </si>
  <si>
    <t>2015-17. év</t>
  </si>
  <si>
    <t>Államháztartáson belüli megelőleg. visszafizetése</t>
  </si>
  <si>
    <t>2016. várható</t>
  </si>
  <si>
    <t>2017. eredeti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</si>
  <si>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</si>
  <si>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</si>
  <si>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</si>
  <si>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Felhalmozási célú pénzeszköz átadás, tám.</t>
  </si>
  <si>
    <t>41.1. Dombóvári Ifjúsági Sporttelep, Szuhay Sportcentrum</t>
  </si>
  <si>
    <t>41.2. JAM csarnok (Mándl Imre Ökölvívó Terem)</t>
  </si>
  <si>
    <t>76. Nyerges-tó környezetének, játszótér, és sportpálya rendbetétele</t>
  </si>
  <si>
    <t>10. Formaingek értékesítése</t>
  </si>
  <si>
    <t>1.3.1. Szociális ágazati összevont pótlék kifizetéséhez támogatás</t>
  </si>
  <si>
    <t>1.3.2. Bölcsődei pótlék kifizetéséhez támogatás</t>
  </si>
  <si>
    <t>1.4.1. Kulturális pótlék kifizetéséhez támogatás</t>
  </si>
  <si>
    <t>2.1. Költségvetési szerveknél foglalkoztatottak 2017. évi
kompenzációja</t>
  </si>
  <si>
    <t>1.3. Terület, részvény értékesítés</t>
  </si>
  <si>
    <t>1.6. Hulladékszállító gépjármű értékesítése</t>
  </si>
  <si>
    <t>2.4. 1956-os emlékmű rendbetételéhez támogatás</t>
  </si>
  <si>
    <t>2.5. Térfigyelő kamerákra ÖKO-DOMBÓ Nonprofit Kft-től</t>
  </si>
  <si>
    <t>77. TOP-5.1.2-15 Helyi foglalkoztatási együttműködések című projekthez kapcsolódóan a Dombó-Land Kft. részére a
projektmenedzsment feladatok ellátásáért járó megbízási díj</t>
  </si>
  <si>
    <t>78. Közvilágítás korszerűsítés műszaki ellenőrzése</t>
  </si>
  <si>
    <t>79. Dombóvári Ifjúsági Fúvószenekar részére formaingek</t>
  </si>
  <si>
    <t>80. "Életmód magazin" készítése - Dombó-Média Kft.</t>
  </si>
  <si>
    <t>81. 2017. évi egészségfejlesztési programsorozat költségei</t>
  </si>
  <si>
    <t>2.18. Dombóvári HACS Egyesület számára támogatás</t>
  </si>
  <si>
    <t>2.19. Dombóvári Ifjúsági Fúvószenekar támogatása</t>
  </si>
  <si>
    <t>2.20. Dombó-Média Kft. részére pótbefizetés</t>
  </si>
  <si>
    <t>32. Árusító pavilon beszerzése</t>
  </si>
  <si>
    <t>33. "Forrás" című köztéri alkotáshoz szökőkút kialakítása</t>
  </si>
  <si>
    <t>15. 1956-os emlékmű rendbetétele</t>
  </si>
  <si>
    <t>16. Petőfi u. parkoló rekonstrukciója</t>
  </si>
  <si>
    <t>17. Hotel Dombóvár előtt új térkőburkolat kialakítása</t>
  </si>
  <si>
    <t>18. Pannónia út 5. szám alatti épület keleti és nyugati homlokzata hőszigetelési munkái</t>
  </si>
  <si>
    <t>2.4. Tinódi Ház Nkft. részére a Majoros terem átalakítására, ifjúsági klub létrehozására</t>
  </si>
  <si>
    <t>2.6. Ovi-Sport Pálya megépítéséhez önerő Dombóvári Gyermekvilág Óvodánál</t>
  </si>
  <si>
    <t>3.6. Erkel Ferenc utca útburkolat felújításhoz önerő</t>
  </si>
  <si>
    <t>Módosított előirányzat</t>
  </si>
  <si>
    <t>2017. mód.</t>
  </si>
  <si>
    <t>mód. ei.</t>
  </si>
  <si>
    <t>"1. melléklet a 13/2017. (II. 17.) önkormányzati rendelethez"</t>
  </si>
  <si>
    <t>"2. melléklet a 13/2017. (II. 17.) önkormányzati rendelethez"</t>
  </si>
  <si>
    <t>Tinódi Könyvtár</t>
  </si>
  <si>
    <t>2.21. Tinódi Ház Nonprofit Kft. részére pótbefizetés</t>
  </si>
  <si>
    <t>2.22. Tinódi Ház Nonprofit Kft. részére rendezvények támogatására</t>
  </si>
  <si>
    <t>19. Erkel Ferenc utca útburkolat felújításhoz műszaki ellenőr</t>
  </si>
  <si>
    <t>82. Helytörténeti gyűjtemény átvételéhez muzeológus megbízása</t>
  </si>
  <si>
    <t>83. Önkormányzati bérlakások felszerelése vízmérőórával</t>
  </si>
  <si>
    <t>84. TOP-1.1.1-16 támogatási kérelemhez dokumentumok</t>
  </si>
  <si>
    <t>85. Kamionok parkolásának ideiglenes biztosítása</t>
  </si>
  <si>
    <t>2.7. Dombóvári Focisuli Egyesület számára TAO támogatáshoz önrész</t>
  </si>
  <si>
    <t>20. Dombóvári útkereszteződések közmű felújítása, úthelyreállítással</t>
  </si>
  <si>
    <t>21. Tinódi Ház nagyszínpadának felújítása</t>
  </si>
  <si>
    <t>14. Járdajavítás a Horvay János utcában a Vak Bottyán utcai kereszteződéstől az aszfaltozott járda kezdetéig, illetve a temető előtti szakaszon</t>
  </si>
  <si>
    <t>22. Katona József utca szennyvízátemelő rekonstrukció</t>
  </si>
  <si>
    <t>1.2. III. utcai orvosi rendelő DDOP támogatás visszafizetése</t>
  </si>
  <si>
    <t>1.3. Hóvirág utcai orvosi rendelő DDOP támogatás visszafizetése</t>
  </si>
  <si>
    <t>31. Köztéri alkotások (Szent László, Arany János, Buzánszky Jenő mellszobor)</t>
  </si>
  <si>
    <t>3. Közvilágítás bővítése, korszerűsítése, fejlesztése</t>
  </si>
  <si>
    <t>35. Szuhay Sportcentrumba fűnyíró traktor vásárlás</t>
  </si>
  <si>
    <t>36. Szuhay Sportcentrum büfé kialakítás</t>
  </si>
  <si>
    <t>37. Szabadság u. 14. parkoló kialakítása</t>
  </si>
  <si>
    <t>1.5. Dombóvár Térségi Szennyvízkezelési Önkormányzati Társulás részére költségvetési hozzájárulás</t>
  </si>
  <si>
    <t>1.10. Lakásbérleti szerződések közjegyzői okiratba foglalásának támogatása</t>
  </si>
  <si>
    <t xml:space="preserve">1.11. Gyermek születésének támogatása
</t>
  </si>
  <si>
    <t>1.13. Védőoltások támogatása</t>
  </si>
  <si>
    <t xml:space="preserve">
1.12. Idősek karácsonyi támogatása
</t>
  </si>
  <si>
    <t>2.2. Óvodákban a nevelőmunkát segítő munkakörben foglalkoztatottak 2017. évi illetményéhez kapcsolódó kiegészítő támogatás</t>
  </si>
  <si>
    <t>2.3. Támogatás a 2017. évi minimálbér és garantált bérminimum emelése, valamint a szociális hozzájárulási adó csökkentése hatásának kompenzálására</t>
  </si>
  <si>
    <t>1. Hemi szennyvíz csőhálózat csere</t>
  </si>
  <si>
    <t>2.4. Polgármesteri béremelés különözetének támogatása</t>
  </si>
  <si>
    <t>38. Részesedés vásárlása a Dél-Kom Nonprofit Kft-ben</t>
  </si>
  <si>
    <t>34. Önkormányzati kiemelt fejlesztések</t>
  </si>
  <si>
    <t>Fhulladék</t>
  </si>
  <si>
    <t>39.Szuhay Sportcenrum eszközbeszerzés</t>
  </si>
  <si>
    <t>1.2. támogatás néptáncra</t>
  </si>
  <si>
    <t>"2.a. melléklet a 13/2017. (II. 17.) önkormányzati rendelethez"</t>
  </si>
  <si>
    <t>"4. melléklet a 13/2017. (II. 17.) önkormányzati rendelethez"</t>
  </si>
  <si>
    <t>1. melléklet a 41/2017. (VI. 30.) önkormányzati rendelethez</t>
  </si>
  <si>
    <t>2. melléklet a 41/2017. (VI. 30.) önkormányzati rendelethez</t>
  </si>
  <si>
    <t>2.a. melléklet a 41/2017. (VI. 30.) önkormányzati rendelethez</t>
  </si>
  <si>
    <t>3. melléklet a 41/2017. (VI. 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</si>
</sst>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vertAlign val="superscript"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1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320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0" xfId="53" applyFont="1" applyAlignment="1">
      <alignment wrapText="1"/>
    </xf>
    <xf numFmtId="0" fontId="22" fillId="0" borderId="12" xfId="53" applyFont="1" applyFill="1" applyBorder="1"/>
    <xf numFmtId="0" fontId="22" fillId="0" borderId="14" xfId="53" applyFont="1" applyFill="1" applyBorder="1"/>
    <xf numFmtId="0" fontId="26" fillId="0" borderId="10" xfId="53" applyFont="1" applyBorder="1" applyAlignment="1">
      <alignment vertical="center" wrapText="1"/>
    </xf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14" fontId="32" fillId="0" borderId="21" xfId="53" applyNumberFormat="1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2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2" xfId="53" applyFont="1" applyFill="1" applyBorder="1"/>
    <xf numFmtId="0" fontId="34" fillId="0" borderId="32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3" fontId="34" fillId="0" borderId="10" xfId="0" applyNumberFormat="1" applyFont="1" applyFill="1" applyBorder="1" applyAlignment="1"/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0" fontId="33" fillId="0" borderId="0" xfId="53" applyFont="1" applyFill="1" applyBorder="1" applyAlignment="1">
      <alignment horizontal="right"/>
    </xf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2" xfId="53" applyFont="1" applyFill="1" applyBorder="1"/>
    <xf numFmtId="0" fontId="36" fillId="0" borderId="32" xfId="53" applyFont="1" applyFill="1" applyBorder="1" applyAlignment="1"/>
    <xf numFmtId="0" fontId="34" fillId="0" borderId="34" xfId="53" applyFont="1" applyFill="1" applyBorder="1"/>
    <xf numFmtId="3" fontId="32" fillId="0" borderId="32" xfId="53" applyNumberFormat="1" applyFont="1" applyFill="1" applyBorder="1"/>
    <xf numFmtId="3" fontId="32" fillId="0" borderId="32" xfId="53" applyNumberFormat="1" applyFont="1" applyFill="1" applyBorder="1" applyAlignment="1">
      <alignment wrapText="1"/>
    </xf>
    <xf numFmtId="3" fontId="33" fillId="0" borderId="32" xfId="53" applyNumberFormat="1" applyFont="1" applyFill="1" applyBorder="1"/>
    <xf numFmtId="3" fontId="34" fillId="0" borderId="32" xfId="53" applyNumberFormat="1" applyFont="1" applyFill="1" applyBorder="1" applyAlignment="1">
      <alignment horizontal="right"/>
    </xf>
    <xf numFmtId="3" fontId="35" fillId="0" borderId="32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4" fillId="0" borderId="19" xfId="0" applyNumberFormat="1" applyFont="1" applyFill="1" applyBorder="1" applyAlignment="1"/>
    <xf numFmtId="3" fontId="32" fillId="0" borderId="19" xfId="53" applyNumberFormat="1" applyFont="1" applyFill="1" applyBorder="1" applyAlignment="1">
      <alignment vertical="top" wrapText="1"/>
    </xf>
    <xf numFmtId="3" fontId="33" fillId="0" borderId="32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6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6" xfId="53" applyNumberFormat="1" applyFont="1" applyFill="1" applyBorder="1"/>
    <xf numFmtId="0" fontId="35" fillId="0" borderId="20" xfId="53" applyFont="1" applyFill="1" applyBorder="1"/>
    <xf numFmtId="3" fontId="32" fillId="0" borderId="36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6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4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6" xfId="53" applyNumberFormat="1" applyFont="1" applyFill="1" applyBorder="1"/>
    <xf numFmtId="3" fontId="34" fillId="0" borderId="41" xfId="53" applyNumberFormat="1" applyFont="1" applyFill="1" applyBorder="1"/>
    <xf numFmtId="3" fontId="33" fillId="0" borderId="36" xfId="53" applyNumberFormat="1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4" fillId="0" borderId="20" xfId="0" applyNumberFormat="1" applyFont="1" applyFill="1" applyBorder="1" applyAlignment="1"/>
    <xf numFmtId="3" fontId="32" fillId="0" borderId="20" xfId="53" applyNumberFormat="1" applyFont="1" applyFill="1" applyBorder="1" applyAlignment="1">
      <alignment vertical="top" wrapText="1"/>
    </xf>
    <xf numFmtId="3" fontId="34" fillId="0" borderId="42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39" fillId="0" borderId="0" xfId="0" applyFont="1"/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41" fillId="0" borderId="0" xfId="0" applyFont="1"/>
    <xf numFmtId="0" fontId="41" fillId="0" borderId="0" xfId="59" applyFont="1" applyFill="1" applyAlignment="1">
      <alignment wrapText="1"/>
    </xf>
    <xf numFmtId="0" fontId="41" fillId="0" borderId="0" xfId="59" applyFont="1" applyFill="1"/>
    <xf numFmtId="0" fontId="41" fillId="0" borderId="0" xfId="0" applyFont="1" applyFill="1"/>
    <xf numFmtId="0" fontId="43" fillId="0" borderId="0" xfId="59" applyFont="1" applyFill="1" applyAlignment="1">
      <alignment wrapText="1"/>
    </xf>
    <xf numFmtId="3" fontId="43" fillId="0" borderId="0" xfId="59" applyNumberFormat="1" applyFont="1" applyFill="1" applyAlignment="1">
      <alignment horizontal="right"/>
    </xf>
    <xf numFmtId="0" fontId="43" fillId="0" borderId="0" xfId="59" applyFont="1" applyFill="1" applyAlignment="1">
      <alignment vertical="center" wrapText="1"/>
    </xf>
    <xf numFmtId="0" fontId="41" fillId="0" borderId="0" xfId="59" applyFont="1" applyFill="1" applyAlignment="1">
      <alignment horizontal="center" vertical="center" wrapText="1"/>
    </xf>
    <xf numFmtId="0" fontId="41" fillId="0" borderId="0" xfId="59" applyFont="1" applyFill="1" applyAlignment="1">
      <alignment vertical="center"/>
    </xf>
    <xf numFmtId="0" fontId="0" fillId="0" borderId="0" xfId="0" applyFill="1"/>
    <xf numFmtId="3" fontId="41" fillId="0" borderId="0" xfId="59" applyNumberFormat="1" applyFont="1" applyFill="1" applyAlignment="1">
      <alignment horizontal="center"/>
    </xf>
    <xf numFmtId="0" fontId="41" fillId="0" borderId="0" xfId="59" applyFont="1" applyFill="1" applyAlignment="1">
      <alignment horizontal="center"/>
    </xf>
    <xf numFmtId="0" fontId="41" fillId="0" borderId="0" xfId="59" applyFont="1" applyFill="1" applyAlignment="1">
      <alignment horizontal="center" wrapText="1"/>
    </xf>
    <xf numFmtId="3" fontId="41" fillId="0" borderId="0" xfId="59" applyNumberFormat="1" applyFont="1" applyFill="1" applyBorder="1"/>
    <xf numFmtId="3" fontId="41" fillId="0" borderId="0" xfId="0" applyNumberFormat="1" applyFont="1" applyFill="1"/>
    <xf numFmtId="0" fontId="41" fillId="0" borderId="0" xfId="59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3" fontId="43" fillId="0" borderId="0" xfId="59" applyNumberFormat="1" applyFont="1" applyFill="1" applyBorder="1"/>
    <xf numFmtId="0" fontId="43" fillId="0" borderId="0" xfId="0" applyFont="1" applyFill="1"/>
    <xf numFmtId="3" fontId="43" fillId="0" borderId="0" xfId="0" applyNumberFormat="1" applyFont="1" applyFill="1"/>
    <xf numFmtId="0" fontId="41" fillId="0" borderId="0" xfId="59" applyFont="1" applyFill="1" applyAlignment="1">
      <alignment vertical="center" wrapText="1"/>
    </xf>
    <xf numFmtId="3" fontId="41" fillId="0" borderId="0" xfId="59" applyNumberFormat="1" applyFont="1" applyFill="1" applyBorder="1" applyAlignment="1">
      <alignment vertical="center"/>
    </xf>
    <xf numFmtId="3" fontId="41" fillId="0" borderId="0" xfId="59" applyNumberFormat="1" applyFont="1" applyFill="1"/>
    <xf numFmtId="0" fontId="42" fillId="0" borderId="0" xfId="59" applyFont="1" applyFill="1" applyAlignment="1">
      <alignment wrapText="1"/>
    </xf>
    <xf numFmtId="3" fontId="42" fillId="0" borderId="0" xfId="0" applyNumberFormat="1" applyFont="1" applyFill="1"/>
    <xf numFmtId="0" fontId="2" fillId="0" borderId="0" xfId="52" applyAlignment="1"/>
    <xf numFmtId="0" fontId="22" fillId="24" borderId="0" xfId="53" applyFont="1" applyFill="1" applyBorder="1"/>
    <xf numFmtId="0" fontId="33" fillId="24" borderId="0" xfId="53" applyFont="1" applyFill="1" applyBorder="1" applyAlignment="1">
      <alignment horizontal="right"/>
    </xf>
    <xf numFmtId="0" fontId="33" fillId="24" borderId="0" xfId="53" applyFont="1" applyFill="1" applyBorder="1" applyAlignment="1">
      <alignment horizontal="right" wrapText="1"/>
    </xf>
    <xf numFmtId="0" fontId="31" fillId="24" borderId="0" xfId="0" applyFont="1" applyFill="1" applyBorder="1" applyAlignment="1">
      <alignment horizontal="right" wrapText="1"/>
    </xf>
    <xf numFmtId="0" fontId="34" fillId="24" borderId="0" xfId="53" applyFont="1" applyFill="1" applyBorder="1" applyAlignment="1">
      <alignment horizontal="center"/>
    </xf>
    <xf numFmtId="3" fontId="34" fillId="24" borderId="15" xfId="53" applyNumberFormat="1" applyFont="1" applyFill="1" applyBorder="1" applyAlignment="1">
      <alignment horizontal="center"/>
    </xf>
    <xf numFmtId="0" fontId="22" fillId="24" borderId="15" xfId="53" applyFont="1" applyFill="1" applyBorder="1"/>
    <xf numFmtId="3" fontId="34" fillId="24" borderId="16" xfId="53" applyNumberFormat="1" applyFont="1" applyFill="1" applyBorder="1" applyAlignment="1">
      <alignment horizontal="center"/>
    </xf>
    <xf numFmtId="3" fontId="34" fillId="24" borderId="17" xfId="53" applyNumberFormat="1" applyFont="1" applyFill="1" applyBorder="1" applyAlignment="1">
      <alignment horizontal="center"/>
    </xf>
    <xf numFmtId="1" fontId="34" fillId="24" borderId="27" xfId="53" applyNumberFormat="1" applyFont="1" applyFill="1" applyBorder="1" applyAlignment="1">
      <alignment horizontal="center" vertical="center"/>
    </xf>
    <xf numFmtId="0" fontId="34" fillId="24" borderId="22" xfId="53" applyFont="1" applyFill="1" applyBorder="1" applyAlignment="1">
      <alignment horizontal="center" vertical="center"/>
    </xf>
    <xf numFmtId="0" fontId="32" fillId="24" borderId="24" xfId="53" applyFont="1" applyFill="1" applyBorder="1" applyAlignment="1">
      <alignment horizontal="center" vertical="center"/>
    </xf>
    <xf numFmtId="0" fontId="34" fillId="24" borderId="34" xfId="53" applyFont="1" applyFill="1" applyBorder="1" applyAlignment="1">
      <alignment horizontal="center" vertical="center"/>
    </xf>
    <xf numFmtId="3" fontId="32" fillId="24" borderId="29" xfId="53" applyNumberFormat="1" applyFont="1" applyFill="1" applyBorder="1" applyAlignment="1">
      <alignment horizontal="right"/>
    </xf>
    <xf numFmtId="3" fontId="32" fillId="24" borderId="30" xfId="53" applyNumberFormat="1" applyFont="1" applyFill="1" applyBorder="1" applyAlignment="1">
      <alignment horizontal="center" wrapText="1"/>
    </xf>
    <xf numFmtId="0" fontId="32" fillId="24" borderId="30" xfId="53" applyFont="1" applyFill="1" applyBorder="1" applyAlignment="1">
      <alignment horizontal="center" wrapText="1"/>
    </xf>
    <xf numFmtId="0" fontId="32" fillId="24" borderId="31" xfId="53" applyFont="1" applyFill="1" applyBorder="1" applyAlignment="1">
      <alignment horizontal="center" wrapText="1"/>
    </xf>
    <xf numFmtId="0" fontId="34" fillId="24" borderId="25" xfId="53" applyFont="1" applyFill="1" applyBorder="1" applyAlignment="1">
      <alignment horizontal="center"/>
    </xf>
    <xf numFmtId="0" fontId="34" fillId="24" borderId="26" xfId="53" applyFont="1" applyFill="1" applyBorder="1" applyAlignment="1">
      <alignment horizontal="center"/>
    </xf>
    <xf numFmtId="0" fontId="34" fillId="24" borderId="27" xfId="53" applyFont="1" applyFill="1" applyBorder="1"/>
    <xf numFmtId="0" fontId="34" fillId="24" borderId="25" xfId="53" applyFont="1" applyFill="1" applyBorder="1"/>
    <xf numFmtId="0" fontId="34" fillId="24" borderId="12" xfId="53" applyFont="1" applyFill="1" applyBorder="1"/>
    <xf numFmtId="0" fontId="34" fillId="24" borderId="26" xfId="53" applyFont="1" applyFill="1" applyBorder="1"/>
    <xf numFmtId="0" fontId="34" fillId="24" borderId="19" xfId="53" applyFont="1" applyFill="1" applyBorder="1" applyAlignment="1">
      <alignment horizontal="center"/>
    </xf>
    <xf numFmtId="0" fontId="34" fillId="24" borderId="20" xfId="53" applyFont="1" applyFill="1" applyBorder="1" applyAlignment="1">
      <alignment horizontal="center"/>
    </xf>
    <xf numFmtId="0" fontId="34" fillId="24" borderId="32" xfId="53" applyFont="1" applyFill="1" applyBorder="1"/>
    <xf numFmtId="3" fontId="34" fillId="24" borderId="19" xfId="53" applyNumberFormat="1" applyFont="1" applyFill="1" applyBorder="1"/>
    <xf numFmtId="3" fontId="34" fillId="24" borderId="10" xfId="53" applyNumberFormat="1" applyFont="1" applyFill="1" applyBorder="1"/>
    <xf numFmtId="3" fontId="34" fillId="24" borderId="20" xfId="53" applyNumberFormat="1" applyFont="1" applyFill="1" applyBorder="1"/>
    <xf numFmtId="3" fontId="34" fillId="24" borderId="32" xfId="53" applyNumberFormat="1" applyFont="1" applyFill="1" applyBorder="1"/>
    <xf numFmtId="0" fontId="32" fillId="24" borderId="19" xfId="53" applyFont="1" applyFill="1" applyBorder="1" applyAlignment="1">
      <alignment horizontal="center"/>
    </xf>
    <xf numFmtId="0" fontId="32" fillId="24" borderId="20" xfId="53" applyFont="1" applyFill="1" applyBorder="1" applyAlignment="1">
      <alignment horizontal="center"/>
    </xf>
    <xf numFmtId="0" fontId="32" fillId="24" borderId="32" xfId="53" applyFont="1" applyFill="1" applyBorder="1"/>
    <xf numFmtId="3" fontId="32" fillId="24" borderId="32" xfId="53" applyNumberFormat="1" applyFont="1" applyFill="1" applyBorder="1"/>
    <xf numFmtId="3" fontId="32" fillId="24" borderId="10" xfId="53" applyNumberFormat="1" applyFont="1" applyFill="1" applyBorder="1"/>
    <xf numFmtId="3" fontId="32" fillId="24" borderId="20" xfId="53" applyNumberFormat="1" applyFont="1" applyFill="1" applyBorder="1"/>
    <xf numFmtId="0" fontId="33" fillId="24" borderId="19" xfId="53" applyFont="1" applyFill="1" applyBorder="1" applyAlignment="1">
      <alignment horizontal="center"/>
    </xf>
    <xf numFmtId="0" fontId="33" fillId="24" borderId="20" xfId="53" applyFont="1" applyFill="1" applyBorder="1" applyAlignment="1">
      <alignment horizontal="center"/>
    </xf>
    <xf numFmtId="0" fontId="33" fillId="24" borderId="32" xfId="53" applyFont="1" applyFill="1" applyBorder="1"/>
    <xf numFmtId="3" fontId="33" fillId="24" borderId="32" xfId="53" applyNumberFormat="1" applyFont="1" applyFill="1" applyBorder="1"/>
    <xf numFmtId="3" fontId="33" fillId="24" borderId="10" xfId="53" applyNumberFormat="1" applyFont="1" applyFill="1" applyBorder="1"/>
    <xf numFmtId="3" fontId="33" fillId="24" borderId="20" xfId="53" applyNumberFormat="1" applyFont="1" applyFill="1" applyBorder="1"/>
    <xf numFmtId="3" fontId="34" fillId="24" borderId="32" xfId="53" applyNumberFormat="1" applyFont="1" applyFill="1" applyBorder="1" applyAlignment="1">
      <alignment horizontal="right"/>
    </xf>
    <xf numFmtId="3" fontId="34" fillId="24" borderId="10" xfId="53" applyNumberFormat="1" applyFont="1" applyFill="1" applyBorder="1" applyAlignment="1">
      <alignment horizontal="right"/>
    </xf>
    <xf numFmtId="3" fontId="34" fillId="24" borderId="35" xfId="53" applyNumberFormat="1" applyFont="1" applyFill="1" applyBorder="1" applyAlignment="1">
      <alignment horizontal="right"/>
    </xf>
    <xf numFmtId="0" fontId="32" fillId="24" borderId="10" xfId="53" applyFont="1" applyFill="1" applyBorder="1"/>
    <xf numFmtId="0" fontId="32" fillId="24" borderId="20" xfId="53" applyFont="1" applyFill="1" applyBorder="1"/>
    <xf numFmtId="0" fontId="34" fillId="24" borderId="10" xfId="53" applyFont="1" applyFill="1" applyBorder="1"/>
    <xf numFmtId="0" fontId="34" fillId="24" borderId="20" xfId="53" applyFont="1" applyFill="1" applyBorder="1"/>
    <xf numFmtId="3" fontId="33" fillId="24" borderId="36" xfId="53" applyNumberFormat="1" applyFont="1" applyFill="1" applyBorder="1"/>
    <xf numFmtId="3" fontId="32" fillId="24" borderId="36" xfId="53" applyNumberFormat="1" applyFont="1" applyFill="1" applyBorder="1"/>
    <xf numFmtId="3" fontId="33" fillId="24" borderId="35" xfId="53" applyNumberFormat="1" applyFont="1" applyFill="1" applyBorder="1"/>
    <xf numFmtId="0" fontId="34" fillId="24" borderId="19" xfId="53" applyFont="1" applyFill="1" applyBorder="1"/>
    <xf numFmtId="3" fontId="34" fillId="24" borderId="19" xfId="53" applyNumberFormat="1" applyFont="1" applyFill="1" applyBorder="1" applyAlignment="1">
      <alignment horizontal="right"/>
    </xf>
    <xf numFmtId="3" fontId="34" fillId="24" borderId="20" xfId="53" applyNumberFormat="1" applyFont="1" applyFill="1" applyBorder="1" applyAlignment="1">
      <alignment horizontal="right"/>
    </xf>
    <xf numFmtId="0" fontId="32" fillId="24" borderId="19" xfId="53" applyFont="1" applyFill="1" applyBorder="1"/>
    <xf numFmtId="3" fontId="34" fillId="24" borderId="36" xfId="53" applyNumberFormat="1" applyFont="1" applyFill="1" applyBorder="1"/>
    <xf numFmtId="0" fontId="35" fillId="24" borderId="32" xfId="53" applyFont="1" applyFill="1" applyBorder="1"/>
    <xf numFmtId="0" fontId="35" fillId="24" borderId="19" xfId="53" applyFont="1" applyFill="1" applyBorder="1"/>
    <xf numFmtId="0" fontId="35" fillId="24" borderId="10" xfId="53" applyFont="1" applyFill="1" applyBorder="1"/>
    <xf numFmtId="0" fontId="35" fillId="24" borderId="20" xfId="53" applyFont="1" applyFill="1" applyBorder="1"/>
    <xf numFmtId="3" fontId="35" fillId="24" borderId="19" xfId="53" applyNumberFormat="1" applyFont="1" applyFill="1" applyBorder="1"/>
    <xf numFmtId="3" fontId="35" fillId="24" borderId="10" xfId="53" applyNumberFormat="1" applyFont="1" applyFill="1" applyBorder="1"/>
    <xf numFmtId="3" fontId="35" fillId="24" borderId="20" xfId="53" applyNumberFormat="1" applyFont="1" applyFill="1" applyBorder="1"/>
    <xf numFmtId="3" fontId="32" fillId="24" borderId="19" xfId="53" applyNumberFormat="1" applyFont="1" applyFill="1" applyBorder="1"/>
    <xf numFmtId="0" fontId="32" fillId="24" borderId="32" xfId="53" applyFont="1" applyFill="1" applyBorder="1" applyAlignment="1">
      <alignment wrapText="1"/>
    </xf>
    <xf numFmtId="3" fontId="35" fillId="24" borderId="32" xfId="53" applyNumberFormat="1" applyFont="1" applyFill="1" applyBorder="1"/>
    <xf numFmtId="3" fontId="35" fillId="24" borderId="36" xfId="53" applyNumberFormat="1" applyFont="1" applyFill="1" applyBorder="1"/>
    <xf numFmtId="3" fontId="32" fillId="24" borderId="19" xfId="53" applyNumberFormat="1" applyFont="1" applyFill="1" applyBorder="1" applyAlignment="1">
      <alignment wrapText="1"/>
    </xf>
    <xf numFmtId="3" fontId="32" fillId="24" borderId="10" xfId="53" applyNumberFormat="1" applyFont="1" applyFill="1" applyBorder="1" applyAlignment="1">
      <alignment wrapText="1"/>
    </xf>
    <xf numFmtId="3" fontId="32" fillId="24" borderId="20" xfId="53" applyNumberFormat="1" applyFont="1" applyFill="1" applyBorder="1" applyAlignment="1">
      <alignment wrapText="1"/>
    </xf>
    <xf numFmtId="3" fontId="32" fillId="24" borderId="32" xfId="53" applyNumberFormat="1" applyFont="1" applyFill="1" applyBorder="1" applyAlignment="1">
      <alignment wrapText="1"/>
    </xf>
    <xf numFmtId="3" fontId="32" fillId="24" borderId="36" xfId="53" applyNumberFormat="1" applyFont="1" applyFill="1" applyBorder="1" applyAlignment="1">
      <alignment wrapText="1"/>
    </xf>
    <xf numFmtId="3" fontId="32" fillId="24" borderId="35" xfId="53" applyNumberFormat="1" applyFont="1" applyFill="1" applyBorder="1" applyAlignment="1">
      <alignment wrapText="1"/>
    </xf>
    <xf numFmtId="3" fontId="35" fillId="24" borderId="35" xfId="53" applyNumberFormat="1" applyFont="1" applyFill="1" applyBorder="1"/>
    <xf numFmtId="3" fontId="22" fillId="24" borderId="32" xfId="53" applyNumberFormat="1" applyFont="1" applyFill="1" applyBorder="1"/>
    <xf numFmtId="3" fontId="22" fillId="24" borderId="10" xfId="53" applyNumberFormat="1" applyFont="1" applyFill="1" applyBorder="1"/>
    <xf numFmtId="3" fontId="22" fillId="24" borderId="20" xfId="53" applyNumberFormat="1" applyFont="1" applyFill="1" applyBorder="1"/>
    <xf numFmtId="3" fontId="22" fillId="24" borderId="19" xfId="53" applyNumberFormat="1" applyFont="1" applyFill="1" applyBorder="1"/>
    <xf numFmtId="0" fontId="32" fillId="24" borderId="19" xfId="53" applyFont="1" applyFill="1" applyBorder="1" applyAlignment="1">
      <alignment horizontal="center" wrapText="1"/>
    </xf>
    <xf numFmtId="0" fontId="32" fillId="24" borderId="32" xfId="53" applyFont="1" applyFill="1" applyBorder="1" applyAlignment="1"/>
    <xf numFmtId="0" fontId="35" fillId="24" borderId="20" xfId="53" applyFont="1" applyFill="1" applyBorder="1" applyAlignment="1">
      <alignment horizontal="center"/>
    </xf>
    <xf numFmtId="16" fontId="32" fillId="24" borderId="32" xfId="53" applyNumberFormat="1" applyFont="1" applyFill="1" applyBorder="1" applyAlignment="1">
      <alignment wrapText="1"/>
    </xf>
    <xf numFmtId="3" fontId="33" fillId="24" borderId="19" xfId="53" applyNumberFormat="1" applyFont="1" applyFill="1" applyBorder="1"/>
    <xf numFmtId="0" fontId="34" fillId="24" borderId="19" xfId="53" applyFont="1" applyFill="1" applyBorder="1" applyAlignment="1"/>
    <xf numFmtId="0" fontId="32" fillId="24" borderId="20" xfId="53" applyFont="1" applyFill="1" applyBorder="1" applyAlignment="1">
      <alignment horizontal="center" wrapText="1"/>
    </xf>
    <xf numFmtId="0" fontId="34" fillId="24" borderId="15" xfId="53" applyFont="1" applyFill="1" applyBorder="1" applyAlignment="1">
      <alignment horizontal="center"/>
    </xf>
    <xf numFmtId="0" fontId="34" fillId="24" borderId="16" xfId="53" applyFont="1" applyFill="1" applyBorder="1" applyAlignment="1">
      <alignment horizontal="center"/>
    </xf>
    <xf numFmtId="0" fontId="34" fillId="24" borderId="17" xfId="53" applyFont="1" applyFill="1" applyBorder="1" applyAlignment="1">
      <alignment horizontal="center"/>
    </xf>
    <xf numFmtId="0" fontId="34" fillId="24" borderId="18" xfId="53" applyFont="1" applyFill="1" applyBorder="1" applyAlignment="1">
      <alignment horizontal="center"/>
    </xf>
    <xf numFmtId="0" fontId="32" fillId="24" borderId="22" xfId="53" applyFont="1" applyFill="1" applyBorder="1"/>
    <xf numFmtId="0" fontId="32" fillId="24" borderId="24" xfId="53" applyFont="1" applyFill="1" applyBorder="1" applyAlignment="1">
      <alignment horizontal="right"/>
    </xf>
    <xf numFmtId="0" fontId="32" fillId="24" borderId="23" xfId="53" applyFont="1" applyFill="1" applyBorder="1"/>
    <xf numFmtId="0" fontId="34" fillId="24" borderId="26" xfId="53" applyFont="1" applyFill="1" applyBorder="1" applyAlignment="1">
      <alignment horizontal="right"/>
    </xf>
    <xf numFmtId="0" fontId="34" fillId="24" borderId="28" xfId="53" applyFont="1" applyFill="1" applyBorder="1"/>
    <xf numFmtId="0" fontId="34" fillId="24" borderId="16" xfId="53" applyFont="1" applyFill="1" applyBorder="1"/>
    <xf numFmtId="0" fontId="34" fillId="24" borderId="33" xfId="53" applyFont="1" applyFill="1" applyBorder="1"/>
    <xf numFmtId="0" fontId="34" fillId="24" borderId="17" xfId="53" applyFont="1" applyFill="1" applyBorder="1"/>
    <xf numFmtId="0" fontId="32" fillId="24" borderId="20" xfId="53" applyFont="1" applyFill="1" applyBorder="1" applyAlignment="1">
      <alignment horizontal="right"/>
    </xf>
    <xf numFmtId="0" fontId="32" fillId="24" borderId="21" xfId="53" applyFont="1" applyFill="1" applyBorder="1"/>
    <xf numFmtId="0" fontId="34" fillId="24" borderId="21" xfId="53" applyFont="1" applyFill="1" applyBorder="1"/>
    <xf numFmtId="0" fontId="33" fillId="24" borderId="21" xfId="53" applyFont="1" applyFill="1" applyBorder="1"/>
    <xf numFmtId="3" fontId="34" fillId="24" borderId="35" xfId="53" applyNumberFormat="1" applyFont="1" applyFill="1" applyBorder="1"/>
    <xf numFmtId="0" fontId="34" fillId="24" borderId="20" xfId="53" applyFont="1" applyFill="1" applyBorder="1" applyAlignment="1">
      <alignment horizontal="right"/>
    </xf>
    <xf numFmtId="0" fontId="33" fillId="24" borderId="19" xfId="53" applyFont="1" applyFill="1" applyBorder="1"/>
    <xf numFmtId="0" fontId="33" fillId="24" borderId="20" xfId="53" applyFont="1" applyFill="1" applyBorder="1" applyAlignment="1">
      <alignment horizontal="right"/>
    </xf>
    <xf numFmtId="3" fontId="34" fillId="24" borderId="13" xfId="53" applyNumberFormat="1" applyFont="1" applyFill="1" applyBorder="1"/>
    <xf numFmtId="0" fontId="34" fillId="24" borderId="21" xfId="53" applyFont="1" applyFill="1" applyBorder="1" applyAlignment="1">
      <alignment wrapText="1"/>
    </xf>
    <xf numFmtId="0" fontId="34" fillId="24" borderId="19" xfId="53" applyFont="1" applyFill="1" applyBorder="1" applyAlignment="1">
      <alignment wrapText="1"/>
    </xf>
    <xf numFmtId="0" fontId="34" fillId="24" borderId="10" xfId="53" applyFont="1" applyFill="1" applyBorder="1" applyAlignment="1">
      <alignment wrapText="1"/>
    </xf>
    <xf numFmtId="0" fontId="34" fillId="24" borderId="20" xfId="53" applyFont="1" applyFill="1" applyBorder="1" applyAlignment="1">
      <alignment wrapText="1"/>
    </xf>
    <xf numFmtId="0" fontId="32" fillId="24" borderId="21" xfId="53" applyFont="1" applyFill="1" applyBorder="1" applyAlignment="1">
      <alignment wrapText="1"/>
    </xf>
    <xf numFmtId="0" fontId="32" fillId="24" borderId="21" xfId="53" quotePrefix="1" applyFont="1" applyFill="1" applyBorder="1" applyAlignment="1">
      <alignment wrapText="1"/>
    </xf>
    <xf numFmtId="0" fontId="35" fillId="24" borderId="21" xfId="53" applyFont="1" applyFill="1" applyBorder="1" applyAlignment="1">
      <alignment wrapText="1"/>
    </xf>
    <xf numFmtId="3" fontId="33" fillId="24" borderId="32" xfId="53" applyNumberFormat="1" applyFont="1" applyFill="1" applyBorder="1" applyAlignment="1">
      <alignment wrapText="1"/>
    </xf>
    <xf numFmtId="3" fontId="33" fillId="24" borderId="10" xfId="53" applyNumberFormat="1" applyFont="1" applyFill="1" applyBorder="1" applyAlignment="1">
      <alignment wrapText="1"/>
    </xf>
    <xf numFmtId="3" fontId="33" fillId="24" borderId="20" xfId="53" applyNumberFormat="1" applyFont="1" applyFill="1" applyBorder="1" applyAlignment="1">
      <alignment wrapText="1"/>
    </xf>
    <xf numFmtId="0" fontId="32" fillId="24" borderId="19" xfId="53" applyFont="1" applyFill="1" applyBorder="1" applyAlignment="1">
      <alignment wrapText="1"/>
    </xf>
    <xf numFmtId="0" fontId="32" fillId="24" borderId="10" xfId="53" applyFont="1" applyFill="1" applyBorder="1" applyAlignment="1">
      <alignment wrapText="1"/>
    </xf>
    <xf numFmtId="0" fontId="32" fillId="24" borderId="20" xfId="53" applyFont="1" applyFill="1" applyBorder="1" applyAlignment="1">
      <alignment wrapText="1"/>
    </xf>
    <xf numFmtId="0" fontId="33" fillId="24" borderId="21" xfId="53" applyFont="1" applyFill="1" applyBorder="1" applyAlignment="1">
      <alignment wrapText="1"/>
    </xf>
    <xf numFmtId="3" fontId="33" fillId="24" borderId="36" xfId="53" applyNumberFormat="1" applyFont="1" applyFill="1" applyBorder="1" applyAlignment="1">
      <alignment wrapText="1"/>
    </xf>
    <xf numFmtId="3" fontId="33" fillId="24" borderId="19" xfId="53" applyNumberFormat="1" applyFont="1" applyFill="1" applyBorder="1" applyAlignment="1">
      <alignment wrapText="1"/>
    </xf>
    <xf numFmtId="3" fontId="35" fillId="24" borderId="19" xfId="53" applyNumberFormat="1" applyFont="1" applyFill="1" applyBorder="1" applyAlignment="1">
      <alignment wrapText="1"/>
    </xf>
    <xf numFmtId="3" fontId="35" fillId="24" borderId="10" xfId="53" applyNumberFormat="1" applyFont="1" applyFill="1" applyBorder="1" applyAlignment="1">
      <alignment wrapText="1"/>
    </xf>
    <xf numFmtId="3" fontId="35" fillId="24" borderId="20" xfId="53" applyNumberFormat="1" applyFont="1" applyFill="1" applyBorder="1" applyAlignment="1">
      <alignment wrapText="1"/>
    </xf>
    <xf numFmtId="0" fontId="22" fillId="24" borderId="10" xfId="53" applyFont="1" applyFill="1" applyBorder="1" applyAlignment="1">
      <alignment horizontal="right"/>
    </xf>
    <xf numFmtId="14" fontId="32" fillId="24" borderId="21" xfId="53" applyNumberFormat="1" applyFont="1" applyFill="1" applyBorder="1" applyAlignment="1">
      <alignment wrapText="1"/>
    </xf>
    <xf numFmtId="3" fontId="32" fillId="24" borderId="35" xfId="53" applyNumberFormat="1" applyFont="1" applyFill="1" applyBorder="1"/>
    <xf numFmtId="3" fontId="35" fillId="24" borderId="32" xfId="53" applyNumberFormat="1" applyFont="1" applyFill="1" applyBorder="1" applyAlignment="1">
      <alignment wrapText="1"/>
    </xf>
    <xf numFmtId="3" fontId="35" fillId="24" borderId="35" xfId="53" applyNumberFormat="1" applyFont="1" applyFill="1" applyBorder="1" applyAlignment="1">
      <alignment wrapText="1"/>
    </xf>
    <xf numFmtId="0" fontId="32" fillId="0" borderId="0" xfId="0" applyFont="1"/>
    <xf numFmtId="0" fontId="44" fillId="0" borderId="0" xfId="0" applyFont="1" applyAlignment="1">
      <alignment horizontal="right"/>
    </xf>
    <xf numFmtId="1" fontId="34" fillId="24" borderId="38" xfId="53" applyNumberFormat="1" applyFont="1" applyFill="1" applyBorder="1" applyAlignment="1">
      <alignment horizontal="center"/>
    </xf>
    <xf numFmtId="0" fontId="0" fillId="24" borderId="39" xfId="0" applyFill="1" applyBorder="1" applyAlignment="1">
      <alignment horizontal="center"/>
    </xf>
    <xf numFmtId="0" fontId="0" fillId="24" borderId="40" xfId="0" applyFill="1" applyBorder="1" applyAlignment="1">
      <alignment horizontal="center"/>
    </xf>
    <xf numFmtId="0" fontId="34" fillId="0" borderId="32" xfId="53" applyFont="1" applyFill="1" applyBorder="1" applyAlignment="1"/>
    <xf numFmtId="0" fontId="0" fillId="0" borderId="35" xfId="0" applyFill="1" applyBorder="1" applyAlignment="1"/>
    <xf numFmtId="0" fontId="0" fillId="0" borderId="36" xfId="0" applyFill="1" applyBorder="1" applyAlignment="1"/>
    <xf numFmtId="0" fontId="32" fillId="24" borderId="0" xfId="53" applyFont="1" applyFill="1" applyBorder="1" applyAlignment="1">
      <alignment horizontal="right"/>
    </xf>
    <xf numFmtId="0" fontId="32" fillId="24" borderId="43" xfId="53" applyFont="1" applyFill="1" applyBorder="1" applyAlignment="1">
      <alignment horizontal="right"/>
    </xf>
    <xf numFmtId="0" fontId="33" fillId="24" borderId="0" xfId="53" applyFont="1" applyFill="1" applyBorder="1" applyAlignment="1">
      <alignment horizontal="right"/>
    </xf>
    <xf numFmtId="0" fontId="33" fillId="24" borderId="43" xfId="53" applyFont="1" applyFill="1" applyBorder="1" applyAlignment="1">
      <alignment horizontal="right"/>
    </xf>
    <xf numFmtId="0" fontId="32" fillId="0" borderId="0" xfId="53" applyFont="1" applyAlignment="1">
      <alignment horizontal="right"/>
    </xf>
    <xf numFmtId="0" fontId="33" fillId="0" borderId="0" xfId="53" applyFont="1" applyFill="1" applyBorder="1" applyAlignment="1">
      <alignment horizontal="right"/>
    </xf>
    <xf numFmtId="0" fontId="26" fillId="0" borderId="37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7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42" fillId="0" borderId="0" xfId="59" applyFont="1" applyAlignment="1">
      <alignment horizontal="center" wrapText="1"/>
    </xf>
    <xf numFmtId="0" fontId="40" fillId="0" borderId="0" xfId="0" applyFont="1" applyAlignment="1">
      <alignment horizontal="center" wrapText="1"/>
    </xf>
    <xf numFmtId="0" fontId="42" fillId="0" borderId="0" xfId="59" applyFont="1" applyFill="1" applyAlignment="1">
      <alignment horizontal="center" vertical="center" wrapText="1"/>
    </xf>
    <xf numFmtId="0" fontId="40" fillId="0" borderId="0" xfId="0" applyFont="1" applyFill="1" applyAlignment="1"/>
    <xf numFmtId="0" fontId="41" fillId="0" borderId="0" xfId="53" applyFont="1" applyFill="1" applyBorder="1" applyAlignment="1">
      <alignment horizontal="right"/>
    </xf>
    <xf numFmtId="0" fontId="44" fillId="0" borderId="0" xfId="0" applyFont="1" applyAlignment="1">
      <alignment horizontal="right"/>
    </xf>
  </cellXfs>
  <cellStyles count="61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59"/>
    <cellStyle name="Normál_2009. ktv.rendelet" xfId="53"/>
    <cellStyle name="Normal_KTRSZJ" xfId="54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5"/>
  <sheetViews>
    <sheetView tabSelected="1" view="pageBreakPreview" zoomScale="85" zoomScaleNormal="75" zoomScaleSheetLayoutView="85" workbookViewId="0">
      <pane ySplit="8" topLeftCell="A9" activePane="bottomLeft" state="frozen"/>
      <selection pane="bottomLeft" activeCell="H7" sqref="H7"/>
    </sheetView>
  </sheetViews>
  <sheetFormatPr defaultRowHeight="16.5" x14ac:dyDescent="0.25"/>
  <cols>
    <col min="1" max="1" width="5.42578125" style="7" customWidth="1"/>
    <col min="2" max="2" width="7.28515625" style="8" customWidth="1"/>
    <col min="3" max="3" width="61.28515625" style="31" customWidth="1"/>
    <col min="4" max="4" width="10.5703125" style="10" customWidth="1"/>
    <col min="5" max="5" width="10.42578125" style="10" customWidth="1"/>
    <col min="6" max="7" width="9.140625" style="10"/>
    <col min="8" max="8" width="10.5703125" style="10" customWidth="1"/>
    <col min="9" max="9" width="10.42578125" style="10" customWidth="1"/>
    <col min="10" max="11" width="9.140625" style="10"/>
    <col min="12" max="16384" width="9.140625" style="9"/>
  </cols>
  <sheetData>
    <row r="1" spans="1:11" s="12" customFormat="1" x14ac:dyDescent="0.25">
      <c r="A1" s="161"/>
      <c r="B1" s="300" t="s">
        <v>487</v>
      </c>
      <c r="C1" s="300"/>
      <c r="D1" s="300"/>
      <c r="E1" s="300"/>
      <c r="F1" s="300"/>
      <c r="G1" s="300"/>
      <c r="H1" s="300"/>
      <c r="I1" s="300"/>
      <c r="J1" s="300"/>
      <c r="K1" s="301"/>
    </row>
    <row r="2" spans="1:11" s="12" customFormat="1" x14ac:dyDescent="0.25">
      <c r="A2" s="161"/>
      <c r="B2" s="302" t="s">
        <v>449</v>
      </c>
      <c r="C2" s="302"/>
      <c r="D2" s="302"/>
      <c r="E2" s="302"/>
      <c r="F2" s="302"/>
      <c r="G2" s="302"/>
      <c r="H2" s="302"/>
      <c r="I2" s="302"/>
      <c r="J2" s="302"/>
      <c r="K2" s="303"/>
    </row>
    <row r="3" spans="1:11" s="10" customFormat="1" x14ac:dyDescent="0.25">
      <c r="A3" s="163"/>
      <c r="B3" s="164"/>
      <c r="C3" s="164"/>
      <c r="D3" s="161"/>
      <c r="E3" s="161"/>
      <c r="F3" s="161"/>
      <c r="G3" s="161"/>
      <c r="H3" s="161"/>
      <c r="I3" s="161"/>
      <c r="J3" s="161"/>
      <c r="K3" s="161"/>
    </row>
    <row r="4" spans="1:11" s="10" customFormat="1" x14ac:dyDescent="0.25">
      <c r="A4" s="165"/>
      <c r="B4" s="165"/>
      <c r="C4" s="165" t="s">
        <v>26</v>
      </c>
      <c r="D4" s="161"/>
      <c r="E4" s="161"/>
      <c r="F4" s="161"/>
      <c r="G4" s="161"/>
      <c r="H4" s="161"/>
      <c r="I4" s="161"/>
      <c r="J4" s="161"/>
      <c r="K4" s="161"/>
    </row>
    <row r="5" spans="1:11" s="10" customFormat="1" ht="17.25" thickBot="1" x14ac:dyDescent="0.3">
      <c r="A5" s="247"/>
      <c r="B5" s="247"/>
      <c r="C5" s="247" t="s">
        <v>367</v>
      </c>
      <c r="D5" s="167"/>
      <c r="E5" s="167"/>
      <c r="F5" s="167"/>
      <c r="G5" s="167"/>
      <c r="H5" s="167"/>
      <c r="I5" s="167"/>
      <c r="J5" s="167"/>
      <c r="K5" s="167"/>
    </row>
    <row r="6" spans="1:11" s="10" customFormat="1" ht="17.25" thickBot="1" x14ac:dyDescent="0.3">
      <c r="A6" s="248"/>
      <c r="B6" s="249"/>
      <c r="C6" s="250"/>
      <c r="D6" s="294" t="s">
        <v>366</v>
      </c>
      <c r="E6" s="295"/>
      <c r="F6" s="295"/>
      <c r="G6" s="296"/>
      <c r="H6" s="294" t="s">
        <v>446</v>
      </c>
      <c r="I6" s="295"/>
      <c r="J6" s="295"/>
      <c r="K6" s="296"/>
    </row>
    <row r="7" spans="1:11" s="10" customFormat="1" ht="45.75" thickBot="1" x14ac:dyDescent="0.3">
      <c r="A7" s="251"/>
      <c r="B7" s="252"/>
      <c r="C7" s="253"/>
      <c r="D7" s="174" t="s">
        <v>50</v>
      </c>
      <c r="E7" s="175" t="s">
        <v>71</v>
      </c>
      <c r="F7" s="176" t="s">
        <v>72</v>
      </c>
      <c r="G7" s="177" t="s">
        <v>73</v>
      </c>
      <c r="H7" s="174" t="s">
        <v>50</v>
      </c>
      <c r="I7" s="175" t="s">
        <v>71</v>
      </c>
      <c r="J7" s="176" t="s">
        <v>72</v>
      </c>
      <c r="K7" s="177" t="s">
        <v>73</v>
      </c>
    </row>
    <row r="8" spans="1:11" s="10" customFormat="1" x14ac:dyDescent="0.25">
      <c r="A8" s="181" t="s">
        <v>27</v>
      </c>
      <c r="B8" s="254" t="s">
        <v>28</v>
      </c>
      <c r="C8" s="255" t="s">
        <v>29</v>
      </c>
      <c r="D8" s="256"/>
      <c r="E8" s="257"/>
      <c r="F8" s="257"/>
      <c r="G8" s="258"/>
      <c r="H8" s="256"/>
      <c r="I8" s="257"/>
      <c r="J8" s="257"/>
      <c r="K8" s="258"/>
    </row>
    <row r="9" spans="1:11" s="10" customFormat="1" x14ac:dyDescent="0.25">
      <c r="A9" s="216"/>
      <c r="B9" s="259"/>
      <c r="C9" s="260"/>
      <c r="D9" s="216"/>
      <c r="E9" s="206"/>
      <c r="F9" s="206"/>
      <c r="G9" s="207"/>
      <c r="H9" s="216"/>
      <c r="I9" s="206"/>
      <c r="J9" s="206"/>
      <c r="K9" s="207"/>
    </row>
    <row r="10" spans="1:11" s="10" customFormat="1" x14ac:dyDescent="0.25">
      <c r="A10" s="213">
        <v>101</v>
      </c>
      <c r="B10" s="259"/>
      <c r="C10" s="261" t="s">
        <v>75</v>
      </c>
      <c r="D10" s="213"/>
      <c r="E10" s="208"/>
      <c r="F10" s="208"/>
      <c r="G10" s="209"/>
      <c r="H10" s="213"/>
      <c r="I10" s="208"/>
      <c r="J10" s="208"/>
      <c r="K10" s="209"/>
    </row>
    <row r="11" spans="1:11" s="10" customFormat="1" x14ac:dyDescent="0.25">
      <c r="A11" s="213"/>
      <c r="B11" s="259" t="s">
        <v>30</v>
      </c>
      <c r="C11" s="260" t="s">
        <v>184</v>
      </c>
      <c r="D11" s="216">
        <v>0</v>
      </c>
      <c r="E11" s="206">
        <v>0</v>
      </c>
      <c r="F11" s="206">
        <v>0</v>
      </c>
      <c r="G11" s="207">
        <v>0</v>
      </c>
      <c r="H11" s="216">
        <v>0</v>
      </c>
      <c r="I11" s="206">
        <v>0</v>
      </c>
      <c r="J11" s="206">
        <v>0</v>
      </c>
      <c r="K11" s="207">
        <v>0</v>
      </c>
    </row>
    <row r="12" spans="1:11" s="10" customFormat="1" x14ac:dyDescent="0.25">
      <c r="A12" s="213"/>
      <c r="B12" s="259" t="s">
        <v>108</v>
      </c>
      <c r="C12" s="260" t="s">
        <v>62</v>
      </c>
      <c r="D12" s="225"/>
      <c r="E12" s="195"/>
      <c r="F12" s="195"/>
      <c r="G12" s="196"/>
      <c r="H12" s="225"/>
      <c r="I12" s="195"/>
      <c r="J12" s="195"/>
      <c r="K12" s="196"/>
    </row>
    <row r="13" spans="1:11" s="10" customFormat="1" x14ac:dyDescent="0.25">
      <c r="A13" s="213"/>
      <c r="B13" s="259"/>
      <c r="C13" s="260" t="s">
        <v>90</v>
      </c>
      <c r="D13" s="194"/>
      <c r="E13" s="195"/>
      <c r="F13" s="195"/>
      <c r="G13" s="211"/>
      <c r="H13" s="194"/>
      <c r="I13" s="195"/>
      <c r="J13" s="195"/>
      <c r="K13" s="211"/>
    </row>
    <row r="14" spans="1:11" s="10" customFormat="1" x14ac:dyDescent="0.25">
      <c r="A14" s="213"/>
      <c r="B14" s="259"/>
      <c r="C14" s="260" t="s">
        <v>413</v>
      </c>
      <c r="D14" s="194"/>
      <c r="E14" s="195"/>
      <c r="F14" s="195"/>
      <c r="G14" s="211"/>
      <c r="H14" s="194">
        <v>657</v>
      </c>
      <c r="I14" s="195">
        <v>657</v>
      </c>
      <c r="J14" s="195"/>
      <c r="K14" s="211"/>
    </row>
    <row r="15" spans="1:11" s="10" customFormat="1" x14ac:dyDescent="0.25">
      <c r="A15" s="213"/>
      <c r="B15" s="259"/>
      <c r="C15" s="260" t="s">
        <v>484</v>
      </c>
      <c r="D15" s="194"/>
      <c r="E15" s="195"/>
      <c r="F15" s="195"/>
      <c r="G15" s="211"/>
      <c r="H15" s="194">
        <v>100</v>
      </c>
      <c r="I15" s="195">
        <v>100</v>
      </c>
      <c r="J15" s="195"/>
      <c r="K15" s="211"/>
    </row>
    <row r="16" spans="1:11" s="10" customFormat="1" x14ac:dyDescent="0.25">
      <c r="A16" s="213"/>
      <c r="B16" s="259"/>
      <c r="C16" s="262" t="s">
        <v>51</v>
      </c>
      <c r="D16" s="200"/>
      <c r="E16" s="201"/>
      <c r="F16" s="201"/>
      <c r="G16" s="210"/>
      <c r="H16" s="200">
        <f>SUM(H14:H15)</f>
        <v>757</v>
      </c>
      <c r="I16" s="201">
        <f>SUM(I14:I15)</f>
        <v>757</v>
      </c>
      <c r="J16" s="201"/>
      <c r="K16" s="210"/>
    </row>
    <row r="17" spans="1:11" s="10" customFormat="1" x14ac:dyDescent="0.25">
      <c r="A17" s="216"/>
      <c r="B17" s="259"/>
      <c r="C17" s="261" t="s">
        <v>32</v>
      </c>
      <c r="D17" s="190">
        <f>D11+D12</f>
        <v>0</v>
      </c>
      <c r="E17" s="188">
        <f t="shared" ref="E17:G17" si="0">E11+E12</f>
        <v>0</v>
      </c>
      <c r="F17" s="188">
        <f t="shared" si="0"/>
        <v>0</v>
      </c>
      <c r="G17" s="217">
        <f t="shared" si="0"/>
        <v>0</v>
      </c>
      <c r="H17" s="190">
        <f>SUM(H16)</f>
        <v>757</v>
      </c>
      <c r="I17" s="188">
        <f>SUM(I16)</f>
        <v>757</v>
      </c>
      <c r="J17" s="188">
        <f t="shared" ref="J17:K17" si="1">J11+J16</f>
        <v>0</v>
      </c>
      <c r="K17" s="263">
        <f t="shared" si="1"/>
        <v>0</v>
      </c>
    </row>
    <row r="18" spans="1:11" s="21" customFormat="1" x14ac:dyDescent="0.25">
      <c r="A18" s="216"/>
      <c r="B18" s="264"/>
      <c r="C18" s="260"/>
      <c r="D18" s="216"/>
      <c r="E18" s="206"/>
      <c r="F18" s="206"/>
      <c r="G18" s="207"/>
      <c r="H18" s="216"/>
      <c r="I18" s="206"/>
      <c r="J18" s="206"/>
      <c r="K18" s="207"/>
    </row>
    <row r="19" spans="1:11" s="10" customFormat="1" x14ac:dyDescent="0.25">
      <c r="A19" s="213">
        <v>102</v>
      </c>
      <c r="B19" s="259"/>
      <c r="C19" s="261" t="s">
        <v>76</v>
      </c>
      <c r="D19" s="213"/>
      <c r="E19" s="208"/>
      <c r="F19" s="208"/>
      <c r="G19" s="209"/>
      <c r="H19" s="213"/>
      <c r="I19" s="208"/>
      <c r="J19" s="208"/>
      <c r="K19" s="209"/>
    </row>
    <row r="20" spans="1:11" s="10" customFormat="1" x14ac:dyDescent="0.25">
      <c r="A20" s="213"/>
      <c r="B20" s="259" t="s">
        <v>30</v>
      </c>
      <c r="C20" s="260" t="s">
        <v>184</v>
      </c>
      <c r="D20" s="225"/>
      <c r="E20" s="195"/>
      <c r="F20" s="195"/>
      <c r="G20" s="196"/>
      <c r="H20" s="225"/>
      <c r="I20" s="195"/>
      <c r="J20" s="195"/>
      <c r="K20" s="196"/>
    </row>
    <row r="21" spans="1:11" s="10" customFormat="1" x14ac:dyDescent="0.25">
      <c r="A21" s="213"/>
      <c r="B21" s="259"/>
      <c r="C21" s="260" t="s">
        <v>23</v>
      </c>
      <c r="D21" s="225">
        <v>3000</v>
      </c>
      <c r="E21" s="195">
        <v>3000</v>
      </c>
      <c r="F21" s="195"/>
      <c r="G21" s="196"/>
      <c r="H21" s="225">
        <v>3000</v>
      </c>
      <c r="I21" s="195">
        <v>3000</v>
      </c>
      <c r="J21" s="195"/>
      <c r="K21" s="196"/>
    </row>
    <row r="22" spans="1:11" s="10" customFormat="1" x14ac:dyDescent="0.25">
      <c r="A22" s="213"/>
      <c r="B22" s="259"/>
      <c r="C22" s="260" t="s">
        <v>101</v>
      </c>
      <c r="D22" s="225">
        <v>4500</v>
      </c>
      <c r="E22" s="195">
        <v>4500</v>
      </c>
      <c r="F22" s="195"/>
      <c r="G22" s="196"/>
      <c r="H22" s="225">
        <v>4500</v>
      </c>
      <c r="I22" s="195">
        <v>4500</v>
      </c>
      <c r="J22" s="195"/>
      <c r="K22" s="196"/>
    </row>
    <row r="23" spans="1:11" s="10" customFormat="1" x14ac:dyDescent="0.25">
      <c r="A23" s="213"/>
      <c r="B23" s="259"/>
      <c r="C23" s="262" t="s">
        <v>51</v>
      </c>
      <c r="D23" s="244">
        <f t="shared" ref="D23:G23" si="2">SUM(D21:D22)</f>
        <v>7500</v>
      </c>
      <c r="E23" s="201">
        <f t="shared" si="2"/>
        <v>7500</v>
      </c>
      <c r="F23" s="201">
        <f t="shared" si="2"/>
        <v>0</v>
      </c>
      <c r="G23" s="202">
        <f t="shared" si="2"/>
        <v>0</v>
      </c>
      <c r="H23" s="244">
        <f t="shared" ref="H23:K23" si="3">SUM(H21:H22)</f>
        <v>7500</v>
      </c>
      <c r="I23" s="201">
        <f t="shared" si="3"/>
        <v>7500</v>
      </c>
      <c r="J23" s="201">
        <f t="shared" si="3"/>
        <v>0</v>
      </c>
      <c r="K23" s="202">
        <f t="shared" si="3"/>
        <v>0</v>
      </c>
    </row>
    <row r="24" spans="1:11" s="10" customFormat="1" x14ac:dyDescent="0.25">
      <c r="A24" s="213"/>
      <c r="B24" s="259" t="s">
        <v>108</v>
      </c>
      <c r="C24" s="260" t="s">
        <v>62</v>
      </c>
      <c r="D24" s="225">
        <v>0</v>
      </c>
      <c r="E24" s="195">
        <v>0</v>
      </c>
      <c r="F24" s="195">
        <v>0</v>
      </c>
      <c r="G24" s="196">
        <v>0</v>
      </c>
      <c r="H24" s="225">
        <v>0</v>
      </c>
      <c r="I24" s="195">
        <v>0</v>
      </c>
      <c r="J24" s="195">
        <v>0</v>
      </c>
      <c r="K24" s="196">
        <v>0</v>
      </c>
    </row>
    <row r="25" spans="1:11" s="10" customFormat="1" x14ac:dyDescent="0.25">
      <c r="A25" s="213"/>
      <c r="B25" s="259"/>
      <c r="C25" s="260" t="s">
        <v>90</v>
      </c>
      <c r="D25" s="194"/>
      <c r="E25" s="195"/>
      <c r="F25" s="195"/>
      <c r="G25" s="211"/>
      <c r="H25" s="194"/>
      <c r="I25" s="195"/>
      <c r="J25" s="195"/>
      <c r="K25" s="211"/>
    </row>
    <row r="26" spans="1:11" s="10" customFormat="1" x14ac:dyDescent="0.25">
      <c r="A26" s="213"/>
      <c r="B26" s="259"/>
      <c r="C26" s="260" t="s">
        <v>413</v>
      </c>
      <c r="D26" s="194"/>
      <c r="E26" s="195"/>
      <c r="F26" s="195"/>
      <c r="G26" s="211"/>
      <c r="H26" s="194">
        <v>826</v>
      </c>
      <c r="I26" s="195">
        <v>826</v>
      </c>
      <c r="J26" s="195"/>
      <c r="K26" s="211"/>
    </row>
    <row r="27" spans="1:11" s="10" customFormat="1" x14ac:dyDescent="0.25">
      <c r="A27" s="213"/>
      <c r="B27" s="259"/>
      <c r="C27" s="262" t="s">
        <v>51</v>
      </c>
      <c r="D27" s="200"/>
      <c r="E27" s="201"/>
      <c r="F27" s="201"/>
      <c r="G27" s="210"/>
      <c r="H27" s="200">
        <f>SUM(H26)</f>
        <v>826</v>
      </c>
      <c r="I27" s="201">
        <f>SUM(I26)</f>
        <v>826</v>
      </c>
      <c r="J27" s="201"/>
      <c r="K27" s="210"/>
    </row>
    <row r="28" spans="1:11" s="10" customFormat="1" x14ac:dyDescent="0.25">
      <c r="A28" s="216"/>
      <c r="B28" s="259"/>
      <c r="C28" s="261" t="s">
        <v>55</v>
      </c>
      <c r="D28" s="190">
        <f>D23+D24</f>
        <v>7500</v>
      </c>
      <c r="E28" s="188">
        <f t="shared" ref="E28:G28" si="4">E23+E24</f>
        <v>7500</v>
      </c>
      <c r="F28" s="188">
        <f t="shared" si="4"/>
        <v>0</v>
      </c>
      <c r="G28" s="263">
        <f t="shared" si="4"/>
        <v>0</v>
      </c>
      <c r="H28" s="190">
        <f>H23+H27</f>
        <v>8326</v>
      </c>
      <c r="I28" s="188">
        <f t="shared" ref="I28:K28" si="5">I23+I27</f>
        <v>8326</v>
      </c>
      <c r="J28" s="188">
        <f t="shared" si="5"/>
        <v>0</v>
      </c>
      <c r="K28" s="263">
        <f t="shared" si="5"/>
        <v>0</v>
      </c>
    </row>
    <row r="29" spans="1:11" s="21" customFormat="1" x14ac:dyDescent="0.25">
      <c r="A29" s="213"/>
      <c r="B29" s="264"/>
      <c r="C29" s="260"/>
      <c r="D29" s="216"/>
      <c r="E29" s="206"/>
      <c r="F29" s="206"/>
      <c r="G29" s="207"/>
      <c r="H29" s="216"/>
      <c r="I29" s="206"/>
      <c r="J29" s="206"/>
      <c r="K29" s="207"/>
    </row>
    <row r="30" spans="1:11" s="10" customFormat="1" x14ac:dyDescent="0.25">
      <c r="A30" s="213">
        <v>103</v>
      </c>
      <c r="B30" s="259"/>
      <c r="C30" s="261" t="s">
        <v>78</v>
      </c>
      <c r="D30" s="213"/>
      <c r="E30" s="208"/>
      <c r="F30" s="208"/>
      <c r="G30" s="209"/>
      <c r="H30" s="213"/>
      <c r="I30" s="208"/>
      <c r="J30" s="208"/>
      <c r="K30" s="209"/>
    </row>
    <row r="31" spans="1:11" s="10" customFormat="1" x14ac:dyDescent="0.25">
      <c r="A31" s="213"/>
      <c r="B31" s="259" t="s">
        <v>30</v>
      </c>
      <c r="C31" s="260" t="s">
        <v>184</v>
      </c>
      <c r="D31" s="225">
        <v>80000</v>
      </c>
      <c r="E31" s="195">
        <v>80000</v>
      </c>
      <c r="F31" s="195"/>
      <c r="G31" s="196"/>
      <c r="H31" s="225">
        <v>80000</v>
      </c>
      <c r="I31" s="195">
        <v>80000</v>
      </c>
      <c r="J31" s="195"/>
      <c r="K31" s="196"/>
    </row>
    <row r="32" spans="1:11" s="10" customFormat="1" x14ac:dyDescent="0.25">
      <c r="A32" s="213"/>
      <c r="B32" s="259" t="s">
        <v>108</v>
      </c>
      <c r="C32" s="260" t="s">
        <v>62</v>
      </c>
      <c r="D32" s="225">
        <v>0</v>
      </c>
      <c r="E32" s="195">
        <v>0</v>
      </c>
      <c r="F32" s="195">
        <v>0</v>
      </c>
      <c r="G32" s="196">
        <v>0</v>
      </c>
      <c r="H32" s="225">
        <v>0</v>
      </c>
      <c r="I32" s="195">
        <v>0</v>
      </c>
      <c r="J32" s="195">
        <v>0</v>
      </c>
      <c r="K32" s="196">
        <v>0</v>
      </c>
    </row>
    <row r="33" spans="1:11" s="10" customFormat="1" x14ac:dyDescent="0.25">
      <c r="A33" s="213"/>
      <c r="B33" s="259"/>
      <c r="C33" s="260" t="s">
        <v>90</v>
      </c>
      <c r="D33" s="194"/>
      <c r="E33" s="195"/>
      <c r="F33" s="195"/>
      <c r="G33" s="211"/>
      <c r="H33" s="194"/>
      <c r="I33" s="195"/>
      <c r="J33" s="195"/>
      <c r="K33" s="211"/>
    </row>
    <row r="34" spans="1:11" s="10" customFormat="1" x14ac:dyDescent="0.25">
      <c r="A34" s="213"/>
      <c r="B34" s="259"/>
      <c r="C34" s="260" t="s">
        <v>413</v>
      </c>
      <c r="D34" s="194"/>
      <c r="E34" s="195"/>
      <c r="F34" s="195"/>
      <c r="G34" s="211"/>
      <c r="H34" s="194">
        <v>2632</v>
      </c>
      <c r="I34" s="195">
        <v>2632</v>
      </c>
      <c r="J34" s="195"/>
      <c r="K34" s="211"/>
    </row>
    <row r="35" spans="1:11" s="10" customFormat="1" x14ac:dyDescent="0.25">
      <c r="A35" s="213"/>
      <c r="B35" s="259"/>
      <c r="C35" s="262" t="s">
        <v>51</v>
      </c>
      <c r="D35" s="200"/>
      <c r="E35" s="201"/>
      <c r="F35" s="201"/>
      <c r="G35" s="210"/>
      <c r="H35" s="200">
        <f>SUM(H34)</f>
        <v>2632</v>
      </c>
      <c r="I35" s="201">
        <f>SUM(I34)</f>
        <v>2632</v>
      </c>
      <c r="J35" s="201"/>
      <c r="K35" s="210"/>
    </row>
    <row r="36" spans="1:11" s="10" customFormat="1" x14ac:dyDescent="0.25">
      <c r="A36" s="216"/>
      <c r="B36" s="259"/>
      <c r="C36" s="261" t="s">
        <v>43</v>
      </c>
      <c r="D36" s="190">
        <f>D31+D32</f>
        <v>80000</v>
      </c>
      <c r="E36" s="188">
        <f t="shared" ref="E36:G36" si="6">E31+E32</f>
        <v>80000</v>
      </c>
      <c r="F36" s="188">
        <f t="shared" si="6"/>
        <v>0</v>
      </c>
      <c r="G36" s="263">
        <f t="shared" si="6"/>
        <v>0</v>
      </c>
      <c r="H36" s="190">
        <f>H31+H35</f>
        <v>82632</v>
      </c>
      <c r="I36" s="188">
        <f t="shared" ref="I36:K36" si="7">I31+I35</f>
        <v>82632</v>
      </c>
      <c r="J36" s="188">
        <f t="shared" si="7"/>
        <v>0</v>
      </c>
      <c r="K36" s="263">
        <f t="shared" si="7"/>
        <v>0</v>
      </c>
    </row>
    <row r="37" spans="1:11" s="21" customFormat="1" x14ac:dyDescent="0.25">
      <c r="A37" s="216"/>
      <c r="B37" s="264"/>
      <c r="C37" s="260" t="s">
        <v>25</v>
      </c>
      <c r="D37" s="216"/>
      <c r="E37" s="206"/>
      <c r="F37" s="206"/>
      <c r="G37" s="207"/>
      <c r="H37" s="216"/>
      <c r="I37" s="206"/>
      <c r="J37" s="206"/>
      <c r="K37" s="207"/>
    </row>
    <row r="38" spans="1:11" s="10" customFormat="1" x14ac:dyDescent="0.25">
      <c r="A38" s="213">
        <v>104</v>
      </c>
      <c r="B38" s="259"/>
      <c r="C38" s="261" t="s">
        <v>451</v>
      </c>
      <c r="D38" s="213"/>
      <c r="E38" s="208"/>
      <c r="F38" s="208"/>
      <c r="G38" s="209"/>
      <c r="H38" s="213"/>
      <c r="I38" s="208"/>
      <c r="J38" s="208"/>
      <c r="K38" s="209"/>
    </row>
    <row r="39" spans="1:11" s="10" customFormat="1" x14ac:dyDescent="0.25">
      <c r="A39" s="216"/>
      <c r="B39" s="259" t="s">
        <v>30</v>
      </c>
      <c r="C39" s="260" t="s">
        <v>184</v>
      </c>
      <c r="D39" s="225">
        <v>2000</v>
      </c>
      <c r="E39" s="195">
        <v>2000</v>
      </c>
      <c r="F39" s="195"/>
      <c r="G39" s="196"/>
      <c r="H39" s="225">
        <v>2000</v>
      </c>
      <c r="I39" s="195">
        <v>2000</v>
      </c>
      <c r="J39" s="195"/>
      <c r="K39" s="196"/>
    </row>
    <row r="40" spans="1:11" s="10" customFormat="1" x14ac:dyDescent="0.25">
      <c r="A40" s="213"/>
      <c r="B40" s="259" t="s">
        <v>108</v>
      </c>
      <c r="C40" s="260" t="s">
        <v>62</v>
      </c>
      <c r="D40" s="225">
        <v>0</v>
      </c>
      <c r="E40" s="195">
        <v>0</v>
      </c>
      <c r="F40" s="195">
        <v>0</v>
      </c>
      <c r="G40" s="196">
        <v>0</v>
      </c>
      <c r="H40" s="225">
        <v>0</v>
      </c>
      <c r="I40" s="195">
        <v>0</v>
      </c>
      <c r="J40" s="195">
        <v>0</v>
      </c>
      <c r="K40" s="196">
        <v>0</v>
      </c>
    </row>
    <row r="41" spans="1:11" s="10" customFormat="1" x14ac:dyDescent="0.25">
      <c r="A41" s="213"/>
      <c r="B41" s="259"/>
      <c r="C41" s="260" t="s">
        <v>90</v>
      </c>
      <c r="D41" s="194"/>
      <c r="E41" s="195"/>
      <c r="F41" s="195"/>
      <c r="G41" s="211"/>
      <c r="H41" s="194"/>
      <c r="I41" s="195"/>
      <c r="J41" s="195"/>
      <c r="K41" s="211"/>
    </row>
    <row r="42" spans="1:11" s="10" customFormat="1" x14ac:dyDescent="0.25">
      <c r="A42" s="213"/>
      <c r="B42" s="259"/>
      <c r="C42" s="260" t="s">
        <v>413</v>
      </c>
      <c r="D42" s="194"/>
      <c r="E42" s="195"/>
      <c r="F42" s="195"/>
      <c r="G42" s="211"/>
      <c r="H42" s="194">
        <v>2105</v>
      </c>
      <c r="I42" s="195">
        <v>2105</v>
      </c>
      <c r="J42" s="195"/>
      <c r="K42" s="211"/>
    </row>
    <row r="43" spans="1:11" s="10" customFormat="1" x14ac:dyDescent="0.25">
      <c r="A43" s="213"/>
      <c r="B43" s="259"/>
      <c r="C43" s="262" t="s">
        <v>51</v>
      </c>
      <c r="D43" s="200"/>
      <c r="E43" s="201"/>
      <c r="F43" s="201"/>
      <c r="G43" s="210"/>
      <c r="H43" s="200">
        <f>SUM(H42)</f>
        <v>2105</v>
      </c>
      <c r="I43" s="201">
        <f>SUM(I42)</f>
        <v>2105</v>
      </c>
      <c r="J43" s="201"/>
      <c r="K43" s="210"/>
    </row>
    <row r="44" spans="1:11" s="10" customFormat="1" x14ac:dyDescent="0.25">
      <c r="A44" s="216"/>
      <c r="B44" s="259"/>
      <c r="C44" s="261" t="s">
        <v>33</v>
      </c>
      <c r="D44" s="190">
        <f>D39+D40</f>
        <v>2000</v>
      </c>
      <c r="E44" s="188">
        <f t="shared" ref="E44:G44" si="8">E39+E40</f>
        <v>2000</v>
      </c>
      <c r="F44" s="188">
        <f t="shared" si="8"/>
        <v>0</v>
      </c>
      <c r="G44" s="263">
        <f t="shared" si="8"/>
        <v>0</v>
      </c>
      <c r="H44" s="190">
        <f>H39+H43</f>
        <v>4105</v>
      </c>
      <c r="I44" s="188">
        <f t="shared" ref="I44:K44" si="9">I39+I43</f>
        <v>4105</v>
      </c>
      <c r="J44" s="188">
        <f t="shared" si="9"/>
        <v>0</v>
      </c>
      <c r="K44" s="263">
        <f t="shared" si="9"/>
        <v>0</v>
      </c>
    </row>
    <row r="45" spans="1:11" s="10" customFormat="1" ht="17.25" customHeight="1" x14ac:dyDescent="0.25">
      <c r="A45" s="216"/>
      <c r="B45" s="259"/>
      <c r="C45" s="260"/>
      <c r="D45" s="216"/>
      <c r="E45" s="206"/>
      <c r="F45" s="206"/>
      <c r="G45" s="207"/>
      <c r="H45" s="216"/>
      <c r="I45" s="206"/>
      <c r="J45" s="206"/>
      <c r="K45" s="207"/>
    </row>
    <row r="46" spans="1:11" s="10" customFormat="1" ht="29.25" customHeight="1" x14ac:dyDescent="0.25">
      <c r="A46" s="213"/>
      <c r="B46" s="264"/>
      <c r="C46" s="261" t="s">
        <v>77</v>
      </c>
      <c r="D46" s="187">
        <f t="shared" ref="D46:G46" si="10">D17+D28+D36+D44</f>
        <v>89500</v>
      </c>
      <c r="E46" s="188">
        <f t="shared" si="10"/>
        <v>89500</v>
      </c>
      <c r="F46" s="188">
        <f t="shared" si="10"/>
        <v>0</v>
      </c>
      <c r="G46" s="189">
        <f t="shared" si="10"/>
        <v>0</v>
      </c>
      <c r="H46" s="187">
        <f t="shared" ref="H46:K46" si="11">H17+H28+H36+H44</f>
        <v>95820</v>
      </c>
      <c r="I46" s="188">
        <f t="shared" si="11"/>
        <v>95820</v>
      </c>
      <c r="J46" s="188">
        <f t="shared" si="11"/>
        <v>0</v>
      </c>
      <c r="K46" s="189">
        <f t="shared" si="11"/>
        <v>0</v>
      </c>
    </row>
    <row r="47" spans="1:11" s="10" customFormat="1" x14ac:dyDescent="0.25">
      <c r="A47" s="216"/>
      <c r="B47" s="259"/>
      <c r="C47" s="260"/>
      <c r="D47" s="216"/>
      <c r="E47" s="206"/>
      <c r="F47" s="206"/>
      <c r="G47" s="207"/>
      <c r="H47" s="216"/>
      <c r="I47" s="206"/>
      <c r="J47" s="206"/>
      <c r="K47" s="207"/>
    </row>
    <row r="48" spans="1:11" s="10" customFormat="1" x14ac:dyDescent="0.25">
      <c r="A48" s="184">
        <v>105</v>
      </c>
      <c r="B48" s="192"/>
      <c r="C48" s="261" t="s">
        <v>79</v>
      </c>
      <c r="D48" s="187"/>
      <c r="E48" s="188"/>
      <c r="F48" s="188"/>
      <c r="G48" s="189"/>
      <c r="H48" s="187"/>
      <c r="I48" s="188"/>
      <c r="J48" s="188"/>
      <c r="K48" s="189"/>
    </row>
    <row r="49" spans="1:11" s="10" customFormat="1" x14ac:dyDescent="0.25">
      <c r="A49" s="213"/>
      <c r="B49" s="259" t="s">
        <v>30</v>
      </c>
      <c r="C49" s="260" t="s">
        <v>184</v>
      </c>
      <c r="D49" s="225"/>
      <c r="E49" s="195"/>
      <c r="F49" s="195"/>
      <c r="G49" s="196"/>
      <c r="H49" s="225"/>
      <c r="I49" s="195"/>
      <c r="J49" s="195"/>
      <c r="K49" s="196"/>
    </row>
    <row r="50" spans="1:11" s="10" customFormat="1" x14ac:dyDescent="0.25">
      <c r="A50" s="213"/>
      <c r="B50" s="259"/>
      <c r="C50" s="260" t="s">
        <v>185</v>
      </c>
      <c r="D50" s="225">
        <v>15000</v>
      </c>
      <c r="E50" s="195">
        <v>15000</v>
      </c>
      <c r="F50" s="195"/>
      <c r="G50" s="196"/>
      <c r="H50" s="225">
        <v>15000</v>
      </c>
      <c r="I50" s="195">
        <v>15000</v>
      </c>
      <c r="J50" s="195"/>
      <c r="K50" s="196"/>
    </row>
    <row r="51" spans="1:11" s="10" customFormat="1" x14ac:dyDescent="0.25">
      <c r="A51" s="213"/>
      <c r="B51" s="259"/>
      <c r="C51" s="260" t="s">
        <v>186</v>
      </c>
      <c r="D51" s="225">
        <v>0</v>
      </c>
      <c r="E51" s="195">
        <v>0</v>
      </c>
      <c r="F51" s="195"/>
      <c r="G51" s="196"/>
      <c r="H51" s="225">
        <v>0</v>
      </c>
      <c r="I51" s="195">
        <v>0</v>
      </c>
      <c r="J51" s="195"/>
      <c r="K51" s="196"/>
    </row>
    <row r="52" spans="1:11" s="22" customFormat="1" x14ac:dyDescent="0.25">
      <c r="A52" s="265"/>
      <c r="B52" s="266"/>
      <c r="C52" s="262" t="s">
        <v>51</v>
      </c>
      <c r="D52" s="244">
        <f t="shared" ref="D52:G52" si="12">SUM(D50:D51)</f>
        <v>15000</v>
      </c>
      <c r="E52" s="201">
        <f t="shared" si="12"/>
        <v>15000</v>
      </c>
      <c r="F52" s="201">
        <f t="shared" si="12"/>
        <v>0</v>
      </c>
      <c r="G52" s="202">
        <f t="shared" si="12"/>
        <v>0</v>
      </c>
      <c r="H52" s="244">
        <f t="shared" ref="H52:K52" si="13">SUM(H50:H51)</f>
        <v>15000</v>
      </c>
      <c r="I52" s="201">
        <f t="shared" si="13"/>
        <v>15000</v>
      </c>
      <c r="J52" s="201">
        <f t="shared" si="13"/>
        <v>0</v>
      </c>
      <c r="K52" s="202">
        <f t="shared" si="13"/>
        <v>0</v>
      </c>
    </row>
    <row r="53" spans="1:11" s="10" customFormat="1" x14ac:dyDescent="0.25">
      <c r="A53" s="213"/>
      <c r="B53" s="259" t="s">
        <v>108</v>
      </c>
      <c r="C53" s="260" t="s">
        <v>62</v>
      </c>
      <c r="D53" s="225"/>
      <c r="E53" s="195"/>
      <c r="F53" s="195"/>
      <c r="G53" s="196"/>
      <c r="H53" s="225"/>
      <c r="I53" s="195"/>
      <c r="J53" s="195"/>
      <c r="K53" s="196"/>
    </row>
    <row r="54" spans="1:11" s="10" customFormat="1" x14ac:dyDescent="0.25">
      <c r="A54" s="213"/>
      <c r="B54" s="259"/>
      <c r="C54" s="260" t="s">
        <v>90</v>
      </c>
      <c r="D54" s="225"/>
      <c r="E54" s="195"/>
      <c r="F54" s="195"/>
      <c r="G54" s="196"/>
      <c r="H54" s="225"/>
      <c r="I54" s="195"/>
      <c r="J54" s="195"/>
      <c r="K54" s="196"/>
    </row>
    <row r="55" spans="1:11" s="10" customFormat="1" x14ac:dyDescent="0.25">
      <c r="A55" s="213"/>
      <c r="B55" s="259"/>
      <c r="C55" s="260" t="s">
        <v>413</v>
      </c>
      <c r="D55" s="225">
        <v>7601</v>
      </c>
      <c r="E55" s="195">
        <v>7601</v>
      </c>
      <c r="F55" s="195"/>
      <c r="G55" s="196"/>
      <c r="H55" s="225">
        <v>7601</v>
      </c>
      <c r="I55" s="195">
        <v>7601</v>
      </c>
      <c r="J55" s="195"/>
      <c r="K55" s="196"/>
    </row>
    <row r="56" spans="1:11" s="22" customFormat="1" x14ac:dyDescent="0.25">
      <c r="A56" s="265"/>
      <c r="B56" s="266"/>
      <c r="C56" s="262" t="s">
        <v>51</v>
      </c>
      <c r="D56" s="200">
        <f t="shared" ref="D56:G56" si="14">SUM(D55:D55)</f>
        <v>7601</v>
      </c>
      <c r="E56" s="201">
        <f t="shared" si="14"/>
        <v>7601</v>
      </c>
      <c r="F56" s="201">
        <f t="shared" si="14"/>
        <v>0</v>
      </c>
      <c r="G56" s="210">
        <f t="shared" si="14"/>
        <v>0</v>
      </c>
      <c r="H56" s="200">
        <f t="shared" ref="H56:K56" si="15">SUM(H55:H55)</f>
        <v>7601</v>
      </c>
      <c r="I56" s="201">
        <f t="shared" si="15"/>
        <v>7601</v>
      </c>
      <c r="J56" s="201">
        <f t="shared" si="15"/>
        <v>0</v>
      </c>
      <c r="K56" s="210">
        <f t="shared" si="15"/>
        <v>0</v>
      </c>
    </row>
    <row r="57" spans="1:11" s="10" customFormat="1" x14ac:dyDescent="0.25">
      <c r="A57" s="213"/>
      <c r="B57" s="259"/>
      <c r="C57" s="261" t="s">
        <v>24</v>
      </c>
      <c r="D57" s="190">
        <f>D52+D56</f>
        <v>22601</v>
      </c>
      <c r="E57" s="188">
        <f t="shared" ref="E57:G57" si="16">E52+E56</f>
        <v>22601</v>
      </c>
      <c r="F57" s="188">
        <f t="shared" si="16"/>
        <v>0</v>
      </c>
      <c r="G57" s="267">
        <f t="shared" si="16"/>
        <v>0</v>
      </c>
      <c r="H57" s="190">
        <f>H52+H56</f>
        <v>22601</v>
      </c>
      <c r="I57" s="188">
        <f t="shared" ref="I57:K57" si="17">I52+I56</f>
        <v>22601</v>
      </c>
      <c r="J57" s="188">
        <f t="shared" si="17"/>
        <v>0</v>
      </c>
      <c r="K57" s="267">
        <f t="shared" si="17"/>
        <v>0</v>
      </c>
    </row>
    <row r="58" spans="1:11" s="10" customFormat="1" x14ac:dyDescent="0.25">
      <c r="A58" s="216"/>
      <c r="B58" s="259"/>
      <c r="C58" s="260"/>
      <c r="D58" s="216"/>
      <c r="E58" s="206"/>
      <c r="F58" s="206"/>
      <c r="G58" s="207"/>
      <c r="H58" s="216"/>
      <c r="I58" s="206"/>
      <c r="J58" s="206"/>
      <c r="K58" s="207"/>
    </row>
    <row r="59" spans="1:11" s="21" customFormat="1" x14ac:dyDescent="0.25">
      <c r="A59" s="213">
        <v>106</v>
      </c>
      <c r="B59" s="264"/>
      <c r="C59" s="268" t="s">
        <v>57</v>
      </c>
      <c r="D59" s="269"/>
      <c r="E59" s="270"/>
      <c r="F59" s="270"/>
      <c r="G59" s="271"/>
      <c r="H59" s="269"/>
      <c r="I59" s="270"/>
      <c r="J59" s="270"/>
      <c r="K59" s="271"/>
    </row>
    <row r="60" spans="1:11" s="10" customFormat="1" x14ac:dyDescent="0.25">
      <c r="A60" s="216"/>
      <c r="B60" s="259" t="s">
        <v>30</v>
      </c>
      <c r="C60" s="260" t="s">
        <v>184</v>
      </c>
      <c r="D60" s="229"/>
      <c r="E60" s="230"/>
      <c r="F60" s="230"/>
      <c r="G60" s="231"/>
      <c r="H60" s="229"/>
      <c r="I60" s="230"/>
      <c r="J60" s="230"/>
      <c r="K60" s="231"/>
    </row>
    <row r="61" spans="1:11" s="10" customFormat="1" ht="30" x14ac:dyDescent="0.25">
      <c r="A61" s="216"/>
      <c r="B61" s="259"/>
      <c r="C61" s="272" t="s">
        <v>187</v>
      </c>
      <c r="D61" s="229">
        <v>5000</v>
      </c>
      <c r="E61" s="230">
        <v>5000</v>
      </c>
      <c r="F61" s="230"/>
      <c r="G61" s="231"/>
      <c r="H61" s="229">
        <v>5000</v>
      </c>
      <c r="I61" s="230">
        <v>5000</v>
      </c>
      <c r="J61" s="230"/>
      <c r="K61" s="231"/>
    </row>
    <row r="62" spans="1:11" s="10" customFormat="1" ht="30" x14ac:dyDescent="0.25">
      <c r="A62" s="216"/>
      <c r="B62" s="259"/>
      <c r="C62" s="272" t="s">
        <v>188</v>
      </c>
      <c r="D62" s="229">
        <v>8000</v>
      </c>
      <c r="E62" s="230">
        <v>8000</v>
      </c>
      <c r="F62" s="230"/>
      <c r="G62" s="231"/>
      <c r="H62" s="229">
        <v>8000</v>
      </c>
      <c r="I62" s="230">
        <v>8000</v>
      </c>
      <c r="J62" s="230"/>
      <c r="K62" s="231"/>
    </row>
    <row r="63" spans="1:11" s="10" customFormat="1" x14ac:dyDescent="0.25">
      <c r="A63" s="216"/>
      <c r="B63" s="259"/>
      <c r="C63" s="272" t="s">
        <v>189</v>
      </c>
      <c r="D63" s="229">
        <v>2000</v>
      </c>
      <c r="E63" s="230">
        <v>2000</v>
      </c>
      <c r="F63" s="230"/>
      <c r="G63" s="231"/>
      <c r="H63" s="229">
        <v>2000</v>
      </c>
      <c r="I63" s="230">
        <v>2000</v>
      </c>
      <c r="J63" s="230"/>
      <c r="K63" s="231"/>
    </row>
    <row r="64" spans="1:11" s="22" customFormat="1" x14ac:dyDescent="0.25">
      <c r="A64" s="216"/>
      <c r="B64" s="266"/>
      <c r="C64" s="272" t="s">
        <v>190</v>
      </c>
      <c r="D64" s="229"/>
      <c r="E64" s="230"/>
      <c r="F64" s="230"/>
      <c r="G64" s="231"/>
      <c r="H64" s="229"/>
      <c r="I64" s="230"/>
      <c r="J64" s="230"/>
      <c r="K64" s="231"/>
    </row>
    <row r="65" spans="1:11" s="22" customFormat="1" x14ac:dyDescent="0.25">
      <c r="A65" s="216"/>
      <c r="B65" s="266"/>
      <c r="C65" s="273" t="s">
        <v>191</v>
      </c>
      <c r="D65" s="229">
        <v>15850</v>
      </c>
      <c r="E65" s="230">
        <v>15850</v>
      </c>
      <c r="F65" s="230"/>
      <c r="G65" s="231"/>
      <c r="H65" s="229">
        <v>20850</v>
      </c>
      <c r="I65" s="230">
        <v>20850</v>
      </c>
      <c r="J65" s="230"/>
      <c r="K65" s="231"/>
    </row>
    <row r="66" spans="1:11" s="22" customFormat="1" ht="30" x14ac:dyDescent="0.25">
      <c r="A66" s="216"/>
      <c r="B66" s="266"/>
      <c r="C66" s="273" t="s">
        <v>192</v>
      </c>
      <c r="D66" s="229">
        <v>9575</v>
      </c>
      <c r="E66" s="230">
        <v>9575</v>
      </c>
      <c r="F66" s="230"/>
      <c r="G66" s="231"/>
      <c r="H66" s="229">
        <v>9575</v>
      </c>
      <c r="I66" s="230">
        <v>9575</v>
      </c>
      <c r="J66" s="230"/>
      <c r="K66" s="231"/>
    </row>
    <row r="67" spans="1:11" s="22" customFormat="1" x14ac:dyDescent="0.25">
      <c r="A67" s="216"/>
      <c r="B67" s="266"/>
      <c r="C67" s="273" t="s">
        <v>193</v>
      </c>
      <c r="D67" s="229">
        <v>5000</v>
      </c>
      <c r="E67" s="230">
        <v>5000</v>
      </c>
      <c r="F67" s="230"/>
      <c r="G67" s="231"/>
      <c r="H67" s="229">
        <v>7553</v>
      </c>
      <c r="I67" s="230">
        <v>7553</v>
      </c>
      <c r="J67" s="230"/>
      <c r="K67" s="231"/>
    </row>
    <row r="68" spans="1:11" s="22" customFormat="1" x14ac:dyDescent="0.25">
      <c r="A68" s="216"/>
      <c r="B68" s="266"/>
      <c r="C68" s="273" t="s">
        <v>194</v>
      </c>
      <c r="D68" s="229">
        <v>3000</v>
      </c>
      <c r="E68" s="230">
        <v>3000</v>
      </c>
      <c r="F68" s="230"/>
      <c r="G68" s="231"/>
      <c r="H68" s="229">
        <v>3000</v>
      </c>
      <c r="I68" s="230">
        <v>3000</v>
      </c>
      <c r="J68" s="230"/>
      <c r="K68" s="231"/>
    </row>
    <row r="69" spans="1:11" s="22" customFormat="1" x14ac:dyDescent="0.25">
      <c r="A69" s="216"/>
      <c r="B69" s="266"/>
      <c r="C69" s="273" t="s">
        <v>195</v>
      </c>
      <c r="D69" s="229"/>
      <c r="E69" s="230"/>
      <c r="F69" s="230"/>
      <c r="G69" s="231"/>
      <c r="H69" s="229"/>
      <c r="I69" s="230"/>
      <c r="J69" s="230"/>
      <c r="K69" s="231"/>
    </row>
    <row r="70" spans="1:11" s="22" customFormat="1" x14ac:dyDescent="0.25">
      <c r="A70" s="216"/>
      <c r="B70" s="266"/>
      <c r="C70" s="273" t="s">
        <v>196</v>
      </c>
      <c r="D70" s="229">
        <v>8000</v>
      </c>
      <c r="E70" s="230"/>
      <c r="F70" s="230">
        <v>8000</v>
      </c>
      <c r="G70" s="231"/>
      <c r="H70" s="229">
        <v>8000</v>
      </c>
      <c r="I70" s="230"/>
      <c r="J70" s="230">
        <v>8000</v>
      </c>
      <c r="K70" s="231"/>
    </row>
    <row r="71" spans="1:11" s="22" customFormat="1" x14ac:dyDescent="0.25">
      <c r="A71" s="216"/>
      <c r="B71" s="266"/>
      <c r="C71" s="273" t="s">
        <v>197</v>
      </c>
      <c r="D71" s="229">
        <v>150</v>
      </c>
      <c r="E71" s="230"/>
      <c r="F71" s="230">
        <v>150</v>
      </c>
      <c r="G71" s="231"/>
      <c r="H71" s="229">
        <v>150</v>
      </c>
      <c r="I71" s="230"/>
      <c r="J71" s="230">
        <v>150</v>
      </c>
      <c r="K71" s="231"/>
    </row>
    <row r="72" spans="1:11" s="22" customFormat="1" x14ac:dyDescent="0.25">
      <c r="A72" s="216"/>
      <c r="B72" s="266"/>
      <c r="C72" s="273" t="s">
        <v>198</v>
      </c>
      <c r="D72" s="232">
        <v>1524</v>
      </c>
      <c r="E72" s="230">
        <v>1524</v>
      </c>
      <c r="F72" s="230"/>
      <c r="G72" s="233"/>
      <c r="H72" s="232">
        <v>7620</v>
      </c>
      <c r="I72" s="230">
        <v>7620</v>
      </c>
      <c r="J72" s="230"/>
      <c r="K72" s="233"/>
    </row>
    <row r="73" spans="1:11" s="22" customFormat="1" x14ac:dyDescent="0.25">
      <c r="A73" s="216"/>
      <c r="B73" s="266"/>
      <c r="C73" s="273" t="s">
        <v>199</v>
      </c>
      <c r="D73" s="232">
        <v>10000</v>
      </c>
      <c r="E73" s="230">
        <v>10000</v>
      </c>
      <c r="F73" s="230"/>
      <c r="G73" s="233"/>
      <c r="H73" s="232">
        <v>10000</v>
      </c>
      <c r="I73" s="230">
        <v>10000</v>
      </c>
      <c r="J73" s="230"/>
      <c r="K73" s="233"/>
    </row>
    <row r="74" spans="1:11" s="22" customFormat="1" x14ac:dyDescent="0.25">
      <c r="A74" s="216"/>
      <c r="B74" s="266"/>
      <c r="C74" s="273" t="s">
        <v>420</v>
      </c>
      <c r="D74" s="232"/>
      <c r="E74" s="230"/>
      <c r="F74" s="230"/>
      <c r="G74" s="233"/>
      <c r="H74" s="232">
        <v>210</v>
      </c>
      <c r="I74" s="230">
        <v>210</v>
      </c>
      <c r="J74" s="230"/>
      <c r="K74" s="233"/>
    </row>
    <row r="75" spans="1:11" s="10" customFormat="1" x14ac:dyDescent="0.25">
      <c r="A75" s="216"/>
      <c r="B75" s="259"/>
      <c r="C75" s="274" t="s">
        <v>63</v>
      </c>
      <c r="D75" s="275">
        <f>SUM(D61:D73)</f>
        <v>68099</v>
      </c>
      <c r="E75" s="276">
        <f t="shared" ref="E75:G75" si="18">SUM(E61:E73)</f>
        <v>59949</v>
      </c>
      <c r="F75" s="276">
        <f t="shared" si="18"/>
        <v>8150</v>
      </c>
      <c r="G75" s="277">
        <f t="shared" si="18"/>
        <v>0</v>
      </c>
      <c r="H75" s="275">
        <f t="shared" ref="H75:K75" si="19">SUM(H61:H74)</f>
        <v>81958</v>
      </c>
      <c r="I75" s="276">
        <f t="shared" si="19"/>
        <v>73808</v>
      </c>
      <c r="J75" s="276">
        <f t="shared" si="19"/>
        <v>8150</v>
      </c>
      <c r="K75" s="277">
        <f t="shared" si="19"/>
        <v>0</v>
      </c>
    </row>
    <row r="76" spans="1:11" s="10" customFormat="1" x14ac:dyDescent="0.25">
      <c r="A76" s="216"/>
      <c r="B76" s="259"/>
      <c r="C76" s="272"/>
      <c r="D76" s="278"/>
      <c r="E76" s="279"/>
      <c r="F76" s="279"/>
      <c r="G76" s="280"/>
      <c r="H76" s="278"/>
      <c r="I76" s="279"/>
      <c r="J76" s="279"/>
      <c r="K76" s="280"/>
    </row>
    <row r="77" spans="1:11" s="10" customFormat="1" x14ac:dyDescent="0.25">
      <c r="A77" s="216"/>
      <c r="B77" s="259" t="s">
        <v>36</v>
      </c>
      <c r="C77" s="272" t="s">
        <v>96</v>
      </c>
      <c r="D77" s="278"/>
      <c r="E77" s="279"/>
      <c r="F77" s="279"/>
      <c r="G77" s="280"/>
      <c r="H77" s="278"/>
      <c r="I77" s="279"/>
      <c r="J77" s="279"/>
      <c r="K77" s="280"/>
    </row>
    <row r="78" spans="1:11" s="10" customFormat="1" x14ac:dyDescent="0.25">
      <c r="A78" s="216"/>
      <c r="B78" s="259"/>
      <c r="C78" s="272" t="s">
        <v>103</v>
      </c>
      <c r="D78" s="229"/>
      <c r="E78" s="230"/>
      <c r="F78" s="230"/>
      <c r="G78" s="231"/>
      <c r="H78" s="229"/>
      <c r="I78" s="230"/>
      <c r="J78" s="230"/>
      <c r="K78" s="231"/>
    </row>
    <row r="79" spans="1:11" s="10" customFormat="1" x14ac:dyDescent="0.25">
      <c r="A79" s="216"/>
      <c r="B79" s="259"/>
      <c r="C79" s="272" t="s">
        <v>114</v>
      </c>
      <c r="D79" s="229">
        <v>70000</v>
      </c>
      <c r="E79" s="230">
        <v>70000</v>
      </c>
      <c r="F79" s="230"/>
      <c r="G79" s="231"/>
      <c r="H79" s="229">
        <v>70000</v>
      </c>
      <c r="I79" s="230">
        <v>70000</v>
      </c>
      <c r="J79" s="230"/>
      <c r="K79" s="231"/>
    </row>
    <row r="80" spans="1:11" s="10" customFormat="1" x14ac:dyDescent="0.25">
      <c r="A80" s="216"/>
      <c r="B80" s="259"/>
      <c r="C80" s="272" t="s">
        <v>112</v>
      </c>
      <c r="D80" s="229">
        <v>133000</v>
      </c>
      <c r="E80" s="230">
        <v>133000</v>
      </c>
      <c r="F80" s="230"/>
      <c r="G80" s="231"/>
      <c r="H80" s="229">
        <v>133000</v>
      </c>
      <c r="I80" s="230">
        <v>133000</v>
      </c>
      <c r="J80" s="230"/>
      <c r="K80" s="231"/>
    </row>
    <row r="81" spans="1:11" s="10" customFormat="1" x14ac:dyDescent="0.25">
      <c r="A81" s="265"/>
      <c r="B81" s="259"/>
      <c r="C81" s="272" t="s">
        <v>113</v>
      </c>
      <c r="D81" s="229">
        <v>15000</v>
      </c>
      <c r="E81" s="230">
        <v>15000</v>
      </c>
      <c r="F81" s="230"/>
      <c r="G81" s="231"/>
      <c r="H81" s="229">
        <v>15000</v>
      </c>
      <c r="I81" s="230">
        <v>15000</v>
      </c>
      <c r="J81" s="230"/>
      <c r="K81" s="231"/>
    </row>
    <row r="82" spans="1:11" s="22" customFormat="1" x14ac:dyDescent="0.25">
      <c r="A82" s="216"/>
      <c r="B82" s="266"/>
      <c r="C82" s="272" t="s">
        <v>115</v>
      </c>
      <c r="D82" s="229">
        <v>500000</v>
      </c>
      <c r="E82" s="230">
        <v>500000</v>
      </c>
      <c r="F82" s="230"/>
      <c r="G82" s="231"/>
      <c r="H82" s="229">
        <v>500000</v>
      </c>
      <c r="I82" s="230">
        <v>500000</v>
      </c>
      <c r="J82" s="230"/>
      <c r="K82" s="231"/>
    </row>
    <row r="83" spans="1:11" s="22" customFormat="1" x14ac:dyDescent="0.25">
      <c r="A83" s="216"/>
      <c r="B83" s="266"/>
      <c r="C83" s="272" t="s">
        <v>162</v>
      </c>
      <c r="D83" s="229">
        <v>23000</v>
      </c>
      <c r="E83" s="230">
        <v>23000</v>
      </c>
      <c r="F83" s="230"/>
      <c r="G83" s="231"/>
      <c r="H83" s="229">
        <v>23000</v>
      </c>
      <c r="I83" s="230">
        <v>23000</v>
      </c>
      <c r="J83" s="230"/>
      <c r="K83" s="231"/>
    </row>
    <row r="84" spans="1:11" s="10" customFormat="1" x14ac:dyDescent="0.25">
      <c r="A84" s="216"/>
      <c r="B84" s="259"/>
      <c r="C84" s="281" t="s">
        <v>51</v>
      </c>
      <c r="D84" s="275">
        <f t="shared" ref="D84:G84" si="20">SUM(D79:D83)</f>
        <v>741000</v>
      </c>
      <c r="E84" s="276">
        <f t="shared" si="20"/>
        <v>741000</v>
      </c>
      <c r="F84" s="276">
        <f t="shared" si="20"/>
        <v>0</v>
      </c>
      <c r="G84" s="282">
        <f t="shared" si="20"/>
        <v>0</v>
      </c>
      <c r="H84" s="275">
        <f t="shared" ref="H84:K84" si="21">SUM(H79:H83)</f>
        <v>741000</v>
      </c>
      <c r="I84" s="276">
        <f t="shared" si="21"/>
        <v>741000</v>
      </c>
      <c r="J84" s="276">
        <f t="shared" si="21"/>
        <v>0</v>
      </c>
      <c r="K84" s="282">
        <f t="shared" si="21"/>
        <v>0</v>
      </c>
    </row>
    <row r="85" spans="1:11" s="10" customFormat="1" x14ac:dyDescent="0.25">
      <c r="A85" s="216"/>
      <c r="B85" s="259"/>
      <c r="C85" s="272" t="s">
        <v>104</v>
      </c>
      <c r="D85" s="229"/>
      <c r="E85" s="230"/>
      <c r="F85" s="230"/>
      <c r="G85" s="231"/>
      <c r="H85" s="229"/>
      <c r="I85" s="230"/>
      <c r="J85" s="230"/>
      <c r="K85" s="231"/>
    </row>
    <row r="86" spans="1:11" s="10" customFormat="1" x14ac:dyDescent="0.25">
      <c r="A86" s="265"/>
      <c r="B86" s="259"/>
      <c r="C86" s="272" t="s">
        <v>116</v>
      </c>
      <c r="D86" s="229">
        <v>50000</v>
      </c>
      <c r="E86" s="230">
        <v>50000</v>
      </c>
      <c r="F86" s="230"/>
      <c r="G86" s="231"/>
      <c r="H86" s="229">
        <v>50000</v>
      </c>
      <c r="I86" s="230">
        <v>50000</v>
      </c>
      <c r="J86" s="230"/>
      <c r="K86" s="231"/>
    </row>
    <row r="87" spans="1:11" s="10" customFormat="1" x14ac:dyDescent="0.25">
      <c r="A87" s="216"/>
      <c r="B87" s="259"/>
      <c r="C87" s="281" t="s">
        <v>51</v>
      </c>
      <c r="D87" s="283">
        <f t="shared" ref="D87:G87" si="22">SUM(D86:D86)</f>
        <v>50000</v>
      </c>
      <c r="E87" s="276">
        <f t="shared" si="22"/>
        <v>50000</v>
      </c>
      <c r="F87" s="276">
        <f t="shared" si="22"/>
        <v>0</v>
      </c>
      <c r="G87" s="277">
        <f t="shared" si="22"/>
        <v>0</v>
      </c>
      <c r="H87" s="283">
        <f t="shared" ref="H87:K87" si="23">SUM(H86:H86)</f>
        <v>50000</v>
      </c>
      <c r="I87" s="276">
        <f t="shared" si="23"/>
        <v>50000</v>
      </c>
      <c r="J87" s="276">
        <f t="shared" si="23"/>
        <v>0</v>
      </c>
      <c r="K87" s="277">
        <f t="shared" si="23"/>
        <v>0</v>
      </c>
    </row>
    <row r="88" spans="1:11" s="22" customFormat="1" x14ac:dyDescent="0.25">
      <c r="A88" s="265"/>
      <c r="B88" s="266"/>
      <c r="C88" s="272" t="s">
        <v>105</v>
      </c>
      <c r="D88" s="229"/>
      <c r="E88" s="230"/>
      <c r="F88" s="230"/>
      <c r="G88" s="231"/>
      <c r="H88" s="229"/>
      <c r="I88" s="230"/>
      <c r="J88" s="230"/>
      <c r="K88" s="231"/>
    </row>
    <row r="89" spans="1:11" s="22" customFormat="1" x14ac:dyDescent="0.25">
      <c r="A89" s="265"/>
      <c r="B89" s="266"/>
      <c r="C89" s="273" t="s">
        <v>117</v>
      </c>
      <c r="D89" s="229">
        <v>9000</v>
      </c>
      <c r="E89" s="230">
        <v>9000</v>
      </c>
      <c r="F89" s="230"/>
      <c r="G89" s="231"/>
      <c r="H89" s="229">
        <v>9000</v>
      </c>
      <c r="I89" s="230">
        <v>9000</v>
      </c>
      <c r="J89" s="230"/>
      <c r="K89" s="231"/>
    </row>
    <row r="90" spans="1:11" s="22" customFormat="1" x14ac:dyDescent="0.25">
      <c r="A90" s="265"/>
      <c r="B90" s="266"/>
      <c r="C90" s="273" t="s">
        <v>118</v>
      </c>
      <c r="D90" s="229">
        <v>300</v>
      </c>
      <c r="E90" s="230">
        <v>300</v>
      </c>
      <c r="F90" s="230"/>
      <c r="G90" s="231"/>
      <c r="H90" s="229">
        <v>300</v>
      </c>
      <c r="I90" s="230">
        <v>300</v>
      </c>
      <c r="J90" s="230"/>
      <c r="K90" s="231"/>
    </row>
    <row r="91" spans="1:11" s="22" customFormat="1" x14ac:dyDescent="0.25">
      <c r="A91" s="265"/>
      <c r="B91" s="266"/>
      <c r="C91" s="273" t="s">
        <v>119</v>
      </c>
      <c r="D91" s="229">
        <v>5000</v>
      </c>
      <c r="E91" s="230">
        <v>5000</v>
      </c>
      <c r="F91" s="230"/>
      <c r="G91" s="231"/>
      <c r="H91" s="229">
        <v>5000</v>
      </c>
      <c r="I91" s="230">
        <v>5000</v>
      </c>
      <c r="J91" s="230"/>
      <c r="K91" s="231"/>
    </row>
    <row r="92" spans="1:11" s="22" customFormat="1" x14ac:dyDescent="0.25">
      <c r="A92" s="219"/>
      <c r="B92" s="266"/>
      <c r="C92" s="281" t="s">
        <v>51</v>
      </c>
      <c r="D92" s="283">
        <f t="shared" ref="D92:G92" si="24">SUM(D89:D91)</f>
        <v>14300</v>
      </c>
      <c r="E92" s="276">
        <f t="shared" si="24"/>
        <v>14300</v>
      </c>
      <c r="F92" s="276">
        <f t="shared" si="24"/>
        <v>0</v>
      </c>
      <c r="G92" s="277">
        <f t="shared" si="24"/>
        <v>0</v>
      </c>
      <c r="H92" s="283">
        <f t="shared" ref="H92:K92" si="25">SUM(H89:H91)</f>
        <v>14300</v>
      </c>
      <c r="I92" s="276">
        <f t="shared" si="25"/>
        <v>14300</v>
      </c>
      <c r="J92" s="276">
        <f t="shared" si="25"/>
        <v>0</v>
      </c>
      <c r="K92" s="277">
        <f t="shared" si="25"/>
        <v>0</v>
      </c>
    </row>
    <row r="93" spans="1:11" s="22" customFormat="1" x14ac:dyDescent="0.25">
      <c r="A93" s="219"/>
      <c r="B93" s="266"/>
      <c r="C93" s="281"/>
      <c r="D93" s="283"/>
      <c r="E93" s="276"/>
      <c r="F93" s="276"/>
      <c r="G93" s="277"/>
      <c r="H93" s="283"/>
      <c r="I93" s="276"/>
      <c r="J93" s="276"/>
      <c r="K93" s="277"/>
    </row>
    <row r="94" spans="1:11" s="10" customFormat="1" x14ac:dyDescent="0.25">
      <c r="A94" s="216"/>
      <c r="B94" s="259"/>
      <c r="C94" s="274" t="s">
        <v>64</v>
      </c>
      <c r="D94" s="284">
        <f t="shared" ref="D94:G94" si="26">D84+D87+D92</f>
        <v>805300</v>
      </c>
      <c r="E94" s="285">
        <f t="shared" si="26"/>
        <v>805300</v>
      </c>
      <c r="F94" s="285">
        <f t="shared" si="26"/>
        <v>0</v>
      </c>
      <c r="G94" s="286">
        <f t="shared" si="26"/>
        <v>0</v>
      </c>
      <c r="H94" s="284">
        <f t="shared" ref="H94:K94" si="27">H84+H87+H92</f>
        <v>805300</v>
      </c>
      <c r="I94" s="285">
        <f t="shared" si="27"/>
        <v>805300</v>
      </c>
      <c r="J94" s="285">
        <f t="shared" si="27"/>
        <v>0</v>
      </c>
      <c r="K94" s="286">
        <f t="shared" si="27"/>
        <v>0</v>
      </c>
    </row>
    <row r="95" spans="1:11" s="10" customFormat="1" x14ac:dyDescent="0.25">
      <c r="A95" s="216"/>
      <c r="B95" s="287"/>
      <c r="C95" s="272"/>
      <c r="D95" s="278"/>
      <c r="E95" s="279"/>
      <c r="F95" s="279"/>
      <c r="G95" s="280"/>
      <c r="H95" s="278"/>
      <c r="I95" s="279"/>
      <c r="J95" s="279"/>
      <c r="K95" s="280"/>
    </row>
    <row r="96" spans="1:11" s="10" customFormat="1" x14ac:dyDescent="0.25">
      <c r="A96" s="216"/>
      <c r="B96" s="259" t="s">
        <v>37</v>
      </c>
      <c r="C96" s="272" t="s">
        <v>53</v>
      </c>
      <c r="D96" s="278"/>
      <c r="E96" s="279"/>
      <c r="F96" s="279"/>
      <c r="G96" s="280"/>
      <c r="H96" s="278"/>
      <c r="I96" s="279"/>
      <c r="J96" s="279"/>
      <c r="K96" s="280"/>
    </row>
    <row r="97" spans="1:11" s="10" customFormat="1" ht="30" x14ac:dyDescent="0.25">
      <c r="A97" s="216"/>
      <c r="B97" s="259"/>
      <c r="C97" s="272" t="s">
        <v>61</v>
      </c>
      <c r="D97" s="225"/>
      <c r="E97" s="195"/>
      <c r="F97" s="195"/>
      <c r="G97" s="196"/>
      <c r="H97" s="225"/>
      <c r="I97" s="195"/>
      <c r="J97" s="195"/>
      <c r="K97" s="196"/>
    </row>
    <row r="98" spans="1:11" s="10" customFormat="1" x14ac:dyDescent="0.25">
      <c r="A98" s="216"/>
      <c r="B98" s="259"/>
      <c r="C98" s="272" t="s">
        <v>97</v>
      </c>
      <c r="D98" s="225">
        <v>338186</v>
      </c>
      <c r="E98" s="195">
        <v>338186</v>
      </c>
      <c r="F98" s="195"/>
      <c r="G98" s="196"/>
      <c r="H98" s="225">
        <v>338186</v>
      </c>
      <c r="I98" s="195">
        <v>338186</v>
      </c>
      <c r="J98" s="195"/>
      <c r="K98" s="196"/>
    </row>
    <row r="99" spans="1:11" s="10" customFormat="1" x14ac:dyDescent="0.25">
      <c r="A99" s="216"/>
      <c r="B99" s="259"/>
      <c r="C99" s="272" t="s">
        <v>163</v>
      </c>
      <c r="D99" s="225">
        <v>1335</v>
      </c>
      <c r="E99" s="195">
        <v>1335</v>
      </c>
      <c r="F99" s="195"/>
      <c r="G99" s="196"/>
      <c r="H99" s="225">
        <v>1335</v>
      </c>
      <c r="I99" s="195">
        <v>1335</v>
      </c>
      <c r="J99" s="195"/>
      <c r="K99" s="196"/>
    </row>
    <row r="100" spans="1:11" s="10" customFormat="1" x14ac:dyDescent="0.25">
      <c r="A100" s="216"/>
      <c r="B100" s="259"/>
      <c r="C100" s="272" t="s">
        <v>98</v>
      </c>
      <c r="D100" s="225">
        <v>225335</v>
      </c>
      <c r="E100" s="195">
        <v>225335</v>
      </c>
      <c r="F100" s="195"/>
      <c r="G100" s="196"/>
      <c r="H100" s="225">
        <v>225335</v>
      </c>
      <c r="I100" s="195">
        <v>225335</v>
      </c>
      <c r="J100" s="195"/>
      <c r="K100" s="196"/>
    </row>
    <row r="101" spans="1:11" s="10" customFormat="1" ht="30" x14ac:dyDescent="0.25">
      <c r="A101" s="216"/>
      <c r="B101" s="259"/>
      <c r="C101" s="272" t="s">
        <v>100</v>
      </c>
      <c r="D101" s="225">
        <v>483796</v>
      </c>
      <c r="E101" s="195">
        <v>324494</v>
      </c>
      <c r="F101" s="195">
        <v>159302</v>
      </c>
      <c r="G101" s="196"/>
      <c r="H101" s="225">
        <v>483796</v>
      </c>
      <c r="I101" s="195">
        <v>324494</v>
      </c>
      <c r="J101" s="195">
        <v>159302</v>
      </c>
      <c r="K101" s="196"/>
    </row>
    <row r="102" spans="1:11" s="10" customFormat="1" x14ac:dyDescent="0.25">
      <c r="A102" s="216"/>
      <c r="B102" s="259"/>
      <c r="C102" s="288" t="s">
        <v>421</v>
      </c>
      <c r="D102" s="225"/>
      <c r="E102" s="195"/>
      <c r="F102" s="195"/>
      <c r="G102" s="196"/>
      <c r="H102" s="225">
        <v>26408</v>
      </c>
      <c r="I102" s="195">
        <v>26408</v>
      </c>
      <c r="J102" s="195"/>
      <c r="K102" s="196"/>
    </row>
    <row r="103" spans="1:11" s="10" customFormat="1" x14ac:dyDescent="0.25">
      <c r="A103" s="216"/>
      <c r="B103" s="259"/>
      <c r="C103" s="288" t="s">
        <v>422</v>
      </c>
      <c r="D103" s="225"/>
      <c r="E103" s="195"/>
      <c r="F103" s="195"/>
      <c r="G103" s="196"/>
      <c r="H103" s="225">
        <v>2517</v>
      </c>
      <c r="I103" s="195">
        <v>2517</v>
      </c>
      <c r="J103" s="195"/>
      <c r="K103" s="196"/>
    </row>
    <row r="104" spans="1:11" s="10" customFormat="1" x14ac:dyDescent="0.25">
      <c r="A104" s="216"/>
      <c r="B104" s="259"/>
      <c r="C104" s="272" t="s">
        <v>99</v>
      </c>
      <c r="D104" s="225">
        <v>21642</v>
      </c>
      <c r="E104" s="195">
        <v>21642</v>
      </c>
      <c r="F104" s="195"/>
      <c r="G104" s="196"/>
      <c r="H104" s="225">
        <v>21642</v>
      </c>
      <c r="I104" s="195">
        <v>21642</v>
      </c>
      <c r="J104" s="195"/>
      <c r="K104" s="196"/>
    </row>
    <row r="105" spans="1:11" s="10" customFormat="1" x14ac:dyDescent="0.25">
      <c r="A105" s="216"/>
      <c r="B105" s="259"/>
      <c r="C105" s="272" t="s">
        <v>423</v>
      </c>
      <c r="D105" s="194"/>
      <c r="E105" s="195"/>
      <c r="F105" s="195"/>
      <c r="G105" s="211"/>
      <c r="H105" s="194">
        <v>803</v>
      </c>
      <c r="I105" s="195">
        <v>803</v>
      </c>
      <c r="J105" s="195"/>
      <c r="K105" s="211"/>
    </row>
    <row r="106" spans="1:11" s="10" customFormat="1" x14ac:dyDescent="0.25">
      <c r="A106" s="216"/>
      <c r="B106" s="259"/>
      <c r="C106" s="281" t="s">
        <v>51</v>
      </c>
      <c r="D106" s="200">
        <f>SUM(D97:D104)</f>
        <v>1070294</v>
      </c>
      <c r="E106" s="201">
        <f>SUM(E97:E104)</f>
        <v>910992</v>
      </c>
      <c r="F106" s="201">
        <f>SUM(F97:F104)</f>
        <v>159302</v>
      </c>
      <c r="G106" s="210">
        <f>SUM(G97:G104)</f>
        <v>0</v>
      </c>
      <c r="H106" s="200">
        <f>SUM(H97:H105)</f>
        <v>1100022</v>
      </c>
      <c r="I106" s="201">
        <f>SUM(I97:I105)</f>
        <v>940720</v>
      </c>
      <c r="J106" s="201">
        <f>SUM(J97:J104)</f>
        <v>159302</v>
      </c>
      <c r="K106" s="210">
        <f>SUM(K97:K104)</f>
        <v>0</v>
      </c>
    </row>
    <row r="107" spans="1:11" s="10" customFormat="1" x14ac:dyDescent="0.25">
      <c r="A107" s="216"/>
      <c r="B107" s="259"/>
      <c r="C107" s="272"/>
      <c r="D107" s="225"/>
      <c r="E107" s="195"/>
      <c r="F107" s="195"/>
      <c r="G107" s="196"/>
      <c r="H107" s="225"/>
      <c r="I107" s="195"/>
      <c r="J107" s="195"/>
      <c r="K107" s="196"/>
    </row>
    <row r="108" spans="1:11" s="10" customFormat="1" ht="30" x14ac:dyDescent="0.25">
      <c r="A108" s="216"/>
      <c r="B108" s="259"/>
      <c r="C108" s="272" t="s">
        <v>414</v>
      </c>
      <c r="D108" s="225"/>
      <c r="E108" s="195"/>
      <c r="F108" s="195"/>
      <c r="G108" s="196"/>
      <c r="H108" s="225"/>
      <c r="I108" s="195"/>
      <c r="J108" s="195"/>
      <c r="K108" s="196"/>
    </row>
    <row r="109" spans="1:11" s="10" customFormat="1" ht="30" x14ac:dyDescent="0.25">
      <c r="A109" s="216"/>
      <c r="B109" s="259"/>
      <c r="C109" s="272" t="s">
        <v>424</v>
      </c>
      <c r="D109" s="194"/>
      <c r="E109" s="195"/>
      <c r="F109" s="195"/>
      <c r="G109" s="211"/>
      <c r="H109" s="194">
        <v>5522</v>
      </c>
      <c r="I109" s="195">
        <v>5522</v>
      </c>
      <c r="J109" s="195"/>
      <c r="K109" s="211"/>
    </row>
    <row r="110" spans="1:11" s="10" customFormat="1" ht="45" x14ac:dyDescent="0.25">
      <c r="A110" s="216"/>
      <c r="B110" s="259"/>
      <c r="C110" s="272" t="s">
        <v>476</v>
      </c>
      <c r="D110" s="194"/>
      <c r="E110" s="195"/>
      <c r="F110" s="195"/>
      <c r="G110" s="211"/>
      <c r="H110" s="194">
        <v>8074</v>
      </c>
      <c r="I110" s="195">
        <v>8074</v>
      </c>
      <c r="J110" s="195"/>
      <c r="K110" s="211"/>
    </row>
    <row r="111" spans="1:11" s="10" customFormat="1" ht="45" x14ac:dyDescent="0.25">
      <c r="A111" s="216"/>
      <c r="B111" s="259"/>
      <c r="C111" s="272" t="s">
        <v>477</v>
      </c>
      <c r="D111" s="194"/>
      <c r="E111" s="195"/>
      <c r="F111" s="195"/>
      <c r="G111" s="211"/>
      <c r="H111" s="194">
        <v>26887</v>
      </c>
      <c r="I111" s="195">
        <v>26887</v>
      </c>
      <c r="J111" s="195"/>
      <c r="K111" s="211"/>
    </row>
    <row r="112" spans="1:11" s="10" customFormat="1" x14ac:dyDescent="0.25">
      <c r="A112" s="216"/>
      <c r="B112" s="259"/>
      <c r="C112" s="272" t="s">
        <v>479</v>
      </c>
      <c r="D112" s="194"/>
      <c r="E112" s="195"/>
      <c r="F112" s="195"/>
      <c r="G112" s="211"/>
      <c r="H112" s="194">
        <v>1883</v>
      </c>
      <c r="I112" s="195">
        <v>1883</v>
      </c>
      <c r="J112" s="289"/>
      <c r="K112" s="211"/>
    </row>
    <row r="113" spans="1:11" s="10" customFormat="1" x14ac:dyDescent="0.25">
      <c r="A113" s="216"/>
      <c r="B113" s="259"/>
      <c r="C113" s="281" t="s">
        <v>51</v>
      </c>
      <c r="D113" s="200">
        <v>0</v>
      </c>
      <c r="E113" s="201">
        <v>0</v>
      </c>
      <c r="F113" s="201">
        <v>0</v>
      </c>
      <c r="G113" s="210">
        <v>0</v>
      </c>
      <c r="H113" s="200">
        <f>SUM(H109:H112)</f>
        <v>42366</v>
      </c>
      <c r="I113" s="201">
        <f>SUM(I109:I112)</f>
        <v>42366</v>
      </c>
      <c r="J113" s="212">
        <f t="shared" ref="J113" si="28">SUM(J109:J111)</f>
        <v>0</v>
      </c>
      <c r="K113" s="210">
        <f t="shared" ref="K113" si="29">SUM(K109)</f>
        <v>0</v>
      </c>
    </row>
    <row r="114" spans="1:11" s="10" customFormat="1" x14ac:dyDescent="0.25">
      <c r="A114" s="216"/>
      <c r="B114" s="259"/>
      <c r="C114" s="281"/>
      <c r="D114" s="244"/>
      <c r="E114" s="201"/>
      <c r="F114" s="201"/>
      <c r="G114" s="202"/>
      <c r="H114" s="244"/>
      <c r="I114" s="201"/>
      <c r="J114" s="201"/>
      <c r="K114" s="202"/>
    </row>
    <row r="115" spans="1:11" s="10" customFormat="1" x14ac:dyDescent="0.25">
      <c r="A115" s="216"/>
      <c r="B115" s="259"/>
      <c r="C115" s="272" t="s">
        <v>415</v>
      </c>
      <c r="D115" s="225"/>
      <c r="E115" s="195"/>
      <c r="F115" s="195"/>
      <c r="G115" s="196"/>
      <c r="H115" s="225"/>
      <c r="I115" s="195"/>
      <c r="J115" s="195"/>
      <c r="K115" s="196"/>
    </row>
    <row r="116" spans="1:11" s="10" customFormat="1" x14ac:dyDescent="0.25">
      <c r="A116" s="216"/>
      <c r="B116" s="259"/>
      <c r="C116" s="281" t="s">
        <v>51</v>
      </c>
      <c r="D116" s="200">
        <v>0</v>
      </c>
      <c r="E116" s="201">
        <v>0</v>
      </c>
      <c r="F116" s="201">
        <v>0</v>
      </c>
      <c r="G116" s="210">
        <v>0</v>
      </c>
      <c r="H116" s="200">
        <v>0</v>
      </c>
      <c r="I116" s="201">
        <v>0</v>
      </c>
      <c r="J116" s="201">
        <v>0</v>
      </c>
      <c r="K116" s="210">
        <v>0</v>
      </c>
    </row>
    <row r="117" spans="1:11" s="10" customFormat="1" x14ac:dyDescent="0.25">
      <c r="A117" s="216"/>
      <c r="B117" s="259"/>
      <c r="C117" s="281"/>
      <c r="D117" s="244"/>
      <c r="E117" s="201"/>
      <c r="F117" s="201"/>
      <c r="G117" s="202"/>
      <c r="H117" s="244"/>
      <c r="I117" s="201"/>
      <c r="J117" s="201"/>
      <c r="K117" s="202"/>
    </row>
    <row r="118" spans="1:11" s="10" customFormat="1" x14ac:dyDescent="0.25">
      <c r="A118" s="216"/>
      <c r="B118" s="259"/>
      <c r="C118" s="274" t="s">
        <v>65</v>
      </c>
      <c r="D118" s="290">
        <f>SUM(D106,D113,D116)</f>
        <v>1070294</v>
      </c>
      <c r="E118" s="285">
        <f t="shared" ref="E118:G118" si="30">SUM(E106,E113,E116)</f>
        <v>910992</v>
      </c>
      <c r="F118" s="285">
        <f t="shared" si="30"/>
        <v>159302</v>
      </c>
      <c r="G118" s="291">
        <f t="shared" si="30"/>
        <v>0</v>
      </c>
      <c r="H118" s="290">
        <f>SUM(H106,H113,H116)</f>
        <v>1142388</v>
      </c>
      <c r="I118" s="285">
        <f t="shared" ref="I118:K118" si="31">SUM(I106,I113,I116)</f>
        <v>983086</v>
      </c>
      <c r="J118" s="285">
        <f t="shared" si="31"/>
        <v>159302</v>
      </c>
      <c r="K118" s="291">
        <f t="shared" si="31"/>
        <v>0</v>
      </c>
    </row>
    <row r="119" spans="1:11" s="10" customFormat="1" x14ac:dyDescent="0.25">
      <c r="A119" s="216"/>
      <c r="B119" s="259"/>
      <c r="C119" s="272"/>
      <c r="D119" s="278"/>
      <c r="E119" s="279"/>
      <c r="F119" s="279"/>
      <c r="G119" s="280"/>
      <c r="H119" s="278"/>
      <c r="I119" s="279"/>
      <c r="J119" s="279"/>
      <c r="K119" s="280"/>
    </row>
    <row r="120" spans="1:11" s="10" customFormat="1" x14ac:dyDescent="0.25">
      <c r="A120" s="216"/>
      <c r="B120" s="259" t="s">
        <v>31</v>
      </c>
      <c r="C120" s="272" t="s">
        <v>111</v>
      </c>
      <c r="D120" s="278"/>
      <c r="E120" s="279"/>
      <c r="F120" s="279"/>
      <c r="G120" s="280"/>
      <c r="H120" s="278"/>
      <c r="I120" s="279"/>
      <c r="J120" s="279"/>
      <c r="K120" s="280"/>
    </row>
    <row r="121" spans="1:11" s="10" customFormat="1" x14ac:dyDescent="0.25">
      <c r="A121" s="216"/>
      <c r="B121" s="259"/>
      <c r="C121" s="272" t="s">
        <v>38</v>
      </c>
      <c r="D121" s="229"/>
      <c r="E121" s="230"/>
      <c r="F121" s="230"/>
      <c r="G121" s="231"/>
      <c r="H121" s="229"/>
      <c r="I121" s="230"/>
      <c r="J121" s="230"/>
      <c r="K121" s="231"/>
    </row>
    <row r="122" spans="1:11" s="10" customFormat="1" x14ac:dyDescent="0.25">
      <c r="A122" s="216"/>
      <c r="B122" s="259"/>
      <c r="C122" s="273" t="s">
        <v>120</v>
      </c>
      <c r="D122" s="229">
        <v>50</v>
      </c>
      <c r="E122" s="230">
        <v>50</v>
      </c>
      <c r="F122" s="230"/>
      <c r="G122" s="231"/>
      <c r="H122" s="229">
        <v>50</v>
      </c>
      <c r="I122" s="230">
        <v>50</v>
      </c>
      <c r="J122" s="230"/>
      <c r="K122" s="231"/>
    </row>
    <row r="123" spans="1:11" s="10" customFormat="1" x14ac:dyDescent="0.25">
      <c r="A123" s="216"/>
      <c r="B123" s="259"/>
      <c r="C123" s="273" t="s">
        <v>121</v>
      </c>
      <c r="D123" s="229">
        <v>2000</v>
      </c>
      <c r="E123" s="230">
        <v>2000</v>
      </c>
      <c r="F123" s="230"/>
      <c r="G123" s="231"/>
      <c r="H123" s="229">
        <v>2000</v>
      </c>
      <c r="I123" s="230">
        <v>2000</v>
      </c>
      <c r="J123" s="230"/>
      <c r="K123" s="231"/>
    </row>
    <row r="124" spans="1:11" s="10" customFormat="1" x14ac:dyDescent="0.25">
      <c r="A124" s="216"/>
      <c r="B124" s="259"/>
      <c r="C124" s="273" t="s">
        <v>425</v>
      </c>
      <c r="D124" s="229">
        <v>158311</v>
      </c>
      <c r="E124" s="230">
        <v>158311</v>
      </c>
      <c r="F124" s="230"/>
      <c r="G124" s="231"/>
      <c r="H124" s="229">
        <v>172233</v>
      </c>
      <c r="I124" s="230">
        <v>172233</v>
      </c>
      <c r="J124" s="230"/>
      <c r="K124" s="231"/>
    </row>
    <row r="125" spans="1:11" s="10" customFormat="1" ht="18" x14ac:dyDescent="0.25">
      <c r="A125" s="216"/>
      <c r="B125" s="259"/>
      <c r="C125" s="273" t="s">
        <v>200</v>
      </c>
      <c r="D125" s="229">
        <v>1461</v>
      </c>
      <c r="E125" s="230">
        <v>1461</v>
      </c>
      <c r="F125" s="230"/>
      <c r="G125" s="231"/>
      <c r="H125" s="229">
        <v>1461</v>
      </c>
      <c r="I125" s="230">
        <v>1461</v>
      </c>
      <c r="J125" s="230"/>
      <c r="K125" s="231"/>
    </row>
    <row r="126" spans="1:11" s="10" customFormat="1" x14ac:dyDescent="0.25">
      <c r="A126" s="216"/>
      <c r="B126" s="259"/>
      <c r="C126" s="273" t="s">
        <v>201</v>
      </c>
      <c r="D126" s="229">
        <v>28700</v>
      </c>
      <c r="E126" s="230">
        <v>28700</v>
      </c>
      <c r="F126" s="230"/>
      <c r="G126" s="231"/>
      <c r="H126" s="229">
        <v>28700</v>
      </c>
      <c r="I126" s="230">
        <v>28700</v>
      </c>
      <c r="J126" s="230"/>
      <c r="K126" s="231"/>
    </row>
    <row r="127" spans="1:11" s="10" customFormat="1" x14ac:dyDescent="0.25">
      <c r="A127" s="216"/>
      <c r="B127" s="259"/>
      <c r="C127" s="273" t="s">
        <v>426</v>
      </c>
      <c r="D127" s="229"/>
      <c r="E127" s="230"/>
      <c r="F127" s="230"/>
      <c r="G127" s="231"/>
      <c r="H127" s="229">
        <v>0</v>
      </c>
      <c r="I127" s="230">
        <v>0</v>
      </c>
      <c r="J127" s="230"/>
      <c r="K127" s="231"/>
    </row>
    <row r="128" spans="1:11" s="10" customFormat="1" x14ac:dyDescent="0.25">
      <c r="A128" s="216"/>
      <c r="B128" s="259"/>
      <c r="C128" s="272" t="s">
        <v>202</v>
      </c>
      <c r="D128" s="229"/>
      <c r="E128" s="230"/>
      <c r="F128" s="230"/>
      <c r="G128" s="231"/>
      <c r="H128" s="229"/>
      <c r="I128" s="230"/>
      <c r="J128" s="230"/>
      <c r="K128" s="231"/>
    </row>
    <row r="129" spans="1:11" s="10" customFormat="1" x14ac:dyDescent="0.25">
      <c r="A129" s="216"/>
      <c r="B129" s="259"/>
      <c r="C129" s="272" t="s">
        <v>203</v>
      </c>
      <c r="D129" s="229"/>
      <c r="E129" s="230"/>
      <c r="F129" s="230"/>
      <c r="G129" s="231"/>
      <c r="H129" s="229"/>
      <c r="I129" s="230"/>
      <c r="J129" s="230"/>
      <c r="K129" s="231"/>
    </row>
    <row r="130" spans="1:11" s="10" customFormat="1" x14ac:dyDescent="0.25">
      <c r="A130" s="216"/>
      <c r="B130" s="259"/>
      <c r="C130" s="273" t="s">
        <v>204</v>
      </c>
      <c r="D130" s="229">
        <v>34281</v>
      </c>
      <c r="E130" s="230">
        <v>34281</v>
      </c>
      <c r="F130" s="230"/>
      <c r="G130" s="231"/>
      <c r="H130" s="229">
        <v>34281</v>
      </c>
      <c r="I130" s="230">
        <v>34281</v>
      </c>
      <c r="J130" s="230"/>
      <c r="K130" s="231"/>
    </row>
    <row r="131" spans="1:11" s="10" customFormat="1" x14ac:dyDescent="0.25">
      <c r="A131" s="216"/>
      <c r="B131" s="259"/>
      <c r="C131" s="273" t="s">
        <v>205</v>
      </c>
      <c r="D131" s="229">
        <v>67860</v>
      </c>
      <c r="E131" s="230">
        <v>67860</v>
      </c>
      <c r="F131" s="230"/>
      <c r="G131" s="231"/>
      <c r="H131" s="229">
        <v>67860</v>
      </c>
      <c r="I131" s="230">
        <v>67860</v>
      </c>
      <c r="J131" s="230"/>
      <c r="K131" s="231"/>
    </row>
    <row r="132" spans="1:11" s="10" customFormat="1" x14ac:dyDescent="0.25">
      <c r="A132" s="24"/>
      <c r="B132" s="25"/>
      <c r="C132" s="65" t="s">
        <v>66</v>
      </c>
      <c r="D132" s="95">
        <f t="shared" ref="D132:G132" si="32">SUM(D121:D131)</f>
        <v>292663</v>
      </c>
      <c r="E132" s="74">
        <f t="shared" si="32"/>
        <v>292663</v>
      </c>
      <c r="F132" s="74">
        <f t="shared" si="32"/>
        <v>0</v>
      </c>
      <c r="G132" s="123">
        <f t="shared" si="32"/>
        <v>0</v>
      </c>
      <c r="H132" s="95">
        <f t="shared" ref="H132:K132" si="33">SUM(H121:H131)</f>
        <v>306585</v>
      </c>
      <c r="I132" s="74">
        <f t="shared" si="33"/>
        <v>306585</v>
      </c>
      <c r="J132" s="74">
        <f t="shared" si="33"/>
        <v>0</v>
      </c>
      <c r="K132" s="123">
        <f t="shared" si="33"/>
        <v>0</v>
      </c>
    </row>
    <row r="133" spans="1:11" s="10" customFormat="1" x14ac:dyDescent="0.25">
      <c r="A133" s="24"/>
      <c r="B133" s="25"/>
      <c r="C133" s="45"/>
      <c r="D133" s="94"/>
      <c r="E133" s="70"/>
      <c r="F133" s="70"/>
      <c r="G133" s="121"/>
      <c r="H133" s="94"/>
      <c r="I133" s="70"/>
      <c r="J133" s="70"/>
      <c r="K133" s="121"/>
    </row>
    <row r="134" spans="1:11" s="10" customFormat="1" x14ac:dyDescent="0.25">
      <c r="A134" s="24"/>
      <c r="B134" s="25" t="s">
        <v>39</v>
      </c>
      <c r="C134" s="45" t="s">
        <v>62</v>
      </c>
      <c r="D134" s="83"/>
      <c r="E134" s="54"/>
      <c r="F134" s="54"/>
      <c r="G134" s="111"/>
      <c r="H134" s="83"/>
      <c r="I134" s="54"/>
      <c r="J134" s="54"/>
      <c r="K134" s="111"/>
    </row>
    <row r="135" spans="1:11" s="10" customFormat="1" x14ac:dyDescent="0.25">
      <c r="A135" s="24"/>
      <c r="B135" s="25"/>
      <c r="C135" s="45" t="s">
        <v>90</v>
      </c>
      <c r="D135" s="83"/>
      <c r="E135" s="54"/>
      <c r="F135" s="54"/>
      <c r="G135" s="111"/>
      <c r="H135" s="83"/>
      <c r="I135" s="54"/>
      <c r="J135" s="54"/>
      <c r="K135" s="111"/>
    </row>
    <row r="136" spans="1:11" s="10" customFormat="1" x14ac:dyDescent="0.25">
      <c r="A136" s="24"/>
      <c r="B136" s="25"/>
      <c r="C136" s="45" t="s">
        <v>206</v>
      </c>
      <c r="D136" s="83">
        <v>810</v>
      </c>
      <c r="E136" s="54"/>
      <c r="F136" s="54">
        <v>810</v>
      </c>
      <c r="G136" s="111"/>
      <c r="H136" s="83">
        <v>810</v>
      </c>
      <c r="I136" s="54"/>
      <c r="J136" s="54">
        <v>810</v>
      </c>
      <c r="K136" s="111"/>
    </row>
    <row r="137" spans="1:11" s="10" customFormat="1" ht="30" x14ac:dyDescent="0.25">
      <c r="A137" s="24"/>
      <c r="B137" s="25"/>
      <c r="C137" s="45" t="s">
        <v>207</v>
      </c>
      <c r="D137" s="83">
        <v>52040</v>
      </c>
      <c r="E137" s="54">
        <v>52040</v>
      </c>
      <c r="F137" s="54"/>
      <c r="G137" s="111"/>
      <c r="H137" s="83">
        <v>52040</v>
      </c>
      <c r="I137" s="54">
        <v>52040</v>
      </c>
      <c r="J137" s="54"/>
      <c r="K137" s="111"/>
    </row>
    <row r="138" spans="1:11" s="22" customFormat="1" x14ac:dyDescent="0.25">
      <c r="A138" s="41"/>
      <c r="B138" s="25"/>
      <c r="C138" s="45" t="s">
        <v>208</v>
      </c>
      <c r="D138" s="83">
        <v>6245</v>
      </c>
      <c r="E138" s="54"/>
      <c r="F138" s="54">
        <v>6245</v>
      </c>
      <c r="G138" s="111"/>
      <c r="H138" s="83">
        <v>6245</v>
      </c>
      <c r="I138" s="54"/>
      <c r="J138" s="54">
        <v>6245</v>
      </c>
      <c r="K138" s="111"/>
    </row>
    <row r="139" spans="1:11" s="22" customFormat="1" x14ac:dyDescent="0.25">
      <c r="A139" s="41"/>
      <c r="B139" s="25"/>
      <c r="C139" s="45" t="s">
        <v>209</v>
      </c>
      <c r="D139" s="83"/>
      <c r="E139" s="54"/>
      <c r="F139" s="54"/>
      <c r="G139" s="111"/>
      <c r="H139" s="83"/>
      <c r="I139" s="54"/>
      <c r="J139" s="54"/>
      <c r="K139" s="111"/>
    </row>
    <row r="140" spans="1:11" s="22" customFormat="1" ht="30" x14ac:dyDescent="0.25">
      <c r="A140" s="41"/>
      <c r="B140" s="25"/>
      <c r="C140" s="45" t="s">
        <v>210</v>
      </c>
      <c r="D140" s="83">
        <v>6778</v>
      </c>
      <c r="E140" s="54">
        <v>6778</v>
      </c>
      <c r="F140" s="54"/>
      <c r="G140" s="111"/>
      <c r="H140" s="83">
        <v>6778</v>
      </c>
      <c r="I140" s="54">
        <v>6778</v>
      </c>
      <c r="J140" s="54"/>
      <c r="K140" s="111"/>
    </row>
    <row r="141" spans="1:11" s="22" customFormat="1" ht="30" x14ac:dyDescent="0.25">
      <c r="A141" s="41"/>
      <c r="B141" s="25"/>
      <c r="C141" s="45" t="s">
        <v>211</v>
      </c>
      <c r="D141" s="83">
        <v>1419</v>
      </c>
      <c r="E141" s="54">
        <v>1419</v>
      </c>
      <c r="F141" s="54"/>
      <c r="G141" s="111"/>
      <c r="H141" s="83">
        <v>1419</v>
      </c>
      <c r="I141" s="54">
        <v>1419</v>
      </c>
      <c r="J141" s="54"/>
      <c r="K141" s="111"/>
    </row>
    <row r="142" spans="1:11" s="22" customFormat="1" ht="30" x14ac:dyDescent="0.25">
      <c r="A142" s="41"/>
      <c r="B142" s="25"/>
      <c r="C142" s="45" t="s">
        <v>212</v>
      </c>
      <c r="D142" s="83">
        <v>1403</v>
      </c>
      <c r="E142" s="54">
        <v>1403</v>
      </c>
      <c r="F142" s="54"/>
      <c r="G142" s="111"/>
      <c r="H142" s="83">
        <v>1403</v>
      </c>
      <c r="I142" s="54">
        <v>1403</v>
      </c>
      <c r="J142" s="54"/>
      <c r="K142" s="111"/>
    </row>
    <row r="143" spans="1:11" s="22" customFormat="1" x14ac:dyDescent="0.25">
      <c r="A143" s="41"/>
      <c r="B143" s="25"/>
      <c r="C143" s="78" t="s">
        <v>213</v>
      </c>
      <c r="D143" s="83">
        <v>16154</v>
      </c>
      <c r="E143" s="54">
        <v>16154</v>
      </c>
      <c r="F143" s="54"/>
      <c r="G143" s="111"/>
      <c r="H143" s="83">
        <v>16154</v>
      </c>
      <c r="I143" s="54">
        <v>16154</v>
      </c>
      <c r="J143" s="54"/>
      <c r="K143" s="111"/>
    </row>
    <row r="144" spans="1:11" s="22" customFormat="1" x14ac:dyDescent="0.25">
      <c r="A144" s="41"/>
      <c r="B144" s="25"/>
      <c r="C144" s="62" t="s">
        <v>214</v>
      </c>
      <c r="D144" s="83">
        <v>100</v>
      </c>
      <c r="E144" s="54"/>
      <c r="F144" s="54"/>
      <c r="G144" s="111">
        <v>100</v>
      </c>
      <c r="H144" s="83">
        <v>100</v>
      </c>
      <c r="I144" s="54"/>
      <c r="J144" s="54"/>
      <c r="K144" s="111">
        <v>100</v>
      </c>
    </row>
    <row r="145" spans="1:11" s="22" customFormat="1" x14ac:dyDescent="0.25">
      <c r="A145" s="41"/>
      <c r="B145" s="25"/>
      <c r="C145" s="64" t="s">
        <v>51</v>
      </c>
      <c r="D145" s="90">
        <f t="shared" ref="D145:G145" si="34">SUM(D136:D144)</f>
        <v>84949</v>
      </c>
      <c r="E145" s="40">
        <f t="shared" si="34"/>
        <v>77794</v>
      </c>
      <c r="F145" s="40">
        <f t="shared" si="34"/>
        <v>7055</v>
      </c>
      <c r="G145" s="108">
        <f t="shared" si="34"/>
        <v>100</v>
      </c>
      <c r="H145" s="90">
        <f t="shared" ref="H145:K145" si="35">SUM(H136:H144)</f>
        <v>84949</v>
      </c>
      <c r="I145" s="40">
        <f t="shared" si="35"/>
        <v>77794</v>
      </c>
      <c r="J145" s="40">
        <f t="shared" si="35"/>
        <v>7055</v>
      </c>
      <c r="K145" s="108">
        <f t="shared" si="35"/>
        <v>100</v>
      </c>
    </row>
    <row r="146" spans="1:11" s="22" customFormat="1" x14ac:dyDescent="0.25">
      <c r="A146" s="41"/>
      <c r="B146" s="37"/>
      <c r="C146" s="64"/>
      <c r="D146" s="96"/>
      <c r="E146" s="69"/>
      <c r="F146" s="69"/>
      <c r="G146" s="124"/>
      <c r="H146" s="96"/>
      <c r="I146" s="69"/>
      <c r="J146" s="69"/>
      <c r="K146" s="124"/>
    </row>
    <row r="147" spans="1:11" s="22" customFormat="1" x14ac:dyDescent="0.25">
      <c r="A147" s="41"/>
      <c r="C147" s="45" t="s">
        <v>133</v>
      </c>
      <c r="D147" s="83"/>
      <c r="E147" s="54"/>
      <c r="F147" s="54"/>
      <c r="G147" s="111"/>
      <c r="H147" s="83"/>
      <c r="I147" s="54"/>
      <c r="J147" s="54"/>
      <c r="K147" s="111"/>
    </row>
    <row r="148" spans="1:11" s="22" customFormat="1" x14ac:dyDescent="0.25">
      <c r="A148" s="41"/>
      <c r="B148" s="37"/>
      <c r="C148" s="46" t="s">
        <v>22</v>
      </c>
      <c r="D148" s="83">
        <v>8215</v>
      </c>
      <c r="E148" s="54">
        <v>8215</v>
      </c>
      <c r="F148" s="54"/>
      <c r="G148" s="111"/>
      <c r="H148" s="83">
        <v>8215</v>
      </c>
      <c r="I148" s="54">
        <v>8215</v>
      </c>
      <c r="J148" s="54"/>
      <c r="K148" s="111"/>
    </row>
    <row r="149" spans="1:11" s="23" customFormat="1" ht="17.25" x14ac:dyDescent="0.3">
      <c r="A149" s="24"/>
      <c r="B149" s="37"/>
      <c r="C149" s="45" t="s">
        <v>122</v>
      </c>
      <c r="D149" s="83">
        <v>112</v>
      </c>
      <c r="E149" s="54">
        <v>112</v>
      </c>
      <c r="F149" s="54"/>
      <c r="G149" s="111"/>
      <c r="H149" s="83">
        <v>112</v>
      </c>
      <c r="I149" s="54">
        <v>112</v>
      </c>
      <c r="J149" s="54"/>
      <c r="K149" s="111"/>
    </row>
    <row r="150" spans="1:11" s="23" customFormat="1" ht="30.75" x14ac:dyDescent="0.3">
      <c r="A150" s="24"/>
      <c r="B150" s="37"/>
      <c r="C150" s="45" t="s">
        <v>123</v>
      </c>
      <c r="D150" s="83">
        <v>14626</v>
      </c>
      <c r="E150" s="54">
        <v>14626</v>
      </c>
      <c r="F150" s="54"/>
      <c r="G150" s="111"/>
      <c r="H150" s="83">
        <v>14626</v>
      </c>
      <c r="I150" s="54">
        <v>14626</v>
      </c>
      <c r="J150" s="54"/>
      <c r="K150" s="111"/>
    </row>
    <row r="151" spans="1:11" s="23" customFormat="1" ht="17.25" x14ac:dyDescent="0.3">
      <c r="A151" s="24"/>
      <c r="B151" s="37"/>
      <c r="C151" s="62" t="s">
        <v>215</v>
      </c>
      <c r="D151" s="83">
        <v>24913</v>
      </c>
      <c r="E151" s="54">
        <v>24913</v>
      </c>
      <c r="F151" s="54"/>
      <c r="G151" s="111"/>
      <c r="H151" s="83">
        <v>24913</v>
      </c>
      <c r="I151" s="54">
        <v>24913</v>
      </c>
      <c r="J151" s="54"/>
      <c r="K151" s="111"/>
    </row>
    <row r="152" spans="1:11" s="22" customFormat="1" x14ac:dyDescent="0.25">
      <c r="A152" s="24"/>
      <c r="B152" s="37"/>
      <c r="C152" s="64" t="s">
        <v>51</v>
      </c>
      <c r="D152" s="93">
        <f>SUM(D147:D151)</f>
        <v>47866</v>
      </c>
      <c r="E152" s="73">
        <f>SUM(E147:E151)</f>
        <v>47866</v>
      </c>
      <c r="F152" s="73">
        <f>SUM(F147:F150)</f>
        <v>0</v>
      </c>
      <c r="G152" s="122">
        <f>SUM(G147:G150)</f>
        <v>0</v>
      </c>
      <c r="H152" s="93">
        <f>SUM(H147:H151)</f>
        <v>47866</v>
      </c>
      <c r="I152" s="73">
        <f>SUM(I147:I151)</f>
        <v>47866</v>
      </c>
      <c r="J152" s="73">
        <f>SUM(J147:J150)</f>
        <v>0</v>
      </c>
      <c r="K152" s="122">
        <f>SUM(K147:K150)</f>
        <v>0</v>
      </c>
    </row>
    <row r="153" spans="1:11" s="10" customFormat="1" x14ac:dyDescent="0.25">
      <c r="A153" s="41"/>
      <c r="B153" s="37"/>
      <c r="C153" s="64"/>
      <c r="D153" s="93"/>
      <c r="E153" s="73"/>
      <c r="F153" s="73"/>
      <c r="G153" s="122"/>
      <c r="H153" s="93"/>
      <c r="I153" s="73"/>
      <c r="J153" s="73"/>
      <c r="K153" s="122"/>
    </row>
    <row r="154" spans="1:11" s="10" customFormat="1" x14ac:dyDescent="0.25">
      <c r="A154" s="41"/>
      <c r="B154" s="37"/>
      <c r="C154" s="65" t="s">
        <v>89</v>
      </c>
      <c r="D154" s="95">
        <f t="shared" ref="D154:G154" si="36">D145+D152</f>
        <v>132815</v>
      </c>
      <c r="E154" s="74">
        <f t="shared" si="36"/>
        <v>125660</v>
      </c>
      <c r="F154" s="74">
        <f t="shared" si="36"/>
        <v>7055</v>
      </c>
      <c r="G154" s="123">
        <f t="shared" si="36"/>
        <v>100</v>
      </c>
      <c r="H154" s="95">
        <f t="shared" ref="H154:K154" si="37">H145+H152</f>
        <v>132815</v>
      </c>
      <c r="I154" s="74">
        <f t="shared" si="37"/>
        <v>125660</v>
      </c>
      <c r="J154" s="74">
        <f t="shared" si="37"/>
        <v>7055</v>
      </c>
      <c r="K154" s="123">
        <f t="shared" si="37"/>
        <v>100</v>
      </c>
    </row>
    <row r="155" spans="1:11" s="10" customFormat="1" x14ac:dyDescent="0.25">
      <c r="A155" s="41"/>
      <c r="B155" s="37"/>
      <c r="C155" s="65"/>
      <c r="D155" s="97"/>
      <c r="E155" s="71"/>
      <c r="F155" s="71"/>
      <c r="G155" s="125"/>
      <c r="H155" s="97"/>
      <c r="I155" s="71"/>
      <c r="J155" s="71"/>
      <c r="K155" s="125"/>
    </row>
    <row r="156" spans="1:11" s="10" customFormat="1" x14ac:dyDescent="0.25">
      <c r="A156" s="41"/>
      <c r="B156" s="25" t="s">
        <v>44</v>
      </c>
      <c r="C156" s="45" t="s">
        <v>95</v>
      </c>
      <c r="D156" s="94"/>
      <c r="E156" s="70"/>
      <c r="F156" s="70"/>
      <c r="G156" s="121"/>
      <c r="H156" s="94"/>
      <c r="I156" s="70"/>
      <c r="J156" s="70"/>
      <c r="K156" s="121"/>
    </row>
    <row r="157" spans="1:11" s="10" customFormat="1" x14ac:dyDescent="0.25">
      <c r="A157" s="41"/>
      <c r="B157" s="43"/>
      <c r="C157" s="45" t="s">
        <v>124</v>
      </c>
      <c r="D157" s="94"/>
      <c r="E157" s="70"/>
      <c r="F157" s="70"/>
      <c r="G157" s="121"/>
      <c r="H157" s="94"/>
      <c r="I157" s="70"/>
      <c r="J157" s="70"/>
      <c r="K157" s="121"/>
    </row>
    <row r="158" spans="1:11" s="10" customFormat="1" x14ac:dyDescent="0.25">
      <c r="A158" s="41"/>
      <c r="B158" s="43"/>
      <c r="C158" s="45" t="s">
        <v>4</v>
      </c>
      <c r="D158" s="83">
        <v>2783</v>
      </c>
      <c r="E158" s="54">
        <v>2783</v>
      </c>
      <c r="F158" s="54"/>
      <c r="G158" s="111"/>
      <c r="H158" s="83">
        <v>2783</v>
      </c>
      <c r="I158" s="54">
        <v>2783</v>
      </c>
      <c r="J158" s="54"/>
      <c r="K158" s="111"/>
    </row>
    <row r="159" spans="1:11" s="10" customFormat="1" ht="30" x14ac:dyDescent="0.25">
      <c r="A159" s="41"/>
      <c r="B159" s="43"/>
      <c r="C159" s="45" t="s">
        <v>216</v>
      </c>
      <c r="D159" s="89">
        <v>1000</v>
      </c>
      <c r="E159" s="54">
        <v>1000</v>
      </c>
      <c r="F159" s="54"/>
      <c r="G159" s="112"/>
      <c r="H159" s="89">
        <v>1000</v>
      </c>
      <c r="I159" s="54">
        <v>1000</v>
      </c>
      <c r="J159" s="54"/>
      <c r="K159" s="112"/>
    </row>
    <row r="160" spans="1:11" s="10" customFormat="1" ht="30" x14ac:dyDescent="0.25">
      <c r="A160" s="41"/>
      <c r="B160" s="43"/>
      <c r="C160" s="45" t="s">
        <v>217</v>
      </c>
      <c r="D160" s="89">
        <v>2500</v>
      </c>
      <c r="E160" s="54">
        <v>2500</v>
      </c>
      <c r="F160" s="54"/>
      <c r="G160" s="112"/>
      <c r="H160" s="89">
        <v>2500</v>
      </c>
      <c r="I160" s="54">
        <v>2500</v>
      </c>
      <c r="J160" s="54"/>
      <c r="K160" s="112"/>
    </row>
    <row r="161" spans="1:11" s="23" customFormat="1" ht="17.25" x14ac:dyDescent="0.3">
      <c r="A161" s="102"/>
      <c r="B161" s="37"/>
      <c r="C161" s="64" t="s">
        <v>51</v>
      </c>
      <c r="D161" s="101">
        <f>SUM(D158:D160)</f>
        <v>6283</v>
      </c>
      <c r="E161" s="73">
        <f>SUM(E158:E160)</f>
        <v>6283</v>
      </c>
      <c r="F161" s="73">
        <f>SUM(F158:F159)</f>
        <v>0</v>
      </c>
      <c r="G161" s="120">
        <f>SUM(G158:G159)</f>
        <v>0</v>
      </c>
      <c r="H161" s="101">
        <f>SUM(H158:H160)</f>
        <v>6283</v>
      </c>
      <c r="I161" s="73">
        <f>SUM(I158:I160)</f>
        <v>6283</v>
      </c>
      <c r="J161" s="73">
        <f>SUM(J158:J159)</f>
        <v>0</v>
      </c>
      <c r="K161" s="120">
        <f>SUM(K158:K159)</f>
        <v>0</v>
      </c>
    </row>
    <row r="162" spans="1:11" s="21" customFormat="1" x14ac:dyDescent="0.25">
      <c r="A162" s="27"/>
      <c r="B162" s="25"/>
      <c r="C162" s="45"/>
      <c r="D162" s="94"/>
      <c r="E162" s="70"/>
      <c r="F162" s="70"/>
      <c r="G162" s="121"/>
      <c r="H162" s="94"/>
      <c r="I162" s="70"/>
      <c r="J162" s="70"/>
      <c r="K162" s="121"/>
    </row>
    <row r="163" spans="1:11" s="21" customFormat="1" x14ac:dyDescent="0.25">
      <c r="A163" s="27"/>
      <c r="B163" s="25"/>
      <c r="C163" s="45" t="s">
        <v>125</v>
      </c>
      <c r="D163" s="94"/>
      <c r="E163" s="70"/>
      <c r="F163" s="70"/>
      <c r="G163" s="121"/>
      <c r="H163" s="94"/>
      <c r="I163" s="70"/>
      <c r="J163" s="70"/>
      <c r="K163" s="121"/>
    </row>
    <row r="164" spans="1:11" s="21" customFormat="1" x14ac:dyDescent="0.25">
      <c r="A164" s="27"/>
      <c r="B164" s="25"/>
      <c r="C164" s="45" t="s">
        <v>58</v>
      </c>
      <c r="D164" s="83">
        <v>1000</v>
      </c>
      <c r="E164" s="54">
        <v>1000</v>
      </c>
      <c r="F164" s="54"/>
      <c r="G164" s="111"/>
      <c r="H164" s="83">
        <v>1000</v>
      </c>
      <c r="I164" s="54">
        <v>1000</v>
      </c>
      <c r="J164" s="54"/>
      <c r="K164" s="111"/>
    </row>
    <row r="165" spans="1:11" s="21" customFormat="1" x14ac:dyDescent="0.25">
      <c r="A165" s="24"/>
      <c r="B165" s="43"/>
      <c r="C165" s="45" t="s">
        <v>5</v>
      </c>
      <c r="D165" s="83">
        <v>5000</v>
      </c>
      <c r="E165" s="54">
        <v>5000</v>
      </c>
      <c r="F165" s="54"/>
      <c r="G165" s="111"/>
      <c r="H165" s="83">
        <v>5000</v>
      </c>
      <c r="I165" s="54">
        <v>5000</v>
      </c>
      <c r="J165" s="54"/>
      <c r="K165" s="111"/>
    </row>
    <row r="166" spans="1:11" s="21" customFormat="1" x14ac:dyDescent="0.25">
      <c r="A166" s="24"/>
      <c r="B166" s="43"/>
      <c r="C166" s="45" t="s">
        <v>6</v>
      </c>
      <c r="D166" s="83">
        <v>7016</v>
      </c>
      <c r="E166" s="54">
        <v>7016</v>
      </c>
      <c r="F166" s="54"/>
      <c r="G166" s="111"/>
      <c r="H166" s="83">
        <v>7016</v>
      </c>
      <c r="I166" s="54">
        <v>7016</v>
      </c>
      <c r="J166" s="54"/>
      <c r="K166" s="111"/>
    </row>
    <row r="167" spans="1:11" s="21" customFormat="1" x14ac:dyDescent="0.25">
      <c r="A167" s="24"/>
      <c r="B167" s="43"/>
      <c r="C167" s="62" t="s">
        <v>427</v>
      </c>
      <c r="D167" s="83"/>
      <c r="E167" s="54"/>
      <c r="F167" s="54"/>
      <c r="G167" s="111"/>
      <c r="H167" s="83">
        <v>1000</v>
      </c>
      <c r="I167" s="54">
        <v>1000</v>
      </c>
      <c r="J167" s="54"/>
      <c r="K167" s="111"/>
    </row>
    <row r="168" spans="1:11" s="21" customFormat="1" x14ac:dyDescent="0.25">
      <c r="A168" s="24"/>
      <c r="B168" s="43"/>
      <c r="C168" s="62" t="s">
        <v>428</v>
      </c>
      <c r="D168" s="83"/>
      <c r="E168" s="54"/>
      <c r="F168" s="54"/>
      <c r="G168" s="111"/>
      <c r="H168" s="83">
        <v>2854</v>
      </c>
      <c r="I168" s="54">
        <v>2854</v>
      </c>
      <c r="J168" s="54"/>
      <c r="K168" s="111"/>
    </row>
    <row r="169" spans="1:11" s="21" customFormat="1" x14ac:dyDescent="0.25">
      <c r="A169" s="24"/>
      <c r="B169" s="28"/>
      <c r="C169" s="64" t="s">
        <v>51</v>
      </c>
      <c r="D169" s="93">
        <f t="shared" ref="D169:G169" si="38">SUM(D164:D166)</f>
        <v>13016</v>
      </c>
      <c r="E169" s="73">
        <f t="shared" si="38"/>
        <v>13016</v>
      </c>
      <c r="F169" s="73">
        <f t="shared" si="38"/>
        <v>0</v>
      </c>
      <c r="G169" s="122">
        <f t="shared" si="38"/>
        <v>0</v>
      </c>
      <c r="H169" s="93">
        <f t="shared" ref="H169:K169" si="39">SUM(H164:H168)</f>
        <v>16870</v>
      </c>
      <c r="I169" s="73">
        <f t="shared" si="39"/>
        <v>16870</v>
      </c>
      <c r="J169" s="73">
        <f t="shared" si="39"/>
        <v>0</v>
      </c>
      <c r="K169" s="122">
        <f t="shared" si="39"/>
        <v>0</v>
      </c>
    </row>
    <row r="170" spans="1:11" s="21" customFormat="1" x14ac:dyDescent="0.25">
      <c r="A170" s="24"/>
      <c r="B170" s="28"/>
      <c r="C170" s="64"/>
      <c r="D170" s="93"/>
      <c r="E170" s="73"/>
      <c r="F170" s="73"/>
      <c r="G170" s="122"/>
      <c r="H170" s="93"/>
      <c r="I170" s="73"/>
      <c r="J170" s="73"/>
      <c r="K170" s="122"/>
    </row>
    <row r="171" spans="1:11" s="21" customFormat="1" x14ac:dyDescent="0.25">
      <c r="A171" s="24"/>
      <c r="B171" s="28"/>
      <c r="C171" s="65" t="s">
        <v>106</v>
      </c>
      <c r="D171" s="95">
        <f t="shared" ref="D171:G171" si="40">D161+D169</f>
        <v>19299</v>
      </c>
      <c r="E171" s="74">
        <f t="shared" si="40"/>
        <v>19299</v>
      </c>
      <c r="F171" s="74">
        <f t="shared" si="40"/>
        <v>0</v>
      </c>
      <c r="G171" s="123">
        <f t="shared" si="40"/>
        <v>0</v>
      </c>
      <c r="H171" s="95">
        <f t="shared" ref="H171:K171" si="41">H161+H169</f>
        <v>23153</v>
      </c>
      <c r="I171" s="74">
        <f t="shared" si="41"/>
        <v>23153</v>
      </c>
      <c r="J171" s="74">
        <f t="shared" si="41"/>
        <v>0</v>
      </c>
      <c r="K171" s="123">
        <f t="shared" si="41"/>
        <v>0</v>
      </c>
    </row>
    <row r="172" spans="1:11" s="21" customFormat="1" x14ac:dyDescent="0.25">
      <c r="A172" s="24"/>
      <c r="B172" s="28"/>
      <c r="C172" s="64"/>
      <c r="D172" s="96"/>
      <c r="E172" s="69"/>
      <c r="F172" s="69"/>
      <c r="G172" s="124"/>
      <c r="H172" s="96"/>
      <c r="I172" s="69"/>
      <c r="J172" s="69"/>
      <c r="K172" s="124"/>
    </row>
    <row r="173" spans="1:11" s="21" customFormat="1" x14ac:dyDescent="0.25">
      <c r="A173" s="24"/>
      <c r="B173" s="25" t="s">
        <v>46</v>
      </c>
      <c r="C173" s="45" t="s">
        <v>21</v>
      </c>
      <c r="D173" s="83"/>
      <c r="E173" s="54"/>
      <c r="F173" s="54"/>
      <c r="G173" s="111"/>
      <c r="H173" s="83"/>
      <c r="I173" s="54"/>
      <c r="J173" s="54"/>
      <c r="K173" s="111"/>
    </row>
    <row r="174" spans="1:11" s="21" customFormat="1" x14ac:dyDescent="0.25">
      <c r="A174" s="24"/>
      <c r="B174" s="28"/>
      <c r="C174" s="45" t="s">
        <v>102</v>
      </c>
      <c r="D174" s="83"/>
      <c r="E174" s="54"/>
      <c r="F174" s="54"/>
      <c r="G174" s="111"/>
      <c r="H174" s="83"/>
      <c r="I174" s="54"/>
      <c r="J174" s="54"/>
      <c r="K174" s="111"/>
    </row>
    <row r="175" spans="1:11" s="21" customFormat="1" x14ac:dyDescent="0.25">
      <c r="A175" s="24"/>
      <c r="B175" s="28"/>
      <c r="C175" s="45" t="s">
        <v>218</v>
      </c>
      <c r="D175" s="83">
        <v>700</v>
      </c>
      <c r="E175" s="54">
        <v>700</v>
      </c>
      <c r="F175" s="54"/>
      <c r="G175" s="111"/>
      <c r="H175" s="83">
        <v>700</v>
      </c>
      <c r="I175" s="54">
        <v>700</v>
      </c>
      <c r="J175" s="54"/>
      <c r="K175" s="111"/>
    </row>
    <row r="176" spans="1:11" s="21" customFormat="1" x14ac:dyDescent="0.25">
      <c r="A176" s="24"/>
      <c r="B176" s="28"/>
      <c r="C176" s="45" t="s">
        <v>219</v>
      </c>
      <c r="D176" s="83">
        <v>325</v>
      </c>
      <c r="E176" s="54">
        <v>325</v>
      </c>
      <c r="F176" s="54"/>
      <c r="G176" s="111"/>
      <c r="H176" s="83">
        <v>325</v>
      </c>
      <c r="I176" s="54">
        <v>325</v>
      </c>
      <c r="J176" s="54"/>
      <c r="K176" s="111"/>
    </row>
    <row r="177" spans="1:11" s="21" customFormat="1" x14ac:dyDescent="0.25">
      <c r="A177" s="24"/>
      <c r="B177" s="28"/>
      <c r="C177" s="45" t="s">
        <v>134</v>
      </c>
      <c r="D177" s="83"/>
      <c r="E177" s="54"/>
      <c r="F177" s="54"/>
      <c r="G177" s="111"/>
      <c r="H177" s="83"/>
      <c r="I177" s="54"/>
      <c r="J177" s="54"/>
      <c r="K177" s="111"/>
    </row>
    <row r="178" spans="1:11" s="21" customFormat="1" x14ac:dyDescent="0.25">
      <c r="A178" s="24"/>
      <c r="B178" s="28"/>
      <c r="C178" s="45" t="s">
        <v>3</v>
      </c>
      <c r="D178" s="83">
        <v>2300</v>
      </c>
      <c r="E178" s="54">
        <v>2300</v>
      </c>
      <c r="F178" s="54"/>
      <c r="G178" s="111"/>
      <c r="H178" s="83">
        <v>2300</v>
      </c>
      <c r="I178" s="54">
        <v>2300</v>
      </c>
      <c r="J178" s="54"/>
      <c r="K178" s="111"/>
    </row>
    <row r="179" spans="1:11" s="21" customFormat="1" x14ac:dyDescent="0.25">
      <c r="A179" s="24"/>
      <c r="B179" s="28"/>
      <c r="C179" s="64" t="s">
        <v>51</v>
      </c>
      <c r="D179" s="93">
        <f>SUM(D175:D178)</f>
        <v>3325</v>
      </c>
      <c r="E179" s="73">
        <f>SUM(E175:E178)</f>
        <v>3325</v>
      </c>
      <c r="F179" s="73">
        <f>SUM(F175:F177)</f>
        <v>0</v>
      </c>
      <c r="G179" s="122">
        <f>SUM(G175:G177)</f>
        <v>0</v>
      </c>
      <c r="H179" s="93">
        <f>SUM(H175:H178)</f>
        <v>3325</v>
      </c>
      <c r="I179" s="73">
        <f>SUM(I175:I178)</f>
        <v>3325</v>
      </c>
      <c r="J179" s="73">
        <f>SUM(J175:J177)</f>
        <v>0</v>
      </c>
      <c r="K179" s="122">
        <f>SUM(K175:K177)</f>
        <v>0</v>
      </c>
    </row>
    <row r="180" spans="1:11" s="21" customFormat="1" x14ac:dyDescent="0.25">
      <c r="A180" s="24"/>
      <c r="B180" s="28"/>
      <c r="C180" s="64"/>
      <c r="D180" s="93"/>
      <c r="E180" s="73"/>
      <c r="F180" s="73"/>
      <c r="G180" s="122"/>
      <c r="H180" s="93"/>
      <c r="I180" s="73"/>
      <c r="J180" s="73"/>
      <c r="K180" s="122"/>
    </row>
    <row r="181" spans="1:11" s="21" customFormat="1" x14ac:dyDescent="0.25">
      <c r="A181" s="24"/>
      <c r="B181" s="28"/>
      <c r="C181" s="65" t="s">
        <v>68</v>
      </c>
      <c r="D181" s="95">
        <f t="shared" ref="D181:G181" si="42">D179</f>
        <v>3325</v>
      </c>
      <c r="E181" s="74">
        <f t="shared" si="42"/>
        <v>3325</v>
      </c>
      <c r="F181" s="74">
        <f t="shared" si="42"/>
        <v>0</v>
      </c>
      <c r="G181" s="123">
        <f t="shared" si="42"/>
        <v>0</v>
      </c>
      <c r="H181" s="95">
        <f t="shared" ref="H181:K181" si="43">H179</f>
        <v>3325</v>
      </c>
      <c r="I181" s="74">
        <f t="shared" si="43"/>
        <v>3325</v>
      </c>
      <c r="J181" s="74">
        <f t="shared" si="43"/>
        <v>0</v>
      </c>
      <c r="K181" s="123">
        <f t="shared" si="43"/>
        <v>0</v>
      </c>
    </row>
    <row r="182" spans="1:11" s="21" customFormat="1" x14ac:dyDescent="0.25">
      <c r="A182" s="24"/>
      <c r="B182" s="28"/>
      <c r="C182" s="45"/>
      <c r="D182" s="83"/>
      <c r="E182" s="54"/>
      <c r="F182" s="54"/>
      <c r="G182" s="111"/>
      <c r="H182" s="83"/>
      <c r="I182" s="54"/>
      <c r="J182" s="54"/>
      <c r="K182" s="111"/>
    </row>
    <row r="183" spans="1:11" s="21" customFormat="1" x14ac:dyDescent="0.25">
      <c r="A183" s="24"/>
      <c r="B183" s="28"/>
      <c r="C183" s="63" t="s">
        <v>35</v>
      </c>
      <c r="D183" s="98">
        <f t="shared" ref="D183:G183" si="44">D75+D94+D118+D132+D154+D171+D181</f>
        <v>2391795</v>
      </c>
      <c r="E183" s="75">
        <f t="shared" si="44"/>
        <v>2217188</v>
      </c>
      <c r="F183" s="75">
        <f t="shared" si="44"/>
        <v>174507</v>
      </c>
      <c r="G183" s="126">
        <f t="shared" si="44"/>
        <v>100</v>
      </c>
      <c r="H183" s="98">
        <f t="shared" ref="H183:K183" si="45">H75+H94+H118+H132+H154+H171+H181</f>
        <v>2495524</v>
      </c>
      <c r="I183" s="75">
        <f t="shared" si="45"/>
        <v>2320917</v>
      </c>
      <c r="J183" s="75">
        <f t="shared" si="45"/>
        <v>174507</v>
      </c>
      <c r="K183" s="126">
        <f t="shared" si="45"/>
        <v>100</v>
      </c>
    </row>
    <row r="184" spans="1:11" s="21" customFormat="1" x14ac:dyDescent="0.25">
      <c r="A184" s="24"/>
      <c r="B184" s="28"/>
      <c r="C184" s="29"/>
      <c r="D184" s="27"/>
      <c r="E184" s="34"/>
      <c r="F184" s="34"/>
      <c r="G184" s="107"/>
      <c r="H184" s="27"/>
      <c r="I184" s="34"/>
      <c r="J184" s="34"/>
      <c r="K184" s="107"/>
    </row>
    <row r="185" spans="1:11" s="21" customFormat="1" x14ac:dyDescent="0.25">
      <c r="A185" s="24"/>
      <c r="B185" s="28"/>
      <c r="C185" s="29"/>
      <c r="D185" s="27"/>
      <c r="E185" s="34"/>
      <c r="F185" s="34"/>
      <c r="G185" s="107"/>
      <c r="H185" s="27"/>
      <c r="I185" s="34"/>
      <c r="J185" s="34"/>
      <c r="K185" s="107"/>
    </row>
    <row r="186" spans="1:11" s="21" customFormat="1" x14ac:dyDescent="0.25">
      <c r="A186" s="297" t="s">
        <v>40</v>
      </c>
      <c r="B186" s="298"/>
      <c r="C186" s="299"/>
      <c r="D186" s="99">
        <f t="shared" ref="D186:G186" si="46">D46+D57+D183</f>
        <v>2503896</v>
      </c>
      <c r="E186" s="77">
        <f t="shared" si="46"/>
        <v>2329289</v>
      </c>
      <c r="F186" s="77">
        <f t="shared" si="46"/>
        <v>174507</v>
      </c>
      <c r="G186" s="127">
        <f t="shared" si="46"/>
        <v>100</v>
      </c>
      <c r="H186" s="99">
        <f t="shared" ref="H186:K186" si="47">H46+H57+H183</f>
        <v>2613945</v>
      </c>
      <c r="I186" s="77">
        <f t="shared" si="47"/>
        <v>2439338</v>
      </c>
      <c r="J186" s="77">
        <f t="shared" si="47"/>
        <v>174507</v>
      </c>
      <c r="K186" s="127">
        <f t="shared" si="47"/>
        <v>100</v>
      </c>
    </row>
    <row r="187" spans="1:11" s="21" customFormat="1" x14ac:dyDescent="0.25">
      <c r="A187" s="24"/>
      <c r="B187" s="28"/>
      <c r="C187" s="29"/>
      <c r="D187" s="27"/>
      <c r="E187" s="34"/>
      <c r="F187" s="34"/>
      <c r="G187" s="107"/>
      <c r="H187" s="27"/>
      <c r="I187" s="34"/>
      <c r="J187" s="34"/>
      <c r="K187" s="107"/>
    </row>
    <row r="188" spans="1:11" s="21" customFormat="1" ht="30" x14ac:dyDescent="0.25">
      <c r="A188" s="24"/>
      <c r="B188" s="61" t="s">
        <v>54</v>
      </c>
      <c r="C188" s="47" t="s">
        <v>56</v>
      </c>
      <c r="D188" s="100"/>
      <c r="E188" s="76"/>
      <c r="F188" s="76"/>
      <c r="G188" s="128"/>
      <c r="H188" s="100"/>
      <c r="I188" s="76"/>
      <c r="J188" s="76"/>
      <c r="K188" s="128"/>
    </row>
    <row r="189" spans="1:11" s="10" customFormat="1" x14ac:dyDescent="0.25">
      <c r="A189" s="24"/>
      <c r="B189" s="25"/>
      <c r="C189" s="26" t="s">
        <v>7</v>
      </c>
      <c r="D189" s="35"/>
      <c r="E189" s="30"/>
      <c r="F189" s="30"/>
      <c r="G189" s="104"/>
      <c r="H189" s="35"/>
      <c r="I189" s="30"/>
      <c r="J189" s="30"/>
      <c r="K189" s="104"/>
    </row>
    <row r="190" spans="1:11" s="23" customFormat="1" ht="17.25" x14ac:dyDescent="0.3">
      <c r="A190" s="36"/>
      <c r="B190" s="37"/>
      <c r="C190" s="26" t="s">
        <v>8</v>
      </c>
      <c r="D190" s="35"/>
      <c r="E190" s="30"/>
      <c r="F190" s="30"/>
      <c r="G190" s="104"/>
      <c r="H190" s="35">
        <v>130</v>
      </c>
      <c r="I190" s="30">
        <v>130</v>
      </c>
      <c r="J190" s="30"/>
      <c r="K190" s="104"/>
    </row>
    <row r="191" spans="1:11" s="23" customFormat="1" ht="17.25" x14ac:dyDescent="0.3">
      <c r="A191" s="36"/>
      <c r="B191" s="37"/>
      <c r="C191" s="26" t="s">
        <v>9</v>
      </c>
      <c r="D191" s="35"/>
      <c r="E191" s="30"/>
      <c r="F191" s="30"/>
      <c r="G191" s="104"/>
      <c r="H191" s="35">
        <v>513</v>
      </c>
      <c r="I191" s="30">
        <v>513</v>
      </c>
      <c r="J191" s="30"/>
      <c r="K191" s="104"/>
    </row>
    <row r="192" spans="1:11" s="21" customFormat="1" x14ac:dyDescent="0.25">
      <c r="A192" s="24"/>
      <c r="B192" s="25"/>
      <c r="C192" s="26" t="s">
        <v>10</v>
      </c>
      <c r="D192" s="35"/>
      <c r="E192" s="30"/>
      <c r="F192" s="30"/>
      <c r="G192" s="104"/>
      <c r="H192" s="35">
        <v>465</v>
      </c>
      <c r="I192" s="30">
        <v>465</v>
      </c>
      <c r="J192" s="30"/>
      <c r="K192" s="104"/>
    </row>
    <row r="193" spans="1:11" s="22" customFormat="1" x14ac:dyDescent="0.25">
      <c r="A193" s="68"/>
      <c r="B193" s="37"/>
      <c r="C193" s="26" t="s">
        <v>11</v>
      </c>
      <c r="D193" s="35"/>
      <c r="E193" s="30"/>
      <c r="F193" s="30"/>
      <c r="G193" s="104"/>
      <c r="H193" s="35">
        <v>3</v>
      </c>
      <c r="I193" s="30">
        <v>3</v>
      </c>
      <c r="J193" s="30"/>
      <c r="K193" s="104"/>
    </row>
    <row r="194" spans="1:11" s="22" customFormat="1" x14ac:dyDescent="0.25">
      <c r="A194" s="36"/>
      <c r="B194" s="37"/>
      <c r="C194" s="26" t="s">
        <v>12</v>
      </c>
      <c r="D194" s="35"/>
      <c r="E194" s="30"/>
      <c r="F194" s="30"/>
      <c r="G194" s="104"/>
      <c r="H194" s="35"/>
      <c r="I194" s="30"/>
      <c r="J194" s="30"/>
      <c r="K194" s="104"/>
    </row>
    <row r="195" spans="1:11" s="10" customFormat="1" x14ac:dyDescent="0.25">
      <c r="A195" s="24"/>
      <c r="B195" s="25"/>
      <c r="C195" s="26" t="s">
        <v>166</v>
      </c>
      <c r="D195" s="35">
        <v>6097</v>
      </c>
      <c r="E195" s="30">
        <v>6097</v>
      </c>
      <c r="F195" s="30"/>
      <c r="G195" s="104"/>
      <c r="H195" s="35">
        <v>6097</v>
      </c>
      <c r="I195" s="30">
        <v>6097</v>
      </c>
      <c r="J195" s="30"/>
      <c r="K195" s="104"/>
    </row>
    <row r="196" spans="1:11" s="10" customFormat="1" x14ac:dyDescent="0.25">
      <c r="A196" s="24"/>
      <c r="B196" s="25"/>
      <c r="C196" s="26" t="s">
        <v>168</v>
      </c>
      <c r="D196" s="35">
        <v>39627</v>
      </c>
      <c r="E196" s="30">
        <v>39627</v>
      </c>
      <c r="F196" s="30"/>
      <c r="G196" s="104"/>
      <c r="H196" s="35">
        <v>39627</v>
      </c>
      <c r="I196" s="30">
        <v>39627</v>
      </c>
      <c r="J196" s="30"/>
      <c r="K196" s="104"/>
    </row>
    <row r="197" spans="1:11" s="10" customFormat="1" x14ac:dyDescent="0.25">
      <c r="A197" s="24"/>
      <c r="B197" s="25"/>
      <c r="C197" s="26" t="s">
        <v>169</v>
      </c>
      <c r="D197" s="35">
        <v>21453</v>
      </c>
      <c r="E197" s="30">
        <v>21453</v>
      </c>
      <c r="F197" s="30"/>
      <c r="G197" s="104"/>
      <c r="H197" s="35">
        <v>21453</v>
      </c>
      <c r="I197" s="30">
        <v>21453</v>
      </c>
      <c r="J197" s="30"/>
      <c r="K197" s="104"/>
    </row>
    <row r="198" spans="1:11" s="22" customFormat="1" x14ac:dyDescent="0.25">
      <c r="A198" s="36"/>
      <c r="B198" s="37"/>
      <c r="C198" s="38" t="s">
        <v>49</v>
      </c>
      <c r="D198" s="90">
        <f t="shared" ref="D198:G198" si="48">SUM(D190:D197)</f>
        <v>67177</v>
      </c>
      <c r="E198" s="40">
        <f t="shared" si="48"/>
        <v>67177</v>
      </c>
      <c r="F198" s="40">
        <f t="shared" si="48"/>
        <v>0</v>
      </c>
      <c r="G198" s="108">
        <f t="shared" si="48"/>
        <v>0</v>
      </c>
      <c r="H198" s="90">
        <f t="shared" ref="H198:K198" si="49">SUM(H190:H197)</f>
        <v>68288</v>
      </c>
      <c r="I198" s="40">
        <f t="shared" si="49"/>
        <v>68288</v>
      </c>
      <c r="J198" s="40">
        <f t="shared" si="49"/>
        <v>0</v>
      </c>
      <c r="K198" s="108">
        <f t="shared" si="49"/>
        <v>0</v>
      </c>
    </row>
    <row r="199" spans="1:11" s="10" customFormat="1" x14ac:dyDescent="0.25">
      <c r="A199" s="24"/>
      <c r="B199" s="25"/>
      <c r="C199" s="29"/>
      <c r="D199" s="82"/>
      <c r="E199" s="33"/>
      <c r="F199" s="33"/>
      <c r="G199" s="103"/>
      <c r="H199" s="82"/>
      <c r="I199" s="33"/>
      <c r="J199" s="33"/>
      <c r="K199" s="103"/>
    </row>
    <row r="200" spans="1:11" s="10" customFormat="1" x14ac:dyDescent="0.25">
      <c r="A200" s="24"/>
      <c r="B200" s="25"/>
      <c r="C200" s="26" t="s">
        <v>13</v>
      </c>
      <c r="D200" s="35"/>
      <c r="E200" s="30"/>
      <c r="F200" s="30"/>
      <c r="G200" s="104"/>
      <c r="H200" s="35"/>
      <c r="I200" s="30"/>
      <c r="J200" s="30"/>
      <c r="K200" s="104"/>
    </row>
    <row r="201" spans="1:11" s="10" customFormat="1" x14ac:dyDescent="0.25">
      <c r="A201" s="24"/>
      <c r="B201" s="25"/>
      <c r="C201" s="26" t="s">
        <v>14</v>
      </c>
      <c r="D201" s="35"/>
      <c r="E201" s="30"/>
      <c r="F201" s="30"/>
      <c r="G201" s="104"/>
      <c r="H201" s="35"/>
      <c r="I201" s="30"/>
      <c r="J201" s="30"/>
      <c r="K201" s="104"/>
    </row>
    <row r="202" spans="1:11" s="10" customFormat="1" x14ac:dyDescent="0.25">
      <c r="A202" s="24"/>
      <c r="B202" s="28"/>
      <c r="C202" s="26" t="s">
        <v>15</v>
      </c>
      <c r="D202" s="35"/>
      <c r="E202" s="30"/>
      <c r="F202" s="30"/>
      <c r="G202" s="104"/>
      <c r="H202" s="35"/>
      <c r="I202" s="30"/>
      <c r="J202" s="30"/>
      <c r="K202" s="104"/>
    </row>
    <row r="203" spans="1:11" s="10" customFormat="1" x14ac:dyDescent="0.25">
      <c r="A203" s="24"/>
      <c r="B203" s="25"/>
      <c r="C203" s="26" t="s">
        <v>16</v>
      </c>
      <c r="D203" s="35"/>
      <c r="E203" s="30"/>
      <c r="F203" s="30"/>
      <c r="G203" s="104"/>
      <c r="H203" s="35"/>
      <c r="I203" s="30"/>
      <c r="J203" s="30"/>
      <c r="K203" s="104"/>
    </row>
    <row r="204" spans="1:11" s="10" customFormat="1" x14ac:dyDescent="0.25">
      <c r="A204" s="24"/>
      <c r="B204" s="25"/>
      <c r="C204" s="26" t="s">
        <v>17</v>
      </c>
      <c r="D204" s="35"/>
      <c r="E204" s="30"/>
      <c r="F204" s="30"/>
      <c r="G204" s="104"/>
      <c r="H204" s="35"/>
      <c r="I204" s="30"/>
      <c r="J204" s="30"/>
      <c r="K204" s="104"/>
    </row>
    <row r="205" spans="1:11" s="10" customFormat="1" x14ac:dyDescent="0.25">
      <c r="A205" s="24"/>
      <c r="B205" s="25"/>
      <c r="C205" s="26" t="s">
        <v>18</v>
      </c>
      <c r="D205" s="35"/>
      <c r="E205" s="30"/>
      <c r="F205" s="30"/>
      <c r="G205" s="104"/>
      <c r="H205" s="35"/>
      <c r="I205" s="30"/>
      <c r="J205" s="30"/>
      <c r="K205" s="104"/>
    </row>
    <row r="206" spans="1:11" s="10" customFormat="1" x14ac:dyDescent="0.25">
      <c r="A206" s="24"/>
      <c r="B206" s="25"/>
      <c r="C206" s="26" t="s">
        <v>19</v>
      </c>
      <c r="D206" s="35">
        <v>7620</v>
      </c>
      <c r="E206" s="30">
        <v>7620</v>
      </c>
      <c r="F206" s="30"/>
      <c r="G206" s="104"/>
      <c r="H206" s="35">
        <v>7620</v>
      </c>
      <c r="I206" s="30">
        <v>7620</v>
      </c>
      <c r="J206" s="30"/>
      <c r="K206" s="104"/>
    </row>
    <row r="207" spans="1:11" s="10" customFormat="1" x14ac:dyDescent="0.25">
      <c r="A207" s="24"/>
      <c r="B207" s="25"/>
      <c r="C207" s="26" t="s">
        <v>164</v>
      </c>
      <c r="D207" s="35">
        <v>257988</v>
      </c>
      <c r="E207" s="30">
        <v>257988</v>
      </c>
      <c r="F207" s="30"/>
      <c r="G207" s="104"/>
      <c r="H207" s="35">
        <v>257988</v>
      </c>
      <c r="I207" s="30">
        <v>257988</v>
      </c>
      <c r="J207" s="30"/>
      <c r="K207" s="104"/>
    </row>
    <row r="208" spans="1:11" s="10" customFormat="1" x14ac:dyDescent="0.25">
      <c r="A208" s="24"/>
      <c r="B208" s="25"/>
      <c r="C208" s="26" t="s">
        <v>165</v>
      </c>
      <c r="D208" s="35">
        <v>24913</v>
      </c>
      <c r="E208" s="30">
        <v>24913</v>
      </c>
      <c r="F208" s="30"/>
      <c r="G208" s="104"/>
      <c r="H208" s="35">
        <v>24913</v>
      </c>
      <c r="I208" s="30">
        <v>24913</v>
      </c>
      <c r="J208" s="30"/>
      <c r="K208" s="104"/>
    </row>
    <row r="209" spans="1:11" s="10" customFormat="1" x14ac:dyDescent="0.25">
      <c r="A209" s="24"/>
      <c r="B209" s="25"/>
      <c r="C209" s="26" t="s">
        <v>167</v>
      </c>
      <c r="D209" s="88">
        <v>20330</v>
      </c>
      <c r="E209" s="30">
        <v>20330</v>
      </c>
      <c r="F209" s="30"/>
      <c r="G209" s="110"/>
      <c r="H209" s="88">
        <v>20330</v>
      </c>
      <c r="I209" s="30">
        <v>20330</v>
      </c>
      <c r="J209" s="30"/>
      <c r="K209" s="110"/>
    </row>
    <row r="210" spans="1:11" s="22" customFormat="1" x14ac:dyDescent="0.25">
      <c r="A210" s="36"/>
      <c r="B210" s="37"/>
      <c r="C210" s="38" t="s">
        <v>49</v>
      </c>
      <c r="D210" s="90">
        <f t="shared" ref="D210:G210" si="50">SUM(D201:D209)</f>
        <v>310851</v>
      </c>
      <c r="E210" s="40">
        <f t="shared" si="50"/>
        <v>310851</v>
      </c>
      <c r="F210" s="40">
        <f t="shared" si="50"/>
        <v>0</v>
      </c>
      <c r="G210" s="108">
        <f t="shared" si="50"/>
        <v>0</v>
      </c>
      <c r="H210" s="90">
        <f t="shared" ref="H210:K210" si="51">SUM(H201:H209)</f>
        <v>310851</v>
      </c>
      <c r="I210" s="40">
        <f t="shared" si="51"/>
        <v>310851</v>
      </c>
      <c r="J210" s="40">
        <f t="shared" si="51"/>
        <v>0</v>
      </c>
      <c r="K210" s="108">
        <f t="shared" si="51"/>
        <v>0</v>
      </c>
    </row>
    <row r="211" spans="1:11" s="10" customFormat="1" x14ac:dyDescent="0.25">
      <c r="A211" s="24"/>
      <c r="B211" s="25"/>
      <c r="C211" s="29"/>
      <c r="D211" s="27"/>
      <c r="E211" s="34"/>
      <c r="F211" s="34"/>
      <c r="G211" s="107"/>
      <c r="H211" s="27"/>
      <c r="I211" s="34"/>
      <c r="J211" s="34"/>
      <c r="K211" s="107"/>
    </row>
    <row r="212" spans="1:11" s="10" customFormat="1" x14ac:dyDescent="0.25">
      <c r="A212" s="24"/>
      <c r="B212" s="25" t="s">
        <v>107</v>
      </c>
      <c r="C212" s="26" t="s">
        <v>41</v>
      </c>
      <c r="D212" s="24"/>
      <c r="E212" s="31"/>
      <c r="F212" s="31"/>
      <c r="G212" s="32"/>
      <c r="H212" s="24"/>
      <c r="I212" s="31"/>
      <c r="J212" s="31"/>
      <c r="K212" s="32"/>
    </row>
    <row r="213" spans="1:11" s="10" customFormat="1" x14ac:dyDescent="0.25">
      <c r="A213" s="24"/>
      <c r="B213" s="28"/>
      <c r="C213" s="26" t="s">
        <v>42</v>
      </c>
      <c r="D213" s="24"/>
      <c r="E213" s="31"/>
      <c r="F213" s="31"/>
      <c r="G213" s="32"/>
      <c r="H213" s="24"/>
      <c r="I213" s="31"/>
      <c r="J213" s="31"/>
      <c r="K213" s="32"/>
    </row>
    <row r="214" spans="1:11" s="10" customFormat="1" x14ac:dyDescent="0.25">
      <c r="A214" s="24"/>
      <c r="B214" s="25"/>
      <c r="C214" s="26" t="s">
        <v>149</v>
      </c>
      <c r="D214" s="24"/>
      <c r="E214" s="31"/>
      <c r="F214" s="31"/>
      <c r="G214" s="32"/>
      <c r="H214" s="24"/>
      <c r="I214" s="31"/>
      <c r="J214" s="31"/>
      <c r="K214" s="32"/>
    </row>
    <row r="215" spans="1:11" s="10" customFormat="1" x14ac:dyDescent="0.25">
      <c r="A215" s="24"/>
      <c r="B215" s="25"/>
      <c r="C215" s="26" t="s">
        <v>150</v>
      </c>
      <c r="D215" s="35">
        <v>40751</v>
      </c>
      <c r="E215" s="30">
        <v>40751</v>
      </c>
      <c r="F215" s="30"/>
      <c r="G215" s="104"/>
      <c r="H215" s="35">
        <v>290751</v>
      </c>
      <c r="I215" s="30">
        <v>290751</v>
      </c>
      <c r="J215" s="30"/>
      <c r="K215" s="104"/>
    </row>
    <row r="216" spans="1:11" s="10" customFormat="1" x14ac:dyDescent="0.25">
      <c r="A216" s="24"/>
      <c r="B216" s="25"/>
      <c r="C216" s="26" t="s">
        <v>151</v>
      </c>
      <c r="D216" s="35"/>
      <c r="E216" s="30"/>
      <c r="F216" s="30"/>
      <c r="G216" s="104"/>
      <c r="H216" s="35">
        <v>324947</v>
      </c>
      <c r="I216" s="30">
        <v>324947</v>
      </c>
      <c r="J216" s="30"/>
      <c r="K216" s="104"/>
    </row>
    <row r="217" spans="1:11" s="22" customFormat="1" x14ac:dyDescent="0.25">
      <c r="A217" s="36"/>
      <c r="B217" s="37"/>
      <c r="C217" s="38" t="s">
        <v>49</v>
      </c>
      <c r="D217" s="90">
        <f t="shared" ref="D217:G217" si="52">SUM(D214:D216)</f>
        <v>40751</v>
      </c>
      <c r="E217" s="40">
        <f t="shared" si="52"/>
        <v>40751</v>
      </c>
      <c r="F217" s="40">
        <f t="shared" si="52"/>
        <v>0</v>
      </c>
      <c r="G217" s="108">
        <f t="shared" si="52"/>
        <v>0</v>
      </c>
      <c r="H217" s="90">
        <f t="shared" ref="H217:K217" si="53">SUM(H214:H216)</f>
        <v>615698</v>
      </c>
      <c r="I217" s="40">
        <f t="shared" si="53"/>
        <v>615698</v>
      </c>
      <c r="J217" s="40">
        <f t="shared" si="53"/>
        <v>0</v>
      </c>
      <c r="K217" s="108">
        <f t="shared" si="53"/>
        <v>0</v>
      </c>
    </row>
    <row r="218" spans="1:11" s="22" customFormat="1" x14ac:dyDescent="0.25">
      <c r="A218" s="36"/>
      <c r="B218" s="37"/>
      <c r="C218" s="38"/>
      <c r="D218" s="39"/>
      <c r="E218" s="40"/>
      <c r="F218" s="40"/>
      <c r="G218" s="105"/>
      <c r="H218" s="39"/>
      <c r="I218" s="40"/>
      <c r="J218" s="40"/>
      <c r="K218" s="105"/>
    </row>
    <row r="219" spans="1:11" s="10" customFormat="1" x14ac:dyDescent="0.25">
      <c r="A219" s="24"/>
      <c r="B219" s="43"/>
      <c r="C219" s="26" t="s">
        <v>152</v>
      </c>
      <c r="D219" s="88"/>
      <c r="E219" s="30"/>
      <c r="F219" s="31"/>
      <c r="G219" s="32"/>
      <c r="H219" s="88"/>
      <c r="I219" s="30"/>
      <c r="J219" s="31"/>
      <c r="K219" s="32"/>
    </row>
    <row r="220" spans="1:11" s="10" customFormat="1" x14ac:dyDescent="0.25">
      <c r="A220" s="24"/>
      <c r="B220" s="25"/>
      <c r="C220" s="26"/>
      <c r="D220" s="24"/>
      <c r="E220" s="31"/>
      <c r="F220" s="31"/>
      <c r="G220" s="32"/>
      <c r="H220" s="24"/>
      <c r="I220" s="31"/>
      <c r="J220" s="31"/>
      <c r="K220" s="32"/>
    </row>
    <row r="221" spans="1:11" s="10" customFormat="1" ht="17.25" thickBot="1" x14ac:dyDescent="0.3">
      <c r="A221" s="48"/>
      <c r="B221" s="60"/>
      <c r="C221" s="49" t="s">
        <v>40</v>
      </c>
      <c r="D221" s="115">
        <f t="shared" ref="D221:G221" si="54">D186+D210+D198+D217+D219</f>
        <v>2922675</v>
      </c>
      <c r="E221" s="129">
        <f t="shared" si="54"/>
        <v>2748068</v>
      </c>
      <c r="F221" s="129">
        <f t="shared" si="54"/>
        <v>174507</v>
      </c>
      <c r="G221" s="119">
        <f t="shared" si="54"/>
        <v>100</v>
      </c>
      <c r="H221" s="115">
        <f t="shared" ref="H221:K221" si="55">H186+H210+H198+H217+H219</f>
        <v>3608782</v>
      </c>
      <c r="I221" s="129">
        <f t="shared" si="55"/>
        <v>3434175</v>
      </c>
      <c r="J221" s="129">
        <f t="shared" si="55"/>
        <v>174507</v>
      </c>
      <c r="K221" s="119">
        <f t="shared" si="55"/>
        <v>100</v>
      </c>
    </row>
    <row r="222" spans="1:11" s="10" customFormat="1" x14ac:dyDescent="0.25">
      <c r="A222" s="13"/>
      <c r="B222" s="20"/>
      <c r="C222" s="58"/>
      <c r="D222" s="12"/>
      <c r="E222" s="12"/>
      <c r="F222" s="12"/>
      <c r="G222" s="12"/>
      <c r="H222" s="12"/>
      <c r="I222" s="12"/>
      <c r="J222" s="12"/>
      <c r="K222" s="12"/>
    </row>
    <row r="223" spans="1:11" s="10" customFormat="1" x14ac:dyDescent="0.25">
      <c r="A223" s="7"/>
      <c r="B223" s="8"/>
      <c r="C223" s="31"/>
      <c r="D223" s="84"/>
      <c r="H223" s="84"/>
    </row>
    <row r="224" spans="1:11" s="10" customFormat="1" x14ac:dyDescent="0.25">
      <c r="A224" s="7"/>
      <c r="B224" s="8"/>
      <c r="C224" s="31"/>
    </row>
    <row r="225" spans="1:3" s="10" customFormat="1" x14ac:dyDescent="0.25">
      <c r="A225" s="7"/>
      <c r="B225" s="8"/>
      <c r="C225" s="31"/>
    </row>
    <row r="226" spans="1:3" s="10" customFormat="1" x14ac:dyDescent="0.25">
      <c r="A226" s="7"/>
      <c r="B226" s="8"/>
      <c r="C226" s="31"/>
    </row>
    <row r="227" spans="1:3" s="10" customFormat="1" x14ac:dyDescent="0.25">
      <c r="A227" s="7"/>
      <c r="B227" s="8"/>
      <c r="C227" s="31"/>
    </row>
    <row r="228" spans="1:3" s="10" customFormat="1" x14ac:dyDescent="0.25">
      <c r="A228" s="7"/>
      <c r="B228" s="8"/>
      <c r="C228" s="31"/>
    </row>
    <row r="229" spans="1:3" s="10" customFormat="1" x14ac:dyDescent="0.25">
      <c r="A229" s="7"/>
      <c r="B229" s="8"/>
      <c r="C229" s="31"/>
    </row>
    <row r="230" spans="1:3" s="10" customFormat="1" x14ac:dyDescent="0.25">
      <c r="A230" s="7"/>
      <c r="B230" s="8"/>
      <c r="C230" s="31"/>
    </row>
    <row r="231" spans="1:3" s="10" customFormat="1" x14ac:dyDescent="0.25">
      <c r="A231" s="7"/>
      <c r="B231" s="8"/>
      <c r="C231" s="31"/>
    </row>
    <row r="232" spans="1:3" s="10" customFormat="1" x14ac:dyDescent="0.25">
      <c r="A232" s="7"/>
      <c r="B232" s="8"/>
      <c r="C232" s="31"/>
    </row>
    <row r="233" spans="1:3" s="10" customFormat="1" x14ac:dyDescent="0.25">
      <c r="A233" s="7"/>
      <c r="B233" s="8"/>
      <c r="C233" s="31"/>
    </row>
    <row r="234" spans="1:3" s="10" customFormat="1" x14ac:dyDescent="0.25"/>
    <row r="235" spans="1:3" s="10" customFormat="1" x14ac:dyDescent="0.25"/>
    <row r="236" spans="1:3" s="10" customFormat="1" x14ac:dyDescent="0.25"/>
    <row r="237" spans="1:3" s="10" customFormat="1" x14ac:dyDescent="0.25"/>
    <row r="238" spans="1:3" s="10" customFormat="1" x14ac:dyDescent="0.25"/>
    <row r="239" spans="1:3" s="10" customFormat="1" x14ac:dyDescent="0.25"/>
    <row r="240" spans="1:3" s="10" customFormat="1" x14ac:dyDescent="0.25"/>
    <row r="241" spans="1:3" s="10" customFormat="1" x14ac:dyDescent="0.25"/>
    <row r="242" spans="1:3" s="10" customFormat="1" x14ac:dyDescent="0.25"/>
    <row r="243" spans="1:3" s="10" customFormat="1" x14ac:dyDescent="0.25"/>
    <row r="244" spans="1:3" s="10" customFormat="1" x14ac:dyDescent="0.25"/>
    <row r="245" spans="1:3" s="10" customFormat="1" x14ac:dyDescent="0.25"/>
    <row r="246" spans="1:3" s="10" customFormat="1" x14ac:dyDescent="0.25"/>
    <row r="247" spans="1:3" x14ac:dyDescent="0.25">
      <c r="A247" s="10"/>
      <c r="B247" s="10"/>
      <c r="C247" s="10"/>
    </row>
    <row r="248" spans="1:3" x14ac:dyDescent="0.25">
      <c r="A248" s="10"/>
      <c r="B248" s="10"/>
      <c r="C248" s="10"/>
    </row>
    <row r="249" spans="1:3" x14ac:dyDescent="0.25">
      <c r="A249" s="10"/>
      <c r="B249" s="10"/>
      <c r="C249" s="10"/>
    </row>
    <row r="250" spans="1:3" x14ac:dyDescent="0.25">
      <c r="A250" s="10"/>
      <c r="B250" s="10"/>
      <c r="C250" s="10"/>
    </row>
    <row r="251" spans="1:3" x14ac:dyDescent="0.25">
      <c r="A251" s="10"/>
      <c r="B251" s="10"/>
      <c r="C251" s="10"/>
    </row>
    <row r="252" spans="1:3" x14ac:dyDescent="0.25">
      <c r="A252" s="10"/>
      <c r="B252" s="10"/>
      <c r="C252" s="10"/>
    </row>
    <row r="253" spans="1:3" x14ac:dyDescent="0.25">
      <c r="A253" s="10"/>
      <c r="B253" s="10"/>
      <c r="C253" s="10"/>
    </row>
    <row r="254" spans="1:3" x14ac:dyDescent="0.25">
      <c r="A254" s="10"/>
      <c r="B254" s="10"/>
      <c r="C254" s="10"/>
    </row>
    <row r="255" spans="1:3" x14ac:dyDescent="0.25">
      <c r="A255" s="10"/>
      <c r="B255" s="10"/>
      <c r="C255" s="10"/>
    </row>
    <row r="256" spans="1:3" x14ac:dyDescent="0.25">
      <c r="A256" s="10"/>
      <c r="B256" s="10"/>
      <c r="C256" s="10"/>
    </row>
    <row r="257" spans="1:3" x14ac:dyDescent="0.25">
      <c r="A257" s="10"/>
      <c r="B257" s="10"/>
      <c r="C257" s="10"/>
    </row>
    <row r="258" spans="1:3" x14ac:dyDescent="0.25">
      <c r="A258" s="10"/>
      <c r="B258" s="10"/>
      <c r="C258" s="10"/>
    </row>
    <row r="259" spans="1:3" x14ac:dyDescent="0.25">
      <c r="A259" s="10"/>
      <c r="B259" s="10"/>
      <c r="C259" s="10"/>
    </row>
    <row r="260" spans="1:3" x14ac:dyDescent="0.25">
      <c r="A260" s="10"/>
      <c r="B260" s="10"/>
      <c r="C260" s="10"/>
    </row>
    <row r="261" spans="1:3" x14ac:dyDescent="0.25">
      <c r="A261" s="10"/>
      <c r="B261" s="10"/>
      <c r="C261" s="10"/>
    </row>
    <row r="262" spans="1:3" x14ac:dyDescent="0.25">
      <c r="A262" s="10"/>
      <c r="B262" s="10"/>
      <c r="C262" s="10"/>
    </row>
    <row r="263" spans="1:3" x14ac:dyDescent="0.25">
      <c r="A263" s="10"/>
      <c r="B263" s="10"/>
      <c r="C263" s="10"/>
    </row>
    <row r="264" spans="1:3" x14ac:dyDescent="0.25">
      <c r="A264" s="10"/>
      <c r="B264" s="10"/>
      <c r="C264" s="10"/>
    </row>
    <row r="265" spans="1:3" x14ac:dyDescent="0.25">
      <c r="A265" s="10"/>
      <c r="B265" s="10"/>
      <c r="C265" s="10"/>
    </row>
    <row r="266" spans="1:3" x14ac:dyDescent="0.25">
      <c r="A266" s="10"/>
      <c r="B266" s="10"/>
      <c r="C266" s="10"/>
    </row>
    <row r="267" spans="1:3" x14ac:dyDescent="0.25">
      <c r="A267" s="10"/>
      <c r="B267" s="10"/>
      <c r="C267" s="10"/>
    </row>
    <row r="268" spans="1:3" x14ac:dyDescent="0.25">
      <c r="A268" s="10"/>
      <c r="B268" s="10"/>
      <c r="C268" s="10"/>
    </row>
    <row r="269" spans="1:3" x14ac:dyDescent="0.25">
      <c r="A269" s="10"/>
      <c r="B269" s="10"/>
      <c r="C269" s="10"/>
    </row>
    <row r="270" spans="1:3" x14ac:dyDescent="0.25">
      <c r="A270" s="10"/>
      <c r="B270" s="10"/>
      <c r="C270" s="10"/>
    </row>
    <row r="271" spans="1:3" x14ac:dyDescent="0.25">
      <c r="A271" s="10"/>
      <c r="B271" s="10"/>
      <c r="C271" s="10"/>
    </row>
    <row r="272" spans="1:3" x14ac:dyDescent="0.25">
      <c r="A272" s="10"/>
      <c r="B272" s="10"/>
      <c r="C272" s="10"/>
    </row>
    <row r="273" spans="1:3" x14ac:dyDescent="0.25">
      <c r="A273" s="10"/>
      <c r="B273" s="10"/>
      <c r="C273" s="10"/>
    </row>
    <row r="274" spans="1:3" x14ac:dyDescent="0.25">
      <c r="A274" s="10"/>
      <c r="B274" s="10"/>
      <c r="C274" s="10"/>
    </row>
    <row r="275" spans="1:3" x14ac:dyDescent="0.25">
      <c r="A275" s="10"/>
      <c r="B275" s="10"/>
      <c r="C275" s="10"/>
    </row>
  </sheetData>
  <mergeCells count="5">
    <mergeCell ref="D6:G6"/>
    <mergeCell ref="A186:C186"/>
    <mergeCell ref="H6:K6"/>
    <mergeCell ref="B1:K1"/>
    <mergeCell ref="B2:K2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67" fitToHeight="0" orientation="portrait" r:id="rId1"/>
  <headerFooter alignWithMargins="0">
    <oddHeader>&amp;P. oldal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5"/>
  <sheetViews>
    <sheetView view="pageBreakPreview" zoomScale="85" zoomScaleNormal="80" zoomScaleSheetLayoutView="85" workbookViewId="0">
      <selection activeCell="H7" sqref="H7"/>
    </sheetView>
  </sheetViews>
  <sheetFormatPr defaultRowHeight="16.5" x14ac:dyDescent="0.25"/>
  <cols>
    <col min="1" max="1" width="5.85546875" style="59" bestFit="1" customWidth="1"/>
    <col min="2" max="2" width="7.7109375" style="31" bestFit="1" customWidth="1"/>
    <col min="3" max="3" width="65.42578125" style="31" customWidth="1"/>
    <col min="4" max="4" width="10" style="10" customWidth="1"/>
    <col min="5" max="5" width="11.42578125" style="10" bestFit="1" customWidth="1"/>
    <col min="6" max="7" width="9.140625" style="10"/>
    <col min="8" max="8" width="10" style="10" customWidth="1"/>
    <col min="9" max="9" width="11.42578125" style="10" bestFit="1" customWidth="1"/>
    <col min="10" max="11" width="9.140625" style="10"/>
    <col min="12" max="16384" width="9.140625" style="9"/>
  </cols>
  <sheetData>
    <row r="1" spans="1:11" s="12" customFormat="1" x14ac:dyDescent="0.25">
      <c r="A1" s="300" t="s">
        <v>488</v>
      </c>
      <c r="B1" s="300"/>
      <c r="C1" s="300"/>
      <c r="D1" s="300"/>
      <c r="E1" s="300"/>
      <c r="F1" s="300"/>
      <c r="G1" s="300"/>
      <c r="H1" s="300"/>
      <c r="I1" s="300"/>
      <c r="J1" s="300"/>
      <c r="K1" s="301"/>
    </row>
    <row r="2" spans="1:11" s="12" customFormat="1" x14ac:dyDescent="0.25">
      <c r="A2" s="302" t="s">
        <v>450</v>
      </c>
      <c r="B2" s="302"/>
      <c r="C2" s="302"/>
      <c r="D2" s="302"/>
      <c r="E2" s="302"/>
      <c r="F2" s="302"/>
      <c r="G2" s="302"/>
      <c r="H2" s="302"/>
      <c r="I2" s="302"/>
      <c r="J2" s="302"/>
      <c r="K2" s="303"/>
    </row>
    <row r="3" spans="1:11" s="12" customFormat="1" x14ac:dyDescent="0.25">
      <c r="A3" s="163"/>
      <c r="B3" s="164"/>
      <c r="C3" s="164"/>
      <c r="D3" s="161"/>
      <c r="E3" s="161"/>
      <c r="F3" s="161"/>
      <c r="G3" s="162"/>
      <c r="H3" s="161"/>
      <c r="I3" s="161"/>
      <c r="J3" s="161"/>
      <c r="K3" s="162"/>
    </row>
    <row r="4" spans="1:11" s="10" customFormat="1" x14ac:dyDescent="0.25">
      <c r="A4" s="165"/>
      <c r="B4" s="165"/>
      <c r="C4" s="165" t="s">
        <v>57</v>
      </c>
      <c r="D4" s="161"/>
      <c r="E4" s="161"/>
      <c r="F4" s="161"/>
      <c r="G4" s="161"/>
      <c r="H4" s="161"/>
      <c r="I4" s="161"/>
      <c r="J4" s="161"/>
      <c r="K4" s="161"/>
    </row>
    <row r="5" spans="1:11" s="10" customFormat="1" ht="17.25" thickBot="1" x14ac:dyDescent="0.3">
      <c r="A5" s="166"/>
      <c r="B5" s="166"/>
      <c r="C5" s="166" t="s">
        <v>368</v>
      </c>
      <c r="D5" s="167"/>
      <c r="E5" s="167"/>
      <c r="F5" s="167"/>
      <c r="G5" s="167"/>
      <c r="H5" s="167"/>
      <c r="I5" s="167"/>
      <c r="J5" s="167"/>
      <c r="K5" s="167"/>
    </row>
    <row r="6" spans="1:11" s="10" customFormat="1" ht="17.25" thickBot="1" x14ac:dyDescent="0.3">
      <c r="A6" s="168"/>
      <c r="B6" s="169"/>
      <c r="C6" s="170"/>
      <c r="D6" s="294" t="s">
        <v>366</v>
      </c>
      <c r="E6" s="295"/>
      <c r="F6" s="295"/>
      <c r="G6" s="296"/>
      <c r="H6" s="294" t="s">
        <v>446</v>
      </c>
      <c r="I6" s="295"/>
      <c r="J6" s="295"/>
      <c r="K6" s="296"/>
    </row>
    <row r="7" spans="1:11" s="50" customFormat="1" ht="45.75" thickBot="1" x14ac:dyDescent="0.3">
      <c r="A7" s="171"/>
      <c r="B7" s="172"/>
      <c r="C7" s="173"/>
      <c r="D7" s="174" t="s">
        <v>50</v>
      </c>
      <c r="E7" s="175" t="s">
        <v>71</v>
      </c>
      <c r="F7" s="176" t="s">
        <v>72</v>
      </c>
      <c r="G7" s="177" t="s">
        <v>73</v>
      </c>
      <c r="H7" s="174" t="s">
        <v>50</v>
      </c>
      <c r="I7" s="175" t="s">
        <v>71</v>
      </c>
      <c r="J7" s="176" t="s">
        <v>72</v>
      </c>
      <c r="K7" s="177" t="s">
        <v>73</v>
      </c>
    </row>
    <row r="8" spans="1:11" s="10" customFormat="1" x14ac:dyDescent="0.25">
      <c r="A8" s="178" t="s">
        <v>27</v>
      </c>
      <c r="B8" s="179" t="s">
        <v>28</v>
      </c>
      <c r="C8" s="180" t="s">
        <v>29</v>
      </c>
      <c r="D8" s="181"/>
      <c r="E8" s="182"/>
      <c r="F8" s="182"/>
      <c r="G8" s="183"/>
      <c r="H8" s="181"/>
      <c r="I8" s="182"/>
      <c r="J8" s="182"/>
      <c r="K8" s="183"/>
    </row>
    <row r="9" spans="1:11" s="10" customFormat="1" x14ac:dyDescent="0.25">
      <c r="A9" s="184"/>
      <c r="B9" s="185"/>
      <c r="C9" s="186"/>
      <c r="D9" s="187"/>
      <c r="E9" s="188"/>
      <c r="F9" s="188"/>
      <c r="G9" s="189"/>
      <c r="H9" s="187"/>
      <c r="I9" s="188"/>
      <c r="J9" s="188"/>
      <c r="K9" s="189"/>
    </row>
    <row r="10" spans="1:11" s="10" customFormat="1" x14ac:dyDescent="0.25">
      <c r="A10" s="184">
        <v>101</v>
      </c>
      <c r="B10" s="185"/>
      <c r="C10" s="186" t="s">
        <v>75</v>
      </c>
      <c r="D10" s="190"/>
      <c r="E10" s="188"/>
      <c r="F10" s="188"/>
      <c r="G10" s="189"/>
      <c r="H10" s="190"/>
      <c r="I10" s="188"/>
      <c r="J10" s="188"/>
      <c r="K10" s="189"/>
    </row>
    <row r="11" spans="1:11" s="10" customFormat="1" x14ac:dyDescent="0.25">
      <c r="A11" s="191"/>
      <c r="B11" s="192" t="s">
        <v>30</v>
      </c>
      <c r="C11" s="193" t="s">
        <v>47</v>
      </c>
      <c r="D11" s="194">
        <v>59000</v>
      </c>
      <c r="E11" s="195">
        <v>59000</v>
      </c>
      <c r="F11" s="195"/>
      <c r="G11" s="196"/>
      <c r="H11" s="194">
        <v>59659</v>
      </c>
      <c r="I11" s="195">
        <v>59659</v>
      </c>
      <c r="J11" s="195"/>
      <c r="K11" s="196"/>
    </row>
    <row r="12" spans="1:11" s="10" customFormat="1" x14ac:dyDescent="0.25">
      <c r="A12" s="191"/>
      <c r="B12" s="192" t="s">
        <v>36</v>
      </c>
      <c r="C12" s="193" t="s">
        <v>88</v>
      </c>
      <c r="D12" s="194">
        <v>12900</v>
      </c>
      <c r="E12" s="195">
        <v>12900</v>
      </c>
      <c r="F12" s="195"/>
      <c r="G12" s="196"/>
      <c r="H12" s="194">
        <v>13049</v>
      </c>
      <c r="I12" s="195">
        <v>13049</v>
      </c>
      <c r="J12" s="195"/>
      <c r="K12" s="196"/>
    </row>
    <row r="13" spans="1:11" s="10" customFormat="1" x14ac:dyDescent="0.25">
      <c r="A13" s="191"/>
      <c r="B13" s="192" t="s">
        <v>37</v>
      </c>
      <c r="C13" s="193" t="s">
        <v>52</v>
      </c>
      <c r="D13" s="194">
        <v>5500</v>
      </c>
      <c r="E13" s="195">
        <v>5500</v>
      </c>
      <c r="F13" s="195"/>
      <c r="G13" s="196"/>
      <c r="H13" s="194">
        <v>5730</v>
      </c>
      <c r="I13" s="195">
        <v>5730</v>
      </c>
      <c r="J13" s="195"/>
      <c r="K13" s="196"/>
    </row>
    <row r="14" spans="1:11" s="10" customFormat="1" x14ac:dyDescent="0.25">
      <c r="A14" s="191"/>
      <c r="B14" s="192" t="s">
        <v>44</v>
      </c>
      <c r="C14" s="193" t="s">
        <v>83</v>
      </c>
      <c r="D14" s="194"/>
      <c r="E14" s="195"/>
      <c r="F14" s="195"/>
      <c r="G14" s="196"/>
      <c r="H14" s="194"/>
      <c r="I14" s="195"/>
      <c r="J14" s="195"/>
      <c r="K14" s="196"/>
    </row>
    <row r="15" spans="1:11" s="10" customFormat="1" x14ac:dyDescent="0.25">
      <c r="A15" s="191"/>
      <c r="B15" s="192"/>
      <c r="C15" s="193" t="s">
        <v>139</v>
      </c>
      <c r="D15" s="194">
        <v>500</v>
      </c>
      <c r="E15" s="195">
        <v>500</v>
      </c>
      <c r="F15" s="195"/>
      <c r="G15" s="196"/>
      <c r="H15" s="194">
        <v>500</v>
      </c>
      <c r="I15" s="195">
        <v>500</v>
      </c>
      <c r="J15" s="195"/>
      <c r="K15" s="196"/>
    </row>
    <row r="16" spans="1:11" s="22" customFormat="1" x14ac:dyDescent="0.25">
      <c r="A16" s="197"/>
      <c r="B16" s="198"/>
      <c r="C16" s="199" t="s">
        <v>85</v>
      </c>
      <c r="D16" s="200">
        <f t="shared" ref="D16:G16" si="0">SUM(D15:D15)</f>
        <v>500</v>
      </c>
      <c r="E16" s="201">
        <f t="shared" si="0"/>
        <v>500</v>
      </c>
      <c r="F16" s="201">
        <f t="shared" si="0"/>
        <v>0</v>
      </c>
      <c r="G16" s="202">
        <f t="shared" si="0"/>
        <v>0</v>
      </c>
      <c r="H16" s="200">
        <f t="shared" ref="H16:K16" si="1">SUM(H15:H15)</f>
        <v>500</v>
      </c>
      <c r="I16" s="201">
        <f t="shared" si="1"/>
        <v>500</v>
      </c>
      <c r="J16" s="201">
        <f t="shared" si="1"/>
        <v>0</v>
      </c>
      <c r="K16" s="202">
        <f t="shared" si="1"/>
        <v>0</v>
      </c>
    </row>
    <row r="17" spans="1:11" s="10" customFormat="1" x14ac:dyDescent="0.25">
      <c r="A17" s="191"/>
      <c r="B17" s="192"/>
      <c r="C17" s="186" t="s">
        <v>32</v>
      </c>
      <c r="D17" s="203">
        <f>D11+D12+D13+D16</f>
        <v>77900</v>
      </c>
      <c r="E17" s="204">
        <f t="shared" ref="E17:G17" si="2">E11+E12+E13+E16</f>
        <v>77900</v>
      </c>
      <c r="F17" s="204">
        <f t="shared" si="2"/>
        <v>0</v>
      </c>
      <c r="G17" s="205">
        <f t="shared" si="2"/>
        <v>0</v>
      </c>
      <c r="H17" s="203">
        <v>78938</v>
      </c>
      <c r="I17" s="204">
        <f t="shared" ref="I17:K17" si="3">I11+I12+I13+I16</f>
        <v>78938</v>
      </c>
      <c r="J17" s="204">
        <f t="shared" si="3"/>
        <v>0</v>
      </c>
      <c r="K17" s="205">
        <f t="shared" si="3"/>
        <v>0</v>
      </c>
    </row>
    <row r="18" spans="1:11" s="10" customFormat="1" x14ac:dyDescent="0.25">
      <c r="A18" s="191"/>
      <c r="B18" s="192"/>
      <c r="C18" s="193"/>
      <c r="D18" s="193"/>
      <c r="E18" s="206"/>
      <c r="F18" s="206"/>
      <c r="G18" s="207"/>
      <c r="H18" s="193"/>
      <c r="I18" s="206"/>
      <c r="J18" s="206"/>
      <c r="K18" s="207"/>
    </row>
    <row r="19" spans="1:11" s="10" customFormat="1" x14ac:dyDescent="0.25">
      <c r="A19" s="184">
        <v>102</v>
      </c>
      <c r="B19" s="185"/>
      <c r="C19" s="186" t="s">
        <v>76</v>
      </c>
      <c r="D19" s="186"/>
      <c r="E19" s="208"/>
      <c r="F19" s="208"/>
      <c r="G19" s="209"/>
      <c r="H19" s="186"/>
      <c r="I19" s="208"/>
      <c r="J19" s="208"/>
      <c r="K19" s="209"/>
    </row>
    <row r="20" spans="1:11" s="10" customFormat="1" x14ac:dyDescent="0.25">
      <c r="A20" s="191"/>
      <c r="B20" s="192" t="s">
        <v>30</v>
      </c>
      <c r="C20" s="193" t="s">
        <v>47</v>
      </c>
      <c r="D20" s="194">
        <v>143500</v>
      </c>
      <c r="E20" s="195">
        <v>143500</v>
      </c>
      <c r="F20" s="195"/>
      <c r="G20" s="196"/>
      <c r="H20" s="194">
        <v>146860</v>
      </c>
      <c r="I20" s="195">
        <v>146860</v>
      </c>
      <c r="J20" s="195"/>
      <c r="K20" s="196"/>
    </row>
    <row r="21" spans="1:11" s="10" customFormat="1" x14ac:dyDescent="0.25">
      <c r="A21" s="191"/>
      <c r="B21" s="192" t="s">
        <v>36</v>
      </c>
      <c r="C21" s="193" t="s">
        <v>88</v>
      </c>
      <c r="D21" s="194">
        <v>31000</v>
      </c>
      <c r="E21" s="195">
        <v>31000</v>
      </c>
      <c r="F21" s="195"/>
      <c r="G21" s="196"/>
      <c r="H21" s="194">
        <v>31744</v>
      </c>
      <c r="I21" s="195">
        <v>31744</v>
      </c>
      <c r="J21" s="195"/>
      <c r="K21" s="196"/>
    </row>
    <row r="22" spans="1:11" s="10" customFormat="1" x14ac:dyDescent="0.25">
      <c r="A22" s="191"/>
      <c r="B22" s="192" t="s">
        <v>37</v>
      </c>
      <c r="C22" s="193" t="s">
        <v>52</v>
      </c>
      <c r="D22" s="194">
        <v>16500</v>
      </c>
      <c r="E22" s="195">
        <v>16500</v>
      </c>
      <c r="F22" s="195"/>
      <c r="G22" s="196"/>
      <c r="H22" s="194">
        <v>17013</v>
      </c>
      <c r="I22" s="195">
        <v>17013</v>
      </c>
      <c r="J22" s="195"/>
      <c r="K22" s="196"/>
    </row>
    <row r="23" spans="1:11" s="10" customFormat="1" x14ac:dyDescent="0.25">
      <c r="A23" s="191"/>
      <c r="B23" s="192" t="s">
        <v>44</v>
      </c>
      <c r="C23" s="193" t="s">
        <v>83</v>
      </c>
      <c r="D23" s="194"/>
      <c r="E23" s="195"/>
      <c r="F23" s="195"/>
      <c r="G23" s="196"/>
      <c r="H23" s="194"/>
      <c r="I23" s="195"/>
      <c r="J23" s="195"/>
      <c r="K23" s="196"/>
    </row>
    <row r="24" spans="1:11" s="10" customFormat="1" x14ac:dyDescent="0.25">
      <c r="A24" s="191"/>
      <c r="B24" s="192"/>
      <c r="C24" s="193" t="s">
        <v>139</v>
      </c>
      <c r="D24" s="194">
        <v>500</v>
      </c>
      <c r="E24" s="195">
        <v>500</v>
      </c>
      <c r="F24" s="195"/>
      <c r="G24" s="196"/>
      <c r="H24" s="194">
        <v>500</v>
      </c>
      <c r="I24" s="195">
        <v>500</v>
      </c>
      <c r="J24" s="195"/>
      <c r="K24" s="196"/>
    </row>
    <row r="25" spans="1:11" s="22" customFormat="1" x14ac:dyDescent="0.25">
      <c r="A25" s="197"/>
      <c r="B25" s="198"/>
      <c r="C25" s="199" t="s">
        <v>85</v>
      </c>
      <c r="D25" s="200">
        <f t="shared" ref="D25:G25" si="4">SUM(D24:D24)</f>
        <v>500</v>
      </c>
      <c r="E25" s="201">
        <f t="shared" si="4"/>
        <v>500</v>
      </c>
      <c r="F25" s="201">
        <f t="shared" si="4"/>
        <v>0</v>
      </c>
      <c r="G25" s="202">
        <f t="shared" si="4"/>
        <v>0</v>
      </c>
      <c r="H25" s="200">
        <f t="shared" ref="H25:K25" si="5">SUM(H24:H24)</f>
        <v>500</v>
      </c>
      <c r="I25" s="201">
        <f t="shared" si="5"/>
        <v>500</v>
      </c>
      <c r="J25" s="201">
        <f t="shared" si="5"/>
        <v>0</v>
      </c>
      <c r="K25" s="202">
        <f t="shared" si="5"/>
        <v>0</v>
      </c>
    </row>
    <row r="26" spans="1:11" s="22" customFormat="1" x14ac:dyDescent="0.25">
      <c r="A26" s="197"/>
      <c r="B26" s="192" t="s">
        <v>46</v>
      </c>
      <c r="C26" s="193" t="s">
        <v>45</v>
      </c>
      <c r="D26" s="200"/>
      <c r="E26" s="201"/>
      <c r="F26" s="201"/>
      <c r="G26" s="210"/>
      <c r="H26" s="200"/>
      <c r="I26" s="201"/>
      <c r="J26" s="201"/>
      <c r="K26" s="210"/>
    </row>
    <row r="27" spans="1:11" s="22" customFormat="1" x14ac:dyDescent="0.25">
      <c r="A27" s="197"/>
      <c r="B27" s="192"/>
      <c r="C27" s="193" t="s">
        <v>363</v>
      </c>
      <c r="D27" s="194">
        <v>4000</v>
      </c>
      <c r="E27" s="195">
        <v>4000</v>
      </c>
      <c r="F27" s="195"/>
      <c r="G27" s="211"/>
      <c r="H27" s="194">
        <v>4000</v>
      </c>
      <c r="I27" s="195">
        <v>4000</v>
      </c>
      <c r="J27" s="195"/>
      <c r="K27" s="211"/>
    </row>
    <row r="28" spans="1:11" s="22" customFormat="1" x14ac:dyDescent="0.25">
      <c r="A28" s="197"/>
      <c r="B28" s="192"/>
      <c r="C28" s="199" t="s">
        <v>364</v>
      </c>
      <c r="D28" s="200">
        <f>SUM(D26:D27)</f>
        <v>4000</v>
      </c>
      <c r="E28" s="201">
        <f t="shared" ref="E28:G28" si="6">SUM(E26:E27)</f>
        <v>4000</v>
      </c>
      <c r="F28" s="201">
        <f t="shared" si="6"/>
        <v>0</v>
      </c>
      <c r="G28" s="212">
        <f t="shared" si="6"/>
        <v>0</v>
      </c>
      <c r="H28" s="200">
        <f>SUM(H26:H27)</f>
        <v>4000</v>
      </c>
      <c r="I28" s="201">
        <f t="shared" ref="I28:K28" si="7">SUM(I26:I27)</f>
        <v>4000</v>
      </c>
      <c r="J28" s="201">
        <f t="shared" si="7"/>
        <v>0</v>
      </c>
      <c r="K28" s="212">
        <f t="shared" si="7"/>
        <v>0</v>
      </c>
    </row>
    <row r="29" spans="1:11" s="10" customFormat="1" x14ac:dyDescent="0.25">
      <c r="A29" s="191"/>
      <c r="B29" s="192"/>
      <c r="C29" s="186" t="s">
        <v>55</v>
      </c>
      <c r="D29" s="203">
        <f>D20+D21+D22+D25+D28</f>
        <v>195500</v>
      </c>
      <c r="E29" s="204">
        <f t="shared" ref="E29:G29" si="8">E20+E21+E22+E25+E28</f>
        <v>195500</v>
      </c>
      <c r="F29" s="204">
        <f t="shared" si="8"/>
        <v>0</v>
      </c>
      <c r="G29" s="205">
        <f t="shared" si="8"/>
        <v>0</v>
      </c>
      <c r="H29" s="203">
        <v>200117</v>
      </c>
      <c r="I29" s="204">
        <f t="shared" ref="I29:K29" si="9">I20+I21+I22+I25+I28</f>
        <v>200117</v>
      </c>
      <c r="J29" s="204">
        <f t="shared" si="9"/>
        <v>0</v>
      </c>
      <c r="K29" s="205">
        <f t="shared" si="9"/>
        <v>0</v>
      </c>
    </row>
    <row r="30" spans="1:11" s="10" customFormat="1" x14ac:dyDescent="0.25">
      <c r="A30" s="191"/>
      <c r="B30" s="192"/>
      <c r="C30" s="186"/>
      <c r="D30" s="187"/>
      <c r="E30" s="188"/>
      <c r="F30" s="188"/>
      <c r="G30" s="189"/>
      <c r="H30" s="187"/>
      <c r="I30" s="188"/>
      <c r="J30" s="188"/>
      <c r="K30" s="189"/>
    </row>
    <row r="31" spans="1:11" s="10" customFormat="1" x14ac:dyDescent="0.25">
      <c r="A31" s="184">
        <v>103</v>
      </c>
      <c r="B31" s="185"/>
      <c r="C31" s="186" t="s">
        <v>78</v>
      </c>
      <c r="D31" s="213"/>
      <c r="E31" s="208"/>
      <c r="F31" s="208"/>
      <c r="G31" s="209"/>
      <c r="H31" s="213"/>
      <c r="I31" s="208"/>
      <c r="J31" s="208"/>
      <c r="K31" s="209"/>
    </row>
    <row r="32" spans="1:11" s="10" customFormat="1" x14ac:dyDescent="0.25">
      <c r="A32" s="191"/>
      <c r="B32" s="192" t="s">
        <v>30</v>
      </c>
      <c r="C32" s="193" t="s">
        <v>47</v>
      </c>
      <c r="D32" s="194">
        <v>135000</v>
      </c>
      <c r="E32" s="195">
        <v>135000</v>
      </c>
      <c r="F32" s="195"/>
      <c r="G32" s="196"/>
      <c r="H32" s="194">
        <v>138373</v>
      </c>
      <c r="I32" s="195">
        <v>138373</v>
      </c>
      <c r="J32" s="195"/>
      <c r="K32" s="196"/>
    </row>
    <row r="33" spans="1:11" s="10" customFormat="1" x14ac:dyDescent="0.25">
      <c r="A33" s="191"/>
      <c r="B33" s="192" t="s">
        <v>36</v>
      </c>
      <c r="C33" s="193" t="s">
        <v>88</v>
      </c>
      <c r="D33" s="194">
        <v>30600</v>
      </c>
      <c r="E33" s="195">
        <v>30600</v>
      </c>
      <c r="F33" s="195"/>
      <c r="G33" s="196"/>
      <c r="H33" s="194">
        <v>31361</v>
      </c>
      <c r="I33" s="195">
        <v>31361</v>
      </c>
      <c r="J33" s="195"/>
      <c r="K33" s="196"/>
    </row>
    <row r="34" spans="1:11" s="10" customFormat="1" x14ac:dyDescent="0.25">
      <c r="A34" s="191"/>
      <c r="B34" s="192" t="s">
        <v>37</v>
      </c>
      <c r="C34" s="193" t="s">
        <v>52</v>
      </c>
      <c r="D34" s="194">
        <v>150000</v>
      </c>
      <c r="E34" s="195">
        <v>150000</v>
      </c>
      <c r="F34" s="195"/>
      <c r="G34" s="196"/>
      <c r="H34" s="194">
        <v>150465</v>
      </c>
      <c r="I34" s="195">
        <v>150465</v>
      </c>
      <c r="J34" s="195"/>
      <c r="K34" s="196"/>
    </row>
    <row r="35" spans="1:11" s="10" customFormat="1" x14ac:dyDescent="0.25">
      <c r="A35" s="191"/>
      <c r="B35" s="192" t="s">
        <v>44</v>
      </c>
      <c r="C35" s="193" t="s">
        <v>83</v>
      </c>
      <c r="D35" s="194"/>
      <c r="E35" s="195"/>
      <c r="F35" s="195"/>
      <c r="G35" s="196"/>
      <c r="H35" s="194"/>
      <c r="I35" s="195"/>
      <c r="J35" s="195"/>
      <c r="K35" s="196"/>
    </row>
    <row r="36" spans="1:11" s="10" customFormat="1" x14ac:dyDescent="0.25">
      <c r="A36" s="191"/>
      <c r="B36" s="192"/>
      <c r="C36" s="193" t="s">
        <v>139</v>
      </c>
      <c r="D36" s="194">
        <v>500</v>
      </c>
      <c r="E36" s="195">
        <v>500</v>
      </c>
      <c r="F36" s="195"/>
      <c r="G36" s="196"/>
      <c r="H36" s="194">
        <v>500</v>
      </c>
      <c r="I36" s="195">
        <v>500</v>
      </c>
      <c r="J36" s="195"/>
      <c r="K36" s="196"/>
    </row>
    <row r="37" spans="1:11" s="22" customFormat="1" x14ac:dyDescent="0.25">
      <c r="A37" s="197"/>
      <c r="B37" s="198"/>
      <c r="C37" s="199" t="s">
        <v>85</v>
      </c>
      <c r="D37" s="200">
        <v>500</v>
      </c>
      <c r="E37" s="201">
        <f t="shared" ref="E37:G37" si="10">SUM(E36:E36)</f>
        <v>500</v>
      </c>
      <c r="F37" s="201">
        <f t="shared" si="10"/>
        <v>0</v>
      </c>
      <c r="G37" s="210">
        <f t="shared" si="10"/>
        <v>0</v>
      </c>
      <c r="H37" s="200">
        <v>500</v>
      </c>
      <c r="I37" s="201">
        <f t="shared" ref="I37:K37" si="11">SUM(I36:I36)</f>
        <v>500</v>
      </c>
      <c r="J37" s="201">
        <f t="shared" si="11"/>
        <v>0</v>
      </c>
      <c r="K37" s="210">
        <f t="shared" si="11"/>
        <v>0</v>
      </c>
    </row>
    <row r="38" spans="1:11" s="22" customFormat="1" x14ac:dyDescent="0.25">
      <c r="A38" s="197"/>
      <c r="B38" s="192" t="s">
        <v>46</v>
      </c>
      <c r="C38" s="193" t="s">
        <v>45</v>
      </c>
      <c r="D38" s="200"/>
      <c r="E38" s="201"/>
      <c r="F38" s="201"/>
      <c r="G38" s="210"/>
      <c r="H38" s="200"/>
      <c r="I38" s="201"/>
      <c r="J38" s="201"/>
      <c r="K38" s="210"/>
    </row>
    <row r="39" spans="1:11" s="22" customFormat="1" x14ac:dyDescent="0.25">
      <c r="A39" s="197"/>
      <c r="B39" s="192"/>
      <c r="C39" s="193" t="s">
        <v>478</v>
      </c>
      <c r="D39" s="200"/>
      <c r="E39" s="201"/>
      <c r="F39" s="201"/>
      <c r="G39" s="210"/>
      <c r="H39" s="194">
        <v>1100</v>
      </c>
      <c r="I39" s="195">
        <v>1100</v>
      </c>
      <c r="J39" s="201"/>
      <c r="K39" s="210"/>
    </row>
    <row r="40" spans="1:11" s="10" customFormat="1" x14ac:dyDescent="0.25">
      <c r="A40" s="191"/>
      <c r="B40" s="192"/>
      <c r="C40" s="186" t="s">
        <v>43</v>
      </c>
      <c r="D40" s="214">
        <f t="shared" ref="D40:G40" si="12">SUM(D32:D34)+D37</f>
        <v>316100</v>
      </c>
      <c r="E40" s="204">
        <f t="shared" si="12"/>
        <v>316100</v>
      </c>
      <c r="F40" s="204">
        <f t="shared" si="12"/>
        <v>0</v>
      </c>
      <c r="G40" s="215">
        <f t="shared" si="12"/>
        <v>0</v>
      </c>
      <c r="H40" s="214">
        <f>SUM(H32:H39)</f>
        <v>322299</v>
      </c>
      <c r="I40" s="204">
        <f>SUM(I32:I39)</f>
        <v>322299</v>
      </c>
      <c r="J40" s="204">
        <f>SUM(J32:J34)+J37</f>
        <v>0</v>
      </c>
      <c r="K40" s="215">
        <f>SUM(K32:K34)+K37</f>
        <v>0</v>
      </c>
    </row>
    <row r="41" spans="1:11" s="10" customFormat="1" x14ac:dyDescent="0.25">
      <c r="A41" s="191"/>
      <c r="B41" s="192"/>
      <c r="C41" s="193"/>
      <c r="D41" s="216"/>
      <c r="E41" s="206"/>
      <c r="F41" s="206"/>
      <c r="G41" s="207"/>
      <c r="H41" s="216"/>
      <c r="I41" s="206"/>
      <c r="J41" s="206"/>
      <c r="K41" s="207"/>
    </row>
    <row r="42" spans="1:11" s="10" customFormat="1" x14ac:dyDescent="0.25">
      <c r="A42" s="184">
        <v>104</v>
      </c>
      <c r="B42" s="192"/>
      <c r="C42" s="186" t="s">
        <v>451</v>
      </c>
      <c r="D42" s="213"/>
      <c r="E42" s="208"/>
      <c r="F42" s="208"/>
      <c r="G42" s="209"/>
      <c r="H42" s="213"/>
      <c r="I42" s="208"/>
      <c r="J42" s="208"/>
      <c r="K42" s="209"/>
    </row>
    <row r="43" spans="1:11" s="10" customFormat="1" x14ac:dyDescent="0.25">
      <c r="A43" s="191"/>
      <c r="B43" s="192" t="s">
        <v>30</v>
      </c>
      <c r="C43" s="193" t="s">
        <v>47</v>
      </c>
      <c r="D43" s="194">
        <v>14800</v>
      </c>
      <c r="E43" s="195">
        <v>14800</v>
      </c>
      <c r="F43" s="195"/>
      <c r="G43" s="196"/>
      <c r="H43" s="194">
        <v>17313</v>
      </c>
      <c r="I43" s="195">
        <v>17313</v>
      </c>
      <c r="J43" s="195"/>
      <c r="K43" s="196"/>
    </row>
    <row r="44" spans="1:11" s="10" customFormat="1" x14ac:dyDescent="0.25">
      <c r="A44" s="191"/>
      <c r="B44" s="192" t="s">
        <v>36</v>
      </c>
      <c r="C44" s="193" t="s">
        <v>88</v>
      </c>
      <c r="D44" s="194">
        <v>3250</v>
      </c>
      <c r="E44" s="195">
        <v>3250</v>
      </c>
      <c r="F44" s="195"/>
      <c r="G44" s="196"/>
      <c r="H44" s="194">
        <v>3836</v>
      </c>
      <c r="I44" s="195">
        <v>3836</v>
      </c>
      <c r="J44" s="195"/>
      <c r="K44" s="196"/>
    </row>
    <row r="45" spans="1:11" s="10" customFormat="1" x14ac:dyDescent="0.25">
      <c r="A45" s="191"/>
      <c r="B45" s="192" t="s">
        <v>37</v>
      </c>
      <c r="C45" s="193" t="s">
        <v>52</v>
      </c>
      <c r="D45" s="194">
        <v>12000</v>
      </c>
      <c r="E45" s="195">
        <v>12000</v>
      </c>
      <c r="F45" s="195"/>
      <c r="G45" s="196"/>
      <c r="H45" s="194">
        <v>13503</v>
      </c>
      <c r="I45" s="195">
        <v>13503</v>
      </c>
      <c r="J45" s="195"/>
      <c r="K45" s="196"/>
    </row>
    <row r="46" spans="1:11" s="10" customFormat="1" x14ac:dyDescent="0.25">
      <c r="A46" s="191"/>
      <c r="B46" s="192" t="s">
        <v>44</v>
      </c>
      <c r="C46" s="193" t="s">
        <v>83</v>
      </c>
      <c r="D46" s="194"/>
      <c r="E46" s="195"/>
      <c r="F46" s="195"/>
      <c r="G46" s="196"/>
      <c r="H46" s="194"/>
      <c r="I46" s="195"/>
      <c r="J46" s="195"/>
      <c r="K46" s="196"/>
    </row>
    <row r="47" spans="1:11" s="10" customFormat="1" x14ac:dyDescent="0.25">
      <c r="A47" s="191"/>
      <c r="B47" s="192"/>
      <c r="C47" s="193" t="s">
        <v>139</v>
      </c>
      <c r="D47" s="194">
        <v>1000</v>
      </c>
      <c r="E47" s="195">
        <v>1000</v>
      </c>
      <c r="F47" s="195"/>
      <c r="G47" s="196"/>
      <c r="H47" s="194">
        <v>1000</v>
      </c>
      <c r="I47" s="195">
        <v>1000</v>
      </c>
      <c r="J47" s="195"/>
      <c r="K47" s="196"/>
    </row>
    <row r="48" spans="1:11" s="22" customFormat="1" x14ac:dyDescent="0.25">
      <c r="A48" s="197"/>
      <c r="B48" s="198"/>
      <c r="C48" s="199" t="s">
        <v>85</v>
      </c>
      <c r="D48" s="200">
        <f t="shared" ref="D48:G48" si="13">SUM(D47:D47)</f>
        <v>1000</v>
      </c>
      <c r="E48" s="201">
        <f t="shared" si="13"/>
        <v>1000</v>
      </c>
      <c r="F48" s="201">
        <f t="shared" si="13"/>
        <v>0</v>
      </c>
      <c r="G48" s="210">
        <f t="shared" si="13"/>
        <v>0</v>
      </c>
      <c r="H48" s="200">
        <f t="shared" ref="H48:K48" si="14">SUM(H47:H47)</f>
        <v>1000</v>
      </c>
      <c r="I48" s="201">
        <f t="shared" si="14"/>
        <v>1000</v>
      </c>
      <c r="J48" s="201">
        <f t="shared" si="14"/>
        <v>0</v>
      </c>
      <c r="K48" s="210">
        <f t="shared" si="14"/>
        <v>0</v>
      </c>
    </row>
    <row r="49" spans="1:11" s="10" customFormat="1" x14ac:dyDescent="0.25">
      <c r="A49" s="191"/>
      <c r="B49" s="192"/>
      <c r="C49" s="186" t="s">
        <v>80</v>
      </c>
      <c r="D49" s="214">
        <f t="shared" ref="D49:G49" si="15">SUM(D43:D45)+D48</f>
        <v>31050</v>
      </c>
      <c r="E49" s="204">
        <f t="shared" si="15"/>
        <v>31050</v>
      </c>
      <c r="F49" s="204">
        <f t="shared" si="15"/>
        <v>0</v>
      </c>
      <c r="G49" s="215">
        <f t="shared" si="15"/>
        <v>0</v>
      </c>
      <c r="H49" s="214">
        <f t="shared" ref="H49:K49" si="16">SUM(H43:H45)+H48</f>
        <v>35652</v>
      </c>
      <c r="I49" s="204">
        <f t="shared" si="16"/>
        <v>35652</v>
      </c>
      <c r="J49" s="204">
        <f t="shared" si="16"/>
        <v>0</v>
      </c>
      <c r="K49" s="215">
        <f t="shared" si="16"/>
        <v>0</v>
      </c>
    </row>
    <row r="50" spans="1:11" s="10" customFormat="1" x14ac:dyDescent="0.25">
      <c r="A50" s="191"/>
      <c r="B50" s="192"/>
      <c r="C50" s="186"/>
      <c r="D50" s="213"/>
      <c r="E50" s="208"/>
      <c r="F50" s="208"/>
      <c r="G50" s="209"/>
      <c r="H50" s="213"/>
      <c r="I50" s="208"/>
      <c r="J50" s="208"/>
      <c r="K50" s="209"/>
    </row>
    <row r="51" spans="1:11" s="10" customFormat="1" x14ac:dyDescent="0.25">
      <c r="A51" s="191"/>
      <c r="B51" s="192"/>
      <c r="C51" s="186" t="s">
        <v>77</v>
      </c>
      <c r="D51" s="214">
        <f t="shared" ref="D51:G51" si="17">SUM(D17,D29,D40,D49)</f>
        <v>620550</v>
      </c>
      <c r="E51" s="204">
        <f t="shared" si="17"/>
        <v>620550</v>
      </c>
      <c r="F51" s="204">
        <f t="shared" si="17"/>
        <v>0</v>
      </c>
      <c r="G51" s="215">
        <f t="shared" si="17"/>
        <v>0</v>
      </c>
      <c r="H51" s="214">
        <f t="shared" ref="H51:K51" si="18">SUM(H17,H29,H40,H49)</f>
        <v>637006</v>
      </c>
      <c r="I51" s="204">
        <f t="shared" si="18"/>
        <v>637006</v>
      </c>
      <c r="J51" s="204">
        <f t="shared" si="18"/>
        <v>0</v>
      </c>
      <c r="K51" s="215">
        <f t="shared" si="18"/>
        <v>0</v>
      </c>
    </row>
    <row r="52" spans="1:11" s="10" customFormat="1" x14ac:dyDescent="0.25">
      <c r="A52" s="191"/>
      <c r="B52" s="192"/>
      <c r="C52" s="186"/>
      <c r="D52" s="213"/>
      <c r="E52" s="208"/>
      <c r="F52" s="208"/>
      <c r="G52" s="209"/>
      <c r="H52" s="213"/>
      <c r="I52" s="208"/>
      <c r="J52" s="208"/>
      <c r="K52" s="209"/>
    </row>
    <row r="53" spans="1:11" s="10" customFormat="1" x14ac:dyDescent="0.25">
      <c r="A53" s="184">
        <v>105</v>
      </c>
      <c r="B53" s="192"/>
      <c r="C53" s="186" t="s">
        <v>79</v>
      </c>
      <c r="D53" s="186"/>
      <c r="E53" s="208"/>
      <c r="F53" s="208"/>
      <c r="G53" s="209"/>
      <c r="H53" s="186"/>
      <c r="I53" s="208"/>
      <c r="J53" s="208"/>
      <c r="K53" s="209"/>
    </row>
    <row r="54" spans="1:11" s="10" customFormat="1" x14ac:dyDescent="0.25">
      <c r="A54" s="191"/>
      <c r="B54" s="192" t="s">
        <v>30</v>
      </c>
      <c r="C54" s="193" t="s">
        <v>47</v>
      </c>
      <c r="D54" s="194">
        <v>230068</v>
      </c>
      <c r="E54" s="195">
        <v>230068</v>
      </c>
      <c r="F54" s="195"/>
      <c r="G54" s="196"/>
      <c r="H54" s="194">
        <v>230934</v>
      </c>
      <c r="I54" s="195">
        <v>230934</v>
      </c>
      <c r="J54" s="195"/>
      <c r="K54" s="196"/>
    </row>
    <row r="55" spans="1:11" s="10" customFormat="1" x14ac:dyDescent="0.25">
      <c r="A55" s="191"/>
      <c r="B55" s="192" t="s">
        <v>36</v>
      </c>
      <c r="C55" s="193" t="s">
        <v>88</v>
      </c>
      <c r="D55" s="194">
        <v>49632</v>
      </c>
      <c r="E55" s="195">
        <v>49632</v>
      </c>
      <c r="F55" s="195"/>
      <c r="G55" s="196"/>
      <c r="H55" s="194">
        <v>49827</v>
      </c>
      <c r="I55" s="195">
        <v>49827</v>
      </c>
      <c r="J55" s="195"/>
      <c r="K55" s="196"/>
    </row>
    <row r="56" spans="1:11" s="10" customFormat="1" x14ac:dyDescent="0.25">
      <c r="A56" s="191"/>
      <c r="B56" s="192" t="s">
        <v>37</v>
      </c>
      <c r="C56" s="193" t="s">
        <v>52</v>
      </c>
      <c r="D56" s="194">
        <v>80000</v>
      </c>
      <c r="E56" s="195">
        <v>80000</v>
      </c>
      <c r="F56" s="195"/>
      <c r="G56" s="196"/>
      <c r="H56" s="194">
        <v>80000</v>
      </c>
      <c r="I56" s="195">
        <v>80000</v>
      </c>
      <c r="J56" s="195"/>
      <c r="K56" s="196"/>
    </row>
    <row r="57" spans="1:11" s="10" customFormat="1" x14ac:dyDescent="0.25">
      <c r="A57" s="191"/>
      <c r="B57" s="192" t="s">
        <v>44</v>
      </c>
      <c r="C57" s="193" t="s">
        <v>83</v>
      </c>
      <c r="D57" s="194"/>
      <c r="E57" s="195"/>
      <c r="F57" s="195"/>
      <c r="G57" s="196"/>
      <c r="H57" s="194"/>
      <c r="I57" s="195"/>
      <c r="J57" s="195"/>
      <c r="K57" s="196"/>
    </row>
    <row r="58" spans="1:11" s="10" customFormat="1" x14ac:dyDescent="0.25">
      <c r="A58" s="191"/>
      <c r="B58" s="192"/>
      <c r="C58" s="193" t="s">
        <v>0</v>
      </c>
      <c r="D58" s="194">
        <v>3000</v>
      </c>
      <c r="E58" s="195">
        <v>3000</v>
      </c>
      <c r="F58" s="195"/>
      <c r="G58" s="196"/>
      <c r="H58" s="194">
        <v>3000</v>
      </c>
      <c r="I58" s="195">
        <v>3000</v>
      </c>
      <c r="J58" s="195"/>
      <c r="K58" s="196"/>
    </row>
    <row r="59" spans="1:11" s="10" customFormat="1" x14ac:dyDescent="0.25">
      <c r="A59" s="191"/>
      <c r="B59" s="192"/>
      <c r="C59" s="193" t="s">
        <v>126</v>
      </c>
      <c r="D59" s="194">
        <v>600</v>
      </c>
      <c r="E59" s="195">
        <v>600</v>
      </c>
      <c r="F59" s="195"/>
      <c r="G59" s="196"/>
      <c r="H59" s="194">
        <v>600</v>
      </c>
      <c r="I59" s="195">
        <v>600</v>
      </c>
      <c r="J59" s="195"/>
      <c r="K59" s="196"/>
    </row>
    <row r="60" spans="1:11" s="10" customFormat="1" x14ac:dyDescent="0.25">
      <c r="A60" s="191"/>
      <c r="B60" s="192"/>
      <c r="C60" s="193" t="s">
        <v>1</v>
      </c>
      <c r="D60" s="194">
        <v>5000</v>
      </c>
      <c r="E60" s="195">
        <v>5000</v>
      </c>
      <c r="F60" s="195"/>
      <c r="G60" s="196"/>
      <c r="H60" s="194">
        <v>5000</v>
      </c>
      <c r="I60" s="195">
        <v>5000</v>
      </c>
      <c r="J60" s="195"/>
      <c r="K60" s="196"/>
    </row>
    <row r="61" spans="1:11" s="10" customFormat="1" x14ac:dyDescent="0.25">
      <c r="A61" s="191"/>
      <c r="B61" s="192"/>
      <c r="C61" s="193" t="s">
        <v>365</v>
      </c>
      <c r="D61" s="194">
        <v>4700</v>
      </c>
      <c r="E61" s="195">
        <v>4700</v>
      </c>
      <c r="F61" s="195"/>
      <c r="G61" s="196"/>
      <c r="H61" s="194">
        <v>4700</v>
      </c>
      <c r="I61" s="195">
        <v>4700</v>
      </c>
      <c r="J61" s="195"/>
      <c r="K61" s="196"/>
    </row>
    <row r="62" spans="1:11" s="10" customFormat="1" x14ac:dyDescent="0.25">
      <c r="A62" s="191"/>
      <c r="B62" s="192"/>
      <c r="C62" s="193" t="s">
        <v>147</v>
      </c>
      <c r="D62" s="194">
        <v>1500</v>
      </c>
      <c r="E62" s="195">
        <v>1500</v>
      </c>
      <c r="F62" s="195"/>
      <c r="G62" s="196"/>
      <c r="H62" s="194">
        <v>1500</v>
      </c>
      <c r="I62" s="195">
        <v>1500</v>
      </c>
      <c r="J62" s="195"/>
      <c r="K62" s="196"/>
    </row>
    <row r="63" spans="1:11" s="10" customFormat="1" x14ac:dyDescent="0.25">
      <c r="A63" s="197"/>
      <c r="B63" s="198"/>
      <c r="C63" s="199" t="s">
        <v>85</v>
      </c>
      <c r="D63" s="200">
        <f t="shared" ref="D63:G63" si="19">SUM(D58:D62)</f>
        <v>14800</v>
      </c>
      <c r="E63" s="201">
        <f t="shared" si="19"/>
        <v>14800</v>
      </c>
      <c r="F63" s="201">
        <f t="shared" si="19"/>
        <v>0</v>
      </c>
      <c r="G63" s="210">
        <f t="shared" si="19"/>
        <v>0</v>
      </c>
      <c r="H63" s="200">
        <f t="shared" ref="H63:K63" si="20">SUM(H58:H62)</f>
        <v>14800</v>
      </c>
      <c r="I63" s="201">
        <f t="shared" si="20"/>
        <v>14800</v>
      </c>
      <c r="J63" s="201">
        <f t="shared" si="20"/>
        <v>0</v>
      </c>
      <c r="K63" s="210">
        <f t="shared" si="20"/>
        <v>0</v>
      </c>
    </row>
    <row r="64" spans="1:11" s="10" customFormat="1" x14ac:dyDescent="0.25">
      <c r="A64" s="191"/>
      <c r="B64" s="192"/>
      <c r="C64" s="186" t="s">
        <v>34</v>
      </c>
      <c r="D64" s="190">
        <f t="shared" ref="D64:G64" si="21">D54+D55+D56+D63</f>
        <v>374500</v>
      </c>
      <c r="E64" s="188">
        <f t="shared" si="21"/>
        <v>374500</v>
      </c>
      <c r="F64" s="188">
        <f t="shared" si="21"/>
        <v>0</v>
      </c>
      <c r="G64" s="217">
        <f t="shared" si="21"/>
        <v>0</v>
      </c>
      <c r="H64" s="190">
        <v>375561</v>
      </c>
      <c r="I64" s="188">
        <f t="shared" ref="I64:K64" si="22">I54+I55+I56+I63</f>
        <v>375561</v>
      </c>
      <c r="J64" s="188">
        <f t="shared" si="22"/>
        <v>0</v>
      </c>
      <c r="K64" s="217">
        <f t="shared" si="22"/>
        <v>0</v>
      </c>
    </row>
    <row r="65" spans="1:11" s="10" customFormat="1" x14ac:dyDescent="0.25">
      <c r="A65" s="191"/>
      <c r="B65" s="192"/>
      <c r="C65" s="218"/>
      <c r="D65" s="219"/>
      <c r="E65" s="220"/>
      <c r="F65" s="220"/>
      <c r="G65" s="221"/>
      <c r="H65" s="219"/>
      <c r="I65" s="220"/>
      <c r="J65" s="220"/>
      <c r="K65" s="221"/>
    </row>
    <row r="66" spans="1:11" s="10" customFormat="1" x14ac:dyDescent="0.25">
      <c r="A66" s="184">
        <v>106</v>
      </c>
      <c r="B66" s="192"/>
      <c r="C66" s="186" t="s">
        <v>57</v>
      </c>
      <c r="D66" s="213"/>
      <c r="E66" s="208"/>
      <c r="F66" s="208"/>
      <c r="G66" s="209"/>
      <c r="H66" s="213"/>
      <c r="I66" s="208"/>
      <c r="J66" s="208"/>
      <c r="K66" s="209"/>
    </row>
    <row r="67" spans="1:11" s="10" customFormat="1" x14ac:dyDescent="0.25">
      <c r="A67" s="191"/>
      <c r="B67" s="192" t="s">
        <v>30</v>
      </c>
      <c r="C67" s="193" t="s">
        <v>47</v>
      </c>
      <c r="D67" s="222"/>
      <c r="E67" s="223"/>
      <c r="F67" s="223"/>
      <c r="G67" s="224"/>
      <c r="H67" s="222"/>
      <c r="I67" s="223"/>
      <c r="J67" s="223"/>
      <c r="K67" s="224"/>
    </row>
    <row r="68" spans="1:11" s="10" customFormat="1" x14ac:dyDescent="0.25">
      <c r="A68" s="191"/>
      <c r="B68" s="192"/>
      <c r="C68" s="193" t="s">
        <v>140</v>
      </c>
      <c r="D68" s="225">
        <v>322</v>
      </c>
      <c r="E68" s="195"/>
      <c r="F68" s="195">
        <v>322</v>
      </c>
      <c r="G68" s="196"/>
      <c r="H68" s="225">
        <v>322</v>
      </c>
      <c r="I68" s="195"/>
      <c r="J68" s="195">
        <v>322</v>
      </c>
      <c r="K68" s="196"/>
    </row>
    <row r="69" spans="1:11" s="10" customFormat="1" x14ac:dyDescent="0.25">
      <c r="A69" s="191"/>
      <c r="B69" s="192"/>
      <c r="C69" s="193" t="s">
        <v>91</v>
      </c>
      <c r="D69" s="225">
        <v>16565</v>
      </c>
      <c r="E69" s="195"/>
      <c r="F69" s="195">
        <v>16565</v>
      </c>
      <c r="G69" s="196"/>
      <c r="H69" s="225">
        <v>16565</v>
      </c>
      <c r="I69" s="195"/>
      <c r="J69" s="195">
        <v>16565</v>
      </c>
      <c r="K69" s="196"/>
    </row>
    <row r="70" spans="1:11" s="10" customFormat="1" x14ac:dyDescent="0.25">
      <c r="A70" s="191"/>
      <c r="B70" s="192"/>
      <c r="C70" s="193" t="s">
        <v>141</v>
      </c>
      <c r="D70" s="225">
        <v>29764</v>
      </c>
      <c r="E70" s="195">
        <v>29764</v>
      </c>
      <c r="F70" s="195"/>
      <c r="G70" s="196"/>
      <c r="H70" s="225">
        <v>29764</v>
      </c>
      <c r="I70" s="195">
        <v>29764</v>
      </c>
      <c r="J70" s="195"/>
      <c r="K70" s="196"/>
    </row>
    <row r="71" spans="1:11" s="10" customFormat="1" x14ac:dyDescent="0.25">
      <c r="A71" s="191"/>
      <c r="B71" s="192"/>
      <c r="C71" s="193" t="s">
        <v>92</v>
      </c>
      <c r="D71" s="225">
        <v>10398</v>
      </c>
      <c r="E71" s="195">
        <v>10398</v>
      </c>
      <c r="F71" s="195"/>
      <c r="G71" s="196"/>
      <c r="H71" s="225">
        <v>10398</v>
      </c>
      <c r="I71" s="195">
        <v>10398</v>
      </c>
      <c r="J71" s="195"/>
      <c r="K71" s="196"/>
    </row>
    <row r="72" spans="1:11" s="10" customFormat="1" x14ac:dyDescent="0.25">
      <c r="A72" s="191"/>
      <c r="B72" s="192"/>
      <c r="C72" s="226" t="s">
        <v>142</v>
      </c>
      <c r="D72" s="194">
        <v>15177</v>
      </c>
      <c r="E72" s="195">
        <v>15177</v>
      </c>
      <c r="F72" s="195"/>
      <c r="G72" s="211"/>
      <c r="H72" s="194">
        <v>15177</v>
      </c>
      <c r="I72" s="195">
        <v>15177</v>
      </c>
      <c r="J72" s="195"/>
      <c r="K72" s="211"/>
    </row>
    <row r="73" spans="1:11" s="10" customFormat="1" x14ac:dyDescent="0.25">
      <c r="A73" s="191"/>
      <c r="B73" s="192"/>
      <c r="C73" s="226" t="s">
        <v>143</v>
      </c>
      <c r="D73" s="194">
        <v>3305</v>
      </c>
      <c r="E73" s="195"/>
      <c r="F73" s="195">
        <v>3305</v>
      </c>
      <c r="G73" s="211"/>
      <c r="H73" s="194">
        <v>3305</v>
      </c>
      <c r="I73" s="195"/>
      <c r="J73" s="195">
        <v>3305</v>
      </c>
      <c r="K73" s="211"/>
    </row>
    <row r="74" spans="1:11" s="10" customFormat="1" x14ac:dyDescent="0.25">
      <c r="A74" s="191"/>
      <c r="B74" s="192"/>
      <c r="C74" s="226" t="s">
        <v>144</v>
      </c>
      <c r="D74" s="194">
        <v>2760</v>
      </c>
      <c r="E74" s="195">
        <v>2760</v>
      </c>
      <c r="F74" s="195"/>
      <c r="G74" s="211"/>
      <c r="H74" s="194">
        <v>2760</v>
      </c>
      <c r="I74" s="195">
        <v>2760</v>
      </c>
      <c r="J74" s="195"/>
      <c r="K74" s="211"/>
    </row>
    <row r="75" spans="1:11" s="10" customFormat="1" x14ac:dyDescent="0.25">
      <c r="A75" s="191"/>
      <c r="B75" s="192"/>
      <c r="C75" s="218" t="s">
        <v>63</v>
      </c>
      <c r="D75" s="227">
        <f t="shared" ref="D75:G75" si="23">SUM(D68:D74)</f>
        <v>78291</v>
      </c>
      <c r="E75" s="223">
        <f t="shared" si="23"/>
        <v>58099</v>
      </c>
      <c r="F75" s="223">
        <f t="shared" si="23"/>
        <v>20192</v>
      </c>
      <c r="G75" s="228">
        <f t="shared" si="23"/>
        <v>0</v>
      </c>
      <c r="H75" s="227">
        <f t="shared" ref="H75:K75" si="24">SUM(H68:H74)</f>
        <v>78291</v>
      </c>
      <c r="I75" s="223">
        <f t="shared" si="24"/>
        <v>58099</v>
      </c>
      <c r="J75" s="223">
        <f t="shared" si="24"/>
        <v>20192</v>
      </c>
      <c r="K75" s="228">
        <f t="shared" si="24"/>
        <v>0</v>
      </c>
    </row>
    <row r="76" spans="1:11" s="10" customFormat="1" x14ac:dyDescent="0.25">
      <c r="A76" s="191"/>
      <c r="B76" s="192"/>
      <c r="C76" s="218"/>
      <c r="D76" s="222"/>
      <c r="E76" s="223"/>
      <c r="F76" s="223"/>
      <c r="G76" s="224"/>
      <c r="H76" s="222"/>
      <c r="I76" s="223"/>
      <c r="J76" s="223"/>
      <c r="K76" s="224"/>
    </row>
    <row r="77" spans="1:11" s="10" customFormat="1" x14ac:dyDescent="0.25">
      <c r="A77" s="191"/>
      <c r="B77" s="192" t="s">
        <v>36</v>
      </c>
      <c r="C77" s="193" t="s">
        <v>88</v>
      </c>
      <c r="D77" s="222"/>
      <c r="E77" s="223"/>
      <c r="F77" s="223"/>
      <c r="G77" s="224"/>
      <c r="H77" s="222"/>
      <c r="I77" s="223"/>
      <c r="J77" s="223"/>
      <c r="K77" s="224"/>
    </row>
    <row r="78" spans="1:11" s="10" customFormat="1" x14ac:dyDescent="0.25">
      <c r="A78" s="191"/>
      <c r="B78" s="192"/>
      <c r="C78" s="193" t="s">
        <v>140</v>
      </c>
      <c r="D78" s="194">
        <v>71</v>
      </c>
      <c r="E78" s="195"/>
      <c r="F78" s="195">
        <v>71</v>
      </c>
      <c r="G78" s="196"/>
      <c r="H78" s="194">
        <v>71</v>
      </c>
      <c r="I78" s="195"/>
      <c r="J78" s="195">
        <v>71</v>
      </c>
      <c r="K78" s="196"/>
    </row>
    <row r="79" spans="1:11" s="22" customFormat="1" x14ac:dyDescent="0.25">
      <c r="A79" s="197"/>
      <c r="B79" s="198"/>
      <c r="C79" s="193" t="s">
        <v>91</v>
      </c>
      <c r="D79" s="194">
        <v>2044</v>
      </c>
      <c r="E79" s="195"/>
      <c r="F79" s="195">
        <v>2044</v>
      </c>
      <c r="G79" s="196"/>
      <c r="H79" s="194">
        <v>2044</v>
      </c>
      <c r="I79" s="195"/>
      <c r="J79" s="195">
        <v>2044</v>
      </c>
      <c r="K79" s="196"/>
    </row>
    <row r="80" spans="1:11" s="10" customFormat="1" x14ac:dyDescent="0.25">
      <c r="A80" s="191"/>
      <c r="B80" s="192"/>
      <c r="C80" s="193" t="s">
        <v>141</v>
      </c>
      <c r="D80" s="194">
        <v>6144</v>
      </c>
      <c r="E80" s="195">
        <v>6144</v>
      </c>
      <c r="F80" s="195"/>
      <c r="G80" s="196"/>
      <c r="H80" s="194">
        <v>6144</v>
      </c>
      <c r="I80" s="195">
        <v>6144</v>
      </c>
      <c r="J80" s="195"/>
      <c r="K80" s="196"/>
    </row>
    <row r="81" spans="1:11" s="10" customFormat="1" x14ac:dyDescent="0.25">
      <c r="A81" s="191"/>
      <c r="B81" s="192"/>
      <c r="C81" s="193" t="s">
        <v>92</v>
      </c>
      <c r="D81" s="194">
        <v>2922</v>
      </c>
      <c r="E81" s="195">
        <v>2922</v>
      </c>
      <c r="F81" s="195"/>
      <c r="G81" s="196"/>
      <c r="H81" s="194">
        <v>2922</v>
      </c>
      <c r="I81" s="195">
        <v>2922</v>
      </c>
      <c r="J81" s="195"/>
      <c r="K81" s="196"/>
    </row>
    <row r="82" spans="1:11" s="10" customFormat="1" x14ac:dyDescent="0.25">
      <c r="A82" s="191"/>
      <c r="B82" s="192"/>
      <c r="C82" s="226" t="s">
        <v>142</v>
      </c>
      <c r="D82" s="194">
        <v>3292</v>
      </c>
      <c r="E82" s="195">
        <v>3292</v>
      </c>
      <c r="F82" s="195"/>
      <c r="G82" s="196"/>
      <c r="H82" s="194">
        <v>3292</v>
      </c>
      <c r="I82" s="195">
        <v>3292</v>
      </c>
      <c r="J82" s="195"/>
      <c r="K82" s="196"/>
    </row>
    <row r="83" spans="1:11" s="10" customFormat="1" x14ac:dyDescent="0.25">
      <c r="A83" s="191"/>
      <c r="B83" s="192"/>
      <c r="C83" s="226" t="s">
        <v>143</v>
      </c>
      <c r="D83" s="194">
        <v>507</v>
      </c>
      <c r="E83" s="195"/>
      <c r="F83" s="195">
        <v>507</v>
      </c>
      <c r="G83" s="196"/>
      <c r="H83" s="194">
        <v>507</v>
      </c>
      <c r="I83" s="195"/>
      <c r="J83" s="195">
        <v>507</v>
      </c>
      <c r="K83" s="196"/>
    </row>
    <row r="84" spans="1:11" s="10" customFormat="1" x14ac:dyDescent="0.25">
      <c r="A84" s="191"/>
      <c r="B84" s="192"/>
      <c r="C84" s="226" t="s">
        <v>144</v>
      </c>
      <c r="D84" s="194">
        <v>607</v>
      </c>
      <c r="E84" s="195">
        <v>607</v>
      </c>
      <c r="F84" s="195"/>
      <c r="G84" s="211"/>
      <c r="H84" s="194">
        <v>607</v>
      </c>
      <c r="I84" s="195">
        <v>607</v>
      </c>
      <c r="J84" s="195"/>
      <c r="K84" s="211"/>
    </row>
    <row r="85" spans="1:11" s="10" customFormat="1" x14ac:dyDescent="0.25">
      <c r="A85" s="191"/>
      <c r="B85" s="192"/>
      <c r="C85" s="218" t="s">
        <v>64</v>
      </c>
      <c r="D85" s="227">
        <f t="shared" ref="D85:G85" si="25">SUM(D78:D84)</f>
        <v>15587</v>
      </c>
      <c r="E85" s="223">
        <f t="shared" si="25"/>
        <v>12965</v>
      </c>
      <c r="F85" s="223">
        <f t="shared" si="25"/>
        <v>2622</v>
      </c>
      <c r="G85" s="228">
        <f t="shared" si="25"/>
        <v>0</v>
      </c>
      <c r="H85" s="227">
        <f t="shared" ref="H85:K85" si="26">SUM(H78:H84)</f>
        <v>15587</v>
      </c>
      <c r="I85" s="223">
        <f t="shared" si="26"/>
        <v>12965</v>
      </c>
      <c r="J85" s="223">
        <f t="shared" si="26"/>
        <v>2622</v>
      </c>
      <c r="K85" s="228">
        <f t="shared" si="26"/>
        <v>0</v>
      </c>
    </row>
    <row r="86" spans="1:11" s="10" customFormat="1" x14ac:dyDescent="0.25">
      <c r="A86" s="191"/>
      <c r="B86" s="192"/>
      <c r="C86" s="218"/>
      <c r="D86" s="219"/>
      <c r="E86" s="220"/>
      <c r="F86" s="220"/>
      <c r="G86" s="221"/>
      <c r="H86" s="219"/>
      <c r="I86" s="220"/>
      <c r="J86" s="220"/>
      <c r="K86" s="221"/>
    </row>
    <row r="87" spans="1:11" s="10" customFormat="1" x14ac:dyDescent="0.25">
      <c r="A87" s="191"/>
      <c r="B87" s="192" t="s">
        <v>37</v>
      </c>
      <c r="C87" s="193" t="s">
        <v>52</v>
      </c>
      <c r="D87" s="222"/>
      <c r="E87" s="223"/>
      <c r="F87" s="223"/>
      <c r="G87" s="224"/>
      <c r="H87" s="222"/>
      <c r="I87" s="223"/>
      <c r="J87" s="223"/>
      <c r="K87" s="224"/>
    </row>
    <row r="88" spans="1:11" s="10" customFormat="1" x14ac:dyDescent="0.25">
      <c r="A88" s="191"/>
      <c r="B88" s="206"/>
      <c r="C88" s="193" t="s">
        <v>59</v>
      </c>
      <c r="D88" s="225">
        <v>2000</v>
      </c>
      <c r="E88" s="195"/>
      <c r="F88" s="195">
        <v>2000</v>
      </c>
      <c r="G88" s="196"/>
      <c r="H88" s="225">
        <v>2000</v>
      </c>
      <c r="I88" s="195"/>
      <c r="J88" s="195">
        <v>2000</v>
      </c>
      <c r="K88" s="196"/>
    </row>
    <row r="89" spans="1:11" s="10" customFormat="1" x14ac:dyDescent="0.25">
      <c r="A89" s="191"/>
      <c r="B89" s="192"/>
      <c r="C89" s="193" t="s">
        <v>170</v>
      </c>
      <c r="D89" s="225">
        <f>2048+152</f>
        <v>2200</v>
      </c>
      <c r="E89" s="195">
        <v>2200</v>
      </c>
      <c r="F89" s="195"/>
      <c r="G89" s="196"/>
      <c r="H89" s="225">
        <f>2048+152</f>
        <v>2200</v>
      </c>
      <c r="I89" s="195">
        <v>2200</v>
      </c>
      <c r="J89" s="195"/>
      <c r="K89" s="196"/>
    </row>
    <row r="90" spans="1:11" s="10" customFormat="1" x14ac:dyDescent="0.25">
      <c r="A90" s="191"/>
      <c r="B90" s="192"/>
      <c r="C90" s="193" t="s">
        <v>220</v>
      </c>
      <c r="D90" s="225">
        <v>870</v>
      </c>
      <c r="E90" s="195">
        <v>870</v>
      </c>
      <c r="F90" s="195"/>
      <c r="G90" s="196"/>
      <c r="H90" s="225">
        <v>870</v>
      </c>
      <c r="I90" s="195">
        <v>870</v>
      </c>
      <c r="J90" s="195"/>
      <c r="K90" s="196"/>
    </row>
    <row r="91" spans="1:11" s="10" customFormat="1" x14ac:dyDescent="0.25">
      <c r="A91" s="191"/>
      <c r="B91" s="192"/>
      <c r="C91" s="193" t="s">
        <v>221</v>
      </c>
      <c r="D91" s="225">
        <v>1240</v>
      </c>
      <c r="E91" s="195">
        <v>1240</v>
      </c>
      <c r="F91" s="195"/>
      <c r="G91" s="196"/>
      <c r="H91" s="225">
        <v>1240</v>
      </c>
      <c r="I91" s="195">
        <v>1240</v>
      </c>
      <c r="J91" s="195"/>
      <c r="K91" s="196"/>
    </row>
    <row r="92" spans="1:11" s="10" customFormat="1" x14ac:dyDescent="0.25">
      <c r="A92" s="191"/>
      <c r="B92" s="192"/>
      <c r="C92" s="193" t="s">
        <v>222</v>
      </c>
      <c r="D92" s="225">
        <v>2200</v>
      </c>
      <c r="E92" s="195">
        <v>2200</v>
      </c>
      <c r="F92" s="195"/>
      <c r="G92" s="196"/>
      <c r="H92" s="225">
        <v>2200</v>
      </c>
      <c r="I92" s="195">
        <v>2200</v>
      </c>
      <c r="J92" s="195"/>
      <c r="K92" s="196"/>
    </row>
    <row r="93" spans="1:11" s="10" customFormat="1" x14ac:dyDescent="0.25">
      <c r="A93" s="191"/>
      <c r="B93" s="192"/>
      <c r="C93" s="193" t="s">
        <v>223</v>
      </c>
      <c r="D93" s="225">
        <v>35160</v>
      </c>
      <c r="E93" s="195">
        <v>35160</v>
      </c>
      <c r="F93" s="195"/>
      <c r="G93" s="196"/>
      <c r="H93" s="225">
        <f>35160-490</f>
        <v>34670</v>
      </c>
      <c r="I93" s="195">
        <v>34670</v>
      </c>
      <c r="J93" s="195"/>
      <c r="K93" s="196"/>
    </row>
    <row r="94" spans="1:11" s="10" customFormat="1" x14ac:dyDescent="0.25">
      <c r="A94" s="191"/>
      <c r="B94" s="192"/>
      <c r="C94" s="193" t="s">
        <v>224</v>
      </c>
      <c r="D94" s="225">
        <v>4500</v>
      </c>
      <c r="E94" s="195">
        <v>4500</v>
      </c>
      <c r="F94" s="195"/>
      <c r="G94" s="196"/>
      <c r="H94" s="225">
        <v>4500</v>
      </c>
      <c r="I94" s="195">
        <v>4500</v>
      </c>
      <c r="J94" s="195"/>
      <c r="K94" s="196"/>
    </row>
    <row r="95" spans="1:11" s="10" customFormat="1" x14ac:dyDescent="0.25">
      <c r="A95" s="191"/>
      <c r="B95" s="192"/>
      <c r="C95" s="193" t="s">
        <v>225</v>
      </c>
      <c r="D95" s="225">
        <v>5000</v>
      </c>
      <c r="E95" s="195">
        <v>5000</v>
      </c>
      <c r="F95" s="195"/>
      <c r="G95" s="196"/>
      <c r="H95" s="225">
        <v>5000</v>
      </c>
      <c r="I95" s="195">
        <v>5000</v>
      </c>
      <c r="J95" s="195"/>
      <c r="K95" s="196"/>
    </row>
    <row r="96" spans="1:11" s="10" customFormat="1" x14ac:dyDescent="0.25">
      <c r="A96" s="191"/>
      <c r="B96" s="192"/>
      <c r="C96" s="193" t="s">
        <v>226</v>
      </c>
      <c r="D96" s="225">
        <v>18775</v>
      </c>
      <c r="E96" s="195">
        <v>18775</v>
      </c>
      <c r="F96" s="195"/>
      <c r="G96" s="196"/>
      <c r="H96" s="225">
        <v>13695</v>
      </c>
      <c r="I96" s="195">
        <v>13695</v>
      </c>
      <c r="J96" s="195"/>
      <c r="K96" s="196"/>
    </row>
    <row r="97" spans="1:11" s="10" customFormat="1" x14ac:dyDescent="0.25">
      <c r="A97" s="191"/>
      <c r="B97" s="192"/>
      <c r="C97" s="193" t="s">
        <v>227</v>
      </c>
      <c r="D97" s="225">
        <v>4800</v>
      </c>
      <c r="E97" s="195">
        <v>4800</v>
      </c>
      <c r="F97" s="195"/>
      <c r="G97" s="196"/>
      <c r="H97" s="225">
        <v>4800</v>
      </c>
      <c r="I97" s="195">
        <v>4800</v>
      </c>
      <c r="J97" s="195"/>
      <c r="K97" s="196"/>
    </row>
    <row r="98" spans="1:11" s="10" customFormat="1" x14ac:dyDescent="0.25">
      <c r="A98" s="191"/>
      <c r="B98" s="192"/>
      <c r="C98" s="193" t="s">
        <v>228</v>
      </c>
      <c r="D98" s="225">
        <v>6395</v>
      </c>
      <c r="E98" s="195">
        <v>6395</v>
      </c>
      <c r="F98" s="195"/>
      <c r="G98" s="196"/>
      <c r="H98" s="225">
        <v>6395</v>
      </c>
      <c r="I98" s="195">
        <v>6395</v>
      </c>
      <c r="J98" s="195"/>
      <c r="K98" s="196"/>
    </row>
    <row r="99" spans="1:11" s="10" customFormat="1" x14ac:dyDescent="0.25">
      <c r="A99" s="191"/>
      <c r="B99" s="192"/>
      <c r="C99" s="193" t="s">
        <v>229</v>
      </c>
      <c r="D99" s="225">
        <v>14589</v>
      </c>
      <c r="E99" s="195">
        <v>14589</v>
      </c>
      <c r="F99" s="195"/>
      <c r="G99" s="196"/>
      <c r="H99" s="225">
        <v>14589</v>
      </c>
      <c r="I99" s="195">
        <v>14589</v>
      </c>
      <c r="J99" s="195"/>
      <c r="K99" s="196"/>
    </row>
    <row r="100" spans="1:11" s="10" customFormat="1" x14ac:dyDescent="0.25">
      <c r="A100" s="191"/>
      <c r="B100" s="192"/>
      <c r="C100" s="193" t="s">
        <v>230</v>
      </c>
      <c r="D100" s="225"/>
      <c r="E100" s="195"/>
      <c r="F100" s="195"/>
      <c r="G100" s="196"/>
      <c r="H100" s="225"/>
      <c r="I100" s="195"/>
      <c r="J100" s="195"/>
      <c r="K100" s="196"/>
    </row>
    <row r="101" spans="1:11" s="10" customFormat="1" ht="30" x14ac:dyDescent="0.25">
      <c r="A101" s="191"/>
      <c r="B101" s="192"/>
      <c r="C101" s="226" t="s">
        <v>231</v>
      </c>
      <c r="D101" s="225">
        <v>62291</v>
      </c>
      <c r="E101" s="195">
        <v>62291</v>
      </c>
      <c r="F101" s="195"/>
      <c r="G101" s="196"/>
      <c r="H101" s="225">
        <v>45676</v>
      </c>
      <c r="I101" s="195">
        <v>45766</v>
      </c>
      <c r="J101" s="195"/>
      <c r="K101" s="196"/>
    </row>
    <row r="102" spans="1:11" s="10" customFormat="1" x14ac:dyDescent="0.25">
      <c r="A102" s="191"/>
      <c r="B102" s="192"/>
      <c r="C102" s="193" t="s">
        <v>232</v>
      </c>
      <c r="D102" s="225">
        <v>22656</v>
      </c>
      <c r="E102" s="195">
        <v>22656</v>
      </c>
      <c r="F102" s="195"/>
      <c r="G102" s="196"/>
      <c r="H102" s="225">
        <v>22656</v>
      </c>
      <c r="I102" s="195">
        <v>22656</v>
      </c>
      <c r="J102" s="195"/>
      <c r="K102" s="196"/>
    </row>
    <row r="103" spans="1:11" s="10" customFormat="1" x14ac:dyDescent="0.25">
      <c r="A103" s="191"/>
      <c r="B103" s="192"/>
      <c r="C103" s="193" t="s">
        <v>233</v>
      </c>
      <c r="D103" s="225">
        <v>57226</v>
      </c>
      <c r="E103" s="195">
        <v>57226</v>
      </c>
      <c r="F103" s="195"/>
      <c r="G103" s="196"/>
      <c r="H103" s="225">
        <v>57226</v>
      </c>
      <c r="I103" s="195">
        <v>57226</v>
      </c>
      <c r="J103" s="195"/>
      <c r="K103" s="196"/>
    </row>
    <row r="104" spans="1:11" s="10" customFormat="1" ht="30" x14ac:dyDescent="0.25">
      <c r="A104" s="191"/>
      <c r="B104" s="192"/>
      <c r="C104" s="226" t="s">
        <v>234</v>
      </c>
      <c r="D104" s="225"/>
      <c r="E104" s="195"/>
      <c r="F104" s="195"/>
      <c r="G104" s="196"/>
      <c r="H104" s="225"/>
      <c r="I104" s="195"/>
      <c r="J104" s="195"/>
      <c r="K104" s="196"/>
    </row>
    <row r="105" spans="1:11" s="10" customFormat="1" x14ac:dyDescent="0.25">
      <c r="A105" s="191"/>
      <c r="B105" s="192"/>
      <c r="C105" s="193" t="s">
        <v>235</v>
      </c>
      <c r="D105" s="225">
        <v>1500</v>
      </c>
      <c r="E105" s="195">
        <v>1500</v>
      </c>
      <c r="F105" s="195"/>
      <c r="G105" s="196"/>
      <c r="H105" s="225">
        <v>1500</v>
      </c>
      <c r="I105" s="195">
        <v>1500</v>
      </c>
      <c r="J105" s="195"/>
      <c r="K105" s="196"/>
    </row>
    <row r="106" spans="1:11" s="10" customFormat="1" x14ac:dyDescent="0.25">
      <c r="A106" s="191"/>
      <c r="B106" s="192"/>
      <c r="C106" s="193" t="s">
        <v>236</v>
      </c>
      <c r="D106" s="225">
        <v>1800</v>
      </c>
      <c r="E106" s="195">
        <v>1800</v>
      </c>
      <c r="F106" s="195"/>
      <c r="G106" s="196"/>
      <c r="H106" s="225">
        <v>1800</v>
      </c>
      <c r="I106" s="195">
        <v>1800</v>
      </c>
      <c r="J106" s="195"/>
      <c r="K106" s="196"/>
    </row>
    <row r="107" spans="1:11" s="10" customFormat="1" x14ac:dyDescent="0.25">
      <c r="A107" s="191"/>
      <c r="B107" s="192"/>
      <c r="C107" s="193" t="s">
        <v>237</v>
      </c>
      <c r="D107" s="225">
        <v>3500</v>
      </c>
      <c r="E107" s="195">
        <v>3500</v>
      </c>
      <c r="F107" s="195"/>
      <c r="G107" s="196"/>
      <c r="H107" s="225">
        <v>3500</v>
      </c>
      <c r="I107" s="195">
        <v>3500</v>
      </c>
      <c r="J107" s="195"/>
      <c r="K107" s="196"/>
    </row>
    <row r="108" spans="1:11" s="10" customFormat="1" x14ac:dyDescent="0.25">
      <c r="A108" s="191"/>
      <c r="B108" s="192"/>
      <c r="C108" s="193" t="s">
        <v>238</v>
      </c>
      <c r="D108" s="225">
        <v>1000</v>
      </c>
      <c r="E108" s="195">
        <v>1000</v>
      </c>
      <c r="F108" s="195"/>
      <c r="G108" s="196"/>
      <c r="H108" s="225">
        <v>1000</v>
      </c>
      <c r="I108" s="195">
        <v>1000</v>
      </c>
      <c r="J108" s="195"/>
      <c r="K108" s="196"/>
    </row>
    <row r="109" spans="1:11" s="10" customFormat="1" x14ac:dyDescent="0.25">
      <c r="A109" s="191"/>
      <c r="B109" s="192"/>
      <c r="C109" s="193" t="s">
        <v>239</v>
      </c>
      <c r="D109" s="225">
        <v>260</v>
      </c>
      <c r="E109" s="195">
        <v>260</v>
      </c>
      <c r="F109" s="195"/>
      <c r="G109" s="196"/>
      <c r="H109" s="225">
        <v>260</v>
      </c>
      <c r="I109" s="195">
        <v>260</v>
      </c>
      <c r="J109" s="195"/>
      <c r="K109" s="196"/>
    </row>
    <row r="110" spans="1:11" s="10" customFormat="1" x14ac:dyDescent="0.25">
      <c r="A110" s="191"/>
      <c r="B110" s="192"/>
      <c r="C110" s="193" t="s">
        <v>240</v>
      </c>
      <c r="D110" s="225">
        <v>56485</v>
      </c>
      <c r="E110" s="195">
        <v>56485</v>
      </c>
      <c r="F110" s="195"/>
      <c r="G110" s="196"/>
      <c r="H110" s="225">
        <f>56485+1285</f>
        <v>57770</v>
      </c>
      <c r="I110" s="195">
        <v>57770</v>
      </c>
      <c r="J110" s="195"/>
      <c r="K110" s="196"/>
    </row>
    <row r="111" spans="1:11" s="10" customFormat="1" x14ac:dyDescent="0.25">
      <c r="A111" s="191"/>
      <c r="B111" s="192"/>
      <c r="C111" s="193" t="s">
        <v>241</v>
      </c>
      <c r="D111" s="225">
        <v>500</v>
      </c>
      <c r="E111" s="195">
        <v>500</v>
      </c>
      <c r="F111" s="195"/>
      <c r="G111" s="196"/>
      <c r="H111" s="225">
        <v>500</v>
      </c>
      <c r="I111" s="195">
        <v>500</v>
      </c>
      <c r="J111" s="195"/>
      <c r="K111" s="196"/>
    </row>
    <row r="112" spans="1:11" s="10" customFormat="1" x14ac:dyDescent="0.25">
      <c r="A112" s="191"/>
      <c r="B112" s="192"/>
      <c r="C112" s="193" t="s">
        <v>242</v>
      </c>
      <c r="D112" s="225">
        <v>2500</v>
      </c>
      <c r="E112" s="195">
        <v>2500</v>
      </c>
      <c r="F112" s="195"/>
      <c r="G112" s="196"/>
      <c r="H112" s="225">
        <v>2500</v>
      </c>
      <c r="I112" s="195">
        <v>2500</v>
      </c>
      <c r="J112" s="195"/>
      <c r="K112" s="196"/>
    </row>
    <row r="113" spans="1:11" s="10" customFormat="1" x14ac:dyDescent="0.25">
      <c r="A113" s="191"/>
      <c r="B113" s="192"/>
      <c r="C113" s="193" t="s">
        <v>243</v>
      </c>
      <c r="D113" s="225">
        <v>5000</v>
      </c>
      <c r="E113" s="195">
        <v>5000</v>
      </c>
      <c r="F113" s="195"/>
      <c r="G113" s="196"/>
      <c r="H113" s="225">
        <v>5000</v>
      </c>
      <c r="I113" s="195">
        <v>5000</v>
      </c>
      <c r="J113" s="195"/>
      <c r="K113" s="196"/>
    </row>
    <row r="114" spans="1:11" s="10" customFormat="1" x14ac:dyDescent="0.25">
      <c r="A114" s="191"/>
      <c r="B114" s="192"/>
      <c r="C114" s="193" t="s">
        <v>244</v>
      </c>
      <c r="D114" s="225"/>
      <c r="E114" s="195"/>
      <c r="F114" s="195"/>
      <c r="G114" s="196"/>
      <c r="H114" s="225"/>
      <c r="I114" s="195"/>
      <c r="J114" s="195"/>
      <c r="K114" s="196"/>
    </row>
    <row r="115" spans="1:11" s="10" customFormat="1" x14ac:dyDescent="0.25">
      <c r="A115" s="191"/>
      <c r="B115" s="192"/>
      <c r="C115" s="193" t="s">
        <v>245</v>
      </c>
      <c r="D115" s="225">
        <v>7000</v>
      </c>
      <c r="E115" s="195">
        <v>7000</v>
      </c>
      <c r="F115" s="195"/>
      <c r="G115" s="196"/>
      <c r="H115" s="225">
        <v>7000</v>
      </c>
      <c r="I115" s="195">
        <v>7000</v>
      </c>
      <c r="J115" s="195"/>
      <c r="K115" s="196"/>
    </row>
    <row r="116" spans="1:11" s="10" customFormat="1" x14ac:dyDescent="0.25">
      <c r="A116" s="191"/>
      <c r="B116" s="192"/>
      <c r="C116" s="193" t="s">
        <v>246</v>
      </c>
      <c r="D116" s="225">
        <v>3600</v>
      </c>
      <c r="E116" s="195">
        <v>3600</v>
      </c>
      <c r="F116" s="195"/>
      <c r="G116" s="196"/>
      <c r="H116" s="225">
        <v>3600</v>
      </c>
      <c r="I116" s="195">
        <v>3600</v>
      </c>
      <c r="J116" s="195"/>
      <c r="K116" s="196"/>
    </row>
    <row r="117" spans="1:11" s="10" customFormat="1" ht="18.75" customHeight="1" x14ac:dyDescent="0.25">
      <c r="A117" s="191"/>
      <c r="B117" s="192"/>
      <c r="C117" s="193" t="s">
        <v>247</v>
      </c>
      <c r="D117" s="225">
        <v>2715</v>
      </c>
      <c r="E117" s="195">
        <v>2715</v>
      </c>
      <c r="F117" s="195"/>
      <c r="G117" s="196"/>
      <c r="H117" s="225">
        <v>2715</v>
      </c>
      <c r="I117" s="195">
        <v>2715</v>
      </c>
      <c r="J117" s="195"/>
      <c r="K117" s="196"/>
    </row>
    <row r="118" spans="1:11" s="10" customFormat="1" x14ac:dyDescent="0.25">
      <c r="A118" s="191"/>
      <c r="B118" s="192"/>
      <c r="C118" s="226" t="s">
        <v>248</v>
      </c>
      <c r="D118" s="229">
        <v>250</v>
      </c>
      <c r="E118" s="230"/>
      <c r="F118" s="230">
        <v>250</v>
      </c>
      <c r="G118" s="231"/>
      <c r="H118" s="229">
        <v>250</v>
      </c>
      <c r="I118" s="230"/>
      <c r="J118" s="230">
        <v>250</v>
      </c>
      <c r="K118" s="231"/>
    </row>
    <row r="119" spans="1:11" s="10" customFormat="1" x14ac:dyDescent="0.25">
      <c r="A119" s="191"/>
      <c r="B119" s="192"/>
      <c r="C119" s="226" t="s">
        <v>249</v>
      </c>
      <c r="D119" s="229">
        <v>17425</v>
      </c>
      <c r="E119" s="230"/>
      <c r="F119" s="230">
        <v>17425</v>
      </c>
      <c r="G119" s="231"/>
      <c r="H119" s="229">
        <f>17425+700</f>
        <v>18125</v>
      </c>
      <c r="I119" s="230"/>
      <c r="J119" s="230">
        <v>18125</v>
      </c>
      <c r="K119" s="231"/>
    </row>
    <row r="120" spans="1:11" s="10" customFormat="1" x14ac:dyDescent="0.25">
      <c r="A120" s="191"/>
      <c r="B120" s="192"/>
      <c r="C120" s="226" t="s">
        <v>250</v>
      </c>
      <c r="D120" s="229">
        <v>17648</v>
      </c>
      <c r="E120" s="230"/>
      <c r="F120" s="230">
        <v>17648</v>
      </c>
      <c r="G120" s="231"/>
      <c r="H120" s="229">
        <v>17648</v>
      </c>
      <c r="I120" s="230"/>
      <c r="J120" s="230">
        <v>17648</v>
      </c>
      <c r="K120" s="231"/>
    </row>
    <row r="121" spans="1:11" s="10" customFormat="1" x14ac:dyDescent="0.25">
      <c r="A121" s="191"/>
      <c r="B121" s="192"/>
      <c r="C121" s="226" t="s">
        <v>251</v>
      </c>
      <c r="D121" s="229">
        <v>1500</v>
      </c>
      <c r="E121" s="230"/>
      <c r="F121" s="230">
        <v>1500</v>
      </c>
      <c r="G121" s="231"/>
      <c r="H121" s="229">
        <v>1500</v>
      </c>
      <c r="I121" s="230"/>
      <c r="J121" s="230">
        <v>1500</v>
      </c>
      <c r="K121" s="231"/>
    </row>
    <row r="122" spans="1:11" s="10" customFormat="1" x14ac:dyDescent="0.25">
      <c r="A122" s="191"/>
      <c r="B122" s="192"/>
      <c r="C122" s="226" t="s">
        <v>252</v>
      </c>
      <c r="D122" s="229">
        <v>25726</v>
      </c>
      <c r="E122" s="230">
        <v>25726</v>
      </c>
      <c r="F122" s="230"/>
      <c r="G122" s="231"/>
      <c r="H122" s="229">
        <v>25726</v>
      </c>
      <c r="I122" s="230">
        <v>25726</v>
      </c>
      <c r="J122" s="230"/>
      <c r="K122" s="231"/>
    </row>
    <row r="123" spans="1:11" s="10" customFormat="1" x14ac:dyDescent="0.25">
      <c r="A123" s="191"/>
      <c r="B123" s="192"/>
      <c r="C123" s="226" t="s">
        <v>253</v>
      </c>
      <c r="D123" s="229">
        <v>45000</v>
      </c>
      <c r="E123" s="230"/>
      <c r="F123" s="230">
        <v>45000</v>
      </c>
      <c r="G123" s="231"/>
      <c r="H123" s="229">
        <v>45000</v>
      </c>
      <c r="I123" s="230"/>
      <c r="J123" s="230">
        <v>45000</v>
      </c>
      <c r="K123" s="231"/>
    </row>
    <row r="124" spans="1:11" s="10" customFormat="1" x14ac:dyDescent="0.25">
      <c r="A124" s="191"/>
      <c r="B124" s="192"/>
      <c r="C124" s="226" t="s">
        <v>254</v>
      </c>
      <c r="D124" s="229">
        <v>26000</v>
      </c>
      <c r="E124" s="230"/>
      <c r="F124" s="230">
        <v>26000</v>
      </c>
      <c r="G124" s="231"/>
      <c r="H124" s="229">
        <v>31000</v>
      </c>
      <c r="I124" s="230"/>
      <c r="J124" s="230">
        <v>31000</v>
      </c>
      <c r="K124" s="231"/>
    </row>
    <row r="125" spans="1:11" s="10" customFormat="1" x14ac:dyDescent="0.25">
      <c r="A125" s="191"/>
      <c r="B125" s="192"/>
      <c r="C125" s="226" t="s">
        <v>255</v>
      </c>
      <c r="D125" s="229">
        <v>2881</v>
      </c>
      <c r="E125" s="230"/>
      <c r="F125" s="230">
        <v>2881</v>
      </c>
      <c r="G125" s="231"/>
      <c r="H125" s="229">
        <v>2881</v>
      </c>
      <c r="I125" s="230"/>
      <c r="J125" s="230">
        <v>2881</v>
      </c>
      <c r="K125" s="231"/>
    </row>
    <row r="126" spans="1:11" s="10" customFormat="1" x14ac:dyDescent="0.25">
      <c r="A126" s="191"/>
      <c r="B126" s="192"/>
      <c r="C126" s="226" t="s">
        <v>256</v>
      </c>
      <c r="D126" s="229">
        <v>11976</v>
      </c>
      <c r="E126" s="230">
        <v>11976</v>
      </c>
      <c r="F126" s="230"/>
      <c r="G126" s="231"/>
      <c r="H126" s="229">
        <v>11976</v>
      </c>
      <c r="I126" s="230">
        <v>11976</v>
      </c>
      <c r="J126" s="230"/>
      <c r="K126" s="231"/>
    </row>
    <row r="127" spans="1:11" s="10" customFormat="1" ht="30" x14ac:dyDescent="0.25">
      <c r="A127" s="191"/>
      <c r="B127" s="192"/>
      <c r="C127" s="226" t="s">
        <v>257</v>
      </c>
      <c r="D127" s="225">
        <v>2000</v>
      </c>
      <c r="E127" s="195">
        <v>2000</v>
      </c>
      <c r="F127" s="195"/>
      <c r="G127" s="196"/>
      <c r="H127" s="225">
        <v>2000</v>
      </c>
      <c r="I127" s="195">
        <v>2000</v>
      </c>
      <c r="J127" s="195"/>
      <c r="K127" s="196"/>
    </row>
    <row r="128" spans="1:11" s="10" customFormat="1" x14ac:dyDescent="0.25">
      <c r="A128" s="191"/>
      <c r="B128" s="192"/>
      <c r="C128" s="226" t="s">
        <v>258</v>
      </c>
      <c r="D128" s="232">
        <v>23085</v>
      </c>
      <c r="E128" s="230">
        <v>23085</v>
      </c>
      <c r="F128" s="230"/>
      <c r="G128" s="231"/>
      <c r="H128" s="232">
        <v>23085</v>
      </c>
      <c r="I128" s="230">
        <v>23085</v>
      </c>
      <c r="J128" s="230"/>
      <c r="K128" s="231"/>
    </row>
    <row r="129" spans="1:11" s="10" customFormat="1" x14ac:dyDescent="0.25">
      <c r="A129" s="191"/>
      <c r="B129" s="192"/>
      <c r="C129" s="226" t="s">
        <v>259</v>
      </c>
      <c r="D129" s="232">
        <v>1715</v>
      </c>
      <c r="E129" s="230">
        <v>1715</v>
      </c>
      <c r="F129" s="230"/>
      <c r="G129" s="231"/>
      <c r="H129" s="232">
        <v>1715</v>
      </c>
      <c r="I129" s="230">
        <v>1715</v>
      </c>
      <c r="J129" s="230"/>
      <c r="K129" s="231"/>
    </row>
    <row r="130" spans="1:11" s="10" customFormat="1" x14ac:dyDescent="0.25">
      <c r="A130" s="191"/>
      <c r="B130" s="192"/>
      <c r="C130" s="226" t="s">
        <v>260</v>
      </c>
      <c r="D130" s="232">
        <v>1088</v>
      </c>
      <c r="E130" s="230">
        <v>1088</v>
      </c>
      <c r="F130" s="230"/>
      <c r="G130" s="231"/>
      <c r="H130" s="232">
        <v>1088</v>
      </c>
      <c r="I130" s="230">
        <v>1088</v>
      </c>
      <c r="J130" s="230"/>
      <c r="K130" s="231"/>
    </row>
    <row r="131" spans="1:11" s="10" customFormat="1" x14ac:dyDescent="0.25">
      <c r="A131" s="191"/>
      <c r="B131" s="192"/>
      <c r="C131" s="226" t="s">
        <v>261</v>
      </c>
      <c r="D131" s="232"/>
      <c r="E131" s="230"/>
      <c r="F131" s="230"/>
      <c r="G131" s="233"/>
      <c r="H131" s="232"/>
      <c r="I131" s="230"/>
      <c r="J131" s="230"/>
      <c r="K131" s="233"/>
    </row>
    <row r="132" spans="1:11" s="10" customFormat="1" x14ac:dyDescent="0.25">
      <c r="A132" s="191"/>
      <c r="B132" s="192"/>
      <c r="C132" s="226" t="s">
        <v>262</v>
      </c>
      <c r="D132" s="232">
        <v>7500</v>
      </c>
      <c r="E132" s="230"/>
      <c r="F132" s="230">
        <v>7500</v>
      </c>
      <c r="G132" s="233"/>
      <c r="H132" s="232">
        <v>7500</v>
      </c>
      <c r="I132" s="230"/>
      <c r="J132" s="230">
        <v>7500</v>
      </c>
      <c r="K132" s="233"/>
    </row>
    <row r="133" spans="1:11" s="10" customFormat="1" x14ac:dyDescent="0.25">
      <c r="A133" s="191"/>
      <c r="B133" s="192"/>
      <c r="C133" s="226" t="s">
        <v>263</v>
      </c>
      <c r="D133" s="232">
        <v>400</v>
      </c>
      <c r="E133" s="230"/>
      <c r="F133" s="230">
        <v>400</v>
      </c>
      <c r="G133" s="233"/>
      <c r="H133" s="232">
        <v>400</v>
      </c>
      <c r="I133" s="230"/>
      <c r="J133" s="230">
        <v>400</v>
      </c>
      <c r="K133" s="233"/>
    </row>
    <row r="134" spans="1:11" s="10" customFormat="1" x14ac:dyDescent="0.25">
      <c r="A134" s="191"/>
      <c r="B134" s="192"/>
      <c r="C134" s="226" t="s">
        <v>264</v>
      </c>
      <c r="D134" s="232">
        <v>1000</v>
      </c>
      <c r="E134" s="230">
        <v>1000</v>
      </c>
      <c r="F134" s="230"/>
      <c r="G134" s="233"/>
      <c r="H134" s="232">
        <v>1000</v>
      </c>
      <c r="I134" s="230">
        <v>1000</v>
      </c>
      <c r="J134" s="230"/>
      <c r="K134" s="233"/>
    </row>
    <row r="135" spans="1:11" s="10" customFormat="1" x14ac:dyDescent="0.25">
      <c r="A135" s="191"/>
      <c r="B135" s="192"/>
      <c r="C135" s="226" t="s">
        <v>265</v>
      </c>
      <c r="D135" s="232">
        <v>2000</v>
      </c>
      <c r="E135" s="230">
        <v>2000</v>
      </c>
      <c r="F135" s="230"/>
      <c r="G135" s="233"/>
      <c r="H135" s="232">
        <v>2000</v>
      </c>
      <c r="I135" s="230">
        <v>2000</v>
      </c>
      <c r="J135" s="230"/>
      <c r="K135" s="233"/>
    </row>
    <row r="136" spans="1:11" s="10" customFormat="1" x14ac:dyDescent="0.25">
      <c r="A136" s="191"/>
      <c r="B136" s="192"/>
      <c r="C136" s="226" t="s">
        <v>266</v>
      </c>
      <c r="D136" s="232">
        <v>1500</v>
      </c>
      <c r="E136" s="230">
        <v>1500</v>
      </c>
      <c r="F136" s="230"/>
      <c r="G136" s="233"/>
      <c r="H136" s="232">
        <v>1500</v>
      </c>
      <c r="I136" s="230">
        <v>1500</v>
      </c>
      <c r="J136" s="230"/>
      <c r="K136" s="233"/>
    </row>
    <row r="137" spans="1:11" s="10" customFormat="1" x14ac:dyDescent="0.25">
      <c r="A137" s="191"/>
      <c r="B137" s="192"/>
      <c r="C137" s="226" t="s">
        <v>267</v>
      </c>
      <c r="D137" s="232">
        <v>20000</v>
      </c>
      <c r="E137" s="230">
        <v>20000</v>
      </c>
      <c r="F137" s="230"/>
      <c r="G137" s="233"/>
      <c r="H137" s="232">
        <f>20000-5880</f>
        <v>14120</v>
      </c>
      <c r="I137" s="230">
        <v>14120</v>
      </c>
      <c r="J137" s="230"/>
      <c r="K137" s="233"/>
    </row>
    <row r="138" spans="1:11" s="10" customFormat="1" x14ac:dyDescent="0.25">
      <c r="A138" s="191"/>
      <c r="B138" s="192"/>
      <c r="C138" s="226" t="s">
        <v>268</v>
      </c>
      <c r="D138" s="232"/>
      <c r="E138" s="230"/>
      <c r="F138" s="230"/>
      <c r="G138" s="233"/>
      <c r="H138" s="232"/>
      <c r="I138" s="230"/>
      <c r="J138" s="230"/>
      <c r="K138" s="233"/>
    </row>
    <row r="139" spans="1:11" s="10" customFormat="1" x14ac:dyDescent="0.25">
      <c r="A139" s="191"/>
      <c r="B139" s="192"/>
      <c r="C139" s="226" t="s">
        <v>417</v>
      </c>
      <c r="D139" s="232">
        <f>2783+17770</f>
        <v>20553</v>
      </c>
      <c r="E139" s="230">
        <v>20553</v>
      </c>
      <c r="F139" s="230"/>
      <c r="G139" s="233"/>
      <c r="H139" s="232">
        <v>22500</v>
      </c>
      <c r="I139" s="230">
        <v>22500</v>
      </c>
      <c r="J139" s="230"/>
      <c r="K139" s="233"/>
    </row>
    <row r="140" spans="1:11" s="10" customFormat="1" x14ac:dyDescent="0.25">
      <c r="A140" s="191"/>
      <c r="B140" s="192"/>
      <c r="C140" s="226" t="s">
        <v>418</v>
      </c>
      <c r="D140" s="232">
        <v>3397</v>
      </c>
      <c r="E140" s="230">
        <v>3397</v>
      </c>
      <c r="F140" s="230"/>
      <c r="G140" s="233"/>
      <c r="H140" s="232">
        <v>3397</v>
      </c>
      <c r="I140" s="230">
        <v>3397</v>
      </c>
      <c r="J140" s="230"/>
      <c r="K140" s="233"/>
    </row>
    <row r="141" spans="1:11" s="10" customFormat="1" x14ac:dyDescent="0.25">
      <c r="A141" s="191"/>
      <c r="B141" s="192"/>
      <c r="C141" s="226" t="s">
        <v>269</v>
      </c>
      <c r="D141" s="232">
        <v>7753</v>
      </c>
      <c r="E141" s="230">
        <v>7753</v>
      </c>
      <c r="F141" s="230"/>
      <c r="G141" s="233"/>
      <c r="H141" s="232">
        <v>7753</v>
      </c>
      <c r="I141" s="230">
        <v>7753</v>
      </c>
      <c r="J141" s="230"/>
      <c r="K141" s="233"/>
    </row>
    <row r="142" spans="1:11" s="10" customFormat="1" ht="30" x14ac:dyDescent="0.25">
      <c r="A142" s="191"/>
      <c r="B142" s="192"/>
      <c r="C142" s="226" t="s">
        <v>270</v>
      </c>
      <c r="D142" s="232">
        <v>3500</v>
      </c>
      <c r="E142" s="230">
        <v>3500</v>
      </c>
      <c r="F142" s="230"/>
      <c r="G142" s="233"/>
      <c r="H142" s="232">
        <v>3500</v>
      </c>
      <c r="I142" s="230">
        <v>3500</v>
      </c>
      <c r="J142" s="230"/>
      <c r="K142" s="233"/>
    </row>
    <row r="143" spans="1:11" s="10" customFormat="1" x14ac:dyDescent="0.25">
      <c r="A143" s="191"/>
      <c r="B143" s="192"/>
      <c r="C143" s="226" t="s">
        <v>271</v>
      </c>
      <c r="D143" s="232">
        <v>2500</v>
      </c>
      <c r="E143" s="230"/>
      <c r="F143" s="230">
        <v>2500</v>
      </c>
      <c r="G143" s="233"/>
      <c r="H143" s="232">
        <v>2500</v>
      </c>
      <c r="I143" s="230"/>
      <c r="J143" s="230">
        <v>2500</v>
      </c>
      <c r="K143" s="233"/>
    </row>
    <row r="144" spans="1:11" s="10" customFormat="1" x14ac:dyDescent="0.25">
      <c r="A144" s="191"/>
      <c r="B144" s="192"/>
      <c r="C144" s="226" t="s">
        <v>272</v>
      </c>
      <c r="D144" s="232">
        <v>3120</v>
      </c>
      <c r="E144" s="230"/>
      <c r="F144" s="230">
        <v>3120</v>
      </c>
      <c r="G144" s="233"/>
      <c r="H144" s="232">
        <v>3120</v>
      </c>
      <c r="I144" s="230"/>
      <c r="J144" s="230">
        <v>3120</v>
      </c>
      <c r="K144" s="233"/>
    </row>
    <row r="145" spans="1:11" s="10" customFormat="1" x14ac:dyDescent="0.25">
      <c r="A145" s="191"/>
      <c r="B145" s="192"/>
      <c r="C145" s="226" t="s">
        <v>273</v>
      </c>
      <c r="D145" s="232">
        <v>1245</v>
      </c>
      <c r="E145" s="230"/>
      <c r="F145" s="230">
        <v>1245</v>
      </c>
      <c r="G145" s="233"/>
      <c r="H145" s="232">
        <v>1245</v>
      </c>
      <c r="I145" s="230"/>
      <c r="J145" s="230">
        <v>1245</v>
      </c>
      <c r="K145" s="233"/>
    </row>
    <row r="146" spans="1:11" s="10" customFormat="1" x14ac:dyDescent="0.25">
      <c r="A146" s="191"/>
      <c r="B146" s="192"/>
      <c r="C146" s="226" t="s">
        <v>274</v>
      </c>
      <c r="D146" s="232">
        <v>5000</v>
      </c>
      <c r="E146" s="230">
        <v>5000</v>
      </c>
      <c r="F146" s="230"/>
      <c r="G146" s="233"/>
      <c r="H146" s="232">
        <v>0</v>
      </c>
      <c r="I146" s="230">
        <v>0</v>
      </c>
      <c r="J146" s="230"/>
      <c r="K146" s="233"/>
    </row>
    <row r="147" spans="1:11" s="10" customFormat="1" x14ac:dyDescent="0.25">
      <c r="A147" s="191"/>
      <c r="B147" s="192"/>
      <c r="C147" s="226" t="s">
        <v>275</v>
      </c>
      <c r="D147" s="232">
        <v>500</v>
      </c>
      <c r="E147" s="230"/>
      <c r="F147" s="230">
        <v>500</v>
      </c>
      <c r="G147" s="233"/>
      <c r="H147" s="232">
        <v>500</v>
      </c>
      <c r="I147" s="230"/>
      <c r="J147" s="230">
        <v>500</v>
      </c>
      <c r="K147" s="233"/>
    </row>
    <row r="148" spans="1:11" s="10" customFormat="1" x14ac:dyDescent="0.25">
      <c r="A148" s="191"/>
      <c r="B148" s="192"/>
      <c r="C148" s="226" t="s">
        <v>276</v>
      </c>
      <c r="D148" s="232">
        <v>3050</v>
      </c>
      <c r="E148" s="230"/>
      <c r="F148" s="230">
        <v>3050</v>
      </c>
      <c r="G148" s="233"/>
      <c r="H148" s="232">
        <v>3050</v>
      </c>
      <c r="I148" s="230"/>
      <c r="J148" s="230">
        <v>3050</v>
      </c>
      <c r="K148" s="233"/>
    </row>
    <row r="149" spans="1:11" s="10" customFormat="1" x14ac:dyDescent="0.25">
      <c r="A149" s="191"/>
      <c r="B149" s="192"/>
      <c r="C149" s="226" t="s">
        <v>277</v>
      </c>
      <c r="D149" s="232">
        <v>1270</v>
      </c>
      <c r="E149" s="230"/>
      <c r="F149" s="230">
        <v>1270</v>
      </c>
      <c r="G149" s="233"/>
      <c r="H149" s="232">
        <v>1270</v>
      </c>
      <c r="I149" s="230"/>
      <c r="J149" s="230">
        <v>1270</v>
      </c>
      <c r="K149" s="233"/>
    </row>
    <row r="150" spans="1:11" s="10" customFormat="1" x14ac:dyDescent="0.25">
      <c r="A150" s="191"/>
      <c r="B150" s="192"/>
      <c r="C150" s="226" t="s">
        <v>278</v>
      </c>
      <c r="D150" s="232">
        <v>3000</v>
      </c>
      <c r="E150" s="230">
        <v>3000</v>
      </c>
      <c r="F150" s="230"/>
      <c r="G150" s="233"/>
      <c r="H150" s="232">
        <v>3000</v>
      </c>
      <c r="I150" s="230">
        <v>3000</v>
      </c>
      <c r="J150" s="230"/>
      <c r="K150" s="233"/>
    </row>
    <row r="151" spans="1:11" s="10" customFormat="1" x14ac:dyDescent="0.25">
      <c r="A151" s="191"/>
      <c r="B151" s="192"/>
      <c r="C151" s="226" t="s">
        <v>279</v>
      </c>
      <c r="D151" s="232">
        <v>2000</v>
      </c>
      <c r="E151" s="230"/>
      <c r="F151" s="230">
        <v>2000</v>
      </c>
      <c r="G151" s="233"/>
      <c r="H151" s="232">
        <v>2000</v>
      </c>
      <c r="I151" s="230"/>
      <c r="J151" s="230">
        <v>2000</v>
      </c>
      <c r="K151" s="233"/>
    </row>
    <row r="152" spans="1:11" s="10" customFormat="1" ht="30" x14ac:dyDescent="0.25">
      <c r="A152" s="191"/>
      <c r="B152" s="192"/>
      <c r="C152" s="226" t="s">
        <v>280</v>
      </c>
      <c r="D152" s="232">
        <v>500</v>
      </c>
      <c r="E152" s="230">
        <v>500</v>
      </c>
      <c r="F152" s="230"/>
      <c r="G152" s="233"/>
      <c r="H152" s="232">
        <v>500</v>
      </c>
      <c r="I152" s="230">
        <v>500</v>
      </c>
      <c r="J152" s="230"/>
      <c r="K152" s="233"/>
    </row>
    <row r="153" spans="1:11" s="10" customFormat="1" x14ac:dyDescent="0.25">
      <c r="A153" s="191"/>
      <c r="B153" s="192"/>
      <c r="C153" s="226" t="s">
        <v>281</v>
      </c>
      <c r="D153" s="232">
        <v>762</v>
      </c>
      <c r="E153" s="230">
        <v>762</v>
      </c>
      <c r="F153" s="230"/>
      <c r="G153" s="233"/>
      <c r="H153" s="232">
        <v>762</v>
      </c>
      <c r="I153" s="230">
        <v>762</v>
      </c>
      <c r="J153" s="230"/>
      <c r="K153" s="233"/>
    </row>
    <row r="154" spans="1:11" s="10" customFormat="1" x14ac:dyDescent="0.25">
      <c r="A154" s="191"/>
      <c r="B154" s="192"/>
      <c r="C154" s="226" t="s">
        <v>282</v>
      </c>
      <c r="D154" s="232">
        <v>3810</v>
      </c>
      <c r="E154" s="230">
        <v>3810</v>
      </c>
      <c r="F154" s="230"/>
      <c r="G154" s="233"/>
      <c r="H154" s="232">
        <v>3810</v>
      </c>
      <c r="I154" s="230">
        <v>3810</v>
      </c>
      <c r="J154" s="230"/>
      <c r="K154" s="233"/>
    </row>
    <row r="155" spans="1:11" s="10" customFormat="1" x14ac:dyDescent="0.25">
      <c r="A155" s="191"/>
      <c r="B155" s="192"/>
      <c r="C155" s="226" t="s">
        <v>283</v>
      </c>
      <c r="D155" s="232">
        <v>943</v>
      </c>
      <c r="E155" s="230">
        <v>943</v>
      </c>
      <c r="F155" s="230"/>
      <c r="G155" s="233"/>
      <c r="H155" s="232">
        <v>943</v>
      </c>
      <c r="I155" s="230">
        <v>943</v>
      </c>
      <c r="J155" s="230"/>
      <c r="K155" s="233"/>
    </row>
    <row r="156" spans="1:11" s="10" customFormat="1" ht="30" x14ac:dyDescent="0.25">
      <c r="A156" s="191"/>
      <c r="B156" s="192"/>
      <c r="C156" s="226" t="s">
        <v>284</v>
      </c>
      <c r="D156" s="232">
        <v>2413</v>
      </c>
      <c r="E156" s="230">
        <v>2413</v>
      </c>
      <c r="F156" s="230"/>
      <c r="G156" s="233"/>
      <c r="H156" s="232">
        <v>2413</v>
      </c>
      <c r="I156" s="230">
        <v>2413</v>
      </c>
      <c r="J156" s="230"/>
      <c r="K156" s="233"/>
    </row>
    <row r="157" spans="1:11" s="10" customFormat="1" ht="30" x14ac:dyDescent="0.25">
      <c r="A157" s="191"/>
      <c r="B157" s="192"/>
      <c r="C157" s="226" t="s">
        <v>285</v>
      </c>
      <c r="D157" s="232">
        <v>1715</v>
      </c>
      <c r="E157" s="230">
        <v>1715</v>
      </c>
      <c r="F157" s="230"/>
      <c r="G157" s="233"/>
      <c r="H157" s="232">
        <v>1715</v>
      </c>
      <c r="I157" s="230">
        <v>1715</v>
      </c>
      <c r="J157" s="230"/>
      <c r="K157" s="233"/>
    </row>
    <row r="158" spans="1:11" s="10" customFormat="1" x14ac:dyDescent="0.25">
      <c r="A158" s="191"/>
      <c r="B158" s="192"/>
      <c r="C158" s="226" t="s">
        <v>286</v>
      </c>
      <c r="D158" s="232">
        <v>558</v>
      </c>
      <c r="E158" s="230">
        <v>558</v>
      </c>
      <c r="F158" s="230"/>
      <c r="G158" s="233"/>
      <c r="H158" s="232">
        <v>558</v>
      </c>
      <c r="I158" s="230">
        <v>558</v>
      </c>
      <c r="J158" s="230"/>
      <c r="K158" s="233"/>
    </row>
    <row r="159" spans="1:11" s="10" customFormat="1" x14ac:dyDescent="0.25">
      <c r="A159" s="191"/>
      <c r="B159" s="192"/>
      <c r="C159" s="226" t="s">
        <v>287</v>
      </c>
      <c r="D159" s="232">
        <v>1530</v>
      </c>
      <c r="E159" s="230">
        <v>1530</v>
      </c>
      <c r="F159" s="230"/>
      <c r="G159" s="233"/>
      <c r="H159" s="232">
        <v>1530</v>
      </c>
      <c r="I159" s="230">
        <v>1530</v>
      </c>
      <c r="J159" s="230"/>
      <c r="K159" s="233"/>
    </row>
    <row r="160" spans="1:11" s="10" customFormat="1" x14ac:dyDescent="0.25">
      <c r="A160" s="191"/>
      <c r="B160" s="192"/>
      <c r="C160" s="226" t="s">
        <v>288</v>
      </c>
      <c r="D160" s="232">
        <v>1270</v>
      </c>
      <c r="E160" s="230">
        <v>1270</v>
      </c>
      <c r="F160" s="230"/>
      <c r="G160" s="233"/>
      <c r="H160" s="232">
        <v>1270</v>
      </c>
      <c r="I160" s="230">
        <v>1270</v>
      </c>
      <c r="J160" s="230"/>
      <c r="K160" s="233"/>
    </row>
    <row r="161" spans="1:11" s="10" customFormat="1" x14ac:dyDescent="0.25">
      <c r="A161" s="191"/>
      <c r="B161" s="192"/>
      <c r="C161" s="226" t="s">
        <v>289</v>
      </c>
      <c r="D161" s="232">
        <v>2840</v>
      </c>
      <c r="E161" s="230">
        <v>2840</v>
      </c>
      <c r="F161" s="230"/>
      <c r="G161" s="233"/>
      <c r="H161" s="232">
        <v>2840</v>
      </c>
      <c r="I161" s="230">
        <v>2840</v>
      </c>
      <c r="J161" s="230"/>
      <c r="K161" s="233"/>
    </row>
    <row r="162" spans="1:11" s="10" customFormat="1" ht="30" x14ac:dyDescent="0.25">
      <c r="A162" s="191"/>
      <c r="B162" s="192"/>
      <c r="C162" s="226" t="s">
        <v>290</v>
      </c>
      <c r="D162" s="232">
        <v>3384</v>
      </c>
      <c r="E162" s="230">
        <v>3384</v>
      </c>
      <c r="F162" s="230"/>
      <c r="G162" s="233"/>
      <c r="H162" s="232">
        <v>3384</v>
      </c>
      <c r="I162" s="230">
        <v>3384</v>
      </c>
      <c r="J162" s="230"/>
      <c r="K162" s="233"/>
    </row>
    <row r="163" spans="1:11" s="10" customFormat="1" ht="30" x14ac:dyDescent="0.25">
      <c r="A163" s="191"/>
      <c r="B163" s="192"/>
      <c r="C163" s="226" t="s">
        <v>291</v>
      </c>
      <c r="D163" s="232">
        <v>1214</v>
      </c>
      <c r="E163" s="230"/>
      <c r="F163" s="230">
        <v>1214</v>
      </c>
      <c r="G163" s="233"/>
      <c r="H163" s="232">
        <v>1214</v>
      </c>
      <c r="I163" s="230"/>
      <c r="J163" s="230">
        <v>1214</v>
      </c>
      <c r="K163" s="233"/>
    </row>
    <row r="164" spans="1:11" s="10" customFormat="1" ht="30" x14ac:dyDescent="0.25">
      <c r="A164" s="191"/>
      <c r="B164" s="192"/>
      <c r="C164" s="226" t="s">
        <v>292</v>
      </c>
      <c r="D164" s="232">
        <v>1600</v>
      </c>
      <c r="E164" s="230">
        <v>1600</v>
      </c>
      <c r="F164" s="230"/>
      <c r="G164" s="233"/>
      <c r="H164" s="232">
        <v>1600</v>
      </c>
      <c r="I164" s="230">
        <v>1600</v>
      </c>
      <c r="J164" s="230"/>
      <c r="K164" s="233"/>
    </row>
    <row r="165" spans="1:11" s="10" customFormat="1" x14ac:dyDescent="0.25">
      <c r="A165" s="191"/>
      <c r="B165" s="192"/>
      <c r="C165" s="226" t="s">
        <v>293</v>
      </c>
      <c r="D165" s="232">
        <v>5000</v>
      </c>
      <c r="E165" s="230">
        <v>5000</v>
      </c>
      <c r="F165" s="230"/>
      <c r="G165" s="233"/>
      <c r="H165" s="232">
        <v>0</v>
      </c>
      <c r="I165" s="230">
        <v>0</v>
      </c>
      <c r="J165" s="230"/>
      <c r="K165" s="233"/>
    </row>
    <row r="166" spans="1:11" s="10" customFormat="1" x14ac:dyDescent="0.25">
      <c r="A166" s="191"/>
      <c r="B166" s="192"/>
      <c r="C166" s="226" t="s">
        <v>294</v>
      </c>
      <c r="D166" s="232">
        <v>3000</v>
      </c>
      <c r="E166" s="230"/>
      <c r="F166" s="230">
        <v>3000</v>
      </c>
      <c r="G166" s="233"/>
      <c r="H166" s="232">
        <v>3000</v>
      </c>
      <c r="I166" s="230"/>
      <c r="J166" s="230">
        <v>3000</v>
      </c>
      <c r="K166" s="233"/>
    </row>
    <row r="167" spans="1:11" s="10" customFormat="1" x14ac:dyDescent="0.25">
      <c r="A167" s="191"/>
      <c r="B167" s="192"/>
      <c r="C167" s="226" t="s">
        <v>295</v>
      </c>
      <c r="D167" s="232">
        <v>2500</v>
      </c>
      <c r="E167" s="230">
        <v>2500</v>
      </c>
      <c r="F167" s="230"/>
      <c r="G167" s="233"/>
      <c r="H167" s="232">
        <v>2500</v>
      </c>
      <c r="I167" s="230">
        <v>2500</v>
      </c>
      <c r="J167" s="230"/>
      <c r="K167" s="233"/>
    </row>
    <row r="168" spans="1:11" s="10" customFormat="1" x14ac:dyDescent="0.25">
      <c r="A168" s="191"/>
      <c r="B168" s="192"/>
      <c r="C168" s="226" t="s">
        <v>296</v>
      </c>
      <c r="D168" s="232">
        <v>1000</v>
      </c>
      <c r="E168" s="230">
        <v>1000</v>
      </c>
      <c r="F168" s="230"/>
      <c r="G168" s="233"/>
      <c r="H168" s="232">
        <v>1000</v>
      </c>
      <c r="I168" s="230">
        <v>1000</v>
      </c>
      <c r="J168" s="230"/>
      <c r="K168" s="233"/>
    </row>
    <row r="169" spans="1:11" s="10" customFormat="1" ht="30" x14ac:dyDescent="0.25">
      <c r="A169" s="191"/>
      <c r="B169" s="192"/>
      <c r="C169" s="226" t="s">
        <v>297</v>
      </c>
      <c r="D169" s="232">
        <v>2500</v>
      </c>
      <c r="E169" s="230">
        <v>2500</v>
      </c>
      <c r="F169" s="230"/>
      <c r="G169" s="233"/>
      <c r="H169" s="232">
        <v>0</v>
      </c>
      <c r="I169" s="230">
        <v>0</v>
      </c>
      <c r="J169" s="230"/>
      <c r="K169" s="233"/>
    </row>
    <row r="170" spans="1:11" s="10" customFormat="1" ht="30" x14ac:dyDescent="0.25">
      <c r="A170" s="191"/>
      <c r="B170" s="192"/>
      <c r="C170" s="226" t="s">
        <v>298</v>
      </c>
      <c r="D170" s="232">
        <v>671</v>
      </c>
      <c r="E170" s="230">
        <v>671</v>
      </c>
      <c r="F170" s="230"/>
      <c r="G170" s="233"/>
      <c r="H170" s="232">
        <v>671</v>
      </c>
      <c r="I170" s="230">
        <v>671</v>
      </c>
      <c r="J170" s="230"/>
      <c r="K170" s="233"/>
    </row>
    <row r="171" spans="1:11" s="10" customFormat="1" x14ac:dyDescent="0.25">
      <c r="A171" s="191"/>
      <c r="B171" s="192"/>
      <c r="C171" s="226" t="s">
        <v>299</v>
      </c>
      <c r="D171" s="232">
        <v>1245</v>
      </c>
      <c r="E171" s="230">
        <v>1245</v>
      </c>
      <c r="F171" s="230"/>
      <c r="G171" s="233"/>
      <c r="H171" s="232">
        <v>1245</v>
      </c>
      <c r="I171" s="230">
        <v>1245</v>
      </c>
      <c r="J171" s="230"/>
      <c r="K171" s="233"/>
    </row>
    <row r="172" spans="1:11" s="10" customFormat="1" ht="30" x14ac:dyDescent="0.25">
      <c r="A172" s="191"/>
      <c r="B172" s="192"/>
      <c r="C172" s="226" t="s">
        <v>300</v>
      </c>
      <c r="D172" s="232">
        <v>2000</v>
      </c>
      <c r="E172" s="230"/>
      <c r="F172" s="230">
        <v>2000</v>
      </c>
      <c r="G172" s="233"/>
      <c r="H172" s="232">
        <v>2000</v>
      </c>
      <c r="I172" s="230"/>
      <c r="J172" s="230">
        <v>2000</v>
      </c>
      <c r="K172" s="233"/>
    </row>
    <row r="173" spans="1:11" s="10" customFormat="1" x14ac:dyDescent="0.25">
      <c r="A173" s="191"/>
      <c r="B173" s="192"/>
      <c r="C173" s="226" t="s">
        <v>301</v>
      </c>
      <c r="D173" s="232">
        <v>2000</v>
      </c>
      <c r="E173" s="230">
        <v>2000</v>
      </c>
      <c r="F173" s="230"/>
      <c r="G173" s="233"/>
      <c r="H173" s="232">
        <v>2000</v>
      </c>
      <c r="I173" s="230">
        <v>2000</v>
      </c>
      <c r="J173" s="230"/>
      <c r="K173" s="233"/>
    </row>
    <row r="174" spans="1:11" s="10" customFormat="1" x14ac:dyDescent="0.25">
      <c r="A174" s="191"/>
      <c r="B174" s="192"/>
      <c r="C174" s="226" t="s">
        <v>302</v>
      </c>
      <c r="D174" s="232">
        <v>3000</v>
      </c>
      <c r="E174" s="230">
        <v>3000</v>
      </c>
      <c r="F174" s="230"/>
      <c r="G174" s="233"/>
      <c r="H174" s="232">
        <v>2500</v>
      </c>
      <c r="I174" s="230">
        <v>2500</v>
      </c>
      <c r="J174" s="230"/>
      <c r="K174" s="233"/>
    </row>
    <row r="175" spans="1:11" s="10" customFormat="1" x14ac:dyDescent="0.25">
      <c r="A175" s="191"/>
      <c r="B175" s="192"/>
      <c r="C175" s="226" t="s">
        <v>419</v>
      </c>
      <c r="D175" s="232">
        <v>500</v>
      </c>
      <c r="E175" s="230">
        <v>500</v>
      </c>
      <c r="F175" s="230"/>
      <c r="G175" s="233"/>
      <c r="H175" s="232">
        <v>500</v>
      </c>
      <c r="I175" s="230">
        <v>500</v>
      </c>
      <c r="J175" s="230"/>
      <c r="K175" s="233"/>
    </row>
    <row r="176" spans="1:11" s="10" customFormat="1" ht="45" x14ac:dyDescent="0.25">
      <c r="A176" s="191"/>
      <c r="B176" s="192"/>
      <c r="C176" s="226" t="s">
        <v>429</v>
      </c>
      <c r="D176" s="232"/>
      <c r="E176" s="230"/>
      <c r="F176" s="230"/>
      <c r="G176" s="234"/>
      <c r="H176" s="232">
        <v>6250</v>
      </c>
      <c r="I176" s="230">
        <v>6250</v>
      </c>
      <c r="J176" s="230"/>
      <c r="K176" s="234"/>
    </row>
    <row r="177" spans="1:11" s="10" customFormat="1" x14ac:dyDescent="0.25">
      <c r="A177" s="191"/>
      <c r="B177" s="192"/>
      <c r="C177" s="226" t="s">
        <v>430</v>
      </c>
      <c r="D177" s="232"/>
      <c r="E177" s="230"/>
      <c r="F177" s="230"/>
      <c r="G177" s="234"/>
      <c r="H177" s="232">
        <v>5842</v>
      </c>
      <c r="I177" s="230">
        <v>5842</v>
      </c>
      <c r="J177" s="230"/>
      <c r="K177" s="234"/>
    </row>
    <row r="178" spans="1:11" s="10" customFormat="1" x14ac:dyDescent="0.25">
      <c r="A178" s="191"/>
      <c r="B178" s="192"/>
      <c r="C178" s="226" t="s">
        <v>431</v>
      </c>
      <c r="D178" s="232"/>
      <c r="E178" s="230"/>
      <c r="F178" s="230"/>
      <c r="G178" s="234"/>
      <c r="H178" s="232">
        <v>2096</v>
      </c>
      <c r="I178" s="230">
        <v>2096</v>
      </c>
      <c r="J178" s="230"/>
      <c r="K178" s="234"/>
    </row>
    <row r="179" spans="1:11" s="10" customFormat="1" x14ac:dyDescent="0.25">
      <c r="A179" s="191"/>
      <c r="B179" s="192"/>
      <c r="C179" s="226" t="s">
        <v>432</v>
      </c>
      <c r="D179" s="232"/>
      <c r="E179" s="230"/>
      <c r="F179" s="230"/>
      <c r="G179" s="234"/>
      <c r="H179" s="232">
        <v>180</v>
      </c>
      <c r="I179" s="230">
        <v>180</v>
      </c>
      <c r="J179" s="230"/>
      <c r="K179" s="234"/>
    </row>
    <row r="180" spans="1:11" s="10" customFormat="1" x14ac:dyDescent="0.25">
      <c r="A180" s="191"/>
      <c r="B180" s="192"/>
      <c r="C180" s="226" t="s">
        <v>433</v>
      </c>
      <c r="D180" s="232"/>
      <c r="E180" s="230"/>
      <c r="F180" s="230"/>
      <c r="G180" s="234"/>
      <c r="H180" s="232">
        <v>500</v>
      </c>
      <c r="I180" s="230">
        <v>500</v>
      </c>
      <c r="J180" s="230"/>
      <c r="K180" s="234"/>
    </row>
    <row r="181" spans="1:11" s="10" customFormat="1" x14ac:dyDescent="0.25">
      <c r="A181" s="191"/>
      <c r="B181" s="192"/>
      <c r="C181" s="226" t="s">
        <v>455</v>
      </c>
      <c r="D181" s="232"/>
      <c r="E181" s="230"/>
      <c r="F181" s="230"/>
      <c r="G181" s="234"/>
      <c r="H181" s="232">
        <v>500</v>
      </c>
      <c r="I181" s="230">
        <v>500</v>
      </c>
      <c r="J181" s="230"/>
      <c r="K181" s="234"/>
    </row>
    <row r="182" spans="1:11" s="10" customFormat="1" x14ac:dyDescent="0.25">
      <c r="A182" s="191"/>
      <c r="B182" s="192"/>
      <c r="C182" s="226" t="s">
        <v>456</v>
      </c>
      <c r="D182" s="232"/>
      <c r="E182" s="230"/>
      <c r="F182" s="230"/>
      <c r="G182" s="234"/>
      <c r="H182" s="232">
        <v>1000</v>
      </c>
      <c r="I182" s="230">
        <v>1000</v>
      </c>
      <c r="J182" s="230"/>
      <c r="K182" s="234"/>
    </row>
    <row r="183" spans="1:11" s="10" customFormat="1" x14ac:dyDescent="0.25">
      <c r="A183" s="191"/>
      <c r="B183" s="192"/>
      <c r="C183" s="226" t="s">
        <v>457</v>
      </c>
      <c r="D183" s="232"/>
      <c r="E183" s="230"/>
      <c r="F183" s="230"/>
      <c r="G183" s="234"/>
      <c r="H183" s="232">
        <v>490</v>
      </c>
      <c r="I183" s="230">
        <v>490</v>
      </c>
      <c r="J183" s="230"/>
      <c r="K183" s="234"/>
    </row>
    <row r="184" spans="1:11" s="10" customFormat="1" x14ac:dyDescent="0.25">
      <c r="A184" s="191"/>
      <c r="B184" s="192"/>
      <c r="C184" s="226" t="s">
        <v>458</v>
      </c>
      <c r="D184" s="232"/>
      <c r="E184" s="230"/>
      <c r="F184" s="230"/>
      <c r="G184" s="234"/>
      <c r="H184" s="232">
        <v>360</v>
      </c>
      <c r="I184" s="230">
        <v>360</v>
      </c>
      <c r="J184" s="230"/>
      <c r="K184" s="234"/>
    </row>
    <row r="185" spans="1:11" s="10" customFormat="1" x14ac:dyDescent="0.25">
      <c r="A185" s="191"/>
      <c r="B185" s="192"/>
      <c r="C185" s="218" t="s">
        <v>65</v>
      </c>
      <c r="D185" s="227">
        <f>SUM(D88:D175)</f>
        <v>637299</v>
      </c>
      <c r="E185" s="223">
        <f t="shared" ref="E185:G185" si="27">SUM(E88:E175)</f>
        <v>496796</v>
      </c>
      <c r="F185" s="223">
        <f t="shared" si="27"/>
        <v>140503</v>
      </c>
      <c r="G185" s="235">
        <f t="shared" si="27"/>
        <v>0</v>
      </c>
      <c r="H185" s="227">
        <f>SUM(H88:H184)</f>
        <v>622384</v>
      </c>
      <c r="I185" s="223">
        <f>SUM(I88:I184)</f>
        <v>476271</v>
      </c>
      <c r="J185" s="223">
        <f>SUM(J88:J180)</f>
        <v>146203</v>
      </c>
      <c r="K185" s="235">
        <f>SUM(K88:K180)</f>
        <v>0</v>
      </c>
    </row>
    <row r="186" spans="1:11" s="10" customFormat="1" x14ac:dyDescent="0.25">
      <c r="A186" s="191"/>
      <c r="B186" s="192"/>
      <c r="C186" s="218"/>
      <c r="D186" s="236"/>
      <c r="E186" s="237"/>
      <c r="F186" s="237"/>
      <c r="G186" s="238"/>
      <c r="H186" s="236"/>
      <c r="I186" s="237"/>
      <c r="J186" s="237"/>
      <c r="K186" s="238"/>
    </row>
    <row r="187" spans="1:11" s="10" customFormat="1" x14ac:dyDescent="0.25">
      <c r="A187" s="191"/>
      <c r="B187" s="192" t="s">
        <v>31</v>
      </c>
      <c r="C187" s="193" t="s">
        <v>81</v>
      </c>
      <c r="D187" s="239"/>
      <c r="E187" s="237"/>
      <c r="F187" s="237"/>
      <c r="G187" s="238"/>
      <c r="H187" s="239"/>
      <c r="I187" s="237"/>
      <c r="J187" s="237"/>
      <c r="K187" s="238"/>
    </row>
    <row r="188" spans="1:11" s="117" customFormat="1" x14ac:dyDescent="0.25">
      <c r="A188" s="240"/>
      <c r="B188" s="192"/>
      <c r="C188" s="226" t="s">
        <v>174</v>
      </c>
      <c r="D188" s="225"/>
      <c r="E188" s="195"/>
      <c r="F188" s="195"/>
      <c r="G188" s="196"/>
      <c r="H188" s="225"/>
      <c r="I188" s="195"/>
      <c r="J188" s="195"/>
      <c r="K188" s="196"/>
    </row>
    <row r="189" spans="1:11" s="117" customFormat="1" x14ac:dyDescent="0.25">
      <c r="A189" s="240"/>
      <c r="B189" s="192"/>
      <c r="C189" s="226" t="s">
        <v>175</v>
      </c>
      <c r="D189" s="225">
        <v>10000</v>
      </c>
      <c r="E189" s="195"/>
      <c r="F189" s="195"/>
      <c r="G189" s="211">
        <v>10000</v>
      </c>
      <c r="H189" s="225">
        <v>10000</v>
      </c>
      <c r="I189" s="195"/>
      <c r="J189" s="195"/>
      <c r="K189" s="211">
        <v>10000</v>
      </c>
    </row>
    <row r="190" spans="1:11" s="117" customFormat="1" ht="30" x14ac:dyDescent="0.25">
      <c r="A190" s="240"/>
      <c r="B190" s="192"/>
      <c r="C190" s="226" t="s">
        <v>176</v>
      </c>
      <c r="D190" s="225">
        <v>1000</v>
      </c>
      <c r="E190" s="195"/>
      <c r="F190" s="195"/>
      <c r="G190" s="211">
        <v>1000</v>
      </c>
      <c r="H190" s="225">
        <v>1000</v>
      </c>
      <c r="I190" s="195"/>
      <c r="J190" s="195"/>
      <c r="K190" s="211">
        <v>1000</v>
      </c>
    </row>
    <row r="191" spans="1:11" s="117" customFormat="1" x14ac:dyDescent="0.25">
      <c r="A191" s="240"/>
      <c r="B191" s="192"/>
      <c r="C191" s="226" t="s">
        <v>177</v>
      </c>
      <c r="D191" s="225">
        <v>400</v>
      </c>
      <c r="E191" s="195"/>
      <c r="F191" s="195"/>
      <c r="G191" s="211">
        <v>400</v>
      </c>
      <c r="H191" s="225">
        <v>2400</v>
      </c>
      <c r="I191" s="195"/>
      <c r="J191" s="195"/>
      <c r="K191" s="211">
        <v>2400</v>
      </c>
    </row>
    <row r="192" spans="1:11" s="117" customFormat="1" x14ac:dyDescent="0.25">
      <c r="A192" s="240"/>
      <c r="B192" s="192"/>
      <c r="C192" s="226" t="s">
        <v>178</v>
      </c>
      <c r="D192" s="225">
        <v>8000</v>
      </c>
      <c r="E192" s="195"/>
      <c r="F192" s="195"/>
      <c r="G192" s="211">
        <v>8000</v>
      </c>
      <c r="H192" s="225">
        <v>8000</v>
      </c>
      <c r="I192" s="195"/>
      <c r="J192" s="195"/>
      <c r="K192" s="211">
        <v>8000</v>
      </c>
    </row>
    <row r="193" spans="1:11" s="117" customFormat="1" ht="30" customHeight="1" x14ac:dyDescent="0.25">
      <c r="A193" s="240"/>
      <c r="B193" s="192"/>
      <c r="C193" s="226" t="s">
        <v>179</v>
      </c>
      <c r="D193" s="225">
        <v>200</v>
      </c>
      <c r="E193" s="195"/>
      <c r="F193" s="195"/>
      <c r="G193" s="211">
        <v>200</v>
      </c>
      <c r="H193" s="225">
        <v>200</v>
      </c>
      <c r="I193" s="195"/>
      <c r="J193" s="195"/>
      <c r="K193" s="211">
        <v>200</v>
      </c>
    </row>
    <row r="194" spans="1:11" s="117" customFormat="1" x14ac:dyDescent="0.25">
      <c r="A194" s="240"/>
      <c r="B194" s="192"/>
      <c r="C194" s="226" t="s">
        <v>180</v>
      </c>
      <c r="D194" s="225">
        <v>200</v>
      </c>
      <c r="E194" s="195"/>
      <c r="F194" s="195"/>
      <c r="G194" s="211">
        <v>200</v>
      </c>
      <c r="H194" s="225">
        <v>200</v>
      </c>
      <c r="I194" s="195"/>
      <c r="J194" s="195"/>
      <c r="K194" s="211">
        <v>200</v>
      </c>
    </row>
    <row r="195" spans="1:11" s="117" customFormat="1" x14ac:dyDescent="0.25">
      <c r="A195" s="240"/>
      <c r="B195" s="192"/>
      <c r="C195" s="226" t="s">
        <v>181</v>
      </c>
      <c r="D195" s="225">
        <v>50</v>
      </c>
      <c r="E195" s="195"/>
      <c r="F195" s="195"/>
      <c r="G195" s="211">
        <v>50</v>
      </c>
      <c r="H195" s="225">
        <v>50</v>
      </c>
      <c r="I195" s="195"/>
      <c r="J195" s="195"/>
      <c r="K195" s="211">
        <v>50</v>
      </c>
    </row>
    <row r="196" spans="1:11" s="117" customFormat="1" x14ac:dyDescent="0.25">
      <c r="A196" s="240"/>
      <c r="B196" s="192"/>
      <c r="C196" s="226" t="s">
        <v>303</v>
      </c>
      <c r="D196" s="225">
        <v>6000</v>
      </c>
      <c r="E196" s="195"/>
      <c r="F196" s="195"/>
      <c r="G196" s="211">
        <v>6000</v>
      </c>
      <c r="H196" s="225">
        <v>6000</v>
      </c>
      <c r="I196" s="195"/>
      <c r="J196" s="195"/>
      <c r="K196" s="211">
        <v>6000</v>
      </c>
    </row>
    <row r="197" spans="1:11" s="117" customFormat="1" x14ac:dyDescent="0.25">
      <c r="A197" s="240"/>
      <c r="B197" s="192"/>
      <c r="C197" s="226" t="s">
        <v>304</v>
      </c>
      <c r="D197" s="225">
        <v>10000</v>
      </c>
      <c r="E197" s="195"/>
      <c r="F197" s="195"/>
      <c r="G197" s="211">
        <v>10000</v>
      </c>
      <c r="H197" s="225">
        <v>10000</v>
      </c>
      <c r="I197" s="195"/>
      <c r="J197" s="195"/>
      <c r="K197" s="211">
        <v>10000</v>
      </c>
    </row>
    <row r="198" spans="1:11" s="117" customFormat="1" x14ac:dyDescent="0.25">
      <c r="A198" s="240"/>
      <c r="B198" s="192"/>
      <c r="C198" s="241" t="s">
        <v>472</v>
      </c>
      <c r="D198" s="225"/>
      <c r="E198" s="195"/>
      <c r="F198" s="195"/>
      <c r="G198" s="211"/>
      <c r="H198" s="225">
        <v>3000</v>
      </c>
      <c r="I198" s="195"/>
      <c r="J198" s="195"/>
      <c r="K198" s="211">
        <v>3000</v>
      </c>
    </row>
    <row r="199" spans="1:11" s="117" customFormat="1" x14ac:dyDescent="0.25">
      <c r="A199" s="240"/>
      <c r="B199" s="192"/>
      <c r="C199" s="241" t="s">
        <v>473</v>
      </c>
      <c r="D199" s="225"/>
      <c r="E199" s="195"/>
      <c r="F199" s="195"/>
      <c r="G199" s="211"/>
      <c r="H199" s="225">
        <v>3000</v>
      </c>
      <c r="I199" s="195"/>
      <c r="J199" s="195"/>
      <c r="K199" s="211">
        <v>3000</v>
      </c>
    </row>
    <row r="200" spans="1:11" s="117" customFormat="1" x14ac:dyDescent="0.25">
      <c r="A200" s="240"/>
      <c r="B200" s="192"/>
      <c r="C200" s="241" t="s">
        <v>475</v>
      </c>
      <c r="D200" s="225"/>
      <c r="E200" s="195"/>
      <c r="F200" s="195"/>
      <c r="G200" s="211"/>
      <c r="H200" s="225">
        <v>4000</v>
      </c>
      <c r="I200" s="195"/>
      <c r="J200" s="195"/>
      <c r="K200" s="211">
        <v>4000</v>
      </c>
    </row>
    <row r="201" spans="1:11" s="117" customFormat="1" x14ac:dyDescent="0.25">
      <c r="A201" s="240"/>
      <c r="B201" s="192"/>
      <c r="C201" s="226" t="s">
        <v>474</v>
      </c>
      <c r="D201" s="225"/>
      <c r="E201" s="195"/>
      <c r="F201" s="195"/>
      <c r="G201" s="211"/>
      <c r="H201" s="225">
        <v>3000</v>
      </c>
      <c r="I201" s="195"/>
      <c r="J201" s="195"/>
      <c r="K201" s="211">
        <v>3000</v>
      </c>
    </row>
    <row r="202" spans="1:11" s="117" customFormat="1" x14ac:dyDescent="0.25">
      <c r="A202" s="240"/>
      <c r="B202" s="192"/>
      <c r="C202" s="226" t="s">
        <v>182</v>
      </c>
      <c r="D202" s="225">
        <v>2200</v>
      </c>
      <c r="E202" s="195"/>
      <c r="F202" s="195"/>
      <c r="G202" s="211">
        <v>2200</v>
      </c>
      <c r="H202" s="225">
        <v>2200</v>
      </c>
      <c r="I202" s="195"/>
      <c r="J202" s="195"/>
      <c r="K202" s="211">
        <v>2200</v>
      </c>
    </row>
    <row r="203" spans="1:11" s="117" customFormat="1" x14ac:dyDescent="0.25">
      <c r="A203" s="240"/>
      <c r="B203" s="192"/>
      <c r="C203" s="226" t="s">
        <v>183</v>
      </c>
      <c r="D203" s="225">
        <v>100</v>
      </c>
      <c r="E203" s="195"/>
      <c r="F203" s="195"/>
      <c r="G203" s="211">
        <v>100</v>
      </c>
      <c r="H203" s="225">
        <v>100</v>
      </c>
      <c r="I203" s="195"/>
      <c r="J203" s="195"/>
      <c r="K203" s="211">
        <v>100</v>
      </c>
    </row>
    <row r="204" spans="1:11" s="117" customFormat="1" x14ac:dyDescent="0.25">
      <c r="A204" s="240"/>
      <c r="B204" s="192"/>
      <c r="C204" s="226"/>
      <c r="D204" s="225"/>
      <c r="E204" s="195"/>
      <c r="F204" s="195"/>
      <c r="G204" s="211"/>
      <c r="H204" s="225"/>
      <c r="I204" s="195"/>
      <c r="J204" s="195"/>
      <c r="K204" s="211"/>
    </row>
    <row r="205" spans="1:11" s="117" customFormat="1" x14ac:dyDescent="0.25">
      <c r="A205" s="240"/>
      <c r="B205" s="192"/>
      <c r="C205" s="226"/>
      <c r="D205" s="225"/>
      <c r="E205" s="195"/>
      <c r="F205" s="195"/>
      <c r="G205" s="211"/>
      <c r="H205" s="225"/>
      <c r="I205" s="195"/>
      <c r="J205" s="195"/>
      <c r="K205" s="211"/>
    </row>
    <row r="206" spans="1:11" s="117" customFormat="1" x14ac:dyDescent="0.25">
      <c r="A206" s="240"/>
      <c r="B206" s="192"/>
      <c r="C206" s="226"/>
      <c r="D206" s="225"/>
      <c r="E206" s="195"/>
      <c r="F206" s="195"/>
      <c r="G206" s="211"/>
      <c r="H206" s="225"/>
      <c r="I206" s="195"/>
      <c r="J206" s="195"/>
      <c r="K206" s="211"/>
    </row>
    <row r="207" spans="1:11" s="10" customFormat="1" x14ac:dyDescent="0.25">
      <c r="A207" s="191"/>
      <c r="B207" s="242"/>
      <c r="C207" s="218" t="s">
        <v>66</v>
      </c>
      <c r="D207" s="222">
        <f>SUM(D188:D203)</f>
        <v>38150</v>
      </c>
      <c r="E207" s="223">
        <f>SUM(E188:E202)</f>
        <v>0</v>
      </c>
      <c r="F207" s="223">
        <f>SUM(F188:F202)</f>
        <v>0</v>
      </c>
      <c r="G207" s="224">
        <f>SUM(G188:G203)</f>
        <v>38150</v>
      </c>
      <c r="H207" s="222">
        <f>SUM(H188:H203)</f>
        <v>53150</v>
      </c>
      <c r="I207" s="223">
        <f>SUM(I188:I202)</f>
        <v>0</v>
      </c>
      <c r="J207" s="223">
        <f>SUM(J188:J202)</f>
        <v>0</v>
      </c>
      <c r="K207" s="224">
        <f>SUM(K188:K203)</f>
        <v>53150</v>
      </c>
    </row>
    <row r="208" spans="1:11" s="10" customFormat="1" x14ac:dyDescent="0.25">
      <c r="A208" s="191"/>
      <c r="B208" s="192"/>
      <c r="C208" s="218"/>
      <c r="D208" s="239"/>
      <c r="E208" s="237"/>
      <c r="F208" s="237"/>
      <c r="G208" s="238"/>
      <c r="H208" s="239"/>
      <c r="I208" s="237"/>
      <c r="J208" s="237"/>
      <c r="K208" s="238"/>
    </row>
    <row r="209" spans="1:11" s="10" customFormat="1" x14ac:dyDescent="0.25">
      <c r="A209" s="191"/>
      <c r="B209" s="192" t="s">
        <v>39</v>
      </c>
      <c r="C209" s="193" t="s">
        <v>82</v>
      </c>
      <c r="D209" s="239"/>
      <c r="E209" s="237"/>
      <c r="F209" s="237"/>
      <c r="G209" s="238"/>
      <c r="H209" s="239"/>
      <c r="I209" s="237"/>
      <c r="J209" s="237"/>
      <c r="K209" s="238"/>
    </row>
    <row r="210" spans="1:11" s="10" customFormat="1" x14ac:dyDescent="0.25">
      <c r="A210" s="191"/>
      <c r="B210" s="192"/>
      <c r="C210" s="193" t="s">
        <v>86</v>
      </c>
      <c r="D210" s="239"/>
      <c r="E210" s="237"/>
      <c r="F210" s="237"/>
      <c r="G210" s="238"/>
      <c r="H210" s="239"/>
      <c r="I210" s="237"/>
      <c r="J210" s="237"/>
      <c r="K210" s="238"/>
    </row>
    <row r="211" spans="1:11" s="10" customFormat="1" ht="16.5" customHeight="1" x14ac:dyDescent="0.25">
      <c r="A211" s="191"/>
      <c r="B211" s="192"/>
      <c r="C211" s="193" t="s">
        <v>60</v>
      </c>
      <c r="D211" s="225">
        <v>600</v>
      </c>
      <c r="E211" s="195">
        <v>600</v>
      </c>
      <c r="F211" s="195"/>
      <c r="G211" s="196"/>
      <c r="H211" s="225">
        <v>600</v>
      </c>
      <c r="I211" s="195">
        <v>600</v>
      </c>
      <c r="J211" s="195"/>
      <c r="K211" s="196"/>
    </row>
    <row r="212" spans="1:11" s="10" customFormat="1" ht="16.5" customHeight="1" x14ac:dyDescent="0.25">
      <c r="A212" s="191"/>
      <c r="B212" s="192"/>
      <c r="C212" s="193" t="s">
        <v>93</v>
      </c>
      <c r="D212" s="225">
        <v>3550</v>
      </c>
      <c r="E212" s="195"/>
      <c r="F212" s="195">
        <v>3550</v>
      </c>
      <c r="G212" s="196"/>
      <c r="H212" s="225">
        <v>3550</v>
      </c>
      <c r="I212" s="195"/>
      <c r="J212" s="195">
        <v>3550</v>
      </c>
      <c r="K212" s="196"/>
    </row>
    <row r="213" spans="1:11" s="10" customFormat="1" ht="30" x14ac:dyDescent="0.25">
      <c r="A213" s="191"/>
      <c r="B213" s="192"/>
      <c r="C213" s="226" t="s">
        <v>148</v>
      </c>
      <c r="D213" s="229">
        <v>314133</v>
      </c>
      <c r="E213" s="230">
        <v>154831</v>
      </c>
      <c r="F213" s="230">
        <v>159302</v>
      </c>
      <c r="G213" s="231"/>
      <c r="H213" s="229">
        <v>343650</v>
      </c>
      <c r="I213" s="230">
        <v>184348</v>
      </c>
      <c r="J213" s="230">
        <v>159302</v>
      </c>
      <c r="K213" s="231"/>
    </row>
    <row r="214" spans="1:11" s="10" customFormat="1" ht="15" customHeight="1" x14ac:dyDescent="0.25">
      <c r="A214" s="191"/>
      <c r="B214" s="192"/>
      <c r="C214" s="226" t="s">
        <v>305</v>
      </c>
      <c r="D214" s="232">
        <v>150</v>
      </c>
      <c r="E214" s="230"/>
      <c r="F214" s="230">
        <v>150</v>
      </c>
      <c r="G214" s="233"/>
      <c r="H214" s="232">
        <v>150</v>
      </c>
      <c r="I214" s="230"/>
      <c r="J214" s="230">
        <v>150</v>
      </c>
      <c r="K214" s="233"/>
    </row>
    <row r="215" spans="1:11" s="10" customFormat="1" ht="30" x14ac:dyDescent="0.25">
      <c r="A215" s="191"/>
      <c r="B215" s="192"/>
      <c r="C215" s="243" t="s">
        <v>471</v>
      </c>
      <c r="D215" s="232"/>
      <c r="E215" s="230"/>
      <c r="F215" s="230"/>
      <c r="G215" s="233"/>
      <c r="H215" s="232">
        <v>1735</v>
      </c>
      <c r="I215" s="230">
        <v>1735</v>
      </c>
      <c r="J215" s="230"/>
      <c r="K215" s="233"/>
    </row>
    <row r="216" spans="1:11" s="10" customFormat="1" x14ac:dyDescent="0.25">
      <c r="A216" s="191"/>
      <c r="B216" s="192"/>
      <c r="C216" s="199" t="s">
        <v>49</v>
      </c>
      <c r="D216" s="200">
        <f t="shared" ref="D216:G216" si="28">SUM(D211:D214)</f>
        <v>318433</v>
      </c>
      <c r="E216" s="201">
        <f t="shared" si="28"/>
        <v>155431</v>
      </c>
      <c r="F216" s="201">
        <f t="shared" si="28"/>
        <v>163002</v>
      </c>
      <c r="G216" s="210">
        <f t="shared" si="28"/>
        <v>0</v>
      </c>
      <c r="H216" s="200">
        <f>SUM(H211:H215)</f>
        <v>349685</v>
      </c>
      <c r="I216" s="201">
        <f>SUM(I211:I215)</f>
        <v>186683</v>
      </c>
      <c r="J216" s="201">
        <f t="shared" ref="J216:K216" si="29">SUM(J211:J214)</f>
        <v>163002</v>
      </c>
      <c r="K216" s="210">
        <f t="shared" si="29"/>
        <v>0</v>
      </c>
    </row>
    <row r="217" spans="1:11" s="10" customFormat="1" x14ac:dyDescent="0.25">
      <c r="A217" s="191"/>
      <c r="B217" s="192"/>
      <c r="C217" s="199"/>
      <c r="D217" s="239"/>
      <c r="E217" s="237"/>
      <c r="F217" s="237"/>
      <c r="G217" s="238"/>
      <c r="H217" s="239"/>
      <c r="I217" s="237"/>
      <c r="J217" s="237"/>
      <c r="K217" s="238"/>
    </row>
    <row r="218" spans="1:11" s="10" customFormat="1" x14ac:dyDescent="0.25">
      <c r="A218" s="191"/>
      <c r="B218" s="192"/>
      <c r="C218" s="193" t="s">
        <v>87</v>
      </c>
      <c r="D218" s="239"/>
      <c r="E218" s="237"/>
      <c r="F218" s="237"/>
      <c r="G218" s="238"/>
      <c r="H218" s="239"/>
      <c r="I218" s="237"/>
      <c r="J218" s="237"/>
      <c r="K218" s="238"/>
    </row>
    <row r="219" spans="1:11" s="10" customFormat="1" x14ac:dyDescent="0.25">
      <c r="A219" s="191"/>
      <c r="B219" s="192"/>
      <c r="C219" s="193" t="s">
        <v>172</v>
      </c>
      <c r="D219" s="225">
        <v>35000</v>
      </c>
      <c r="E219" s="195">
        <v>35000</v>
      </c>
      <c r="F219" s="195"/>
      <c r="G219" s="196"/>
      <c r="H219" s="225">
        <v>38000</v>
      </c>
      <c r="I219" s="195">
        <v>38000</v>
      </c>
      <c r="J219" s="195"/>
      <c r="K219" s="196"/>
    </row>
    <row r="220" spans="1:11" s="10" customFormat="1" x14ac:dyDescent="0.25">
      <c r="A220" s="191"/>
      <c r="B220" s="192"/>
      <c r="C220" s="193" t="s">
        <v>306</v>
      </c>
      <c r="D220" s="225">
        <v>1000</v>
      </c>
      <c r="E220" s="195">
        <v>1000</v>
      </c>
      <c r="F220" s="195"/>
      <c r="G220" s="196"/>
      <c r="H220" s="225">
        <v>1000</v>
      </c>
      <c r="I220" s="195">
        <v>1000</v>
      </c>
      <c r="J220" s="195"/>
      <c r="K220" s="196"/>
    </row>
    <row r="221" spans="1:11" s="10" customFormat="1" x14ac:dyDescent="0.25">
      <c r="A221" s="191"/>
      <c r="B221" s="192"/>
      <c r="C221" s="193" t="s">
        <v>307</v>
      </c>
      <c r="D221" s="239"/>
      <c r="E221" s="237"/>
      <c r="F221" s="237"/>
      <c r="G221" s="238"/>
      <c r="H221" s="239"/>
      <c r="I221" s="237"/>
      <c r="J221" s="237"/>
      <c r="K221" s="238"/>
    </row>
    <row r="222" spans="1:11" s="10" customFormat="1" x14ac:dyDescent="0.25">
      <c r="A222" s="191"/>
      <c r="B222" s="192"/>
      <c r="C222" s="193" t="s">
        <v>308</v>
      </c>
      <c r="D222" s="225">
        <v>20000</v>
      </c>
      <c r="E222" s="195">
        <v>20000</v>
      </c>
      <c r="F222" s="195"/>
      <c r="G222" s="196"/>
      <c r="H222" s="225">
        <v>20000</v>
      </c>
      <c r="I222" s="195">
        <v>20000</v>
      </c>
      <c r="J222" s="195"/>
      <c r="K222" s="196"/>
    </row>
    <row r="223" spans="1:11" s="10" customFormat="1" x14ac:dyDescent="0.25">
      <c r="A223" s="191"/>
      <c r="B223" s="192"/>
      <c r="C223" s="226" t="s">
        <v>309</v>
      </c>
      <c r="D223" s="225">
        <v>10368</v>
      </c>
      <c r="E223" s="195">
        <v>10368</v>
      </c>
      <c r="F223" s="195"/>
      <c r="G223" s="196"/>
      <c r="H223" s="225">
        <v>10368</v>
      </c>
      <c r="I223" s="195">
        <v>10368</v>
      </c>
      <c r="J223" s="195"/>
      <c r="K223" s="196"/>
    </row>
    <row r="224" spans="1:11" s="10" customFormat="1" x14ac:dyDescent="0.25">
      <c r="A224" s="191"/>
      <c r="B224" s="192"/>
      <c r="C224" s="193" t="s">
        <v>310</v>
      </c>
      <c r="D224" s="225">
        <v>4000</v>
      </c>
      <c r="E224" s="195"/>
      <c r="F224" s="195">
        <v>4000</v>
      </c>
      <c r="G224" s="196"/>
      <c r="H224" s="225">
        <v>4000</v>
      </c>
      <c r="I224" s="195"/>
      <c r="J224" s="195">
        <v>4000</v>
      </c>
      <c r="K224" s="196"/>
    </row>
    <row r="225" spans="1:11" s="10" customFormat="1" x14ac:dyDescent="0.25">
      <c r="A225" s="191"/>
      <c r="B225" s="192"/>
      <c r="C225" s="193" t="s">
        <v>311</v>
      </c>
      <c r="D225" s="225">
        <v>612</v>
      </c>
      <c r="E225" s="195">
        <v>612</v>
      </c>
      <c r="F225" s="195"/>
      <c r="G225" s="196"/>
      <c r="H225" s="225">
        <v>612</v>
      </c>
      <c r="I225" s="195">
        <v>612</v>
      </c>
      <c r="J225" s="195"/>
      <c r="K225" s="196"/>
    </row>
    <row r="226" spans="1:11" s="10" customFormat="1" x14ac:dyDescent="0.25">
      <c r="A226" s="191"/>
      <c r="B226" s="192"/>
      <c r="C226" s="193" t="s">
        <v>312</v>
      </c>
      <c r="D226" s="225">
        <v>14179</v>
      </c>
      <c r="E226" s="195">
        <v>14179</v>
      </c>
      <c r="F226" s="195"/>
      <c r="G226" s="196"/>
      <c r="H226" s="225">
        <v>14179</v>
      </c>
      <c r="I226" s="195">
        <v>14179</v>
      </c>
      <c r="J226" s="195"/>
      <c r="K226" s="196"/>
    </row>
    <row r="227" spans="1:11" s="10" customFormat="1" x14ac:dyDescent="0.25">
      <c r="A227" s="191"/>
      <c r="B227" s="192"/>
      <c r="C227" s="193" t="s">
        <v>313</v>
      </c>
      <c r="D227" s="225">
        <v>1900</v>
      </c>
      <c r="E227" s="195">
        <v>1900</v>
      </c>
      <c r="F227" s="195"/>
      <c r="G227" s="196"/>
      <c r="H227" s="225">
        <v>1900</v>
      </c>
      <c r="I227" s="195">
        <v>1900</v>
      </c>
      <c r="J227" s="195"/>
      <c r="K227" s="196"/>
    </row>
    <row r="228" spans="1:11" s="10" customFormat="1" x14ac:dyDescent="0.25">
      <c r="A228" s="191"/>
      <c r="B228" s="192"/>
      <c r="C228" s="226" t="s">
        <v>127</v>
      </c>
      <c r="D228" s="229">
        <v>3000</v>
      </c>
      <c r="E228" s="230"/>
      <c r="F228" s="230">
        <v>3000</v>
      </c>
      <c r="G228" s="231"/>
      <c r="H228" s="229">
        <v>3000</v>
      </c>
      <c r="I228" s="230"/>
      <c r="J228" s="230">
        <v>3000</v>
      </c>
      <c r="K228" s="231"/>
    </row>
    <row r="229" spans="1:11" s="22" customFormat="1" x14ac:dyDescent="0.25">
      <c r="A229" s="197"/>
      <c r="B229" s="192"/>
      <c r="C229" s="226" t="s">
        <v>128</v>
      </c>
      <c r="D229" s="229">
        <v>1000</v>
      </c>
      <c r="E229" s="230"/>
      <c r="F229" s="230">
        <v>1000</v>
      </c>
      <c r="G229" s="231"/>
      <c r="H229" s="229">
        <v>1000</v>
      </c>
      <c r="I229" s="230"/>
      <c r="J229" s="230">
        <v>1000</v>
      </c>
      <c r="K229" s="231"/>
    </row>
    <row r="230" spans="1:11" s="10" customFormat="1" x14ac:dyDescent="0.25">
      <c r="A230" s="191"/>
      <c r="B230" s="192"/>
      <c r="C230" s="226" t="s">
        <v>129</v>
      </c>
      <c r="D230" s="229">
        <v>2000</v>
      </c>
      <c r="E230" s="230"/>
      <c r="F230" s="230">
        <v>2000</v>
      </c>
      <c r="G230" s="231"/>
      <c r="H230" s="229">
        <v>581</v>
      </c>
      <c r="I230" s="230"/>
      <c r="J230" s="230">
        <v>581</v>
      </c>
      <c r="K230" s="231"/>
    </row>
    <row r="231" spans="1:11" s="10" customFormat="1" x14ac:dyDescent="0.25">
      <c r="A231" s="191"/>
      <c r="B231" s="192"/>
      <c r="C231" s="226" t="s">
        <v>130</v>
      </c>
      <c r="D231" s="229">
        <v>1000</v>
      </c>
      <c r="E231" s="230"/>
      <c r="F231" s="230">
        <v>1000</v>
      </c>
      <c r="G231" s="231"/>
      <c r="H231" s="229">
        <v>1000</v>
      </c>
      <c r="I231" s="230"/>
      <c r="J231" s="230">
        <v>1000</v>
      </c>
      <c r="K231" s="231"/>
    </row>
    <row r="232" spans="1:11" s="10" customFormat="1" x14ac:dyDescent="0.25">
      <c r="A232" s="191"/>
      <c r="B232" s="192"/>
      <c r="C232" s="226" t="s">
        <v>131</v>
      </c>
      <c r="D232" s="229">
        <v>100</v>
      </c>
      <c r="E232" s="230"/>
      <c r="F232" s="230">
        <v>100</v>
      </c>
      <c r="G232" s="231"/>
      <c r="H232" s="229">
        <v>100</v>
      </c>
      <c r="I232" s="230"/>
      <c r="J232" s="230">
        <v>100</v>
      </c>
      <c r="K232" s="231"/>
    </row>
    <row r="233" spans="1:11" s="10" customFormat="1" x14ac:dyDescent="0.25">
      <c r="A233" s="191"/>
      <c r="B233" s="192"/>
      <c r="C233" s="243" t="s">
        <v>2</v>
      </c>
      <c r="D233" s="232">
        <v>500</v>
      </c>
      <c r="E233" s="230">
        <v>500</v>
      </c>
      <c r="F233" s="230"/>
      <c r="G233" s="233"/>
      <c r="H233" s="232">
        <v>500</v>
      </c>
      <c r="I233" s="230">
        <v>500</v>
      </c>
      <c r="J233" s="230"/>
      <c r="K233" s="233"/>
    </row>
    <row r="234" spans="1:11" s="10" customFormat="1" x14ac:dyDescent="0.25">
      <c r="A234" s="191"/>
      <c r="B234" s="192"/>
      <c r="C234" s="243" t="s">
        <v>314</v>
      </c>
      <c r="D234" s="232">
        <v>1000</v>
      </c>
      <c r="E234" s="230"/>
      <c r="F234" s="230">
        <v>1000</v>
      </c>
      <c r="G234" s="233"/>
      <c r="H234" s="232">
        <v>1000</v>
      </c>
      <c r="I234" s="230"/>
      <c r="J234" s="230">
        <v>1000</v>
      </c>
      <c r="K234" s="233"/>
    </row>
    <row r="235" spans="1:11" s="10" customFormat="1" ht="30" x14ac:dyDescent="0.25">
      <c r="A235" s="191"/>
      <c r="B235" s="192"/>
      <c r="C235" s="243" t="s">
        <v>369</v>
      </c>
      <c r="D235" s="232">
        <v>67000</v>
      </c>
      <c r="E235" s="230">
        <v>67000</v>
      </c>
      <c r="F235" s="230"/>
      <c r="G235" s="233"/>
      <c r="H235" s="232">
        <v>67000</v>
      </c>
      <c r="I235" s="230">
        <v>67000</v>
      </c>
      <c r="J235" s="230"/>
      <c r="K235" s="233"/>
    </row>
    <row r="236" spans="1:11" s="10" customFormat="1" x14ac:dyDescent="0.25">
      <c r="A236" s="191"/>
      <c r="B236" s="192"/>
      <c r="C236" s="243" t="s">
        <v>370</v>
      </c>
      <c r="D236" s="232">
        <v>2362</v>
      </c>
      <c r="E236" s="230"/>
      <c r="F236" s="230">
        <v>2362</v>
      </c>
      <c r="G236" s="233"/>
      <c r="H236" s="232">
        <v>2362</v>
      </c>
      <c r="I236" s="230"/>
      <c r="J236" s="230">
        <v>2362</v>
      </c>
      <c r="K236" s="233"/>
    </row>
    <row r="237" spans="1:11" s="10" customFormat="1" x14ac:dyDescent="0.25">
      <c r="A237" s="191"/>
      <c r="B237" s="192"/>
      <c r="C237" s="243" t="s">
        <v>371</v>
      </c>
      <c r="D237" s="232">
        <v>1600</v>
      </c>
      <c r="E237" s="230">
        <v>1600</v>
      </c>
      <c r="F237" s="230"/>
      <c r="G237" s="233"/>
      <c r="H237" s="232">
        <v>3000</v>
      </c>
      <c r="I237" s="230">
        <v>3000</v>
      </c>
      <c r="J237" s="230"/>
      <c r="K237" s="233"/>
    </row>
    <row r="238" spans="1:11" s="10" customFormat="1" x14ac:dyDescent="0.25">
      <c r="A238" s="191"/>
      <c r="B238" s="192"/>
      <c r="C238" s="243" t="s">
        <v>434</v>
      </c>
      <c r="D238" s="232"/>
      <c r="E238" s="230"/>
      <c r="F238" s="230"/>
      <c r="G238" s="233"/>
      <c r="H238" s="232">
        <v>2500</v>
      </c>
      <c r="I238" s="230">
        <v>2500</v>
      </c>
      <c r="J238" s="230"/>
      <c r="K238" s="233"/>
    </row>
    <row r="239" spans="1:11" s="10" customFormat="1" x14ac:dyDescent="0.25">
      <c r="A239" s="191"/>
      <c r="B239" s="192"/>
      <c r="C239" s="243" t="s">
        <v>435</v>
      </c>
      <c r="D239" s="232"/>
      <c r="E239" s="230"/>
      <c r="F239" s="230"/>
      <c r="G239" s="233"/>
      <c r="H239" s="232">
        <v>1200</v>
      </c>
      <c r="I239" s="230">
        <v>1200</v>
      </c>
      <c r="J239" s="230"/>
      <c r="K239" s="233"/>
    </row>
    <row r="240" spans="1:11" s="10" customFormat="1" x14ac:dyDescent="0.25">
      <c r="A240" s="191"/>
      <c r="B240" s="192"/>
      <c r="C240" s="243" t="s">
        <v>436</v>
      </c>
      <c r="D240" s="232"/>
      <c r="E240" s="230"/>
      <c r="F240" s="230"/>
      <c r="G240" s="233"/>
      <c r="H240" s="232">
        <v>5000</v>
      </c>
      <c r="I240" s="230">
        <v>5000</v>
      </c>
      <c r="J240" s="230"/>
      <c r="K240" s="233"/>
    </row>
    <row r="241" spans="1:11" s="10" customFormat="1" x14ac:dyDescent="0.25">
      <c r="A241" s="191"/>
      <c r="B241" s="192"/>
      <c r="C241" s="243" t="s">
        <v>452</v>
      </c>
      <c r="D241" s="232"/>
      <c r="E241" s="230"/>
      <c r="F241" s="230"/>
      <c r="G241" s="233"/>
      <c r="H241" s="232">
        <v>7001</v>
      </c>
      <c r="I241" s="230">
        <v>7001</v>
      </c>
      <c r="J241" s="230"/>
      <c r="K241" s="233"/>
    </row>
    <row r="242" spans="1:11" s="10" customFormat="1" x14ac:dyDescent="0.25">
      <c r="A242" s="191"/>
      <c r="B242" s="192"/>
      <c r="C242" s="243" t="s">
        <v>453</v>
      </c>
      <c r="D242" s="232"/>
      <c r="E242" s="230"/>
      <c r="F242" s="230"/>
      <c r="G242" s="233"/>
      <c r="H242" s="232">
        <v>2500</v>
      </c>
      <c r="I242" s="230">
        <v>2500</v>
      </c>
      <c r="J242" s="230"/>
      <c r="K242" s="233"/>
    </row>
    <row r="243" spans="1:11" s="10" customFormat="1" x14ac:dyDescent="0.25">
      <c r="A243" s="191"/>
      <c r="B243" s="192"/>
      <c r="C243" s="199" t="s">
        <v>49</v>
      </c>
      <c r="D243" s="200">
        <f>SUM(D219:D237)</f>
        <v>166621</v>
      </c>
      <c r="E243" s="201">
        <f>SUM(E219:E237)</f>
        <v>152159</v>
      </c>
      <c r="F243" s="201">
        <f>SUM(F219:F237)</f>
        <v>14462</v>
      </c>
      <c r="G243" s="210">
        <f>SUM(G219:G237)</f>
        <v>0</v>
      </c>
      <c r="H243" s="200">
        <f>SUM(H219:H242)</f>
        <v>187803</v>
      </c>
      <c r="I243" s="201">
        <f>SUM(I219:I242)</f>
        <v>174760</v>
      </c>
      <c r="J243" s="201">
        <f>SUM(J219:J237)</f>
        <v>13043</v>
      </c>
      <c r="K243" s="210">
        <f>SUM(K219:K237)</f>
        <v>0</v>
      </c>
    </row>
    <row r="244" spans="1:11" s="10" customFormat="1" x14ac:dyDescent="0.25">
      <c r="A244" s="191"/>
      <c r="B244" s="192"/>
      <c r="C244" s="218"/>
      <c r="D244" s="239"/>
      <c r="E244" s="237"/>
      <c r="F244" s="237"/>
      <c r="G244" s="238"/>
      <c r="H244" s="239"/>
      <c r="I244" s="237"/>
      <c r="J244" s="237"/>
      <c r="K244" s="238"/>
    </row>
    <row r="245" spans="1:11" s="10" customFormat="1" x14ac:dyDescent="0.25">
      <c r="A245" s="216"/>
      <c r="B245" s="242"/>
      <c r="C245" s="193" t="s">
        <v>110</v>
      </c>
      <c r="D245" s="239"/>
      <c r="E245" s="237"/>
      <c r="F245" s="237"/>
      <c r="G245" s="238"/>
      <c r="H245" s="239"/>
      <c r="I245" s="237"/>
      <c r="J245" s="237"/>
      <c r="K245" s="238"/>
    </row>
    <row r="246" spans="1:11" s="10" customFormat="1" ht="30" x14ac:dyDescent="0.25">
      <c r="A246" s="216"/>
      <c r="B246" s="242"/>
      <c r="C246" s="226" t="s">
        <v>145</v>
      </c>
      <c r="D246" s="229">
        <v>1000</v>
      </c>
      <c r="E246" s="230">
        <v>1000</v>
      </c>
      <c r="F246" s="230"/>
      <c r="G246" s="231"/>
      <c r="H246" s="229">
        <v>0</v>
      </c>
      <c r="I246" s="230">
        <v>0</v>
      </c>
      <c r="J246" s="230"/>
      <c r="K246" s="231"/>
    </row>
    <row r="247" spans="1:11" s="10" customFormat="1" ht="30" x14ac:dyDescent="0.25">
      <c r="A247" s="216"/>
      <c r="B247" s="242"/>
      <c r="C247" s="226" t="s">
        <v>161</v>
      </c>
      <c r="D247" s="229">
        <v>21453</v>
      </c>
      <c r="E247" s="230">
        <v>21453</v>
      </c>
      <c r="F247" s="230"/>
      <c r="G247" s="231"/>
      <c r="H247" s="229">
        <v>15203</v>
      </c>
      <c r="I247" s="230">
        <v>15203</v>
      </c>
      <c r="J247" s="230"/>
      <c r="K247" s="231"/>
    </row>
    <row r="248" spans="1:11" s="10" customFormat="1" x14ac:dyDescent="0.25">
      <c r="A248" s="216"/>
      <c r="B248" s="242"/>
      <c r="C248" s="226" t="s">
        <v>315</v>
      </c>
      <c r="D248" s="232">
        <v>1715</v>
      </c>
      <c r="E248" s="230">
        <v>1715</v>
      </c>
      <c r="F248" s="230"/>
      <c r="G248" s="233"/>
      <c r="H248" s="232">
        <v>1715</v>
      </c>
      <c r="I248" s="230">
        <v>1715</v>
      </c>
      <c r="J248" s="230"/>
      <c r="K248" s="233"/>
    </row>
    <row r="249" spans="1:11" s="10" customFormat="1" x14ac:dyDescent="0.25">
      <c r="A249" s="216"/>
      <c r="B249" s="192"/>
      <c r="C249" s="199" t="s">
        <v>49</v>
      </c>
      <c r="D249" s="227">
        <f t="shared" ref="D249:G249" si="30">SUM(D246:D248)</f>
        <v>24168</v>
      </c>
      <c r="E249" s="223">
        <f t="shared" si="30"/>
        <v>24168</v>
      </c>
      <c r="F249" s="223">
        <f t="shared" si="30"/>
        <v>0</v>
      </c>
      <c r="G249" s="228">
        <f t="shared" si="30"/>
        <v>0</v>
      </c>
      <c r="H249" s="227">
        <f t="shared" ref="H249:K249" si="31">SUM(H246:H248)</f>
        <v>16918</v>
      </c>
      <c r="I249" s="223">
        <f t="shared" si="31"/>
        <v>16918</v>
      </c>
      <c r="J249" s="223">
        <f t="shared" si="31"/>
        <v>0</v>
      </c>
      <c r="K249" s="228">
        <f t="shared" si="31"/>
        <v>0</v>
      </c>
    </row>
    <row r="250" spans="1:11" s="10" customFormat="1" x14ac:dyDescent="0.25">
      <c r="A250" s="216"/>
      <c r="B250" s="192"/>
      <c r="C250" s="218"/>
      <c r="D250" s="239"/>
      <c r="E250" s="237"/>
      <c r="F250" s="237"/>
      <c r="G250" s="238"/>
      <c r="H250" s="239"/>
      <c r="I250" s="237"/>
      <c r="J250" s="237"/>
      <c r="K250" s="238"/>
    </row>
    <row r="251" spans="1:11" s="10" customFormat="1" x14ac:dyDescent="0.25">
      <c r="A251" s="216"/>
      <c r="B251" s="242"/>
      <c r="C251" s="193" t="s">
        <v>94</v>
      </c>
      <c r="D251" s="225">
        <v>5000</v>
      </c>
      <c r="E251" s="195">
        <v>5000</v>
      </c>
      <c r="F251" s="195"/>
      <c r="G251" s="196"/>
      <c r="H251" s="225">
        <v>0</v>
      </c>
      <c r="I251" s="195">
        <v>0</v>
      </c>
      <c r="J251" s="195"/>
      <c r="K251" s="196"/>
    </row>
    <row r="252" spans="1:11" s="10" customFormat="1" x14ac:dyDescent="0.25">
      <c r="A252" s="216"/>
      <c r="B252" s="242"/>
      <c r="C252" s="193"/>
      <c r="D252" s="225"/>
      <c r="E252" s="195"/>
      <c r="F252" s="195"/>
      <c r="G252" s="196"/>
      <c r="H252" s="225"/>
      <c r="I252" s="195"/>
      <c r="J252" s="195"/>
      <c r="K252" s="196"/>
    </row>
    <row r="253" spans="1:11" s="10" customFormat="1" ht="30" x14ac:dyDescent="0.25">
      <c r="A253" s="216"/>
      <c r="B253" s="242"/>
      <c r="C253" s="226" t="s">
        <v>153</v>
      </c>
      <c r="D253" s="225"/>
      <c r="E253" s="195"/>
      <c r="F253" s="195"/>
      <c r="G253" s="196"/>
      <c r="H253" s="225"/>
      <c r="I253" s="195"/>
      <c r="J253" s="195"/>
      <c r="K253" s="196"/>
    </row>
    <row r="254" spans="1:11" s="10" customFormat="1" x14ac:dyDescent="0.25">
      <c r="A254" s="216"/>
      <c r="B254" s="242"/>
      <c r="C254" s="243" t="s">
        <v>316</v>
      </c>
      <c r="D254" s="232">
        <v>1400</v>
      </c>
      <c r="E254" s="230">
        <v>1400</v>
      </c>
      <c r="F254" s="230"/>
      <c r="G254" s="233"/>
      <c r="H254" s="232">
        <v>1400</v>
      </c>
      <c r="I254" s="230">
        <v>1400</v>
      </c>
      <c r="J254" s="230"/>
      <c r="K254" s="233"/>
    </row>
    <row r="255" spans="1:11" s="10" customFormat="1" x14ac:dyDescent="0.25">
      <c r="A255" s="216"/>
      <c r="B255" s="192"/>
      <c r="C255" s="199" t="s">
        <v>49</v>
      </c>
      <c r="D255" s="227">
        <f t="shared" ref="D255:G255" si="32">SUM(D254:D254)</f>
        <v>1400</v>
      </c>
      <c r="E255" s="223">
        <f t="shared" si="32"/>
        <v>1400</v>
      </c>
      <c r="F255" s="223">
        <f t="shared" si="32"/>
        <v>0</v>
      </c>
      <c r="G255" s="228">
        <f t="shared" si="32"/>
        <v>0</v>
      </c>
      <c r="H255" s="227">
        <f t="shared" ref="H255:K255" si="33">SUM(H254:H254)</f>
        <v>1400</v>
      </c>
      <c r="I255" s="223">
        <f t="shared" si="33"/>
        <v>1400</v>
      </c>
      <c r="J255" s="223">
        <f t="shared" si="33"/>
        <v>0</v>
      </c>
      <c r="K255" s="228">
        <f t="shared" si="33"/>
        <v>0</v>
      </c>
    </row>
    <row r="256" spans="1:11" s="10" customFormat="1" x14ac:dyDescent="0.25">
      <c r="A256" s="216"/>
      <c r="B256" s="192"/>
      <c r="C256" s="193"/>
      <c r="D256" s="239"/>
      <c r="E256" s="237"/>
      <c r="F256" s="237"/>
      <c r="G256" s="238"/>
      <c r="H256" s="239"/>
      <c r="I256" s="237"/>
      <c r="J256" s="237"/>
      <c r="K256" s="238"/>
    </row>
    <row r="257" spans="1:11" s="10" customFormat="1" x14ac:dyDescent="0.25">
      <c r="A257" s="216"/>
      <c r="B257" s="192"/>
      <c r="C257" s="218" t="s">
        <v>89</v>
      </c>
      <c r="D257" s="227">
        <f t="shared" ref="D257:G257" si="34">D216+D243+D249+D251+D255</f>
        <v>515622</v>
      </c>
      <c r="E257" s="223">
        <f t="shared" si="34"/>
        <v>338158</v>
      </c>
      <c r="F257" s="223">
        <f t="shared" si="34"/>
        <v>177464</v>
      </c>
      <c r="G257" s="228">
        <f t="shared" si="34"/>
        <v>0</v>
      </c>
      <c r="H257" s="227">
        <f t="shared" ref="H257:K257" si="35">H216+H243+H249+H251+H255</f>
        <v>555806</v>
      </c>
      <c r="I257" s="223">
        <f t="shared" si="35"/>
        <v>379761</v>
      </c>
      <c r="J257" s="223">
        <f t="shared" si="35"/>
        <v>176045</v>
      </c>
      <c r="K257" s="228">
        <f t="shared" si="35"/>
        <v>0</v>
      </c>
    </row>
    <row r="258" spans="1:11" s="10" customFormat="1" x14ac:dyDescent="0.25">
      <c r="A258" s="191"/>
      <c r="B258" s="192"/>
      <c r="C258" s="218"/>
      <c r="D258" s="239"/>
      <c r="E258" s="237"/>
      <c r="F258" s="237"/>
      <c r="G258" s="238"/>
      <c r="H258" s="239"/>
      <c r="I258" s="237"/>
      <c r="J258" s="237"/>
      <c r="K258" s="238"/>
    </row>
    <row r="259" spans="1:11" s="10" customFormat="1" x14ac:dyDescent="0.25">
      <c r="A259" s="191"/>
      <c r="B259" s="192" t="s">
        <v>44</v>
      </c>
      <c r="C259" s="193" t="s">
        <v>83</v>
      </c>
      <c r="D259" s="239"/>
      <c r="E259" s="237"/>
      <c r="F259" s="237"/>
      <c r="G259" s="238"/>
      <c r="H259" s="239"/>
      <c r="I259" s="237"/>
      <c r="J259" s="237"/>
      <c r="K259" s="238"/>
    </row>
    <row r="260" spans="1:11" s="10" customFormat="1" x14ac:dyDescent="0.25">
      <c r="A260" s="191"/>
      <c r="B260" s="192"/>
      <c r="C260" s="193" t="s">
        <v>146</v>
      </c>
      <c r="D260" s="225">
        <v>7100</v>
      </c>
      <c r="E260" s="195">
        <v>7100</v>
      </c>
      <c r="F260" s="195"/>
      <c r="G260" s="196"/>
      <c r="H260" s="225">
        <f>7100+197</f>
        <v>7297</v>
      </c>
      <c r="I260" s="195">
        <v>7297</v>
      </c>
      <c r="J260" s="195"/>
      <c r="K260" s="196"/>
    </row>
    <row r="261" spans="1:11" s="10" customFormat="1" x14ac:dyDescent="0.25">
      <c r="A261" s="191"/>
      <c r="B261" s="192"/>
      <c r="C261" s="193" t="s">
        <v>372</v>
      </c>
      <c r="D261" s="194">
        <v>2500</v>
      </c>
      <c r="E261" s="195">
        <v>2500</v>
      </c>
      <c r="F261" s="195"/>
      <c r="G261" s="196"/>
      <c r="H261" s="194">
        <v>2500</v>
      </c>
      <c r="I261" s="195">
        <v>2500</v>
      </c>
      <c r="J261" s="195"/>
      <c r="K261" s="196"/>
    </row>
    <row r="262" spans="1:11" s="10" customFormat="1" x14ac:dyDescent="0.25">
      <c r="A262" s="191"/>
      <c r="B262" s="192"/>
      <c r="C262" s="226" t="s">
        <v>467</v>
      </c>
      <c r="D262" s="194">
        <v>3000</v>
      </c>
      <c r="E262" s="195">
        <v>3000</v>
      </c>
      <c r="F262" s="195"/>
      <c r="G262" s="196"/>
      <c r="H262" s="194">
        <v>5000</v>
      </c>
      <c r="I262" s="195">
        <v>5000</v>
      </c>
      <c r="J262" s="195"/>
      <c r="K262" s="196"/>
    </row>
    <row r="263" spans="1:11" s="10" customFormat="1" x14ac:dyDescent="0.25">
      <c r="A263" s="191"/>
      <c r="B263" s="192"/>
      <c r="C263" s="226" t="s">
        <v>317</v>
      </c>
      <c r="D263" s="194">
        <v>5000</v>
      </c>
      <c r="E263" s="195">
        <v>5000</v>
      </c>
      <c r="F263" s="195"/>
      <c r="G263" s="196"/>
      <c r="H263" s="194">
        <v>5000</v>
      </c>
      <c r="I263" s="195">
        <v>5000</v>
      </c>
      <c r="J263" s="195"/>
      <c r="K263" s="196"/>
    </row>
    <row r="264" spans="1:11" s="10" customFormat="1" x14ac:dyDescent="0.25">
      <c r="A264" s="191"/>
      <c r="B264" s="192"/>
      <c r="C264" s="226" t="s">
        <v>318</v>
      </c>
      <c r="D264" s="194">
        <v>1500</v>
      </c>
      <c r="E264" s="195">
        <v>1500</v>
      </c>
      <c r="F264" s="195"/>
      <c r="G264" s="196"/>
      <c r="H264" s="194">
        <v>1500</v>
      </c>
      <c r="I264" s="195">
        <v>1500</v>
      </c>
      <c r="J264" s="195"/>
      <c r="K264" s="196"/>
    </row>
    <row r="265" spans="1:11" s="10" customFormat="1" x14ac:dyDescent="0.25">
      <c r="A265" s="191"/>
      <c r="B265" s="192"/>
      <c r="C265" s="226" t="s">
        <v>319</v>
      </c>
      <c r="D265" s="194">
        <v>2000</v>
      </c>
      <c r="E265" s="195">
        <v>2000</v>
      </c>
      <c r="F265" s="195"/>
      <c r="G265" s="196"/>
      <c r="H265" s="194">
        <v>2000</v>
      </c>
      <c r="I265" s="195">
        <v>2000</v>
      </c>
      <c r="J265" s="195"/>
      <c r="K265" s="196"/>
    </row>
    <row r="266" spans="1:11" s="10" customFormat="1" x14ac:dyDescent="0.25">
      <c r="A266" s="191"/>
      <c r="B266" s="192"/>
      <c r="C266" s="226" t="s">
        <v>320</v>
      </c>
      <c r="D266" s="194">
        <v>2722</v>
      </c>
      <c r="E266" s="195">
        <v>2722</v>
      </c>
      <c r="F266" s="195"/>
      <c r="G266" s="196"/>
      <c r="H266" s="194">
        <v>2722</v>
      </c>
      <c r="I266" s="195">
        <v>2722</v>
      </c>
      <c r="J266" s="195"/>
      <c r="K266" s="196"/>
    </row>
    <row r="267" spans="1:11" s="10" customFormat="1" x14ac:dyDescent="0.25">
      <c r="A267" s="191"/>
      <c r="B267" s="192"/>
      <c r="C267" s="226" t="s">
        <v>321</v>
      </c>
      <c r="D267" s="194">
        <v>6000</v>
      </c>
      <c r="E267" s="195">
        <v>6000</v>
      </c>
      <c r="F267" s="195"/>
      <c r="G267" s="196"/>
      <c r="H267" s="194">
        <v>8854</v>
      </c>
      <c r="I267" s="195">
        <v>8854</v>
      </c>
      <c r="J267" s="195"/>
      <c r="K267" s="196"/>
    </row>
    <row r="268" spans="1:11" s="10" customFormat="1" x14ac:dyDescent="0.25">
      <c r="A268" s="191"/>
      <c r="B268" s="192"/>
      <c r="C268" s="226" t="s">
        <v>322</v>
      </c>
      <c r="D268" s="232">
        <v>1500</v>
      </c>
      <c r="E268" s="230">
        <v>1500</v>
      </c>
      <c r="F268" s="230"/>
      <c r="G268" s="233"/>
      <c r="H268" s="232">
        <v>1500</v>
      </c>
      <c r="I268" s="230">
        <v>1500</v>
      </c>
      <c r="J268" s="230"/>
      <c r="K268" s="233"/>
    </row>
    <row r="269" spans="1:11" s="10" customFormat="1" x14ac:dyDescent="0.25">
      <c r="A269" s="191"/>
      <c r="B269" s="192"/>
      <c r="C269" s="226" t="s">
        <v>323</v>
      </c>
      <c r="D269" s="232">
        <v>2464</v>
      </c>
      <c r="E269" s="230">
        <v>2464</v>
      </c>
      <c r="F269" s="230"/>
      <c r="G269" s="233"/>
      <c r="H269" s="232">
        <v>2464</v>
      </c>
      <c r="I269" s="230">
        <v>2464</v>
      </c>
      <c r="J269" s="230"/>
      <c r="K269" s="233"/>
    </row>
    <row r="270" spans="1:11" s="10" customFormat="1" x14ac:dyDescent="0.25">
      <c r="A270" s="191"/>
      <c r="B270" s="192"/>
      <c r="C270" s="226" t="s">
        <v>324</v>
      </c>
      <c r="D270" s="232">
        <v>1000</v>
      </c>
      <c r="E270" s="230">
        <v>1000</v>
      </c>
      <c r="F270" s="230"/>
      <c r="G270" s="233"/>
      <c r="H270" s="232">
        <v>1000</v>
      </c>
      <c r="I270" s="230">
        <v>1000</v>
      </c>
      <c r="J270" s="230"/>
      <c r="K270" s="233"/>
    </row>
    <row r="271" spans="1:11" s="10" customFormat="1" ht="30" x14ac:dyDescent="0.25">
      <c r="A271" s="191"/>
      <c r="B271" s="192"/>
      <c r="C271" s="226" t="s">
        <v>325</v>
      </c>
      <c r="D271" s="232">
        <v>3000</v>
      </c>
      <c r="E271" s="230">
        <v>3000</v>
      </c>
      <c r="F271" s="230"/>
      <c r="G271" s="233"/>
      <c r="H271" s="232">
        <v>3000</v>
      </c>
      <c r="I271" s="230">
        <v>3000</v>
      </c>
      <c r="J271" s="230"/>
      <c r="K271" s="233"/>
    </row>
    <row r="272" spans="1:11" s="10" customFormat="1" x14ac:dyDescent="0.25">
      <c r="A272" s="191"/>
      <c r="B272" s="192"/>
      <c r="C272" s="226" t="s">
        <v>326</v>
      </c>
      <c r="D272" s="232">
        <v>2133</v>
      </c>
      <c r="E272" s="230">
        <v>2133</v>
      </c>
      <c r="F272" s="230"/>
      <c r="G272" s="233"/>
      <c r="H272" s="232">
        <v>2133</v>
      </c>
      <c r="I272" s="230">
        <v>2133</v>
      </c>
      <c r="J272" s="230"/>
      <c r="K272" s="233"/>
    </row>
    <row r="273" spans="1:11" s="10" customFormat="1" x14ac:dyDescent="0.25">
      <c r="A273" s="191"/>
      <c r="B273" s="192"/>
      <c r="C273" s="226" t="s">
        <v>327</v>
      </c>
      <c r="D273" s="232">
        <v>1361</v>
      </c>
      <c r="E273" s="230">
        <v>1361</v>
      </c>
      <c r="F273" s="230"/>
      <c r="G273" s="233"/>
      <c r="H273" s="232">
        <v>1361</v>
      </c>
      <c r="I273" s="230">
        <v>1361</v>
      </c>
      <c r="J273" s="230"/>
      <c r="K273" s="233"/>
    </row>
    <row r="274" spans="1:11" s="10" customFormat="1" x14ac:dyDescent="0.25">
      <c r="A274" s="191"/>
      <c r="B274" s="192"/>
      <c r="C274" s="226" t="s">
        <v>328</v>
      </c>
      <c r="D274" s="232">
        <v>770</v>
      </c>
      <c r="E274" s="230">
        <v>770</v>
      </c>
      <c r="F274" s="230"/>
      <c r="G274" s="233"/>
      <c r="H274" s="232">
        <v>770</v>
      </c>
      <c r="I274" s="230">
        <v>770</v>
      </c>
      <c r="J274" s="230"/>
      <c r="K274" s="233"/>
    </row>
    <row r="275" spans="1:11" s="10" customFormat="1" x14ac:dyDescent="0.25">
      <c r="A275" s="191"/>
      <c r="B275" s="192"/>
      <c r="C275" s="226" t="s">
        <v>329</v>
      </c>
      <c r="D275" s="232">
        <v>500</v>
      </c>
      <c r="E275" s="230">
        <v>500</v>
      </c>
      <c r="F275" s="230"/>
      <c r="G275" s="233"/>
      <c r="H275" s="232">
        <v>500</v>
      </c>
      <c r="I275" s="230">
        <v>500</v>
      </c>
      <c r="J275" s="230"/>
      <c r="K275" s="233"/>
    </row>
    <row r="276" spans="1:11" s="10" customFormat="1" x14ac:dyDescent="0.25">
      <c r="A276" s="191"/>
      <c r="B276" s="192"/>
      <c r="C276" s="226" t="s">
        <v>330</v>
      </c>
      <c r="D276" s="232">
        <v>54825</v>
      </c>
      <c r="E276" s="230">
        <v>54825</v>
      </c>
      <c r="F276" s="230"/>
      <c r="G276" s="233"/>
      <c r="H276" s="232">
        <v>54825</v>
      </c>
      <c r="I276" s="230">
        <v>54825</v>
      </c>
      <c r="J276" s="230"/>
      <c r="K276" s="233"/>
    </row>
    <row r="277" spans="1:11" s="10" customFormat="1" x14ac:dyDescent="0.25">
      <c r="A277" s="191"/>
      <c r="B277" s="192"/>
      <c r="C277" s="226" t="s">
        <v>331</v>
      </c>
      <c r="D277" s="232">
        <v>28385</v>
      </c>
      <c r="E277" s="230">
        <v>28385</v>
      </c>
      <c r="F277" s="230"/>
      <c r="G277" s="233"/>
      <c r="H277" s="232">
        <v>28385</v>
      </c>
      <c r="I277" s="230">
        <v>28385</v>
      </c>
      <c r="J277" s="230"/>
      <c r="K277" s="233"/>
    </row>
    <row r="278" spans="1:11" s="10" customFormat="1" ht="30" x14ac:dyDescent="0.25">
      <c r="A278" s="191"/>
      <c r="B278" s="192"/>
      <c r="C278" s="226" t="s">
        <v>332</v>
      </c>
      <c r="D278" s="232">
        <v>800</v>
      </c>
      <c r="E278" s="230">
        <v>800</v>
      </c>
      <c r="F278" s="230"/>
      <c r="G278" s="233"/>
      <c r="H278" s="232">
        <v>800</v>
      </c>
      <c r="I278" s="230">
        <v>800</v>
      </c>
      <c r="J278" s="230"/>
      <c r="K278" s="233"/>
    </row>
    <row r="279" spans="1:11" s="10" customFormat="1" x14ac:dyDescent="0.25">
      <c r="A279" s="191"/>
      <c r="B279" s="192"/>
      <c r="C279" s="226" t="s">
        <v>333</v>
      </c>
      <c r="D279" s="232">
        <v>2702</v>
      </c>
      <c r="E279" s="230">
        <v>2702</v>
      </c>
      <c r="F279" s="230"/>
      <c r="G279" s="233"/>
      <c r="H279" s="232">
        <v>3515</v>
      </c>
      <c r="I279" s="230">
        <v>3515</v>
      </c>
      <c r="J279" s="230"/>
      <c r="K279" s="233"/>
    </row>
    <row r="280" spans="1:11" s="10" customFormat="1" ht="30" x14ac:dyDescent="0.25">
      <c r="A280" s="191"/>
      <c r="B280" s="192"/>
      <c r="C280" s="226" t="s">
        <v>334</v>
      </c>
      <c r="D280" s="232">
        <v>250</v>
      </c>
      <c r="E280" s="230">
        <v>250</v>
      </c>
      <c r="F280" s="230"/>
      <c r="G280" s="233"/>
      <c r="H280" s="232">
        <v>250</v>
      </c>
      <c r="I280" s="230">
        <v>250</v>
      </c>
      <c r="J280" s="230"/>
      <c r="K280" s="233"/>
    </row>
    <row r="281" spans="1:11" s="10" customFormat="1" x14ac:dyDescent="0.25">
      <c r="A281" s="191"/>
      <c r="B281" s="192"/>
      <c r="C281" s="226" t="s">
        <v>335</v>
      </c>
      <c r="D281" s="232">
        <v>1400</v>
      </c>
      <c r="E281" s="230">
        <v>1400</v>
      </c>
      <c r="F281" s="230"/>
      <c r="G281" s="233"/>
      <c r="H281" s="232">
        <v>1400</v>
      </c>
      <c r="I281" s="230">
        <v>1400</v>
      </c>
      <c r="J281" s="230"/>
      <c r="K281" s="233"/>
    </row>
    <row r="282" spans="1:11" s="10" customFormat="1" ht="30" x14ac:dyDescent="0.25">
      <c r="A282" s="191"/>
      <c r="B282" s="192"/>
      <c r="C282" s="226" t="s">
        <v>336</v>
      </c>
      <c r="D282" s="232">
        <v>2412</v>
      </c>
      <c r="E282" s="230">
        <v>2412</v>
      </c>
      <c r="F282" s="230"/>
      <c r="G282" s="233"/>
      <c r="H282" s="232">
        <v>2412</v>
      </c>
      <c r="I282" s="230">
        <v>2412</v>
      </c>
      <c r="J282" s="230"/>
      <c r="K282" s="233"/>
    </row>
    <row r="283" spans="1:11" s="10" customFormat="1" x14ac:dyDescent="0.25">
      <c r="A283" s="191"/>
      <c r="B283" s="192"/>
      <c r="C283" s="226" t="s">
        <v>337</v>
      </c>
      <c r="D283" s="232">
        <v>1000</v>
      </c>
      <c r="E283" s="230">
        <v>1000</v>
      </c>
      <c r="F283" s="230"/>
      <c r="G283" s="233"/>
      <c r="H283" s="232">
        <v>1000</v>
      </c>
      <c r="I283" s="230">
        <v>1000</v>
      </c>
      <c r="J283" s="230"/>
      <c r="K283" s="233"/>
    </row>
    <row r="284" spans="1:11" s="10" customFormat="1" x14ac:dyDescent="0.25">
      <c r="A284" s="191"/>
      <c r="B284" s="192"/>
      <c r="C284" s="226" t="s">
        <v>338</v>
      </c>
      <c r="D284" s="232">
        <v>1500</v>
      </c>
      <c r="E284" s="230">
        <v>1500</v>
      </c>
      <c r="F284" s="230"/>
      <c r="G284" s="233"/>
      <c r="H284" s="232">
        <v>1500</v>
      </c>
      <c r="I284" s="230">
        <v>1500</v>
      </c>
      <c r="J284" s="230"/>
      <c r="K284" s="233"/>
    </row>
    <row r="285" spans="1:11" s="10" customFormat="1" x14ac:dyDescent="0.25">
      <c r="A285" s="191"/>
      <c r="B285" s="192"/>
      <c r="C285" s="226" t="s">
        <v>339</v>
      </c>
      <c r="D285" s="232">
        <v>1000</v>
      </c>
      <c r="E285" s="230">
        <v>1000</v>
      </c>
      <c r="F285" s="230"/>
      <c r="G285" s="233"/>
      <c r="H285" s="232">
        <v>1000</v>
      </c>
      <c r="I285" s="230">
        <v>1000</v>
      </c>
      <c r="J285" s="230"/>
      <c r="K285" s="233"/>
    </row>
    <row r="286" spans="1:11" s="10" customFormat="1" x14ac:dyDescent="0.25">
      <c r="A286" s="191"/>
      <c r="B286" s="192"/>
      <c r="C286" s="226" t="s">
        <v>340</v>
      </c>
      <c r="D286" s="232">
        <v>5000</v>
      </c>
      <c r="E286" s="230">
        <v>5000</v>
      </c>
      <c r="F286" s="230"/>
      <c r="G286" s="233"/>
      <c r="H286" s="232">
        <v>5000</v>
      </c>
      <c r="I286" s="230">
        <v>5000</v>
      </c>
      <c r="J286" s="230"/>
      <c r="K286" s="233"/>
    </row>
    <row r="287" spans="1:11" s="10" customFormat="1" ht="30" x14ac:dyDescent="0.25">
      <c r="A287" s="191"/>
      <c r="B287" s="192"/>
      <c r="C287" s="226" t="s">
        <v>341</v>
      </c>
      <c r="D287" s="232">
        <v>412</v>
      </c>
      <c r="E287" s="230">
        <v>412</v>
      </c>
      <c r="F287" s="230"/>
      <c r="G287" s="233"/>
      <c r="H287" s="232">
        <v>412</v>
      </c>
      <c r="I287" s="230">
        <v>412</v>
      </c>
      <c r="J287" s="230"/>
      <c r="K287" s="233"/>
    </row>
    <row r="288" spans="1:11" s="10" customFormat="1" x14ac:dyDescent="0.25">
      <c r="A288" s="191"/>
      <c r="B288" s="192"/>
      <c r="C288" s="226" t="s">
        <v>342</v>
      </c>
      <c r="D288" s="232">
        <v>457</v>
      </c>
      <c r="E288" s="230">
        <v>457</v>
      </c>
      <c r="F288" s="230"/>
      <c r="G288" s="233"/>
      <c r="H288" s="232">
        <v>457</v>
      </c>
      <c r="I288" s="230">
        <v>457</v>
      </c>
      <c r="J288" s="230"/>
      <c r="K288" s="233"/>
    </row>
    <row r="289" spans="1:11" s="10" customFormat="1" ht="30" x14ac:dyDescent="0.25">
      <c r="A289" s="191"/>
      <c r="B289" s="192"/>
      <c r="C289" s="226" t="s">
        <v>343</v>
      </c>
      <c r="D289" s="232">
        <v>570</v>
      </c>
      <c r="E289" s="230">
        <v>570</v>
      </c>
      <c r="F289" s="230"/>
      <c r="G289" s="233"/>
      <c r="H289" s="232">
        <v>1800</v>
      </c>
      <c r="I289" s="230">
        <v>1800</v>
      </c>
      <c r="J289" s="230"/>
      <c r="K289" s="233"/>
    </row>
    <row r="290" spans="1:11" s="10" customFormat="1" ht="30" x14ac:dyDescent="0.25">
      <c r="A290" s="191"/>
      <c r="B290" s="192"/>
      <c r="C290" s="226" t="s">
        <v>466</v>
      </c>
      <c r="D290" s="232">
        <v>1500</v>
      </c>
      <c r="E290" s="230">
        <v>1500</v>
      </c>
      <c r="F290" s="230"/>
      <c r="G290" s="233"/>
      <c r="H290" s="232">
        <v>1000</v>
      </c>
      <c r="I290" s="230">
        <v>1000</v>
      </c>
      <c r="J290" s="230"/>
      <c r="K290" s="233"/>
    </row>
    <row r="291" spans="1:11" s="10" customFormat="1" x14ac:dyDescent="0.25">
      <c r="A291" s="191"/>
      <c r="B291" s="192"/>
      <c r="C291" s="226" t="s">
        <v>437</v>
      </c>
      <c r="D291" s="232"/>
      <c r="E291" s="230"/>
      <c r="F291" s="230"/>
      <c r="G291" s="233"/>
      <c r="H291" s="232">
        <v>500</v>
      </c>
      <c r="I291" s="230">
        <v>500</v>
      </c>
      <c r="J291" s="230"/>
      <c r="K291" s="233"/>
    </row>
    <row r="292" spans="1:11" s="10" customFormat="1" x14ac:dyDescent="0.25">
      <c r="A292" s="191"/>
      <c r="B292" s="192"/>
      <c r="C292" s="226" t="s">
        <v>438</v>
      </c>
      <c r="D292" s="232"/>
      <c r="E292" s="230"/>
      <c r="F292" s="230"/>
      <c r="G292" s="233"/>
      <c r="H292" s="232">
        <v>1370</v>
      </c>
      <c r="I292" s="230"/>
      <c r="J292" s="230">
        <v>1370</v>
      </c>
      <c r="K292" s="233"/>
    </row>
    <row r="293" spans="1:11" s="10" customFormat="1" x14ac:dyDescent="0.25">
      <c r="A293" s="191"/>
      <c r="B293" s="192"/>
      <c r="C293" s="226" t="s">
        <v>481</v>
      </c>
      <c r="D293" s="232"/>
      <c r="E293" s="230"/>
      <c r="F293" s="230"/>
      <c r="G293" s="233"/>
      <c r="H293" s="232">
        <v>250000</v>
      </c>
      <c r="I293" s="230">
        <v>250000</v>
      </c>
      <c r="J293" s="230"/>
      <c r="K293" s="233"/>
    </row>
    <row r="294" spans="1:11" s="10" customFormat="1" x14ac:dyDescent="0.25">
      <c r="A294" s="191"/>
      <c r="B294" s="192"/>
      <c r="C294" s="226" t="s">
        <v>468</v>
      </c>
      <c r="D294" s="232"/>
      <c r="E294" s="230"/>
      <c r="F294" s="230"/>
      <c r="G294" s="233"/>
      <c r="H294" s="232">
        <v>730</v>
      </c>
      <c r="I294" s="230">
        <v>730</v>
      </c>
      <c r="J294" s="230"/>
      <c r="K294" s="233"/>
    </row>
    <row r="295" spans="1:11" s="10" customFormat="1" x14ac:dyDescent="0.25">
      <c r="A295" s="191"/>
      <c r="B295" s="192"/>
      <c r="C295" s="226" t="s">
        <v>469</v>
      </c>
      <c r="D295" s="232"/>
      <c r="E295" s="230"/>
      <c r="F295" s="230"/>
      <c r="G295" s="233"/>
      <c r="H295" s="232">
        <v>2300</v>
      </c>
      <c r="I295" s="230">
        <v>2300</v>
      </c>
      <c r="J295" s="230"/>
      <c r="K295" s="233"/>
    </row>
    <row r="296" spans="1:11" s="10" customFormat="1" x14ac:dyDescent="0.25">
      <c r="A296" s="191"/>
      <c r="B296" s="192"/>
      <c r="C296" s="226" t="s">
        <v>470</v>
      </c>
      <c r="D296" s="232"/>
      <c r="E296" s="230"/>
      <c r="F296" s="230"/>
      <c r="G296" s="233"/>
      <c r="H296" s="232">
        <v>1270</v>
      </c>
      <c r="I296" s="230">
        <v>1270</v>
      </c>
      <c r="J296" s="230"/>
      <c r="K296" s="233"/>
    </row>
    <row r="297" spans="1:11" s="10" customFormat="1" x14ac:dyDescent="0.25">
      <c r="A297" s="191"/>
      <c r="B297" s="192"/>
      <c r="C297" s="226" t="s">
        <v>480</v>
      </c>
      <c r="D297" s="232"/>
      <c r="E297" s="230"/>
      <c r="F297" s="230"/>
      <c r="G297" s="233"/>
      <c r="H297" s="232">
        <v>100</v>
      </c>
      <c r="I297" s="230">
        <v>100</v>
      </c>
      <c r="J297" s="230"/>
      <c r="K297" s="233"/>
    </row>
    <row r="298" spans="1:11" s="10" customFormat="1" x14ac:dyDescent="0.25">
      <c r="A298" s="191"/>
      <c r="B298" s="192"/>
      <c r="C298" s="226" t="s">
        <v>483</v>
      </c>
      <c r="D298" s="232"/>
      <c r="E298" s="230"/>
      <c r="F298" s="230"/>
      <c r="G298" s="233"/>
      <c r="H298" s="232">
        <v>1500</v>
      </c>
      <c r="I298" s="230">
        <v>1500</v>
      </c>
      <c r="J298" s="230"/>
      <c r="K298" s="233"/>
    </row>
    <row r="299" spans="1:11" s="10" customFormat="1" x14ac:dyDescent="0.25">
      <c r="A299" s="191"/>
      <c r="B299" s="192"/>
      <c r="C299" s="218" t="s">
        <v>67</v>
      </c>
      <c r="D299" s="227">
        <f>SUM(D260:D290)</f>
        <v>144763</v>
      </c>
      <c r="E299" s="223">
        <f>SUM(E260:E290)</f>
        <v>144763</v>
      </c>
      <c r="F299" s="223">
        <f>SUM(F260:F290)</f>
        <v>0</v>
      </c>
      <c r="G299" s="228">
        <f>SUM(G260:G290)</f>
        <v>0</v>
      </c>
      <c r="H299" s="227">
        <f>SUM(H260:H298)</f>
        <v>409127</v>
      </c>
      <c r="I299" s="223">
        <f>SUM(I260:I298)</f>
        <v>407757</v>
      </c>
      <c r="J299" s="223">
        <f>SUM(J260:J292)</f>
        <v>1370</v>
      </c>
      <c r="K299" s="228">
        <f>SUM(K260:K292)</f>
        <v>0</v>
      </c>
    </row>
    <row r="300" spans="1:11" s="10" customFormat="1" x14ac:dyDescent="0.25">
      <c r="A300" s="191"/>
      <c r="B300" s="192"/>
      <c r="C300" s="218"/>
      <c r="D300" s="239"/>
      <c r="E300" s="237"/>
      <c r="F300" s="237"/>
      <c r="G300" s="238"/>
      <c r="H300" s="239"/>
      <c r="I300" s="237"/>
      <c r="J300" s="237"/>
      <c r="K300" s="238"/>
    </row>
    <row r="301" spans="1:11" s="10" customFormat="1" x14ac:dyDescent="0.25">
      <c r="A301" s="191"/>
      <c r="B301" s="192" t="s">
        <v>46</v>
      </c>
      <c r="C301" s="193" t="s">
        <v>45</v>
      </c>
      <c r="D301" s="239"/>
      <c r="E301" s="237"/>
      <c r="F301" s="237"/>
      <c r="G301" s="238"/>
      <c r="H301" s="239"/>
      <c r="I301" s="237"/>
      <c r="J301" s="237"/>
      <c r="K301" s="238"/>
    </row>
    <row r="302" spans="1:11" s="10" customFormat="1" x14ac:dyDescent="0.25">
      <c r="A302" s="191"/>
      <c r="B302" s="192"/>
      <c r="C302" s="226" t="s">
        <v>344</v>
      </c>
      <c r="D302" s="232">
        <v>18607</v>
      </c>
      <c r="E302" s="230">
        <v>18607</v>
      </c>
      <c r="F302" s="230"/>
      <c r="G302" s="231"/>
      <c r="H302" s="232">
        <f>18607-500</f>
        <v>18107</v>
      </c>
      <c r="I302" s="230">
        <v>18107</v>
      </c>
      <c r="J302" s="230"/>
      <c r="K302" s="231"/>
    </row>
    <row r="303" spans="1:11" s="10" customFormat="1" x14ac:dyDescent="0.25">
      <c r="A303" s="191"/>
      <c r="B303" s="192"/>
      <c r="C303" s="226" t="s">
        <v>345</v>
      </c>
      <c r="D303" s="232">
        <v>2000</v>
      </c>
      <c r="E303" s="230">
        <v>2000</v>
      </c>
      <c r="F303" s="230"/>
      <c r="G303" s="231"/>
      <c r="H303" s="232">
        <v>2000</v>
      </c>
      <c r="I303" s="230">
        <v>2000</v>
      </c>
      <c r="J303" s="230"/>
      <c r="K303" s="231"/>
    </row>
    <row r="304" spans="1:11" s="10" customFormat="1" x14ac:dyDescent="0.25">
      <c r="A304" s="191"/>
      <c r="B304" s="192"/>
      <c r="C304" s="226" t="s">
        <v>346</v>
      </c>
      <c r="D304" s="232">
        <v>6000</v>
      </c>
      <c r="E304" s="230">
        <v>6000</v>
      </c>
      <c r="F304" s="230"/>
      <c r="G304" s="231"/>
      <c r="H304" s="232">
        <v>6000</v>
      </c>
      <c r="I304" s="230">
        <v>6000</v>
      </c>
      <c r="J304" s="230"/>
      <c r="K304" s="231"/>
    </row>
    <row r="305" spans="1:11" s="10" customFormat="1" x14ac:dyDescent="0.25">
      <c r="A305" s="191"/>
      <c r="B305" s="192"/>
      <c r="C305" s="226" t="s">
        <v>347</v>
      </c>
      <c r="D305" s="232">
        <v>5000</v>
      </c>
      <c r="E305" s="230">
        <v>5000</v>
      </c>
      <c r="F305" s="230"/>
      <c r="G305" s="231"/>
      <c r="H305" s="232">
        <v>5000</v>
      </c>
      <c r="I305" s="230">
        <v>5000</v>
      </c>
      <c r="J305" s="230"/>
      <c r="K305" s="231"/>
    </row>
    <row r="306" spans="1:11" s="10" customFormat="1" ht="30" x14ac:dyDescent="0.25">
      <c r="A306" s="191"/>
      <c r="B306" s="192"/>
      <c r="C306" s="226" t="s">
        <v>348</v>
      </c>
      <c r="D306" s="194">
        <v>3500</v>
      </c>
      <c r="E306" s="195">
        <v>3500</v>
      </c>
      <c r="F306" s="195"/>
      <c r="G306" s="196"/>
      <c r="H306" s="194">
        <v>3500</v>
      </c>
      <c r="I306" s="195">
        <v>3500</v>
      </c>
      <c r="J306" s="195"/>
      <c r="K306" s="196"/>
    </row>
    <row r="307" spans="1:11" s="10" customFormat="1" x14ac:dyDescent="0.25">
      <c r="A307" s="191"/>
      <c r="B307" s="192"/>
      <c r="C307" s="226" t="s">
        <v>349</v>
      </c>
      <c r="D307" s="232">
        <v>61996</v>
      </c>
      <c r="E307" s="230">
        <v>61996</v>
      </c>
      <c r="F307" s="230"/>
      <c r="G307" s="231"/>
      <c r="H307" s="232">
        <v>64824</v>
      </c>
      <c r="I307" s="230">
        <v>64824</v>
      </c>
      <c r="J307" s="230"/>
      <c r="K307" s="231"/>
    </row>
    <row r="308" spans="1:11" s="10" customFormat="1" x14ac:dyDescent="0.25">
      <c r="A308" s="191"/>
      <c r="B308" s="192"/>
      <c r="C308" s="226" t="s">
        <v>350</v>
      </c>
      <c r="D308" s="194">
        <v>5000</v>
      </c>
      <c r="E308" s="195">
        <v>5000</v>
      </c>
      <c r="F308" s="195"/>
      <c r="G308" s="196"/>
      <c r="H308" s="194">
        <v>5000</v>
      </c>
      <c r="I308" s="195">
        <v>5000</v>
      </c>
      <c r="J308" s="195"/>
      <c r="K308" s="196"/>
    </row>
    <row r="309" spans="1:11" s="10" customFormat="1" x14ac:dyDescent="0.25">
      <c r="A309" s="191"/>
      <c r="B309" s="192"/>
      <c r="C309" s="226" t="s">
        <v>351</v>
      </c>
      <c r="D309" s="194">
        <v>30686</v>
      </c>
      <c r="E309" s="195">
        <v>30686</v>
      </c>
      <c r="F309" s="195"/>
      <c r="G309" s="196"/>
      <c r="H309" s="194">
        <v>30686</v>
      </c>
      <c r="I309" s="195">
        <v>30686</v>
      </c>
      <c r="J309" s="195"/>
      <c r="K309" s="196"/>
    </row>
    <row r="310" spans="1:11" s="10" customFormat="1" x14ac:dyDescent="0.25">
      <c r="A310" s="191"/>
      <c r="B310" s="192"/>
      <c r="C310" s="226" t="s">
        <v>352</v>
      </c>
      <c r="D310" s="194">
        <v>752</v>
      </c>
      <c r="E310" s="195">
        <v>752</v>
      </c>
      <c r="F310" s="195"/>
      <c r="G310" s="211"/>
      <c r="H310" s="194">
        <v>752</v>
      </c>
      <c r="I310" s="195">
        <v>752</v>
      </c>
      <c r="J310" s="195"/>
      <c r="K310" s="211"/>
    </row>
    <row r="311" spans="1:11" s="10" customFormat="1" x14ac:dyDescent="0.25">
      <c r="A311" s="191"/>
      <c r="B311" s="192"/>
      <c r="C311" s="226" t="s">
        <v>353</v>
      </c>
      <c r="D311" s="194">
        <v>1130</v>
      </c>
      <c r="E311" s="195">
        <v>1130</v>
      </c>
      <c r="F311" s="195"/>
      <c r="G311" s="211"/>
      <c r="H311" s="194">
        <v>1130</v>
      </c>
      <c r="I311" s="195">
        <v>1130</v>
      </c>
      <c r="J311" s="195"/>
      <c r="K311" s="211"/>
    </row>
    <row r="312" spans="1:11" s="10" customFormat="1" ht="15.75" customHeight="1" x14ac:dyDescent="0.25">
      <c r="A312" s="191"/>
      <c r="B312" s="192"/>
      <c r="C312" s="226" t="s">
        <v>354</v>
      </c>
      <c r="D312" s="194">
        <v>4802</v>
      </c>
      <c r="E312" s="195">
        <v>4802</v>
      </c>
      <c r="F312" s="195"/>
      <c r="G312" s="211"/>
      <c r="H312" s="194">
        <v>4802</v>
      </c>
      <c r="I312" s="195">
        <v>4802</v>
      </c>
      <c r="J312" s="195"/>
      <c r="K312" s="211"/>
    </row>
    <row r="313" spans="1:11" s="10" customFormat="1" x14ac:dyDescent="0.25">
      <c r="A313" s="191"/>
      <c r="B313" s="192"/>
      <c r="C313" s="226" t="s">
        <v>355</v>
      </c>
      <c r="D313" s="194">
        <v>3874</v>
      </c>
      <c r="E313" s="195">
        <v>3874</v>
      </c>
      <c r="F313" s="195"/>
      <c r="G313" s="211"/>
      <c r="H313" s="194">
        <v>4636</v>
      </c>
      <c r="I313" s="195">
        <v>4636</v>
      </c>
      <c r="J313" s="195"/>
      <c r="K313" s="211"/>
    </row>
    <row r="314" spans="1:11" s="10" customFormat="1" x14ac:dyDescent="0.25">
      <c r="A314" s="191"/>
      <c r="B314" s="192"/>
      <c r="C314" s="226" t="s">
        <v>356</v>
      </c>
      <c r="D314" s="194">
        <v>825</v>
      </c>
      <c r="E314" s="195">
        <v>825</v>
      </c>
      <c r="F314" s="195"/>
      <c r="G314" s="211"/>
      <c r="H314" s="194">
        <v>825</v>
      </c>
      <c r="I314" s="195">
        <v>825</v>
      </c>
      <c r="J314" s="195"/>
      <c r="K314" s="211"/>
    </row>
    <row r="315" spans="1:11" s="10" customFormat="1" ht="45" x14ac:dyDescent="0.25">
      <c r="A315" s="191"/>
      <c r="B315" s="192"/>
      <c r="C315" s="226" t="s">
        <v>462</v>
      </c>
      <c r="D315" s="194">
        <v>3000</v>
      </c>
      <c r="E315" s="195">
        <v>3000</v>
      </c>
      <c r="F315" s="195"/>
      <c r="G315" s="211"/>
      <c r="H315" s="194">
        <v>3500</v>
      </c>
      <c r="I315" s="195">
        <v>3500</v>
      </c>
      <c r="J315" s="195"/>
      <c r="K315" s="211"/>
    </row>
    <row r="316" spans="1:11" s="10" customFormat="1" x14ac:dyDescent="0.25">
      <c r="A316" s="191"/>
      <c r="B316" s="192"/>
      <c r="C316" s="226" t="s">
        <v>439</v>
      </c>
      <c r="D316" s="194"/>
      <c r="E316" s="195"/>
      <c r="F316" s="195"/>
      <c r="G316" s="211"/>
      <c r="H316" s="194">
        <v>1209</v>
      </c>
      <c r="I316" s="195">
        <v>1209</v>
      </c>
      <c r="J316" s="195"/>
      <c r="K316" s="211"/>
    </row>
    <row r="317" spans="1:11" s="10" customFormat="1" x14ac:dyDescent="0.25">
      <c r="A317" s="191"/>
      <c r="B317" s="192"/>
      <c r="C317" s="226" t="s">
        <v>440</v>
      </c>
      <c r="D317" s="194"/>
      <c r="E317" s="195"/>
      <c r="F317" s="195"/>
      <c r="G317" s="211"/>
      <c r="H317" s="194">
        <v>5080</v>
      </c>
      <c r="I317" s="195">
        <v>5080</v>
      </c>
      <c r="J317" s="195"/>
      <c r="K317" s="211"/>
    </row>
    <row r="318" spans="1:11" s="10" customFormat="1" x14ac:dyDescent="0.25">
      <c r="A318" s="191"/>
      <c r="B318" s="192"/>
      <c r="C318" s="226" t="s">
        <v>441</v>
      </c>
      <c r="D318" s="194"/>
      <c r="E318" s="195"/>
      <c r="F318" s="195"/>
      <c r="G318" s="211"/>
      <c r="H318" s="194">
        <v>2553</v>
      </c>
      <c r="I318" s="195">
        <v>2553</v>
      </c>
      <c r="J318" s="195"/>
      <c r="K318" s="211"/>
    </row>
    <row r="319" spans="1:11" s="10" customFormat="1" ht="30" x14ac:dyDescent="0.25">
      <c r="A319" s="191"/>
      <c r="B319" s="192"/>
      <c r="C319" s="226" t="s">
        <v>442</v>
      </c>
      <c r="D319" s="194"/>
      <c r="E319" s="195"/>
      <c r="F319" s="195"/>
      <c r="G319" s="211"/>
      <c r="H319" s="194">
        <v>3900</v>
      </c>
      <c r="I319" s="195">
        <v>3900</v>
      </c>
      <c r="J319" s="195"/>
      <c r="K319" s="211"/>
    </row>
    <row r="320" spans="1:11" s="10" customFormat="1" x14ac:dyDescent="0.25">
      <c r="A320" s="191"/>
      <c r="B320" s="192"/>
      <c r="C320" s="226" t="s">
        <v>454</v>
      </c>
      <c r="D320" s="194"/>
      <c r="E320" s="195"/>
      <c r="F320" s="195"/>
      <c r="G320" s="211"/>
      <c r="H320" s="194">
        <v>1016</v>
      </c>
      <c r="I320" s="195">
        <v>1016</v>
      </c>
      <c r="J320" s="195"/>
      <c r="K320" s="211"/>
    </row>
    <row r="321" spans="1:11" s="10" customFormat="1" x14ac:dyDescent="0.25">
      <c r="A321" s="191"/>
      <c r="B321" s="192"/>
      <c r="C321" s="226" t="s">
        <v>460</v>
      </c>
      <c r="D321" s="194"/>
      <c r="E321" s="195"/>
      <c r="F321" s="195"/>
      <c r="G321" s="211"/>
      <c r="H321" s="194">
        <v>27658</v>
      </c>
      <c r="I321" s="195">
        <v>27658</v>
      </c>
      <c r="J321" s="195"/>
      <c r="K321" s="211"/>
    </row>
    <row r="322" spans="1:11" s="10" customFormat="1" x14ac:dyDescent="0.25">
      <c r="A322" s="191"/>
      <c r="B322" s="192"/>
      <c r="C322" s="226" t="s">
        <v>461</v>
      </c>
      <c r="D322" s="194"/>
      <c r="E322" s="195"/>
      <c r="F322" s="195"/>
      <c r="G322" s="211"/>
      <c r="H322" s="194">
        <v>4953</v>
      </c>
      <c r="I322" s="195">
        <v>4953</v>
      </c>
      <c r="J322" s="195"/>
      <c r="K322" s="211"/>
    </row>
    <row r="323" spans="1:11" s="10" customFormat="1" x14ac:dyDescent="0.25">
      <c r="A323" s="191"/>
      <c r="B323" s="192"/>
      <c r="C323" s="226" t="s">
        <v>463</v>
      </c>
      <c r="D323" s="194"/>
      <c r="E323" s="195"/>
      <c r="F323" s="195"/>
      <c r="G323" s="211"/>
      <c r="H323" s="194">
        <v>9835</v>
      </c>
      <c r="I323" s="195">
        <v>9835</v>
      </c>
      <c r="J323" s="195"/>
      <c r="K323" s="211"/>
    </row>
    <row r="324" spans="1:11" s="10" customFormat="1" x14ac:dyDescent="0.25">
      <c r="A324" s="191"/>
      <c r="B324" s="192"/>
      <c r="C324" s="218" t="s">
        <v>68</v>
      </c>
      <c r="D324" s="227">
        <f>SUM(D302:D315)</f>
        <v>147172</v>
      </c>
      <c r="E324" s="223">
        <f>SUM(E302:E315)</f>
        <v>147172</v>
      </c>
      <c r="F324" s="223">
        <f t="shared" ref="F324:G324" si="36">SUM(F302:F314)</f>
        <v>0</v>
      </c>
      <c r="G324" s="228">
        <f t="shared" si="36"/>
        <v>0</v>
      </c>
      <c r="H324" s="227">
        <f>SUM(H302:H323)</f>
        <v>206966</v>
      </c>
      <c r="I324" s="223">
        <f>SUM(I302:I323)</f>
        <v>206966</v>
      </c>
      <c r="J324" s="223">
        <f>SUM(J302:J319)</f>
        <v>0</v>
      </c>
      <c r="K324" s="228">
        <f>SUM(K302:K319)</f>
        <v>0</v>
      </c>
    </row>
    <row r="325" spans="1:11" s="10" customFormat="1" x14ac:dyDescent="0.25">
      <c r="A325" s="191"/>
      <c r="B325" s="192"/>
      <c r="C325" s="218"/>
      <c r="D325" s="239"/>
      <c r="E325" s="237"/>
      <c r="F325" s="237"/>
      <c r="G325" s="238"/>
      <c r="H325" s="239"/>
      <c r="I325" s="237"/>
      <c r="J325" s="237"/>
      <c r="K325" s="238"/>
    </row>
    <row r="326" spans="1:11" s="10" customFormat="1" x14ac:dyDescent="0.25">
      <c r="A326" s="191"/>
      <c r="B326" s="242"/>
      <c r="C326" s="218"/>
      <c r="D326" s="239"/>
      <c r="E326" s="237"/>
      <c r="F326" s="237"/>
      <c r="G326" s="238"/>
      <c r="H326" s="239"/>
      <c r="I326" s="237"/>
      <c r="J326" s="237"/>
      <c r="K326" s="238"/>
    </row>
    <row r="327" spans="1:11" s="10" customFormat="1" x14ac:dyDescent="0.25">
      <c r="A327" s="191"/>
      <c r="B327" s="192" t="s">
        <v>54</v>
      </c>
      <c r="C327" s="193" t="s">
        <v>84</v>
      </c>
      <c r="D327" s="239"/>
      <c r="E327" s="237"/>
      <c r="F327" s="237"/>
      <c r="G327" s="238"/>
      <c r="H327" s="239"/>
      <c r="I327" s="237"/>
      <c r="J327" s="237"/>
      <c r="K327" s="238"/>
    </row>
    <row r="328" spans="1:11" s="10" customFormat="1" x14ac:dyDescent="0.25">
      <c r="A328" s="191"/>
      <c r="B328" s="192"/>
      <c r="C328" s="193" t="s">
        <v>135</v>
      </c>
      <c r="D328" s="239"/>
      <c r="E328" s="237"/>
      <c r="F328" s="237"/>
      <c r="G328" s="238"/>
      <c r="H328" s="239"/>
      <c r="I328" s="237"/>
      <c r="J328" s="237"/>
      <c r="K328" s="238"/>
    </row>
    <row r="329" spans="1:11" s="10" customFormat="1" ht="30" x14ac:dyDescent="0.25">
      <c r="A329" s="191"/>
      <c r="B329" s="192"/>
      <c r="C329" s="226" t="s">
        <v>173</v>
      </c>
      <c r="D329" s="194">
        <v>4000</v>
      </c>
      <c r="E329" s="195">
        <v>4000</v>
      </c>
      <c r="F329" s="195"/>
      <c r="G329" s="211"/>
      <c r="H329" s="194">
        <v>4000</v>
      </c>
      <c r="I329" s="195">
        <v>4000</v>
      </c>
      <c r="J329" s="195"/>
      <c r="K329" s="211"/>
    </row>
    <row r="330" spans="1:11" s="10" customFormat="1" x14ac:dyDescent="0.25">
      <c r="A330" s="191"/>
      <c r="B330" s="192"/>
      <c r="C330" s="226" t="s">
        <v>464</v>
      </c>
      <c r="D330" s="194"/>
      <c r="E330" s="195"/>
      <c r="F330" s="195"/>
      <c r="G330" s="211"/>
      <c r="H330" s="194">
        <v>3271</v>
      </c>
      <c r="I330" s="195">
        <v>3271</v>
      </c>
      <c r="J330" s="195"/>
      <c r="K330" s="211"/>
    </row>
    <row r="331" spans="1:11" s="10" customFormat="1" x14ac:dyDescent="0.25">
      <c r="A331" s="191"/>
      <c r="B331" s="192"/>
      <c r="C331" s="226" t="s">
        <v>465</v>
      </c>
      <c r="D331" s="194"/>
      <c r="E331" s="195"/>
      <c r="F331" s="195"/>
      <c r="G331" s="211"/>
      <c r="H331" s="194">
        <v>1068</v>
      </c>
      <c r="I331" s="195">
        <v>1068</v>
      </c>
      <c r="J331" s="195"/>
      <c r="K331" s="211"/>
    </row>
    <row r="332" spans="1:11" s="10" customFormat="1" x14ac:dyDescent="0.25">
      <c r="A332" s="216"/>
      <c r="B332" s="192"/>
      <c r="C332" s="199" t="s">
        <v>49</v>
      </c>
      <c r="D332" s="200">
        <f t="shared" ref="D332:G332" si="37">SUM(D329:D329)</f>
        <v>4000</v>
      </c>
      <c r="E332" s="201">
        <f t="shared" si="37"/>
        <v>4000</v>
      </c>
      <c r="F332" s="201">
        <f t="shared" si="37"/>
        <v>0</v>
      </c>
      <c r="G332" s="210">
        <f t="shared" si="37"/>
        <v>0</v>
      </c>
      <c r="H332" s="200">
        <f>SUM(H329:H331)</f>
        <v>8339</v>
      </c>
      <c r="I332" s="201">
        <f>SUM(I329:I331)</f>
        <v>8339</v>
      </c>
      <c r="J332" s="201">
        <f t="shared" ref="J332:K332" si="38">SUM(J329:J329)</f>
        <v>0</v>
      </c>
      <c r="K332" s="210">
        <f t="shared" si="38"/>
        <v>0</v>
      </c>
    </row>
    <row r="333" spans="1:11" s="10" customFormat="1" x14ac:dyDescent="0.25">
      <c r="A333" s="216"/>
      <c r="B333" s="192"/>
      <c r="C333" s="199"/>
      <c r="D333" s="244"/>
      <c r="E333" s="201"/>
      <c r="F333" s="201"/>
      <c r="G333" s="202"/>
      <c r="H333" s="244"/>
      <c r="I333" s="201"/>
      <c r="J333" s="201"/>
      <c r="K333" s="202"/>
    </row>
    <row r="334" spans="1:11" s="10" customFormat="1" x14ac:dyDescent="0.25">
      <c r="A334" s="245"/>
      <c r="B334" s="246"/>
      <c r="C334" s="193" t="s">
        <v>136</v>
      </c>
      <c r="D334" s="225"/>
      <c r="E334" s="195"/>
      <c r="F334" s="195"/>
      <c r="G334" s="196"/>
      <c r="H334" s="225"/>
      <c r="I334" s="195"/>
      <c r="J334" s="195"/>
      <c r="K334" s="196"/>
    </row>
    <row r="335" spans="1:11" s="10" customFormat="1" ht="30" x14ac:dyDescent="0.25">
      <c r="A335" s="216"/>
      <c r="B335" s="246"/>
      <c r="C335" s="243" t="s">
        <v>357</v>
      </c>
      <c r="D335" s="194">
        <v>1710</v>
      </c>
      <c r="E335" s="195">
        <v>1710</v>
      </c>
      <c r="F335" s="195"/>
      <c r="G335" s="211"/>
      <c r="H335" s="194">
        <v>1710</v>
      </c>
      <c r="I335" s="195">
        <v>1710</v>
      </c>
      <c r="J335" s="195"/>
      <c r="K335" s="211"/>
    </row>
    <row r="336" spans="1:11" s="10" customFormat="1" ht="30" x14ac:dyDescent="0.25">
      <c r="A336" s="216"/>
      <c r="B336" s="246"/>
      <c r="C336" s="243" t="s">
        <v>358</v>
      </c>
      <c r="D336" s="194">
        <v>4500</v>
      </c>
      <c r="E336" s="195">
        <v>4500</v>
      </c>
      <c r="F336" s="195"/>
      <c r="G336" s="211"/>
      <c r="H336" s="194">
        <v>4500</v>
      </c>
      <c r="I336" s="195">
        <v>4500</v>
      </c>
      <c r="J336" s="195"/>
      <c r="K336" s="211"/>
    </row>
    <row r="337" spans="1:11" s="10" customFormat="1" x14ac:dyDescent="0.25">
      <c r="A337" s="216"/>
      <c r="B337" s="246"/>
      <c r="C337" s="243" t="s">
        <v>359</v>
      </c>
      <c r="D337" s="194">
        <v>4953</v>
      </c>
      <c r="E337" s="195">
        <v>4953</v>
      </c>
      <c r="F337" s="195"/>
      <c r="G337" s="211"/>
      <c r="H337" s="194">
        <v>0</v>
      </c>
      <c r="I337" s="195">
        <v>0</v>
      </c>
      <c r="J337" s="195"/>
      <c r="K337" s="211"/>
    </row>
    <row r="338" spans="1:11" s="10" customFormat="1" ht="30" x14ac:dyDescent="0.25">
      <c r="A338" s="216"/>
      <c r="B338" s="246"/>
      <c r="C338" s="243" t="s">
        <v>443</v>
      </c>
      <c r="D338" s="194">
        <v>3000</v>
      </c>
      <c r="E338" s="195">
        <v>3000</v>
      </c>
      <c r="F338" s="195"/>
      <c r="G338" s="211"/>
      <c r="H338" s="194">
        <v>2740</v>
      </c>
      <c r="I338" s="195">
        <v>2740</v>
      </c>
      <c r="J338" s="195"/>
      <c r="K338" s="211"/>
    </row>
    <row r="339" spans="1:11" s="10" customFormat="1" x14ac:dyDescent="0.25">
      <c r="A339" s="216"/>
      <c r="B339" s="246"/>
      <c r="C339" s="243" t="s">
        <v>360</v>
      </c>
      <c r="D339" s="194">
        <v>2500</v>
      </c>
      <c r="E339" s="195">
        <v>2500</v>
      </c>
      <c r="F339" s="195"/>
      <c r="G339" s="211"/>
      <c r="H339" s="194">
        <v>2500</v>
      </c>
      <c r="I339" s="195">
        <v>2500</v>
      </c>
      <c r="J339" s="195"/>
      <c r="K339" s="211"/>
    </row>
    <row r="340" spans="1:11" s="10" customFormat="1" ht="30" x14ac:dyDescent="0.25">
      <c r="A340" s="216"/>
      <c r="B340" s="246"/>
      <c r="C340" s="243" t="s">
        <v>444</v>
      </c>
      <c r="D340" s="194"/>
      <c r="E340" s="195"/>
      <c r="F340" s="195"/>
      <c r="G340" s="211"/>
      <c r="H340" s="194">
        <v>3850</v>
      </c>
      <c r="I340" s="195">
        <v>3850</v>
      </c>
      <c r="J340" s="195"/>
      <c r="K340" s="211"/>
    </row>
    <row r="341" spans="1:11" s="10" customFormat="1" x14ac:dyDescent="0.25">
      <c r="A341" s="216"/>
      <c r="B341" s="246"/>
      <c r="C341" s="243" t="s">
        <v>459</v>
      </c>
      <c r="D341" s="194"/>
      <c r="E341" s="195"/>
      <c r="F341" s="195"/>
      <c r="G341" s="211"/>
      <c r="H341" s="194">
        <v>2559</v>
      </c>
      <c r="I341" s="195">
        <v>2559</v>
      </c>
      <c r="J341" s="195"/>
      <c r="K341" s="211"/>
    </row>
    <row r="342" spans="1:11" s="10" customFormat="1" x14ac:dyDescent="0.25">
      <c r="A342" s="216"/>
      <c r="B342" s="246"/>
      <c r="C342" s="199" t="s">
        <v>49</v>
      </c>
      <c r="D342" s="200">
        <f>SUM(D335:D339)</f>
        <v>16663</v>
      </c>
      <c r="E342" s="201">
        <f>SUM(E335:E339)</f>
        <v>16663</v>
      </c>
      <c r="F342" s="201">
        <f>SUM(F335:F335)</f>
        <v>0</v>
      </c>
      <c r="G342" s="210">
        <f>SUM(G335:G335)</f>
        <v>0</v>
      </c>
      <c r="H342" s="200">
        <f>SUM(H335:H341)</f>
        <v>17859</v>
      </c>
      <c r="I342" s="201">
        <f>SUM(I335:I341)</f>
        <v>17859</v>
      </c>
      <c r="J342" s="201">
        <f t="shared" ref="J342:K342" si="39">SUM(J335:J340)</f>
        <v>0</v>
      </c>
      <c r="K342" s="210">
        <f t="shared" si="39"/>
        <v>0</v>
      </c>
    </row>
    <row r="343" spans="1:11" s="10" customFormat="1" x14ac:dyDescent="0.25">
      <c r="A343" s="216"/>
      <c r="B343" s="246"/>
      <c r="C343" s="199"/>
      <c r="D343" s="244"/>
      <c r="E343" s="201"/>
      <c r="F343" s="201"/>
      <c r="G343" s="202"/>
      <c r="H343" s="244"/>
      <c r="I343" s="201"/>
      <c r="J343" s="201"/>
      <c r="K343" s="202"/>
    </row>
    <row r="344" spans="1:11" s="10" customFormat="1" x14ac:dyDescent="0.25">
      <c r="A344" s="216"/>
      <c r="B344" s="246"/>
      <c r="C344" s="193" t="s">
        <v>109</v>
      </c>
      <c r="D344" s="244"/>
      <c r="E344" s="201"/>
      <c r="F344" s="201"/>
      <c r="G344" s="202"/>
      <c r="H344" s="244"/>
      <c r="I344" s="201"/>
      <c r="J344" s="201"/>
      <c r="K344" s="202"/>
    </row>
    <row r="345" spans="1:11" s="10" customFormat="1" x14ac:dyDescent="0.25">
      <c r="A345" s="216"/>
      <c r="B345" s="246"/>
      <c r="C345" s="226" t="s">
        <v>20</v>
      </c>
      <c r="D345" s="229">
        <v>259442</v>
      </c>
      <c r="E345" s="230">
        <v>259442</v>
      </c>
      <c r="F345" s="230"/>
      <c r="G345" s="231"/>
      <c r="H345" s="229">
        <f>256614-21778-9835</f>
        <v>225001</v>
      </c>
      <c r="I345" s="230">
        <v>225001</v>
      </c>
      <c r="J345" s="230"/>
      <c r="K345" s="231"/>
    </row>
    <row r="346" spans="1:11" s="10" customFormat="1" x14ac:dyDescent="0.25">
      <c r="A346" s="216"/>
      <c r="B346" s="246"/>
      <c r="C346" s="226" t="s">
        <v>132</v>
      </c>
      <c r="D346" s="229">
        <v>0</v>
      </c>
      <c r="E346" s="230">
        <v>0</v>
      </c>
      <c r="F346" s="230"/>
      <c r="G346" s="231"/>
      <c r="H346" s="229">
        <v>0</v>
      </c>
      <c r="I346" s="230">
        <v>0</v>
      </c>
      <c r="J346" s="230"/>
      <c r="K346" s="231"/>
    </row>
    <row r="347" spans="1:11" s="10" customFormat="1" ht="30" x14ac:dyDescent="0.25">
      <c r="A347" s="216"/>
      <c r="B347" s="246"/>
      <c r="C347" s="243" t="s">
        <v>171</v>
      </c>
      <c r="D347" s="229">
        <v>9753</v>
      </c>
      <c r="E347" s="230">
        <v>9753</v>
      </c>
      <c r="F347" s="230"/>
      <c r="G347" s="231"/>
      <c r="H347" s="229">
        <v>9753</v>
      </c>
      <c r="I347" s="230">
        <v>9753</v>
      </c>
      <c r="J347" s="230"/>
      <c r="K347" s="231"/>
    </row>
    <row r="348" spans="1:11" s="10" customFormat="1" x14ac:dyDescent="0.25">
      <c r="A348" s="216"/>
      <c r="B348" s="246"/>
      <c r="C348" s="243" t="s">
        <v>361</v>
      </c>
      <c r="D348" s="232">
        <v>107</v>
      </c>
      <c r="E348" s="230">
        <v>107</v>
      </c>
      <c r="F348" s="230"/>
      <c r="G348" s="233"/>
      <c r="H348" s="232">
        <v>0</v>
      </c>
      <c r="I348" s="230">
        <v>0</v>
      </c>
      <c r="J348" s="230"/>
      <c r="K348" s="233"/>
    </row>
    <row r="349" spans="1:11" s="10" customFormat="1" x14ac:dyDescent="0.25">
      <c r="A349" s="216"/>
      <c r="B349" s="246"/>
      <c r="C349" s="243" t="s">
        <v>362</v>
      </c>
      <c r="D349" s="232">
        <v>1000</v>
      </c>
      <c r="E349" s="230">
        <v>1000</v>
      </c>
      <c r="F349" s="230"/>
      <c r="G349" s="233"/>
      <c r="H349" s="232">
        <v>1000</v>
      </c>
      <c r="I349" s="230">
        <v>1000</v>
      </c>
      <c r="J349" s="230"/>
      <c r="K349" s="233"/>
    </row>
    <row r="350" spans="1:11" s="10" customFormat="1" x14ac:dyDescent="0.25">
      <c r="A350" s="216"/>
      <c r="B350" s="246"/>
      <c r="C350" s="243" t="s">
        <v>445</v>
      </c>
      <c r="D350" s="232"/>
      <c r="E350" s="230"/>
      <c r="F350" s="230"/>
      <c r="G350" s="233"/>
      <c r="H350" s="232">
        <v>7879</v>
      </c>
      <c r="I350" s="230">
        <v>7879</v>
      </c>
      <c r="J350" s="230"/>
      <c r="K350" s="233"/>
    </row>
    <row r="351" spans="1:11" s="10" customFormat="1" x14ac:dyDescent="0.25">
      <c r="A351" s="216"/>
      <c r="B351" s="246"/>
      <c r="C351" s="199" t="s">
        <v>49</v>
      </c>
      <c r="D351" s="200">
        <f t="shared" ref="D351:G351" si="40">SUM(D345:D349)</f>
        <v>270302</v>
      </c>
      <c r="E351" s="201">
        <f t="shared" si="40"/>
        <v>270302</v>
      </c>
      <c r="F351" s="201">
        <f t="shared" si="40"/>
        <v>0</v>
      </c>
      <c r="G351" s="210">
        <f t="shared" si="40"/>
        <v>0</v>
      </c>
      <c r="H351" s="200">
        <f>SUM(H345:H350)</f>
        <v>243633</v>
      </c>
      <c r="I351" s="201">
        <f>SUM(I345:I350)</f>
        <v>243633</v>
      </c>
      <c r="J351" s="201">
        <f t="shared" ref="J351:K351" si="41">SUM(J345:J349)</f>
        <v>0</v>
      </c>
      <c r="K351" s="210">
        <f t="shared" si="41"/>
        <v>0</v>
      </c>
    </row>
    <row r="352" spans="1:11" s="10" customFormat="1" x14ac:dyDescent="0.25">
      <c r="A352" s="216"/>
      <c r="B352" s="246"/>
      <c r="C352" s="199"/>
      <c r="D352" s="200"/>
      <c r="E352" s="201"/>
      <c r="F352" s="201"/>
      <c r="G352" s="210"/>
      <c r="H352" s="200"/>
      <c r="I352" s="201"/>
      <c r="J352" s="201"/>
      <c r="K352" s="210"/>
    </row>
    <row r="353" spans="1:11" s="10" customFormat="1" ht="30" x14ac:dyDescent="0.25">
      <c r="A353" s="216"/>
      <c r="B353" s="246"/>
      <c r="C353" s="226" t="s">
        <v>154</v>
      </c>
      <c r="D353" s="200"/>
      <c r="E353" s="201"/>
      <c r="F353" s="201"/>
      <c r="G353" s="210"/>
      <c r="H353" s="200"/>
      <c r="I353" s="201"/>
      <c r="J353" s="201"/>
      <c r="K353" s="210"/>
    </row>
    <row r="354" spans="1:11" s="10" customFormat="1" x14ac:dyDescent="0.25">
      <c r="A354" s="216"/>
      <c r="B354" s="246"/>
      <c r="C354" s="193" t="s">
        <v>155</v>
      </c>
      <c r="D354" s="194">
        <v>3040</v>
      </c>
      <c r="E354" s="195"/>
      <c r="F354" s="195">
        <v>3040</v>
      </c>
      <c r="G354" s="211"/>
      <c r="H354" s="194">
        <v>3040</v>
      </c>
      <c r="I354" s="195"/>
      <c r="J354" s="195">
        <v>3040</v>
      </c>
      <c r="K354" s="211"/>
    </row>
    <row r="355" spans="1:11" s="10" customFormat="1" x14ac:dyDescent="0.25">
      <c r="A355" s="216"/>
      <c r="B355" s="246"/>
      <c r="C355" s="193" t="s">
        <v>482</v>
      </c>
      <c r="D355" s="194"/>
      <c r="E355" s="195"/>
      <c r="F355" s="195"/>
      <c r="G355" s="211"/>
      <c r="H355" s="194">
        <v>350</v>
      </c>
      <c r="I355" s="195">
        <v>350</v>
      </c>
      <c r="J355" s="195"/>
      <c r="K355" s="211"/>
    </row>
    <row r="356" spans="1:11" s="10" customFormat="1" x14ac:dyDescent="0.25">
      <c r="A356" s="216"/>
      <c r="B356" s="246"/>
      <c r="C356" s="199" t="s">
        <v>49</v>
      </c>
      <c r="D356" s="200">
        <f t="shared" ref="D356:G356" si="42">SUM(D354)</f>
        <v>3040</v>
      </c>
      <c r="E356" s="201">
        <f t="shared" si="42"/>
        <v>0</v>
      </c>
      <c r="F356" s="201">
        <f t="shared" si="42"/>
        <v>3040</v>
      </c>
      <c r="G356" s="210">
        <f t="shared" si="42"/>
        <v>0</v>
      </c>
      <c r="H356" s="200">
        <f>SUM(H354:H355)</f>
        <v>3390</v>
      </c>
      <c r="I356" s="201">
        <f t="shared" ref="I356:K356" si="43">SUM(I354:I355)</f>
        <v>350</v>
      </c>
      <c r="J356" s="201">
        <f t="shared" si="43"/>
        <v>3040</v>
      </c>
      <c r="K356" s="212">
        <f t="shared" si="43"/>
        <v>0</v>
      </c>
    </row>
    <row r="357" spans="1:11" s="10" customFormat="1" x14ac:dyDescent="0.25">
      <c r="A357" s="216"/>
      <c r="B357" s="246"/>
      <c r="C357" s="199"/>
      <c r="D357" s="244"/>
      <c r="E357" s="201"/>
      <c r="F357" s="201"/>
      <c r="G357" s="202"/>
      <c r="H357" s="244"/>
      <c r="I357" s="201"/>
      <c r="J357" s="201"/>
      <c r="K357" s="202"/>
    </row>
    <row r="358" spans="1:11" s="10" customFormat="1" x14ac:dyDescent="0.25">
      <c r="A358" s="24"/>
      <c r="B358" s="53"/>
      <c r="C358" s="85" t="s">
        <v>69</v>
      </c>
      <c r="D358" s="92">
        <f t="shared" ref="D358:G358" si="44">D332+D342+D351+D356</f>
        <v>294005</v>
      </c>
      <c r="E358" s="44">
        <f t="shared" si="44"/>
        <v>290965</v>
      </c>
      <c r="F358" s="44">
        <f t="shared" si="44"/>
        <v>3040</v>
      </c>
      <c r="G358" s="118">
        <f t="shared" si="44"/>
        <v>0</v>
      </c>
      <c r="H358" s="92">
        <f t="shared" ref="H358:K358" si="45">H332+H342+H351+H356</f>
        <v>273221</v>
      </c>
      <c r="I358" s="44">
        <f t="shared" si="45"/>
        <v>270181</v>
      </c>
      <c r="J358" s="44">
        <f t="shared" si="45"/>
        <v>3040</v>
      </c>
      <c r="K358" s="118">
        <f t="shared" si="45"/>
        <v>0</v>
      </c>
    </row>
    <row r="359" spans="1:11" s="10" customFormat="1" x14ac:dyDescent="0.25">
      <c r="A359" s="24"/>
      <c r="B359" s="42"/>
      <c r="C359" s="85"/>
      <c r="D359" s="41"/>
      <c r="E359" s="72"/>
      <c r="F359" s="72"/>
      <c r="G359" s="109"/>
      <c r="H359" s="41"/>
      <c r="I359" s="72"/>
      <c r="J359" s="72"/>
      <c r="K359" s="109"/>
    </row>
    <row r="360" spans="1:11" s="10" customFormat="1" x14ac:dyDescent="0.25">
      <c r="A360" s="24"/>
      <c r="B360" s="42"/>
      <c r="C360" s="67" t="s">
        <v>35</v>
      </c>
      <c r="D360" s="82">
        <f t="shared" ref="D360:K360" si="46">D75+D85+D185+D207+D257+D299+D324+D358</f>
        <v>1870889</v>
      </c>
      <c r="E360" s="33">
        <f t="shared" si="46"/>
        <v>1488918</v>
      </c>
      <c r="F360" s="33">
        <f t="shared" si="46"/>
        <v>343821</v>
      </c>
      <c r="G360" s="103">
        <f t="shared" si="46"/>
        <v>38150</v>
      </c>
      <c r="H360" s="82">
        <f t="shared" si="46"/>
        <v>2214532</v>
      </c>
      <c r="I360" s="33">
        <f t="shared" si="46"/>
        <v>1812000</v>
      </c>
      <c r="J360" s="33">
        <f t="shared" si="46"/>
        <v>349472</v>
      </c>
      <c r="K360" s="103">
        <f t="shared" si="46"/>
        <v>53150</v>
      </c>
    </row>
    <row r="361" spans="1:11" s="10" customFormat="1" x14ac:dyDescent="0.25">
      <c r="A361" s="24"/>
      <c r="B361" s="55"/>
      <c r="C361" s="86"/>
      <c r="D361" s="81"/>
      <c r="E361" s="84"/>
      <c r="F361" s="84"/>
      <c r="G361" s="113"/>
      <c r="H361" s="81"/>
      <c r="I361" s="84"/>
      <c r="J361" s="84"/>
      <c r="K361" s="113"/>
    </row>
    <row r="362" spans="1:11" s="10" customFormat="1" x14ac:dyDescent="0.25">
      <c r="A362" s="24"/>
      <c r="B362" s="42" t="s">
        <v>107</v>
      </c>
      <c r="C362" s="66" t="s">
        <v>156</v>
      </c>
      <c r="D362" s="81"/>
      <c r="E362" s="84"/>
      <c r="F362" s="84"/>
      <c r="G362" s="113"/>
      <c r="H362" s="81"/>
      <c r="I362" s="84"/>
      <c r="J362" s="84"/>
      <c r="K362" s="113"/>
    </row>
    <row r="363" spans="1:11" s="10" customFormat="1" x14ac:dyDescent="0.25">
      <c r="A363" s="24"/>
      <c r="B363" s="52"/>
      <c r="C363" s="66" t="s">
        <v>157</v>
      </c>
      <c r="D363" s="81"/>
      <c r="E363" s="84"/>
      <c r="F363" s="84"/>
      <c r="G363" s="113"/>
      <c r="H363" s="81"/>
      <c r="I363" s="84"/>
      <c r="J363" s="84"/>
      <c r="K363" s="113"/>
    </row>
    <row r="364" spans="1:11" s="10" customFormat="1" x14ac:dyDescent="0.25">
      <c r="A364" s="24"/>
      <c r="B364" s="42"/>
      <c r="C364" s="26" t="s">
        <v>149</v>
      </c>
      <c r="D364" s="35"/>
      <c r="E364" s="30"/>
      <c r="F364" s="30"/>
      <c r="G364" s="104"/>
      <c r="H364" s="35"/>
      <c r="I364" s="30"/>
      <c r="J364" s="30"/>
      <c r="K364" s="104"/>
    </row>
    <row r="365" spans="1:11" s="10" customFormat="1" x14ac:dyDescent="0.25">
      <c r="A365" s="24"/>
      <c r="B365" s="42"/>
      <c r="C365" s="26" t="s">
        <v>150</v>
      </c>
      <c r="D365" s="35">
        <v>7109</v>
      </c>
      <c r="E365" s="30">
        <v>7109</v>
      </c>
      <c r="F365" s="30"/>
      <c r="G365" s="104"/>
      <c r="H365" s="35">
        <v>7109</v>
      </c>
      <c r="I365" s="30">
        <v>7109</v>
      </c>
      <c r="J365" s="30"/>
      <c r="K365" s="104"/>
    </row>
    <row r="366" spans="1:11" s="10" customFormat="1" x14ac:dyDescent="0.25">
      <c r="A366" s="24"/>
      <c r="B366" s="42"/>
      <c r="C366" s="26" t="s">
        <v>151</v>
      </c>
      <c r="D366" s="35"/>
      <c r="E366" s="30"/>
      <c r="F366" s="30"/>
      <c r="G366" s="104"/>
      <c r="H366" s="35">
        <v>324947</v>
      </c>
      <c r="I366" s="30">
        <v>324947</v>
      </c>
      <c r="J366" s="30"/>
      <c r="K366" s="104"/>
    </row>
    <row r="367" spans="1:11" s="10" customFormat="1" ht="30" x14ac:dyDescent="0.25">
      <c r="A367" s="24"/>
      <c r="B367" s="42"/>
      <c r="C367" s="45" t="s">
        <v>160</v>
      </c>
      <c r="D367" s="88">
        <v>10000</v>
      </c>
      <c r="E367" s="30">
        <v>10000</v>
      </c>
      <c r="F367" s="30"/>
      <c r="G367" s="110"/>
      <c r="H367" s="88">
        <v>10000</v>
      </c>
      <c r="I367" s="30">
        <v>10000</v>
      </c>
      <c r="J367" s="30"/>
      <c r="K367" s="110"/>
    </row>
    <row r="368" spans="1:11" s="10" customFormat="1" x14ac:dyDescent="0.25">
      <c r="A368" s="24"/>
      <c r="B368" s="42"/>
      <c r="C368" s="85" t="s">
        <v>49</v>
      </c>
      <c r="D368" s="91">
        <f t="shared" ref="D368:G368" si="47">SUM(D364:D367)</f>
        <v>17109</v>
      </c>
      <c r="E368" s="51">
        <f t="shared" si="47"/>
        <v>17109</v>
      </c>
      <c r="F368" s="51">
        <f t="shared" si="47"/>
        <v>0</v>
      </c>
      <c r="G368" s="106">
        <f t="shared" si="47"/>
        <v>0</v>
      </c>
      <c r="H368" s="91">
        <f t="shared" ref="H368:K368" si="48">SUM(H364:H367)</f>
        <v>342056</v>
      </c>
      <c r="I368" s="51">
        <f t="shared" si="48"/>
        <v>342056</v>
      </c>
      <c r="J368" s="51">
        <f t="shared" si="48"/>
        <v>0</v>
      </c>
      <c r="K368" s="106">
        <f t="shared" si="48"/>
        <v>0</v>
      </c>
    </row>
    <row r="369" spans="1:11" s="10" customFormat="1" x14ac:dyDescent="0.25">
      <c r="A369" s="24"/>
      <c r="B369" s="42"/>
      <c r="C369" s="85"/>
      <c r="D369" s="91"/>
      <c r="E369" s="51"/>
      <c r="F369" s="51"/>
      <c r="G369" s="106"/>
      <c r="H369" s="91"/>
      <c r="I369" s="51"/>
      <c r="J369" s="51"/>
      <c r="K369" s="106"/>
    </row>
    <row r="370" spans="1:11" s="10" customFormat="1" x14ac:dyDescent="0.25">
      <c r="A370" s="24"/>
      <c r="B370" s="42"/>
      <c r="C370" s="26" t="s">
        <v>158</v>
      </c>
      <c r="D370" s="88">
        <v>39627</v>
      </c>
      <c r="E370" s="30">
        <v>39627</v>
      </c>
      <c r="F370" s="31"/>
      <c r="G370" s="32"/>
      <c r="H370" s="88">
        <v>39627</v>
      </c>
      <c r="I370" s="30">
        <v>39627</v>
      </c>
      <c r="J370" s="31"/>
      <c r="K370" s="32"/>
    </row>
    <row r="371" spans="1:11" s="10" customFormat="1" x14ac:dyDescent="0.25">
      <c r="A371" s="24"/>
      <c r="B371" s="32"/>
      <c r="C371" s="66"/>
      <c r="D371" s="24"/>
      <c r="E371" s="31"/>
      <c r="F371" s="31"/>
      <c r="G371" s="32"/>
      <c r="H371" s="24"/>
      <c r="I371" s="31"/>
      <c r="J371" s="31"/>
      <c r="K371" s="32"/>
    </row>
    <row r="372" spans="1:11" s="10" customFormat="1" ht="17.25" thickBot="1" x14ac:dyDescent="0.3">
      <c r="A372" s="48"/>
      <c r="B372" s="56"/>
      <c r="C372" s="87" t="s">
        <v>40</v>
      </c>
      <c r="D372" s="115">
        <f t="shared" ref="D372:K372" si="49">SUM(D51,D64,D368,D360)+D370</f>
        <v>2922675</v>
      </c>
      <c r="E372" s="33">
        <f t="shared" si="49"/>
        <v>2540704</v>
      </c>
      <c r="F372" s="33">
        <f t="shared" si="49"/>
        <v>343821</v>
      </c>
      <c r="G372" s="119">
        <f t="shared" si="49"/>
        <v>38150</v>
      </c>
      <c r="H372" s="115">
        <f t="shared" si="49"/>
        <v>3608782</v>
      </c>
      <c r="I372" s="33">
        <f t="shared" si="49"/>
        <v>3206250</v>
      </c>
      <c r="J372" s="33">
        <f t="shared" si="49"/>
        <v>349472</v>
      </c>
      <c r="K372" s="119">
        <f t="shared" si="49"/>
        <v>53150</v>
      </c>
    </row>
    <row r="373" spans="1:11" s="10" customFormat="1" x14ac:dyDescent="0.25">
      <c r="A373" s="57"/>
      <c r="B373" s="58"/>
      <c r="C373" s="31"/>
      <c r="E373" s="12"/>
      <c r="F373" s="12"/>
      <c r="I373" s="12"/>
      <c r="J373" s="12"/>
    </row>
    <row r="374" spans="1:11" s="10" customFormat="1" x14ac:dyDescent="0.25">
      <c r="A374" s="59"/>
      <c r="B374" s="31"/>
      <c r="C374" s="31"/>
    </row>
    <row r="375" spans="1:11" s="10" customFormat="1" x14ac:dyDescent="0.25">
      <c r="A375" s="59"/>
      <c r="B375" s="31"/>
      <c r="C375" s="31"/>
    </row>
  </sheetData>
  <mergeCells count="4">
    <mergeCell ref="D6:G6"/>
    <mergeCell ref="H6:K6"/>
    <mergeCell ref="A2:K2"/>
    <mergeCell ref="A1:K1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4" fitToHeight="0" orientation="portrait" r:id="rId1"/>
  <headerFooter alignWithMargins="0">
    <oddHeader>&amp;P. oldal</oddHeader>
  </headerFooter>
  <rowBreaks count="1" manualBreakCount="1">
    <brk id="27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view="pageBreakPreview" zoomScaleNormal="100" zoomScaleSheetLayoutView="80" workbookViewId="0">
      <selection sqref="A1:S1"/>
    </sheetView>
  </sheetViews>
  <sheetFormatPr defaultRowHeight="16.5" x14ac:dyDescent="0.25"/>
  <cols>
    <col min="1" max="1" width="16.5703125" style="11" customWidth="1"/>
    <col min="2" max="2" width="15.7109375" style="1" bestFit="1" customWidth="1"/>
    <col min="3" max="3" width="15.7109375" style="1" customWidth="1"/>
    <col min="4" max="4" width="17.5703125" style="1" bestFit="1" customWidth="1"/>
    <col min="5" max="5" width="17.5703125" style="1" customWidth="1"/>
    <col min="6" max="6" width="8.28515625" style="1" bestFit="1" customWidth="1"/>
    <col min="7" max="7" width="8.28515625" style="1" customWidth="1"/>
    <col min="8" max="8" width="8.28515625" style="1" bestFit="1" customWidth="1"/>
    <col min="9" max="9" width="8.28515625" style="1" customWidth="1"/>
    <col min="10" max="10" width="11.28515625" style="1" bestFit="1" customWidth="1"/>
    <col min="11" max="11" width="11.28515625" style="1" customWidth="1"/>
    <col min="12" max="13" width="10.7109375" style="1" customWidth="1"/>
    <col min="14" max="14" width="9.28515625" style="17" bestFit="1" customWidth="1"/>
    <col min="15" max="15" width="9.28515625" style="17" customWidth="1"/>
    <col min="16" max="16" width="11.28515625" style="17" bestFit="1" customWidth="1"/>
    <col min="17" max="17" width="11.28515625" style="17" customWidth="1"/>
    <col min="18" max="18" width="8.28515625" style="1" bestFit="1" customWidth="1"/>
    <col min="19" max="16384" width="9.140625" style="1"/>
  </cols>
  <sheetData>
    <row r="1" spans="1:19" x14ac:dyDescent="0.25">
      <c r="A1" s="304" t="s">
        <v>489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</row>
    <row r="2" spans="1:19" x14ac:dyDescent="0.25">
      <c r="A2" s="305" t="s">
        <v>485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</row>
    <row r="3" spans="1:19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S3" s="80"/>
    </row>
    <row r="4" spans="1:19" x14ac:dyDescent="0.25">
      <c r="A4" s="310"/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2"/>
      <c r="O4" s="160"/>
      <c r="P4" s="160"/>
      <c r="Q4" s="160"/>
    </row>
    <row r="5" spans="1:19" x14ac:dyDescent="0.25">
      <c r="A5" s="313" t="s">
        <v>79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2"/>
      <c r="O5" s="160"/>
      <c r="P5" s="160"/>
      <c r="Q5" s="160"/>
    </row>
    <row r="6" spans="1:19" s="2" customFormat="1" ht="19.5" x14ac:dyDescent="0.3">
      <c r="A6" s="313" t="s">
        <v>373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2"/>
      <c r="O6" s="160"/>
      <c r="P6" s="160"/>
      <c r="Q6" s="160"/>
    </row>
    <row r="7" spans="1:19" s="2" customFormat="1" ht="19.5" x14ac:dyDescent="0.3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114"/>
      <c r="R7" s="114"/>
    </row>
    <row r="8" spans="1:19" s="15" customFormat="1" ht="38.25" customHeight="1" x14ac:dyDescent="0.2">
      <c r="A8" s="14"/>
      <c r="B8" s="306" t="s">
        <v>47</v>
      </c>
      <c r="C8" s="307"/>
      <c r="D8" s="306" t="s">
        <v>138</v>
      </c>
      <c r="E8" s="307"/>
      <c r="F8" s="306" t="s">
        <v>52</v>
      </c>
      <c r="G8" s="307"/>
      <c r="H8" s="306" t="s">
        <v>81</v>
      </c>
      <c r="I8" s="307"/>
      <c r="J8" s="306" t="s">
        <v>82</v>
      </c>
      <c r="K8" s="307"/>
      <c r="L8" s="306" t="s">
        <v>83</v>
      </c>
      <c r="M8" s="307"/>
      <c r="N8" s="306" t="s">
        <v>45</v>
      </c>
      <c r="O8" s="307"/>
      <c r="P8" s="306" t="s">
        <v>84</v>
      </c>
      <c r="Q8" s="307"/>
      <c r="R8" s="308" t="s">
        <v>48</v>
      </c>
      <c r="S8" s="309"/>
    </row>
    <row r="9" spans="1:19" s="15" customFormat="1" ht="33.75" customHeight="1" x14ac:dyDescent="0.2">
      <c r="A9" s="130"/>
      <c r="B9" s="16" t="s">
        <v>74</v>
      </c>
      <c r="C9" s="16" t="s">
        <v>448</v>
      </c>
      <c r="D9" s="16" t="s">
        <v>74</v>
      </c>
      <c r="E9" s="16" t="s">
        <v>448</v>
      </c>
      <c r="F9" s="16" t="s">
        <v>74</v>
      </c>
      <c r="G9" s="16" t="s">
        <v>448</v>
      </c>
      <c r="H9" s="16" t="s">
        <v>74</v>
      </c>
      <c r="I9" s="16" t="s">
        <v>448</v>
      </c>
      <c r="J9" s="16" t="s">
        <v>74</v>
      </c>
      <c r="K9" s="16" t="s">
        <v>448</v>
      </c>
      <c r="L9" s="16" t="s">
        <v>74</v>
      </c>
      <c r="M9" s="16" t="s">
        <v>448</v>
      </c>
      <c r="N9" s="16" t="s">
        <v>74</v>
      </c>
      <c r="O9" s="16" t="s">
        <v>448</v>
      </c>
      <c r="P9" s="16" t="s">
        <v>74</v>
      </c>
      <c r="Q9" s="16" t="s">
        <v>448</v>
      </c>
      <c r="R9" s="16" t="s">
        <v>74</v>
      </c>
      <c r="S9" s="16" t="s">
        <v>448</v>
      </c>
    </row>
    <row r="10" spans="1:19" ht="23.25" customHeight="1" x14ac:dyDescent="0.25">
      <c r="A10" s="18" t="s">
        <v>70</v>
      </c>
      <c r="B10" s="3">
        <f>202748+4320</f>
        <v>207068</v>
      </c>
      <c r="C10" s="3">
        <v>207442</v>
      </c>
      <c r="D10" s="3">
        <f>43672+950</f>
        <v>44622</v>
      </c>
      <c r="E10" s="3">
        <v>44707</v>
      </c>
      <c r="F10" s="3">
        <v>76110</v>
      </c>
      <c r="G10" s="3">
        <v>76110</v>
      </c>
      <c r="H10" s="3">
        <v>0</v>
      </c>
      <c r="I10" s="3">
        <v>0</v>
      </c>
      <c r="J10" s="3">
        <v>0</v>
      </c>
      <c r="K10" s="3">
        <v>0</v>
      </c>
      <c r="L10" s="3">
        <v>14200</v>
      </c>
      <c r="M10" s="3">
        <v>14200</v>
      </c>
      <c r="N10" s="3">
        <v>0</v>
      </c>
      <c r="O10" s="3">
        <v>0</v>
      </c>
      <c r="P10" s="3">
        <v>0</v>
      </c>
      <c r="Q10" s="3">
        <v>0</v>
      </c>
      <c r="R10" s="3">
        <f t="shared" ref="R10:S12" si="0">B10+D10+F10+H10+J10+L10+N10+P10</f>
        <v>342000</v>
      </c>
      <c r="S10" s="3">
        <f t="shared" si="0"/>
        <v>342459</v>
      </c>
    </row>
    <row r="11" spans="1:19" s="19" customFormat="1" ht="27.75" customHeight="1" x14ac:dyDescent="0.25">
      <c r="A11" s="116" t="s">
        <v>159</v>
      </c>
      <c r="B11" s="4">
        <v>6848</v>
      </c>
      <c r="C11" s="4">
        <v>6848</v>
      </c>
      <c r="D11" s="4">
        <v>753</v>
      </c>
      <c r="E11" s="4">
        <v>753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f t="shared" si="0"/>
        <v>7601</v>
      </c>
      <c r="S11" s="4">
        <f t="shared" si="0"/>
        <v>7601</v>
      </c>
    </row>
    <row r="12" spans="1:19" ht="26.25" x14ac:dyDescent="0.25">
      <c r="A12" s="18" t="s">
        <v>137</v>
      </c>
      <c r="B12" s="3">
        <v>23000</v>
      </c>
      <c r="C12" s="3">
        <v>23073</v>
      </c>
      <c r="D12" s="3">
        <v>5010</v>
      </c>
      <c r="E12" s="3">
        <v>5028</v>
      </c>
      <c r="F12" s="3">
        <v>3890</v>
      </c>
      <c r="G12" s="3">
        <v>3890</v>
      </c>
      <c r="H12" s="3">
        <v>0</v>
      </c>
      <c r="I12" s="3">
        <v>0</v>
      </c>
      <c r="J12" s="3">
        <v>0</v>
      </c>
      <c r="K12" s="3">
        <v>0</v>
      </c>
      <c r="L12" s="3">
        <v>600</v>
      </c>
      <c r="M12" s="3">
        <v>600</v>
      </c>
      <c r="N12" s="3">
        <v>0</v>
      </c>
      <c r="O12" s="3">
        <v>0</v>
      </c>
      <c r="P12" s="3">
        <v>0</v>
      </c>
      <c r="Q12" s="3">
        <v>0</v>
      </c>
      <c r="R12" s="3">
        <f t="shared" si="0"/>
        <v>32500</v>
      </c>
      <c r="S12" s="3">
        <f t="shared" si="0"/>
        <v>32591</v>
      </c>
    </row>
    <row r="13" spans="1:19" s="19" customFormat="1" ht="24.75" customHeight="1" x14ac:dyDescent="0.25">
      <c r="A13" s="116" t="s">
        <v>49</v>
      </c>
      <c r="B13" s="4">
        <f t="shared" ref="B13:S13" si="1">B10+B12</f>
        <v>230068</v>
      </c>
      <c r="C13" s="4">
        <f t="shared" si="1"/>
        <v>230515</v>
      </c>
      <c r="D13" s="4">
        <f t="shared" si="1"/>
        <v>49632</v>
      </c>
      <c r="E13" s="4">
        <f t="shared" si="1"/>
        <v>49735</v>
      </c>
      <c r="F13" s="4">
        <f t="shared" si="1"/>
        <v>80000</v>
      </c>
      <c r="G13" s="4">
        <f t="shared" si="1"/>
        <v>80000</v>
      </c>
      <c r="H13" s="4">
        <f t="shared" si="1"/>
        <v>0</v>
      </c>
      <c r="I13" s="4">
        <f t="shared" si="1"/>
        <v>0</v>
      </c>
      <c r="J13" s="4">
        <f t="shared" si="1"/>
        <v>0</v>
      </c>
      <c r="K13" s="4">
        <f t="shared" si="1"/>
        <v>0</v>
      </c>
      <c r="L13" s="4">
        <f t="shared" si="1"/>
        <v>14800</v>
      </c>
      <c r="M13" s="4">
        <f t="shared" si="1"/>
        <v>14800</v>
      </c>
      <c r="N13" s="4">
        <f t="shared" si="1"/>
        <v>0</v>
      </c>
      <c r="O13" s="4">
        <f t="shared" si="1"/>
        <v>0</v>
      </c>
      <c r="P13" s="4">
        <f t="shared" si="1"/>
        <v>0</v>
      </c>
      <c r="Q13" s="4">
        <f t="shared" si="1"/>
        <v>0</v>
      </c>
      <c r="R13" s="4">
        <f t="shared" si="1"/>
        <v>374500</v>
      </c>
      <c r="S13" s="4">
        <f t="shared" si="1"/>
        <v>375050</v>
      </c>
    </row>
  </sheetData>
  <mergeCells count="14">
    <mergeCell ref="A1:S1"/>
    <mergeCell ref="A2:S2"/>
    <mergeCell ref="P8:Q8"/>
    <mergeCell ref="R8:S8"/>
    <mergeCell ref="A4:N4"/>
    <mergeCell ref="A5:N5"/>
    <mergeCell ref="A6:N6"/>
    <mergeCell ref="B8:C8"/>
    <mergeCell ref="D8:E8"/>
    <mergeCell ref="F8:G8"/>
    <mergeCell ref="H8:I8"/>
    <mergeCell ref="J8:K8"/>
    <mergeCell ref="L8:M8"/>
    <mergeCell ref="N8:O8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zoomScaleNormal="100" workbookViewId="0">
      <selection activeCell="H6" sqref="H6"/>
    </sheetView>
  </sheetViews>
  <sheetFormatPr defaultRowHeight="12.75" x14ac:dyDescent="0.2"/>
  <cols>
    <col min="1" max="1" width="40" customWidth="1"/>
    <col min="2" max="5" width="10.42578125" customWidth="1"/>
    <col min="6" max="6" width="4.7109375" customWidth="1"/>
    <col min="7" max="7" width="32.42578125" customWidth="1"/>
    <col min="8" max="8" width="13.5703125" bestFit="1" customWidth="1"/>
    <col min="9" max="9" width="10.42578125" bestFit="1" customWidth="1"/>
    <col min="10" max="10" width="10.42578125" customWidth="1"/>
    <col min="11" max="11" width="9.85546875" bestFit="1" customWidth="1"/>
    <col min="255" max="255" width="40" customWidth="1"/>
    <col min="256" max="256" width="12" bestFit="1" customWidth="1"/>
    <col min="257" max="259" width="10.42578125" customWidth="1"/>
    <col min="260" max="260" width="11" customWidth="1"/>
    <col min="261" max="261" width="4.7109375" customWidth="1"/>
    <col min="262" max="262" width="32.42578125" customWidth="1"/>
    <col min="263" max="263" width="12" bestFit="1" customWidth="1"/>
    <col min="264" max="264" width="13.5703125" bestFit="1" customWidth="1"/>
    <col min="265" max="266" width="13.5703125" customWidth="1"/>
    <col min="267" max="267" width="11" customWidth="1"/>
    <col min="511" max="511" width="40" customWidth="1"/>
    <col min="512" max="512" width="12" bestFit="1" customWidth="1"/>
    <col min="513" max="515" width="10.42578125" customWidth="1"/>
    <col min="516" max="516" width="11" customWidth="1"/>
    <col min="517" max="517" width="4.7109375" customWidth="1"/>
    <col min="518" max="518" width="32.42578125" customWidth="1"/>
    <col min="519" max="519" width="12" bestFit="1" customWidth="1"/>
    <col min="520" max="520" width="13.5703125" bestFit="1" customWidth="1"/>
    <col min="521" max="522" width="13.5703125" customWidth="1"/>
    <col min="523" max="523" width="11" customWidth="1"/>
    <col min="767" max="767" width="40" customWidth="1"/>
    <col min="768" max="768" width="12" bestFit="1" customWidth="1"/>
    <col min="769" max="771" width="10.42578125" customWidth="1"/>
    <col min="772" max="772" width="11" customWidth="1"/>
    <col min="773" max="773" width="4.7109375" customWidth="1"/>
    <col min="774" max="774" width="32.42578125" customWidth="1"/>
    <col min="775" max="775" width="12" bestFit="1" customWidth="1"/>
    <col min="776" max="776" width="13.5703125" bestFit="1" customWidth="1"/>
    <col min="777" max="778" width="13.5703125" customWidth="1"/>
    <col min="779" max="779" width="11" customWidth="1"/>
    <col min="1023" max="1023" width="40" customWidth="1"/>
    <col min="1024" max="1024" width="12" bestFit="1" customWidth="1"/>
    <col min="1025" max="1027" width="10.42578125" customWidth="1"/>
    <col min="1028" max="1028" width="11" customWidth="1"/>
    <col min="1029" max="1029" width="4.7109375" customWidth="1"/>
    <col min="1030" max="1030" width="32.42578125" customWidth="1"/>
    <col min="1031" max="1031" width="12" bestFit="1" customWidth="1"/>
    <col min="1032" max="1032" width="13.5703125" bestFit="1" customWidth="1"/>
    <col min="1033" max="1034" width="13.5703125" customWidth="1"/>
    <col min="1035" max="1035" width="11" customWidth="1"/>
    <col min="1279" max="1279" width="40" customWidth="1"/>
    <col min="1280" max="1280" width="12" bestFit="1" customWidth="1"/>
    <col min="1281" max="1283" width="10.42578125" customWidth="1"/>
    <col min="1284" max="1284" width="11" customWidth="1"/>
    <col min="1285" max="1285" width="4.7109375" customWidth="1"/>
    <col min="1286" max="1286" width="32.42578125" customWidth="1"/>
    <col min="1287" max="1287" width="12" bestFit="1" customWidth="1"/>
    <col min="1288" max="1288" width="13.5703125" bestFit="1" customWidth="1"/>
    <col min="1289" max="1290" width="13.5703125" customWidth="1"/>
    <col min="1291" max="1291" width="11" customWidth="1"/>
    <col min="1535" max="1535" width="40" customWidth="1"/>
    <col min="1536" max="1536" width="12" bestFit="1" customWidth="1"/>
    <col min="1537" max="1539" width="10.42578125" customWidth="1"/>
    <col min="1540" max="1540" width="11" customWidth="1"/>
    <col min="1541" max="1541" width="4.7109375" customWidth="1"/>
    <col min="1542" max="1542" width="32.42578125" customWidth="1"/>
    <col min="1543" max="1543" width="12" bestFit="1" customWidth="1"/>
    <col min="1544" max="1544" width="13.5703125" bestFit="1" customWidth="1"/>
    <col min="1545" max="1546" width="13.5703125" customWidth="1"/>
    <col min="1547" max="1547" width="11" customWidth="1"/>
    <col min="1791" max="1791" width="40" customWidth="1"/>
    <col min="1792" max="1792" width="12" bestFit="1" customWidth="1"/>
    <col min="1793" max="1795" width="10.42578125" customWidth="1"/>
    <col min="1796" max="1796" width="11" customWidth="1"/>
    <col min="1797" max="1797" width="4.7109375" customWidth="1"/>
    <col min="1798" max="1798" width="32.42578125" customWidth="1"/>
    <col min="1799" max="1799" width="12" bestFit="1" customWidth="1"/>
    <col min="1800" max="1800" width="13.5703125" bestFit="1" customWidth="1"/>
    <col min="1801" max="1802" width="13.5703125" customWidth="1"/>
    <col min="1803" max="1803" width="11" customWidth="1"/>
    <col min="2047" max="2047" width="40" customWidth="1"/>
    <col min="2048" max="2048" width="12" bestFit="1" customWidth="1"/>
    <col min="2049" max="2051" width="10.42578125" customWidth="1"/>
    <col min="2052" max="2052" width="11" customWidth="1"/>
    <col min="2053" max="2053" width="4.7109375" customWidth="1"/>
    <col min="2054" max="2054" width="32.42578125" customWidth="1"/>
    <col min="2055" max="2055" width="12" bestFit="1" customWidth="1"/>
    <col min="2056" max="2056" width="13.5703125" bestFit="1" customWidth="1"/>
    <col min="2057" max="2058" width="13.5703125" customWidth="1"/>
    <col min="2059" max="2059" width="11" customWidth="1"/>
    <col min="2303" max="2303" width="40" customWidth="1"/>
    <col min="2304" max="2304" width="12" bestFit="1" customWidth="1"/>
    <col min="2305" max="2307" width="10.42578125" customWidth="1"/>
    <col min="2308" max="2308" width="11" customWidth="1"/>
    <col min="2309" max="2309" width="4.7109375" customWidth="1"/>
    <col min="2310" max="2310" width="32.42578125" customWidth="1"/>
    <col min="2311" max="2311" width="12" bestFit="1" customWidth="1"/>
    <col min="2312" max="2312" width="13.5703125" bestFit="1" customWidth="1"/>
    <col min="2313" max="2314" width="13.5703125" customWidth="1"/>
    <col min="2315" max="2315" width="11" customWidth="1"/>
    <col min="2559" max="2559" width="40" customWidth="1"/>
    <col min="2560" max="2560" width="12" bestFit="1" customWidth="1"/>
    <col min="2561" max="2563" width="10.42578125" customWidth="1"/>
    <col min="2564" max="2564" width="11" customWidth="1"/>
    <col min="2565" max="2565" width="4.7109375" customWidth="1"/>
    <col min="2566" max="2566" width="32.42578125" customWidth="1"/>
    <col min="2567" max="2567" width="12" bestFit="1" customWidth="1"/>
    <col min="2568" max="2568" width="13.5703125" bestFit="1" customWidth="1"/>
    <col min="2569" max="2570" width="13.5703125" customWidth="1"/>
    <col min="2571" max="2571" width="11" customWidth="1"/>
    <col min="2815" max="2815" width="40" customWidth="1"/>
    <col min="2816" max="2816" width="12" bestFit="1" customWidth="1"/>
    <col min="2817" max="2819" width="10.42578125" customWidth="1"/>
    <col min="2820" max="2820" width="11" customWidth="1"/>
    <col min="2821" max="2821" width="4.7109375" customWidth="1"/>
    <col min="2822" max="2822" width="32.42578125" customWidth="1"/>
    <col min="2823" max="2823" width="12" bestFit="1" customWidth="1"/>
    <col min="2824" max="2824" width="13.5703125" bestFit="1" customWidth="1"/>
    <col min="2825" max="2826" width="13.5703125" customWidth="1"/>
    <col min="2827" max="2827" width="11" customWidth="1"/>
    <col min="3071" max="3071" width="40" customWidth="1"/>
    <col min="3072" max="3072" width="12" bestFit="1" customWidth="1"/>
    <col min="3073" max="3075" width="10.42578125" customWidth="1"/>
    <col min="3076" max="3076" width="11" customWidth="1"/>
    <col min="3077" max="3077" width="4.7109375" customWidth="1"/>
    <col min="3078" max="3078" width="32.42578125" customWidth="1"/>
    <col min="3079" max="3079" width="12" bestFit="1" customWidth="1"/>
    <col min="3080" max="3080" width="13.5703125" bestFit="1" customWidth="1"/>
    <col min="3081" max="3082" width="13.5703125" customWidth="1"/>
    <col min="3083" max="3083" width="11" customWidth="1"/>
    <col min="3327" max="3327" width="40" customWidth="1"/>
    <col min="3328" max="3328" width="12" bestFit="1" customWidth="1"/>
    <col min="3329" max="3331" width="10.42578125" customWidth="1"/>
    <col min="3332" max="3332" width="11" customWidth="1"/>
    <col min="3333" max="3333" width="4.7109375" customWidth="1"/>
    <col min="3334" max="3334" width="32.42578125" customWidth="1"/>
    <col min="3335" max="3335" width="12" bestFit="1" customWidth="1"/>
    <col min="3336" max="3336" width="13.5703125" bestFit="1" customWidth="1"/>
    <col min="3337" max="3338" width="13.5703125" customWidth="1"/>
    <col min="3339" max="3339" width="11" customWidth="1"/>
    <col min="3583" max="3583" width="40" customWidth="1"/>
    <col min="3584" max="3584" width="12" bestFit="1" customWidth="1"/>
    <col min="3585" max="3587" width="10.42578125" customWidth="1"/>
    <col min="3588" max="3588" width="11" customWidth="1"/>
    <col min="3589" max="3589" width="4.7109375" customWidth="1"/>
    <col min="3590" max="3590" width="32.42578125" customWidth="1"/>
    <col min="3591" max="3591" width="12" bestFit="1" customWidth="1"/>
    <col min="3592" max="3592" width="13.5703125" bestFit="1" customWidth="1"/>
    <col min="3593" max="3594" width="13.5703125" customWidth="1"/>
    <col min="3595" max="3595" width="11" customWidth="1"/>
    <col min="3839" max="3839" width="40" customWidth="1"/>
    <col min="3840" max="3840" width="12" bestFit="1" customWidth="1"/>
    <col min="3841" max="3843" width="10.42578125" customWidth="1"/>
    <col min="3844" max="3844" width="11" customWidth="1"/>
    <col min="3845" max="3845" width="4.7109375" customWidth="1"/>
    <col min="3846" max="3846" width="32.42578125" customWidth="1"/>
    <col min="3847" max="3847" width="12" bestFit="1" customWidth="1"/>
    <col min="3848" max="3848" width="13.5703125" bestFit="1" customWidth="1"/>
    <col min="3849" max="3850" width="13.5703125" customWidth="1"/>
    <col min="3851" max="3851" width="11" customWidth="1"/>
    <col min="4095" max="4095" width="40" customWidth="1"/>
    <col min="4096" max="4096" width="12" bestFit="1" customWidth="1"/>
    <col min="4097" max="4099" width="10.42578125" customWidth="1"/>
    <col min="4100" max="4100" width="11" customWidth="1"/>
    <col min="4101" max="4101" width="4.7109375" customWidth="1"/>
    <col min="4102" max="4102" width="32.42578125" customWidth="1"/>
    <col min="4103" max="4103" width="12" bestFit="1" customWidth="1"/>
    <col min="4104" max="4104" width="13.5703125" bestFit="1" customWidth="1"/>
    <col min="4105" max="4106" width="13.5703125" customWidth="1"/>
    <col min="4107" max="4107" width="11" customWidth="1"/>
    <col min="4351" max="4351" width="40" customWidth="1"/>
    <col min="4352" max="4352" width="12" bestFit="1" customWidth="1"/>
    <col min="4353" max="4355" width="10.42578125" customWidth="1"/>
    <col min="4356" max="4356" width="11" customWidth="1"/>
    <col min="4357" max="4357" width="4.7109375" customWidth="1"/>
    <col min="4358" max="4358" width="32.42578125" customWidth="1"/>
    <col min="4359" max="4359" width="12" bestFit="1" customWidth="1"/>
    <col min="4360" max="4360" width="13.5703125" bestFit="1" customWidth="1"/>
    <col min="4361" max="4362" width="13.5703125" customWidth="1"/>
    <col min="4363" max="4363" width="11" customWidth="1"/>
    <col min="4607" max="4607" width="40" customWidth="1"/>
    <col min="4608" max="4608" width="12" bestFit="1" customWidth="1"/>
    <col min="4609" max="4611" width="10.42578125" customWidth="1"/>
    <col min="4612" max="4612" width="11" customWidth="1"/>
    <col min="4613" max="4613" width="4.7109375" customWidth="1"/>
    <col min="4614" max="4614" width="32.42578125" customWidth="1"/>
    <col min="4615" max="4615" width="12" bestFit="1" customWidth="1"/>
    <col min="4616" max="4616" width="13.5703125" bestFit="1" customWidth="1"/>
    <col min="4617" max="4618" width="13.5703125" customWidth="1"/>
    <col min="4619" max="4619" width="11" customWidth="1"/>
    <col min="4863" max="4863" width="40" customWidth="1"/>
    <col min="4864" max="4864" width="12" bestFit="1" customWidth="1"/>
    <col min="4865" max="4867" width="10.42578125" customWidth="1"/>
    <col min="4868" max="4868" width="11" customWidth="1"/>
    <col min="4869" max="4869" width="4.7109375" customWidth="1"/>
    <col min="4870" max="4870" width="32.42578125" customWidth="1"/>
    <col min="4871" max="4871" width="12" bestFit="1" customWidth="1"/>
    <col min="4872" max="4872" width="13.5703125" bestFit="1" customWidth="1"/>
    <col min="4873" max="4874" width="13.5703125" customWidth="1"/>
    <col min="4875" max="4875" width="11" customWidth="1"/>
    <col min="5119" max="5119" width="40" customWidth="1"/>
    <col min="5120" max="5120" width="12" bestFit="1" customWidth="1"/>
    <col min="5121" max="5123" width="10.42578125" customWidth="1"/>
    <col min="5124" max="5124" width="11" customWidth="1"/>
    <col min="5125" max="5125" width="4.7109375" customWidth="1"/>
    <col min="5126" max="5126" width="32.42578125" customWidth="1"/>
    <col min="5127" max="5127" width="12" bestFit="1" customWidth="1"/>
    <col min="5128" max="5128" width="13.5703125" bestFit="1" customWidth="1"/>
    <col min="5129" max="5130" width="13.5703125" customWidth="1"/>
    <col min="5131" max="5131" width="11" customWidth="1"/>
    <col min="5375" max="5375" width="40" customWidth="1"/>
    <col min="5376" max="5376" width="12" bestFit="1" customWidth="1"/>
    <col min="5377" max="5379" width="10.42578125" customWidth="1"/>
    <col min="5380" max="5380" width="11" customWidth="1"/>
    <col min="5381" max="5381" width="4.7109375" customWidth="1"/>
    <col min="5382" max="5382" width="32.42578125" customWidth="1"/>
    <col min="5383" max="5383" width="12" bestFit="1" customWidth="1"/>
    <col min="5384" max="5384" width="13.5703125" bestFit="1" customWidth="1"/>
    <col min="5385" max="5386" width="13.5703125" customWidth="1"/>
    <col min="5387" max="5387" width="11" customWidth="1"/>
    <col min="5631" max="5631" width="40" customWidth="1"/>
    <col min="5632" max="5632" width="12" bestFit="1" customWidth="1"/>
    <col min="5633" max="5635" width="10.42578125" customWidth="1"/>
    <col min="5636" max="5636" width="11" customWidth="1"/>
    <col min="5637" max="5637" width="4.7109375" customWidth="1"/>
    <col min="5638" max="5638" width="32.42578125" customWidth="1"/>
    <col min="5639" max="5639" width="12" bestFit="1" customWidth="1"/>
    <col min="5640" max="5640" width="13.5703125" bestFit="1" customWidth="1"/>
    <col min="5641" max="5642" width="13.5703125" customWidth="1"/>
    <col min="5643" max="5643" width="11" customWidth="1"/>
    <col min="5887" max="5887" width="40" customWidth="1"/>
    <col min="5888" max="5888" width="12" bestFit="1" customWidth="1"/>
    <col min="5889" max="5891" width="10.42578125" customWidth="1"/>
    <col min="5892" max="5892" width="11" customWidth="1"/>
    <col min="5893" max="5893" width="4.7109375" customWidth="1"/>
    <col min="5894" max="5894" width="32.42578125" customWidth="1"/>
    <col min="5895" max="5895" width="12" bestFit="1" customWidth="1"/>
    <col min="5896" max="5896" width="13.5703125" bestFit="1" customWidth="1"/>
    <col min="5897" max="5898" width="13.5703125" customWidth="1"/>
    <col min="5899" max="5899" width="11" customWidth="1"/>
    <col min="6143" max="6143" width="40" customWidth="1"/>
    <col min="6144" max="6144" width="12" bestFit="1" customWidth="1"/>
    <col min="6145" max="6147" width="10.42578125" customWidth="1"/>
    <col min="6148" max="6148" width="11" customWidth="1"/>
    <col min="6149" max="6149" width="4.7109375" customWidth="1"/>
    <col min="6150" max="6150" width="32.42578125" customWidth="1"/>
    <col min="6151" max="6151" width="12" bestFit="1" customWidth="1"/>
    <col min="6152" max="6152" width="13.5703125" bestFit="1" customWidth="1"/>
    <col min="6153" max="6154" width="13.5703125" customWidth="1"/>
    <col min="6155" max="6155" width="11" customWidth="1"/>
    <col min="6399" max="6399" width="40" customWidth="1"/>
    <col min="6400" max="6400" width="12" bestFit="1" customWidth="1"/>
    <col min="6401" max="6403" width="10.42578125" customWidth="1"/>
    <col min="6404" max="6404" width="11" customWidth="1"/>
    <col min="6405" max="6405" width="4.7109375" customWidth="1"/>
    <col min="6406" max="6406" width="32.42578125" customWidth="1"/>
    <col min="6407" max="6407" width="12" bestFit="1" customWidth="1"/>
    <col min="6408" max="6408" width="13.5703125" bestFit="1" customWidth="1"/>
    <col min="6409" max="6410" width="13.5703125" customWidth="1"/>
    <col min="6411" max="6411" width="11" customWidth="1"/>
    <col min="6655" max="6655" width="40" customWidth="1"/>
    <col min="6656" max="6656" width="12" bestFit="1" customWidth="1"/>
    <col min="6657" max="6659" width="10.42578125" customWidth="1"/>
    <col min="6660" max="6660" width="11" customWidth="1"/>
    <col min="6661" max="6661" width="4.7109375" customWidth="1"/>
    <col min="6662" max="6662" width="32.42578125" customWidth="1"/>
    <col min="6663" max="6663" width="12" bestFit="1" customWidth="1"/>
    <col min="6664" max="6664" width="13.5703125" bestFit="1" customWidth="1"/>
    <col min="6665" max="6666" width="13.5703125" customWidth="1"/>
    <col min="6667" max="6667" width="11" customWidth="1"/>
    <col min="6911" max="6911" width="40" customWidth="1"/>
    <col min="6912" max="6912" width="12" bestFit="1" customWidth="1"/>
    <col min="6913" max="6915" width="10.42578125" customWidth="1"/>
    <col min="6916" max="6916" width="11" customWidth="1"/>
    <col min="6917" max="6917" width="4.7109375" customWidth="1"/>
    <col min="6918" max="6918" width="32.42578125" customWidth="1"/>
    <col min="6919" max="6919" width="12" bestFit="1" customWidth="1"/>
    <col min="6920" max="6920" width="13.5703125" bestFit="1" customWidth="1"/>
    <col min="6921" max="6922" width="13.5703125" customWidth="1"/>
    <col min="6923" max="6923" width="11" customWidth="1"/>
    <col min="7167" max="7167" width="40" customWidth="1"/>
    <col min="7168" max="7168" width="12" bestFit="1" customWidth="1"/>
    <col min="7169" max="7171" width="10.42578125" customWidth="1"/>
    <col min="7172" max="7172" width="11" customWidth="1"/>
    <col min="7173" max="7173" width="4.7109375" customWidth="1"/>
    <col min="7174" max="7174" width="32.42578125" customWidth="1"/>
    <col min="7175" max="7175" width="12" bestFit="1" customWidth="1"/>
    <col min="7176" max="7176" width="13.5703125" bestFit="1" customWidth="1"/>
    <col min="7177" max="7178" width="13.5703125" customWidth="1"/>
    <col min="7179" max="7179" width="11" customWidth="1"/>
    <col min="7423" max="7423" width="40" customWidth="1"/>
    <col min="7424" max="7424" width="12" bestFit="1" customWidth="1"/>
    <col min="7425" max="7427" width="10.42578125" customWidth="1"/>
    <col min="7428" max="7428" width="11" customWidth="1"/>
    <col min="7429" max="7429" width="4.7109375" customWidth="1"/>
    <col min="7430" max="7430" width="32.42578125" customWidth="1"/>
    <col min="7431" max="7431" width="12" bestFit="1" customWidth="1"/>
    <col min="7432" max="7432" width="13.5703125" bestFit="1" customWidth="1"/>
    <col min="7433" max="7434" width="13.5703125" customWidth="1"/>
    <col min="7435" max="7435" width="11" customWidth="1"/>
    <col min="7679" max="7679" width="40" customWidth="1"/>
    <col min="7680" max="7680" width="12" bestFit="1" customWidth="1"/>
    <col min="7681" max="7683" width="10.42578125" customWidth="1"/>
    <col min="7684" max="7684" width="11" customWidth="1"/>
    <col min="7685" max="7685" width="4.7109375" customWidth="1"/>
    <col min="7686" max="7686" width="32.42578125" customWidth="1"/>
    <col min="7687" max="7687" width="12" bestFit="1" customWidth="1"/>
    <col min="7688" max="7688" width="13.5703125" bestFit="1" customWidth="1"/>
    <col min="7689" max="7690" width="13.5703125" customWidth="1"/>
    <col min="7691" max="7691" width="11" customWidth="1"/>
    <col min="7935" max="7935" width="40" customWidth="1"/>
    <col min="7936" max="7936" width="12" bestFit="1" customWidth="1"/>
    <col min="7937" max="7939" width="10.42578125" customWidth="1"/>
    <col min="7940" max="7940" width="11" customWidth="1"/>
    <col min="7941" max="7941" width="4.7109375" customWidth="1"/>
    <col min="7942" max="7942" width="32.42578125" customWidth="1"/>
    <col min="7943" max="7943" width="12" bestFit="1" customWidth="1"/>
    <col min="7944" max="7944" width="13.5703125" bestFit="1" customWidth="1"/>
    <col min="7945" max="7946" width="13.5703125" customWidth="1"/>
    <col min="7947" max="7947" width="11" customWidth="1"/>
    <col min="8191" max="8191" width="40" customWidth="1"/>
    <col min="8192" max="8192" width="12" bestFit="1" customWidth="1"/>
    <col min="8193" max="8195" width="10.42578125" customWidth="1"/>
    <col min="8196" max="8196" width="11" customWidth="1"/>
    <col min="8197" max="8197" width="4.7109375" customWidth="1"/>
    <col min="8198" max="8198" width="32.42578125" customWidth="1"/>
    <col min="8199" max="8199" width="12" bestFit="1" customWidth="1"/>
    <col min="8200" max="8200" width="13.5703125" bestFit="1" customWidth="1"/>
    <col min="8201" max="8202" width="13.5703125" customWidth="1"/>
    <col min="8203" max="8203" width="11" customWidth="1"/>
    <col min="8447" max="8447" width="40" customWidth="1"/>
    <col min="8448" max="8448" width="12" bestFit="1" customWidth="1"/>
    <col min="8449" max="8451" width="10.42578125" customWidth="1"/>
    <col min="8452" max="8452" width="11" customWidth="1"/>
    <col min="8453" max="8453" width="4.7109375" customWidth="1"/>
    <col min="8454" max="8454" width="32.42578125" customWidth="1"/>
    <col min="8455" max="8455" width="12" bestFit="1" customWidth="1"/>
    <col min="8456" max="8456" width="13.5703125" bestFit="1" customWidth="1"/>
    <col min="8457" max="8458" width="13.5703125" customWidth="1"/>
    <col min="8459" max="8459" width="11" customWidth="1"/>
    <col min="8703" max="8703" width="40" customWidth="1"/>
    <col min="8704" max="8704" width="12" bestFit="1" customWidth="1"/>
    <col min="8705" max="8707" width="10.42578125" customWidth="1"/>
    <col min="8708" max="8708" width="11" customWidth="1"/>
    <col min="8709" max="8709" width="4.7109375" customWidth="1"/>
    <col min="8710" max="8710" width="32.42578125" customWidth="1"/>
    <col min="8711" max="8711" width="12" bestFit="1" customWidth="1"/>
    <col min="8712" max="8712" width="13.5703125" bestFit="1" customWidth="1"/>
    <col min="8713" max="8714" width="13.5703125" customWidth="1"/>
    <col min="8715" max="8715" width="11" customWidth="1"/>
    <col min="8959" max="8959" width="40" customWidth="1"/>
    <col min="8960" max="8960" width="12" bestFit="1" customWidth="1"/>
    <col min="8961" max="8963" width="10.42578125" customWidth="1"/>
    <col min="8964" max="8964" width="11" customWidth="1"/>
    <col min="8965" max="8965" width="4.7109375" customWidth="1"/>
    <col min="8966" max="8966" width="32.42578125" customWidth="1"/>
    <col min="8967" max="8967" width="12" bestFit="1" customWidth="1"/>
    <col min="8968" max="8968" width="13.5703125" bestFit="1" customWidth="1"/>
    <col min="8969" max="8970" width="13.5703125" customWidth="1"/>
    <col min="8971" max="8971" width="11" customWidth="1"/>
    <col min="9215" max="9215" width="40" customWidth="1"/>
    <col min="9216" max="9216" width="12" bestFit="1" customWidth="1"/>
    <col min="9217" max="9219" width="10.42578125" customWidth="1"/>
    <col min="9220" max="9220" width="11" customWidth="1"/>
    <col min="9221" max="9221" width="4.7109375" customWidth="1"/>
    <col min="9222" max="9222" width="32.42578125" customWidth="1"/>
    <col min="9223" max="9223" width="12" bestFit="1" customWidth="1"/>
    <col min="9224" max="9224" width="13.5703125" bestFit="1" customWidth="1"/>
    <col min="9225" max="9226" width="13.5703125" customWidth="1"/>
    <col min="9227" max="9227" width="11" customWidth="1"/>
    <col min="9471" max="9471" width="40" customWidth="1"/>
    <col min="9472" max="9472" width="12" bestFit="1" customWidth="1"/>
    <col min="9473" max="9475" width="10.42578125" customWidth="1"/>
    <col min="9476" max="9476" width="11" customWidth="1"/>
    <col min="9477" max="9477" width="4.7109375" customWidth="1"/>
    <col min="9478" max="9478" width="32.42578125" customWidth="1"/>
    <col min="9479" max="9479" width="12" bestFit="1" customWidth="1"/>
    <col min="9480" max="9480" width="13.5703125" bestFit="1" customWidth="1"/>
    <col min="9481" max="9482" width="13.5703125" customWidth="1"/>
    <col min="9483" max="9483" width="11" customWidth="1"/>
    <col min="9727" max="9727" width="40" customWidth="1"/>
    <col min="9728" max="9728" width="12" bestFit="1" customWidth="1"/>
    <col min="9729" max="9731" width="10.42578125" customWidth="1"/>
    <col min="9732" max="9732" width="11" customWidth="1"/>
    <col min="9733" max="9733" width="4.7109375" customWidth="1"/>
    <col min="9734" max="9734" width="32.42578125" customWidth="1"/>
    <col min="9735" max="9735" width="12" bestFit="1" customWidth="1"/>
    <col min="9736" max="9736" width="13.5703125" bestFit="1" customWidth="1"/>
    <col min="9737" max="9738" width="13.5703125" customWidth="1"/>
    <col min="9739" max="9739" width="11" customWidth="1"/>
    <col min="9983" max="9983" width="40" customWidth="1"/>
    <col min="9984" max="9984" width="12" bestFit="1" customWidth="1"/>
    <col min="9985" max="9987" width="10.42578125" customWidth="1"/>
    <col min="9988" max="9988" width="11" customWidth="1"/>
    <col min="9989" max="9989" width="4.7109375" customWidth="1"/>
    <col min="9990" max="9990" width="32.42578125" customWidth="1"/>
    <col min="9991" max="9991" width="12" bestFit="1" customWidth="1"/>
    <col min="9992" max="9992" width="13.5703125" bestFit="1" customWidth="1"/>
    <col min="9993" max="9994" width="13.5703125" customWidth="1"/>
    <col min="9995" max="9995" width="11" customWidth="1"/>
    <col min="10239" max="10239" width="40" customWidth="1"/>
    <col min="10240" max="10240" width="12" bestFit="1" customWidth="1"/>
    <col min="10241" max="10243" width="10.42578125" customWidth="1"/>
    <col min="10244" max="10244" width="11" customWidth="1"/>
    <col min="10245" max="10245" width="4.7109375" customWidth="1"/>
    <col min="10246" max="10246" width="32.42578125" customWidth="1"/>
    <col min="10247" max="10247" width="12" bestFit="1" customWidth="1"/>
    <col min="10248" max="10248" width="13.5703125" bestFit="1" customWidth="1"/>
    <col min="10249" max="10250" width="13.5703125" customWidth="1"/>
    <col min="10251" max="10251" width="11" customWidth="1"/>
    <col min="10495" max="10495" width="40" customWidth="1"/>
    <col min="10496" max="10496" width="12" bestFit="1" customWidth="1"/>
    <col min="10497" max="10499" width="10.42578125" customWidth="1"/>
    <col min="10500" max="10500" width="11" customWidth="1"/>
    <col min="10501" max="10501" width="4.7109375" customWidth="1"/>
    <col min="10502" max="10502" width="32.42578125" customWidth="1"/>
    <col min="10503" max="10503" width="12" bestFit="1" customWidth="1"/>
    <col min="10504" max="10504" width="13.5703125" bestFit="1" customWidth="1"/>
    <col min="10505" max="10506" width="13.5703125" customWidth="1"/>
    <col min="10507" max="10507" width="11" customWidth="1"/>
    <col min="10751" max="10751" width="40" customWidth="1"/>
    <col min="10752" max="10752" width="12" bestFit="1" customWidth="1"/>
    <col min="10753" max="10755" width="10.42578125" customWidth="1"/>
    <col min="10756" max="10756" width="11" customWidth="1"/>
    <col min="10757" max="10757" width="4.7109375" customWidth="1"/>
    <col min="10758" max="10758" width="32.42578125" customWidth="1"/>
    <col min="10759" max="10759" width="12" bestFit="1" customWidth="1"/>
    <col min="10760" max="10760" width="13.5703125" bestFit="1" customWidth="1"/>
    <col min="10761" max="10762" width="13.5703125" customWidth="1"/>
    <col min="10763" max="10763" width="11" customWidth="1"/>
    <col min="11007" max="11007" width="40" customWidth="1"/>
    <col min="11008" max="11008" width="12" bestFit="1" customWidth="1"/>
    <col min="11009" max="11011" width="10.42578125" customWidth="1"/>
    <col min="11012" max="11012" width="11" customWidth="1"/>
    <col min="11013" max="11013" width="4.7109375" customWidth="1"/>
    <col min="11014" max="11014" width="32.42578125" customWidth="1"/>
    <col min="11015" max="11015" width="12" bestFit="1" customWidth="1"/>
    <col min="11016" max="11016" width="13.5703125" bestFit="1" customWidth="1"/>
    <col min="11017" max="11018" width="13.5703125" customWidth="1"/>
    <col min="11019" max="11019" width="11" customWidth="1"/>
    <col min="11263" max="11263" width="40" customWidth="1"/>
    <col min="11264" max="11264" width="12" bestFit="1" customWidth="1"/>
    <col min="11265" max="11267" width="10.42578125" customWidth="1"/>
    <col min="11268" max="11268" width="11" customWidth="1"/>
    <col min="11269" max="11269" width="4.7109375" customWidth="1"/>
    <col min="11270" max="11270" width="32.42578125" customWidth="1"/>
    <col min="11271" max="11271" width="12" bestFit="1" customWidth="1"/>
    <col min="11272" max="11272" width="13.5703125" bestFit="1" customWidth="1"/>
    <col min="11273" max="11274" width="13.5703125" customWidth="1"/>
    <col min="11275" max="11275" width="11" customWidth="1"/>
    <col min="11519" max="11519" width="40" customWidth="1"/>
    <col min="11520" max="11520" width="12" bestFit="1" customWidth="1"/>
    <col min="11521" max="11523" width="10.42578125" customWidth="1"/>
    <col min="11524" max="11524" width="11" customWidth="1"/>
    <col min="11525" max="11525" width="4.7109375" customWidth="1"/>
    <col min="11526" max="11526" width="32.42578125" customWidth="1"/>
    <col min="11527" max="11527" width="12" bestFit="1" customWidth="1"/>
    <col min="11528" max="11528" width="13.5703125" bestFit="1" customWidth="1"/>
    <col min="11529" max="11530" width="13.5703125" customWidth="1"/>
    <col min="11531" max="11531" width="11" customWidth="1"/>
    <col min="11775" max="11775" width="40" customWidth="1"/>
    <col min="11776" max="11776" width="12" bestFit="1" customWidth="1"/>
    <col min="11777" max="11779" width="10.42578125" customWidth="1"/>
    <col min="11780" max="11780" width="11" customWidth="1"/>
    <col min="11781" max="11781" width="4.7109375" customWidth="1"/>
    <col min="11782" max="11782" width="32.42578125" customWidth="1"/>
    <col min="11783" max="11783" width="12" bestFit="1" customWidth="1"/>
    <col min="11784" max="11784" width="13.5703125" bestFit="1" customWidth="1"/>
    <col min="11785" max="11786" width="13.5703125" customWidth="1"/>
    <col min="11787" max="11787" width="11" customWidth="1"/>
    <col min="12031" max="12031" width="40" customWidth="1"/>
    <col min="12032" max="12032" width="12" bestFit="1" customWidth="1"/>
    <col min="12033" max="12035" width="10.42578125" customWidth="1"/>
    <col min="12036" max="12036" width="11" customWidth="1"/>
    <col min="12037" max="12037" width="4.7109375" customWidth="1"/>
    <col min="12038" max="12038" width="32.42578125" customWidth="1"/>
    <col min="12039" max="12039" width="12" bestFit="1" customWidth="1"/>
    <col min="12040" max="12040" width="13.5703125" bestFit="1" customWidth="1"/>
    <col min="12041" max="12042" width="13.5703125" customWidth="1"/>
    <col min="12043" max="12043" width="11" customWidth="1"/>
    <col min="12287" max="12287" width="40" customWidth="1"/>
    <col min="12288" max="12288" width="12" bestFit="1" customWidth="1"/>
    <col min="12289" max="12291" width="10.42578125" customWidth="1"/>
    <col min="12292" max="12292" width="11" customWidth="1"/>
    <col min="12293" max="12293" width="4.7109375" customWidth="1"/>
    <col min="12294" max="12294" width="32.42578125" customWidth="1"/>
    <col min="12295" max="12295" width="12" bestFit="1" customWidth="1"/>
    <col min="12296" max="12296" width="13.5703125" bestFit="1" customWidth="1"/>
    <col min="12297" max="12298" width="13.5703125" customWidth="1"/>
    <col min="12299" max="12299" width="11" customWidth="1"/>
    <col min="12543" max="12543" width="40" customWidth="1"/>
    <col min="12544" max="12544" width="12" bestFit="1" customWidth="1"/>
    <col min="12545" max="12547" width="10.42578125" customWidth="1"/>
    <col min="12548" max="12548" width="11" customWidth="1"/>
    <col min="12549" max="12549" width="4.7109375" customWidth="1"/>
    <col min="12550" max="12550" width="32.42578125" customWidth="1"/>
    <col min="12551" max="12551" width="12" bestFit="1" customWidth="1"/>
    <col min="12552" max="12552" width="13.5703125" bestFit="1" customWidth="1"/>
    <col min="12553" max="12554" width="13.5703125" customWidth="1"/>
    <col min="12555" max="12555" width="11" customWidth="1"/>
    <col min="12799" max="12799" width="40" customWidth="1"/>
    <col min="12800" max="12800" width="12" bestFit="1" customWidth="1"/>
    <col min="12801" max="12803" width="10.42578125" customWidth="1"/>
    <col min="12804" max="12804" width="11" customWidth="1"/>
    <col min="12805" max="12805" width="4.7109375" customWidth="1"/>
    <col min="12806" max="12806" width="32.42578125" customWidth="1"/>
    <col min="12807" max="12807" width="12" bestFit="1" customWidth="1"/>
    <col min="12808" max="12808" width="13.5703125" bestFit="1" customWidth="1"/>
    <col min="12809" max="12810" width="13.5703125" customWidth="1"/>
    <col min="12811" max="12811" width="11" customWidth="1"/>
    <col min="13055" max="13055" width="40" customWidth="1"/>
    <col min="13056" max="13056" width="12" bestFit="1" customWidth="1"/>
    <col min="13057" max="13059" width="10.42578125" customWidth="1"/>
    <col min="13060" max="13060" width="11" customWidth="1"/>
    <col min="13061" max="13061" width="4.7109375" customWidth="1"/>
    <col min="13062" max="13062" width="32.42578125" customWidth="1"/>
    <col min="13063" max="13063" width="12" bestFit="1" customWidth="1"/>
    <col min="13064" max="13064" width="13.5703125" bestFit="1" customWidth="1"/>
    <col min="13065" max="13066" width="13.5703125" customWidth="1"/>
    <col min="13067" max="13067" width="11" customWidth="1"/>
    <col min="13311" max="13311" width="40" customWidth="1"/>
    <col min="13312" max="13312" width="12" bestFit="1" customWidth="1"/>
    <col min="13313" max="13315" width="10.42578125" customWidth="1"/>
    <col min="13316" max="13316" width="11" customWidth="1"/>
    <col min="13317" max="13317" width="4.7109375" customWidth="1"/>
    <col min="13318" max="13318" width="32.42578125" customWidth="1"/>
    <col min="13319" max="13319" width="12" bestFit="1" customWidth="1"/>
    <col min="13320" max="13320" width="13.5703125" bestFit="1" customWidth="1"/>
    <col min="13321" max="13322" width="13.5703125" customWidth="1"/>
    <col min="13323" max="13323" width="11" customWidth="1"/>
    <col min="13567" max="13567" width="40" customWidth="1"/>
    <col min="13568" max="13568" width="12" bestFit="1" customWidth="1"/>
    <col min="13569" max="13571" width="10.42578125" customWidth="1"/>
    <col min="13572" max="13572" width="11" customWidth="1"/>
    <col min="13573" max="13573" width="4.7109375" customWidth="1"/>
    <col min="13574" max="13574" width="32.42578125" customWidth="1"/>
    <col min="13575" max="13575" width="12" bestFit="1" customWidth="1"/>
    <col min="13576" max="13576" width="13.5703125" bestFit="1" customWidth="1"/>
    <col min="13577" max="13578" width="13.5703125" customWidth="1"/>
    <col min="13579" max="13579" width="11" customWidth="1"/>
    <col min="13823" max="13823" width="40" customWidth="1"/>
    <col min="13824" max="13824" width="12" bestFit="1" customWidth="1"/>
    <col min="13825" max="13827" width="10.42578125" customWidth="1"/>
    <col min="13828" max="13828" width="11" customWidth="1"/>
    <col min="13829" max="13829" width="4.7109375" customWidth="1"/>
    <col min="13830" max="13830" width="32.42578125" customWidth="1"/>
    <col min="13831" max="13831" width="12" bestFit="1" customWidth="1"/>
    <col min="13832" max="13832" width="13.5703125" bestFit="1" customWidth="1"/>
    <col min="13833" max="13834" width="13.5703125" customWidth="1"/>
    <col min="13835" max="13835" width="11" customWidth="1"/>
    <col min="14079" max="14079" width="40" customWidth="1"/>
    <col min="14080" max="14080" width="12" bestFit="1" customWidth="1"/>
    <col min="14081" max="14083" width="10.42578125" customWidth="1"/>
    <col min="14084" max="14084" width="11" customWidth="1"/>
    <col min="14085" max="14085" width="4.7109375" customWidth="1"/>
    <col min="14086" max="14086" width="32.42578125" customWidth="1"/>
    <col min="14087" max="14087" width="12" bestFit="1" customWidth="1"/>
    <col min="14088" max="14088" width="13.5703125" bestFit="1" customWidth="1"/>
    <col min="14089" max="14090" width="13.5703125" customWidth="1"/>
    <col min="14091" max="14091" width="11" customWidth="1"/>
    <col min="14335" max="14335" width="40" customWidth="1"/>
    <col min="14336" max="14336" width="12" bestFit="1" customWidth="1"/>
    <col min="14337" max="14339" width="10.42578125" customWidth="1"/>
    <col min="14340" max="14340" width="11" customWidth="1"/>
    <col min="14341" max="14341" width="4.7109375" customWidth="1"/>
    <col min="14342" max="14342" width="32.42578125" customWidth="1"/>
    <col min="14343" max="14343" width="12" bestFit="1" customWidth="1"/>
    <col min="14344" max="14344" width="13.5703125" bestFit="1" customWidth="1"/>
    <col min="14345" max="14346" width="13.5703125" customWidth="1"/>
    <col min="14347" max="14347" width="11" customWidth="1"/>
    <col min="14591" max="14591" width="40" customWidth="1"/>
    <col min="14592" max="14592" width="12" bestFit="1" customWidth="1"/>
    <col min="14593" max="14595" width="10.42578125" customWidth="1"/>
    <col min="14596" max="14596" width="11" customWidth="1"/>
    <col min="14597" max="14597" width="4.7109375" customWidth="1"/>
    <col min="14598" max="14598" width="32.42578125" customWidth="1"/>
    <col min="14599" max="14599" width="12" bestFit="1" customWidth="1"/>
    <col min="14600" max="14600" width="13.5703125" bestFit="1" customWidth="1"/>
    <col min="14601" max="14602" width="13.5703125" customWidth="1"/>
    <col min="14603" max="14603" width="11" customWidth="1"/>
    <col min="14847" max="14847" width="40" customWidth="1"/>
    <col min="14848" max="14848" width="12" bestFit="1" customWidth="1"/>
    <col min="14849" max="14851" width="10.42578125" customWidth="1"/>
    <col min="14852" max="14852" width="11" customWidth="1"/>
    <col min="14853" max="14853" width="4.7109375" customWidth="1"/>
    <col min="14854" max="14854" width="32.42578125" customWidth="1"/>
    <col min="14855" max="14855" width="12" bestFit="1" customWidth="1"/>
    <col min="14856" max="14856" width="13.5703125" bestFit="1" customWidth="1"/>
    <col min="14857" max="14858" width="13.5703125" customWidth="1"/>
    <col min="14859" max="14859" width="11" customWidth="1"/>
    <col min="15103" max="15103" width="40" customWidth="1"/>
    <col min="15104" max="15104" width="12" bestFit="1" customWidth="1"/>
    <col min="15105" max="15107" width="10.42578125" customWidth="1"/>
    <col min="15108" max="15108" width="11" customWidth="1"/>
    <col min="15109" max="15109" width="4.7109375" customWidth="1"/>
    <col min="15110" max="15110" width="32.42578125" customWidth="1"/>
    <col min="15111" max="15111" width="12" bestFit="1" customWidth="1"/>
    <col min="15112" max="15112" width="13.5703125" bestFit="1" customWidth="1"/>
    <col min="15113" max="15114" width="13.5703125" customWidth="1"/>
    <col min="15115" max="15115" width="11" customWidth="1"/>
    <col min="15359" max="15359" width="40" customWidth="1"/>
    <col min="15360" max="15360" width="12" bestFit="1" customWidth="1"/>
    <col min="15361" max="15363" width="10.42578125" customWidth="1"/>
    <col min="15364" max="15364" width="11" customWidth="1"/>
    <col min="15365" max="15365" width="4.7109375" customWidth="1"/>
    <col min="15366" max="15366" width="32.42578125" customWidth="1"/>
    <col min="15367" max="15367" width="12" bestFit="1" customWidth="1"/>
    <col min="15368" max="15368" width="13.5703125" bestFit="1" customWidth="1"/>
    <col min="15369" max="15370" width="13.5703125" customWidth="1"/>
    <col min="15371" max="15371" width="11" customWidth="1"/>
    <col min="15615" max="15615" width="40" customWidth="1"/>
    <col min="15616" max="15616" width="12" bestFit="1" customWidth="1"/>
    <col min="15617" max="15619" width="10.42578125" customWidth="1"/>
    <col min="15620" max="15620" width="11" customWidth="1"/>
    <col min="15621" max="15621" width="4.7109375" customWidth="1"/>
    <col min="15622" max="15622" width="32.42578125" customWidth="1"/>
    <col min="15623" max="15623" width="12" bestFit="1" customWidth="1"/>
    <col min="15624" max="15624" width="13.5703125" bestFit="1" customWidth="1"/>
    <col min="15625" max="15626" width="13.5703125" customWidth="1"/>
    <col min="15627" max="15627" width="11" customWidth="1"/>
    <col min="15871" max="15871" width="40" customWidth="1"/>
    <col min="15872" max="15872" width="12" bestFit="1" customWidth="1"/>
    <col min="15873" max="15875" width="10.42578125" customWidth="1"/>
    <col min="15876" max="15876" width="11" customWidth="1"/>
    <col min="15877" max="15877" width="4.7109375" customWidth="1"/>
    <col min="15878" max="15878" width="32.42578125" customWidth="1"/>
    <col min="15879" max="15879" width="12" bestFit="1" customWidth="1"/>
    <col min="15880" max="15880" width="13.5703125" bestFit="1" customWidth="1"/>
    <col min="15881" max="15882" width="13.5703125" customWidth="1"/>
    <col min="15883" max="15883" width="11" customWidth="1"/>
    <col min="16127" max="16127" width="40" customWidth="1"/>
    <col min="16128" max="16128" width="12" bestFit="1" customWidth="1"/>
    <col min="16129" max="16131" width="10.42578125" customWidth="1"/>
    <col min="16132" max="16132" width="11" customWidth="1"/>
    <col min="16133" max="16133" width="4.7109375" customWidth="1"/>
    <col min="16134" max="16134" width="32.42578125" customWidth="1"/>
    <col min="16135" max="16135" width="12" bestFit="1" customWidth="1"/>
    <col min="16136" max="16136" width="13.5703125" bestFit="1" customWidth="1"/>
    <col min="16137" max="16138" width="13.5703125" customWidth="1"/>
    <col min="16139" max="16139" width="11" customWidth="1"/>
  </cols>
  <sheetData>
    <row r="1" spans="1:15" ht="15.75" customHeight="1" x14ac:dyDescent="0.2">
      <c r="A1" s="318" t="s">
        <v>490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5" ht="15.75" customHeight="1" x14ac:dyDescent="0.2">
      <c r="A2" s="319" t="s">
        <v>486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</row>
    <row r="3" spans="1:15" ht="15.75" x14ac:dyDescent="0.25">
      <c r="A3" s="133"/>
      <c r="B3" s="134"/>
      <c r="C3" s="134"/>
      <c r="D3" s="134"/>
      <c r="E3" s="134"/>
      <c r="F3" s="134"/>
      <c r="G3" s="132"/>
      <c r="H3" s="292"/>
      <c r="I3" s="131"/>
      <c r="J3" s="131"/>
      <c r="K3" s="293"/>
    </row>
    <row r="4" spans="1:15" x14ac:dyDescent="0.2">
      <c r="A4" s="314" t="s">
        <v>374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</row>
    <row r="5" spans="1:15" x14ac:dyDescent="0.2">
      <c r="A5" s="316" t="s">
        <v>409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</row>
    <row r="6" spans="1:15" x14ac:dyDescent="0.2">
      <c r="A6" s="135"/>
      <c r="B6" s="136"/>
      <c r="C6" s="136"/>
      <c r="D6" s="136"/>
      <c r="E6" s="136"/>
      <c r="F6" s="136"/>
      <c r="G6" s="135"/>
      <c r="H6" s="137"/>
      <c r="I6" s="137"/>
      <c r="J6" s="137"/>
      <c r="K6" s="137"/>
    </row>
    <row r="7" spans="1:15" x14ac:dyDescent="0.2">
      <c r="A7" s="138" t="s">
        <v>375</v>
      </c>
      <c r="B7" s="139"/>
      <c r="C7" s="139"/>
      <c r="D7" s="139"/>
      <c r="E7" s="139"/>
      <c r="F7" s="136"/>
      <c r="G7" s="138" t="s">
        <v>376</v>
      </c>
      <c r="H7" s="137"/>
      <c r="I7" s="137"/>
      <c r="J7" s="137"/>
      <c r="K7" s="137"/>
    </row>
    <row r="8" spans="1:15" x14ac:dyDescent="0.2">
      <c r="A8" s="140"/>
      <c r="B8" s="141" t="s">
        <v>408</v>
      </c>
      <c r="C8" s="141" t="s">
        <v>411</v>
      </c>
      <c r="D8" s="141" t="s">
        <v>412</v>
      </c>
      <c r="E8" s="141" t="s">
        <v>447</v>
      </c>
      <c r="F8" s="142"/>
      <c r="G8" s="140"/>
      <c r="H8" s="141" t="s">
        <v>408</v>
      </c>
      <c r="I8" s="141" t="s">
        <v>411</v>
      </c>
      <c r="J8" s="141" t="s">
        <v>412</v>
      </c>
      <c r="K8" s="141" t="s">
        <v>447</v>
      </c>
      <c r="L8" s="143"/>
    </row>
    <row r="9" spans="1:15" x14ac:dyDescent="0.2">
      <c r="A9" s="138"/>
      <c r="B9" s="144" t="s">
        <v>50</v>
      </c>
      <c r="C9" s="144" t="s">
        <v>50</v>
      </c>
      <c r="D9" s="144" t="s">
        <v>50</v>
      </c>
      <c r="E9" s="144" t="s">
        <v>50</v>
      </c>
      <c r="F9" s="145"/>
      <c r="G9" s="146"/>
      <c r="H9" s="144" t="s">
        <v>50</v>
      </c>
      <c r="I9" s="144" t="s">
        <v>50</v>
      </c>
      <c r="J9" s="144" t="s">
        <v>50</v>
      </c>
      <c r="K9" s="144" t="s">
        <v>50</v>
      </c>
      <c r="L9" s="143"/>
    </row>
    <row r="10" spans="1:15" x14ac:dyDescent="0.2">
      <c r="A10" s="135" t="s">
        <v>377</v>
      </c>
      <c r="B10" s="147">
        <v>178695</v>
      </c>
      <c r="C10" s="147">
        <v>175641</v>
      </c>
      <c r="D10" s="147">
        <v>172599</v>
      </c>
      <c r="E10" s="147">
        <v>186458</v>
      </c>
      <c r="F10" s="147"/>
      <c r="G10" s="135" t="s">
        <v>47</v>
      </c>
      <c r="H10" s="148">
        <v>633278</v>
      </c>
      <c r="I10" s="148">
        <v>670371</v>
      </c>
      <c r="J10" s="148">
        <v>660659</v>
      </c>
      <c r="K10" s="148">
        <v>671430</v>
      </c>
      <c r="L10" s="148"/>
      <c r="M10" s="148"/>
      <c r="N10" s="148"/>
      <c r="O10" s="148"/>
    </row>
    <row r="11" spans="1:15" x14ac:dyDescent="0.2">
      <c r="A11" s="135" t="s">
        <v>96</v>
      </c>
      <c r="B11" s="147">
        <v>657712</v>
      </c>
      <c r="C11" s="147">
        <v>793517</v>
      </c>
      <c r="D11" s="147">
        <v>805300</v>
      </c>
      <c r="E11" s="147">
        <v>805300</v>
      </c>
      <c r="F11" s="147"/>
      <c r="G11" s="135" t="s">
        <v>378</v>
      </c>
      <c r="H11" s="148">
        <v>165081</v>
      </c>
      <c r="I11" s="148">
        <v>177598</v>
      </c>
      <c r="J11" s="148">
        <v>142969</v>
      </c>
      <c r="K11" s="148">
        <v>145404</v>
      </c>
      <c r="L11" s="148"/>
      <c r="M11" s="148"/>
      <c r="N11" s="148"/>
      <c r="O11" s="148"/>
    </row>
    <row r="12" spans="1:15" x14ac:dyDescent="0.2">
      <c r="A12" s="135" t="s">
        <v>379</v>
      </c>
      <c r="B12" s="147">
        <v>1248932</v>
      </c>
      <c r="C12" s="147">
        <v>1213595</v>
      </c>
      <c r="D12" s="147">
        <v>1070294</v>
      </c>
      <c r="E12" s="147">
        <v>1142388</v>
      </c>
      <c r="F12" s="147"/>
      <c r="G12" s="135" t="s">
        <v>380</v>
      </c>
      <c r="H12" s="148">
        <v>861737</v>
      </c>
      <c r="I12" s="148">
        <v>864767</v>
      </c>
      <c r="J12" s="148">
        <v>890699</v>
      </c>
      <c r="K12" s="148">
        <v>878650</v>
      </c>
      <c r="L12" s="148"/>
      <c r="M12" s="148"/>
      <c r="N12" s="148"/>
      <c r="O12" s="148"/>
    </row>
    <row r="13" spans="1:15" x14ac:dyDescent="0.2">
      <c r="A13" s="135" t="s">
        <v>381</v>
      </c>
      <c r="B13" s="147">
        <v>161090</v>
      </c>
      <c r="C13" s="147">
        <v>148383</v>
      </c>
      <c r="D13" s="147">
        <v>92550</v>
      </c>
      <c r="E13" s="147">
        <v>98870</v>
      </c>
      <c r="F13" s="147"/>
      <c r="G13" s="135" t="s">
        <v>382</v>
      </c>
      <c r="H13" s="148">
        <v>682740</v>
      </c>
      <c r="I13" s="148">
        <v>730705</v>
      </c>
      <c r="J13" s="148">
        <v>485054</v>
      </c>
      <c r="K13" s="148">
        <v>537833</v>
      </c>
      <c r="L13" s="148"/>
      <c r="M13" s="148"/>
      <c r="N13" s="148"/>
      <c r="O13" s="148"/>
    </row>
    <row r="14" spans="1:15" ht="24" x14ac:dyDescent="0.2">
      <c r="A14" s="135" t="s">
        <v>383</v>
      </c>
      <c r="B14" s="147">
        <v>1938</v>
      </c>
      <c r="C14" s="147">
        <v>6410</v>
      </c>
      <c r="D14" s="147">
        <v>6283</v>
      </c>
      <c r="E14" s="147">
        <v>6283</v>
      </c>
      <c r="F14" s="147"/>
      <c r="G14" s="135" t="s">
        <v>81</v>
      </c>
      <c r="H14" s="148">
        <v>58816</v>
      </c>
      <c r="I14" s="148">
        <v>35289</v>
      </c>
      <c r="J14" s="148">
        <v>38150</v>
      </c>
      <c r="K14" s="148">
        <v>53150</v>
      </c>
      <c r="L14" s="148"/>
      <c r="M14" s="148"/>
      <c r="N14" s="148"/>
      <c r="O14" s="148"/>
    </row>
    <row r="15" spans="1:15" x14ac:dyDescent="0.2">
      <c r="A15" s="135" t="s">
        <v>384</v>
      </c>
      <c r="B15" s="147">
        <v>70418</v>
      </c>
      <c r="C15" s="147">
        <v>27300</v>
      </c>
      <c r="D15" s="147">
        <v>2300</v>
      </c>
      <c r="E15" s="147">
        <v>2300</v>
      </c>
      <c r="F15" s="147"/>
      <c r="G15" s="135" t="s">
        <v>385</v>
      </c>
      <c r="H15" s="148">
        <v>18000</v>
      </c>
      <c r="I15" s="148">
        <v>1050853</v>
      </c>
      <c r="J15" s="148">
        <v>0</v>
      </c>
      <c r="K15" s="148">
        <v>324947</v>
      </c>
      <c r="L15" s="148"/>
      <c r="M15" s="148"/>
      <c r="N15" s="148"/>
      <c r="O15" s="148"/>
    </row>
    <row r="16" spans="1:15" x14ac:dyDescent="0.2">
      <c r="A16" s="149" t="s">
        <v>386</v>
      </c>
      <c r="B16" s="147">
        <v>18688</v>
      </c>
      <c r="C16" s="147">
        <v>42817</v>
      </c>
      <c r="D16" s="147">
        <v>67177</v>
      </c>
      <c r="E16" s="147">
        <v>68288</v>
      </c>
      <c r="F16" s="147"/>
      <c r="G16" s="135" t="s">
        <v>387</v>
      </c>
      <c r="H16" s="148">
        <v>6482</v>
      </c>
      <c r="I16" s="148">
        <v>7453</v>
      </c>
      <c r="J16" s="148">
        <v>7000</v>
      </c>
      <c r="K16" s="148">
        <v>7000</v>
      </c>
      <c r="L16" s="148"/>
      <c r="M16" s="148"/>
      <c r="N16" s="148"/>
      <c r="O16" s="148"/>
    </row>
    <row r="17" spans="1:15" x14ac:dyDescent="0.2">
      <c r="A17" s="135" t="s">
        <v>388</v>
      </c>
      <c r="B17" s="147">
        <v>18000</v>
      </c>
      <c r="C17" s="147">
        <v>1050853</v>
      </c>
      <c r="D17" s="147">
        <v>0</v>
      </c>
      <c r="E17" s="147">
        <v>324947</v>
      </c>
      <c r="F17" s="147"/>
      <c r="G17" s="135" t="s">
        <v>389</v>
      </c>
      <c r="H17" s="148">
        <v>0</v>
      </c>
      <c r="I17" s="148">
        <v>26400</v>
      </c>
      <c r="J17" s="148">
        <v>1400</v>
      </c>
      <c r="K17" s="148">
        <v>1400</v>
      </c>
      <c r="L17" s="148"/>
      <c r="M17" s="148"/>
      <c r="N17" s="148"/>
      <c r="O17" s="148"/>
    </row>
    <row r="18" spans="1:15" x14ac:dyDescent="0.2">
      <c r="A18" s="135" t="s">
        <v>390</v>
      </c>
      <c r="B18" s="147">
        <v>40547</v>
      </c>
      <c r="C18" s="147">
        <v>39627</v>
      </c>
      <c r="D18" s="147">
        <v>0</v>
      </c>
      <c r="E18" s="147">
        <v>0</v>
      </c>
      <c r="F18" s="147"/>
      <c r="G18" s="135" t="s">
        <v>391</v>
      </c>
      <c r="H18" s="148">
        <v>0</v>
      </c>
      <c r="I18" s="148">
        <v>22453</v>
      </c>
      <c r="J18" s="148">
        <v>29168</v>
      </c>
      <c r="K18" s="148">
        <v>16918</v>
      </c>
      <c r="L18" s="148"/>
      <c r="M18" s="148"/>
      <c r="N18" s="148"/>
      <c r="O18" s="148"/>
    </row>
    <row r="19" spans="1:15" ht="24" x14ac:dyDescent="0.2">
      <c r="A19" s="143"/>
      <c r="B19" s="143"/>
      <c r="C19" s="143"/>
      <c r="D19" s="143"/>
      <c r="E19" s="143"/>
      <c r="F19" s="147"/>
      <c r="G19" s="150" t="s">
        <v>410</v>
      </c>
      <c r="H19" s="137">
        <v>38567</v>
      </c>
      <c r="I19" s="137">
        <v>40547</v>
      </c>
      <c r="J19" s="148">
        <v>39627</v>
      </c>
      <c r="K19" s="148">
        <v>39627</v>
      </c>
      <c r="L19" s="148"/>
      <c r="M19" s="148"/>
      <c r="N19" s="148"/>
      <c r="O19" s="148"/>
    </row>
    <row r="20" spans="1:15" x14ac:dyDescent="0.2">
      <c r="A20" s="151"/>
      <c r="B20" s="137"/>
      <c r="C20" s="147"/>
      <c r="D20" s="147"/>
      <c r="E20" s="147"/>
      <c r="F20" s="147"/>
      <c r="G20" s="150"/>
      <c r="H20" s="148"/>
      <c r="I20" s="148"/>
      <c r="J20" s="148"/>
      <c r="K20" s="148"/>
      <c r="L20" s="148"/>
      <c r="M20" s="148"/>
      <c r="N20" s="148"/>
      <c r="O20" s="148"/>
    </row>
    <row r="21" spans="1:15" x14ac:dyDescent="0.2">
      <c r="A21" s="138" t="s">
        <v>392</v>
      </c>
      <c r="B21" s="152">
        <f>SUM(B10:B20)</f>
        <v>2396020</v>
      </c>
      <c r="C21" s="152">
        <f>SUM(C10:C20)</f>
        <v>3498143</v>
      </c>
      <c r="D21" s="152">
        <f>SUM(D10:D20)</f>
        <v>2216503</v>
      </c>
      <c r="E21" s="152">
        <f>SUM(E10:E20)</f>
        <v>2634834</v>
      </c>
      <c r="F21" s="153"/>
      <c r="G21" s="138" t="s">
        <v>393</v>
      </c>
      <c r="H21" s="154">
        <f>SUM(H10:H20)</f>
        <v>2464701</v>
      </c>
      <c r="I21" s="154">
        <f>SUM(I10:I20)</f>
        <v>3626436</v>
      </c>
      <c r="J21" s="154">
        <f>SUM(J10:J20)</f>
        <v>2294726</v>
      </c>
      <c r="K21" s="154">
        <f>SUM(K10:K20)</f>
        <v>2676359</v>
      </c>
      <c r="L21" s="148"/>
      <c r="M21" s="148"/>
      <c r="N21" s="148"/>
      <c r="O21" s="148"/>
    </row>
    <row r="22" spans="1:15" x14ac:dyDescent="0.2">
      <c r="A22" s="151"/>
      <c r="B22" s="137"/>
      <c r="C22" s="152"/>
      <c r="D22" s="152"/>
      <c r="E22" s="152"/>
      <c r="F22" s="152"/>
      <c r="G22" s="135"/>
      <c r="H22" s="148"/>
      <c r="I22" s="148"/>
      <c r="J22" s="148"/>
      <c r="K22" s="148"/>
      <c r="L22" s="148"/>
      <c r="M22" s="148"/>
      <c r="N22" s="148"/>
      <c r="O22" s="148"/>
    </row>
    <row r="23" spans="1:15" x14ac:dyDescent="0.2">
      <c r="A23" s="135" t="s">
        <v>111</v>
      </c>
      <c r="B23" s="147">
        <v>66970</v>
      </c>
      <c r="C23" s="148">
        <v>257481</v>
      </c>
      <c r="D23" s="148">
        <v>292663</v>
      </c>
      <c r="E23" s="148">
        <v>306585</v>
      </c>
      <c r="F23" s="137"/>
      <c r="G23" s="135" t="s">
        <v>83</v>
      </c>
      <c r="H23" s="148">
        <v>123261</v>
      </c>
      <c r="I23" s="148">
        <v>125345</v>
      </c>
      <c r="J23" s="148">
        <v>162063</v>
      </c>
      <c r="K23" s="148">
        <v>426427</v>
      </c>
      <c r="L23" s="148"/>
      <c r="M23" s="148"/>
      <c r="N23" s="148"/>
      <c r="O23" s="148"/>
    </row>
    <row r="24" spans="1:15" x14ac:dyDescent="0.2">
      <c r="A24" s="135" t="s">
        <v>394</v>
      </c>
      <c r="B24" s="147">
        <v>126690</v>
      </c>
      <c r="C24" s="147">
        <v>567</v>
      </c>
      <c r="D24" s="147">
        <v>0</v>
      </c>
      <c r="E24" s="147">
        <v>0</v>
      </c>
      <c r="F24" s="147"/>
      <c r="G24" s="135" t="s">
        <v>45</v>
      </c>
      <c r="H24" s="148">
        <v>160707</v>
      </c>
      <c r="I24" s="148">
        <v>273393</v>
      </c>
      <c r="J24" s="148">
        <v>151172</v>
      </c>
      <c r="K24" s="148">
        <v>212066</v>
      </c>
      <c r="L24" s="148"/>
      <c r="M24" s="148"/>
      <c r="N24" s="148"/>
      <c r="O24" s="148"/>
    </row>
    <row r="25" spans="1:15" x14ac:dyDescent="0.2">
      <c r="A25" s="135" t="s">
        <v>395</v>
      </c>
      <c r="B25" s="147">
        <v>3110</v>
      </c>
      <c r="C25" s="147">
        <v>13254</v>
      </c>
      <c r="D25" s="147">
        <v>13016</v>
      </c>
      <c r="E25" s="147">
        <v>16870</v>
      </c>
      <c r="F25" s="147"/>
      <c r="G25" s="155" t="s">
        <v>416</v>
      </c>
      <c r="H25" s="148">
        <v>104690</v>
      </c>
      <c r="I25" s="148">
        <v>24437</v>
      </c>
      <c r="J25" s="148">
        <v>20663</v>
      </c>
      <c r="K25" s="148">
        <v>26198</v>
      </c>
      <c r="L25" s="148"/>
      <c r="M25" s="148"/>
      <c r="N25" s="148"/>
      <c r="O25" s="148"/>
    </row>
    <row r="26" spans="1:15" x14ac:dyDescent="0.2">
      <c r="A26" s="135" t="s">
        <v>396</v>
      </c>
      <c r="B26" s="156">
        <v>261590</v>
      </c>
      <c r="C26" s="156">
        <v>70873</v>
      </c>
      <c r="D26" s="156">
        <v>47866</v>
      </c>
      <c r="E26" s="156">
        <v>47866</v>
      </c>
      <c r="F26" s="156"/>
      <c r="G26" s="135" t="s">
        <v>397</v>
      </c>
      <c r="H26" s="148">
        <v>8000</v>
      </c>
      <c r="I26" s="148">
        <v>0</v>
      </c>
      <c r="J26" s="148">
        <v>17109</v>
      </c>
      <c r="K26" s="148">
        <v>17109</v>
      </c>
      <c r="L26" s="148"/>
      <c r="M26" s="148"/>
      <c r="N26" s="148"/>
      <c r="O26" s="148"/>
    </row>
    <row r="27" spans="1:15" x14ac:dyDescent="0.2">
      <c r="A27" s="149" t="s">
        <v>398</v>
      </c>
      <c r="B27" s="147">
        <v>8607</v>
      </c>
      <c r="C27" s="147">
        <v>40489</v>
      </c>
      <c r="D27" s="147">
        <v>1025</v>
      </c>
      <c r="E27" s="147">
        <v>1025</v>
      </c>
      <c r="F27" s="147"/>
      <c r="G27" s="135" t="s">
        <v>399</v>
      </c>
      <c r="H27" s="148">
        <v>0</v>
      </c>
      <c r="I27" s="148">
        <v>106</v>
      </c>
      <c r="J27" s="148">
        <v>3600</v>
      </c>
      <c r="K27" s="148">
        <v>3600</v>
      </c>
      <c r="L27" s="148"/>
      <c r="M27" s="148"/>
      <c r="N27" s="148"/>
      <c r="O27" s="148"/>
    </row>
    <row r="28" spans="1:15" x14ac:dyDescent="0.2">
      <c r="A28" s="135" t="s">
        <v>400</v>
      </c>
      <c r="B28" s="147">
        <v>291952</v>
      </c>
      <c r="C28" s="147">
        <v>250769</v>
      </c>
      <c r="D28" s="147">
        <v>310851</v>
      </c>
      <c r="E28" s="147">
        <v>310851</v>
      </c>
      <c r="F28" s="147"/>
      <c r="G28" s="135" t="s">
        <v>401</v>
      </c>
      <c r="H28" s="148">
        <v>0</v>
      </c>
      <c r="I28" s="148">
        <v>166459</v>
      </c>
      <c r="J28" s="148">
        <v>270302</v>
      </c>
      <c r="K28" s="148">
        <v>243633</v>
      </c>
      <c r="L28" s="148"/>
      <c r="M28" s="148"/>
      <c r="N28" s="148"/>
      <c r="O28" s="148"/>
    </row>
    <row r="29" spans="1:15" x14ac:dyDescent="0.2">
      <c r="A29" s="135" t="s">
        <v>402</v>
      </c>
      <c r="B29" s="157">
        <v>0</v>
      </c>
      <c r="C29" s="147">
        <v>89160</v>
      </c>
      <c r="D29" s="147">
        <v>40751</v>
      </c>
      <c r="E29" s="147">
        <v>290751</v>
      </c>
      <c r="F29" s="147"/>
      <c r="G29" s="135" t="s">
        <v>403</v>
      </c>
      <c r="H29" s="148">
        <v>0</v>
      </c>
      <c r="I29" s="148">
        <v>4560</v>
      </c>
      <c r="J29" s="148">
        <v>3040</v>
      </c>
      <c r="K29" s="148">
        <v>3390</v>
      </c>
      <c r="L29" s="148"/>
      <c r="M29" s="148"/>
      <c r="N29" s="148"/>
      <c r="O29" s="148"/>
    </row>
    <row r="30" spans="1:15" x14ac:dyDescent="0.2">
      <c r="A30" s="149"/>
      <c r="B30" s="157"/>
      <c r="C30" s="147"/>
      <c r="D30" s="147"/>
      <c r="E30" s="147"/>
      <c r="F30" s="147"/>
      <c r="G30" s="150"/>
      <c r="H30" s="148"/>
      <c r="I30" s="148"/>
      <c r="J30" s="148"/>
      <c r="K30" s="148"/>
      <c r="L30" s="148"/>
      <c r="M30" s="148"/>
      <c r="N30" s="148"/>
      <c r="O30" s="148"/>
    </row>
    <row r="31" spans="1:15" x14ac:dyDescent="0.2">
      <c r="A31" s="138" t="s">
        <v>404</v>
      </c>
      <c r="B31" s="152">
        <f>SUM(B23:B30)</f>
        <v>758919</v>
      </c>
      <c r="C31" s="152">
        <f>SUM(C23:C30)</f>
        <v>722593</v>
      </c>
      <c r="D31" s="152">
        <f>SUM(D23:D30)</f>
        <v>706172</v>
      </c>
      <c r="E31" s="152">
        <f>SUM(E23:E30)</f>
        <v>973948</v>
      </c>
      <c r="F31" s="152"/>
      <c r="G31" s="138" t="s">
        <v>405</v>
      </c>
      <c r="H31" s="154">
        <f>SUM(H23:H30)</f>
        <v>396658</v>
      </c>
      <c r="I31" s="154">
        <f>SUM(I23:I30)</f>
        <v>594300</v>
      </c>
      <c r="J31" s="154">
        <f>SUM(J23:J30)</f>
        <v>627949</v>
      </c>
      <c r="K31" s="154">
        <f>SUM(K23:K30)</f>
        <v>932423</v>
      </c>
      <c r="L31" s="148"/>
      <c r="M31" s="148"/>
      <c r="N31" s="148"/>
      <c r="O31" s="148"/>
    </row>
    <row r="32" spans="1:15" x14ac:dyDescent="0.2">
      <c r="A32" s="138"/>
      <c r="B32" s="152"/>
      <c r="C32" s="152"/>
      <c r="D32" s="152"/>
      <c r="E32" s="152"/>
      <c r="F32" s="152"/>
      <c r="G32" s="138"/>
      <c r="H32" s="154"/>
      <c r="I32" s="154"/>
      <c r="J32" s="154"/>
      <c r="K32" s="154"/>
      <c r="L32" s="148"/>
      <c r="M32" s="148"/>
      <c r="N32" s="148"/>
      <c r="O32" s="148"/>
    </row>
    <row r="33" spans="1:15" x14ac:dyDescent="0.2">
      <c r="A33" s="138"/>
      <c r="B33" s="152"/>
      <c r="C33" s="152"/>
      <c r="D33" s="152"/>
      <c r="E33" s="152"/>
      <c r="F33" s="152"/>
      <c r="G33" s="138"/>
      <c r="H33" s="148"/>
      <c r="I33" s="148"/>
      <c r="J33" s="148"/>
      <c r="K33" s="148"/>
      <c r="L33" s="148"/>
      <c r="M33" s="148"/>
      <c r="N33" s="148"/>
      <c r="O33" s="148"/>
    </row>
    <row r="34" spans="1:15" x14ac:dyDescent="0.2">
      <c r="A34" s="158" t="s">
        <v>406</v>
      </c>
      <c r="B34" s="159">
        <f>SUM(B31,B21)</f>
        <v>3154939</v>
      </c>
      <c r="C34" s="159">
        <f>SUM(C31,C21)</f>
        <v>4220736</v>
      </c>
      <c r="D34" s="159">
        <f>SUM(D31,D21)</f>
        <v>2922675</v>
      </c>
      <c r="E34" s="159">
        <f>SUM(E31,E21)</f>
        <v>3608782</v>
      </c>
      <c r="F34" s="159"/>
      <c r="G34" s="158" t="s">
        <v>407</v>
      </c>
      <c r="H34" s="159">
        <f>SUM(H31,H21)</f>
        <v>2861359</v>
      </c>
      <c r="I34" s="159">
        <f>SUM(I31,I21)</f>
        <v>4220736</v>
      </c>
      <c r="J34" s="159">
        <f>SUM(J31,J21)</f>
        <v>2922675</v>
      </c>
      <c r="K34" s="159">
        <f>SUM(K31,K21)</f>
        <v>3608782</v>
      </c>
      <c r="L34" s="148"/>
      <c r="M34" s="148"/>
      <c r="N34" s="148"/>
      <c r="O34" s="148"/>
    </row>
    <row r="35" spans="1:15" x14ac:dyDescent="0.2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</row>
    <row r="36" spans="1:15" x14ac:dyDescent="0.2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</row>
    <row r="37" spans="1:15" x14ac:dyDescent="0.2">
      <c r="A37" s="143"/>
      <c r="B37" s="143"/>
      <c r="C37" s="143"/>
      <c r="D37" s="143"/>
      <c r="E37" s="159"/>
      <c r="F37" s="143"/>
      <c r="G37" s="143"/>
      <c r="H37" s="143"/>
      <c r="I37" s="143"/>
      <c r="J37" s="143"/>
      <c r="K37" s="143"/>
    </row>
  </sheetData>
  <mergeCells count="4">
    <mergeCell ref="A4:K4"/>
    <mergeCell ref="A5:K5"/>
    <mergeCell ref="A1:K1"/>
    <mergeCell ref="A2:K2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6</vt:i4>
      </vt:variant>
    </vt:vector>
  </HeadingPairs>
  <TitlesOfParts>
    <vt:vector size="10" baseType="lpstr">
      <vt:lpstr>1. m. bevételek (3)</vt:lpstr>
      <vt:lpstr>2. m. kiadások (3)</vt:lpstr>
      <vt:lpstr>2.a KÖH (2)</vt:lpstr>
      <vt:lpstr>4. melléklet (2)</vt:lpstr>
      <vt:lpstr>'1. m. bevételek (3)'!Nyomtatási_cím</vt:lpstr>
      <vt:lpstr>'2. m. kiadások (3)'!Nyomtatási_cím</vt:lpstr>
      <vt:lpstr>'2.a KÖH (2)'!Nyomtatási_cím</vt:lpstr>
      <vt:lpstr>'1. m. bevételek (3)'!Nyomtatási_terület</vt:lpstr>
      <vt:lpstr>'2. m. kiadások (3)'!Nyomtatási_terület</vt:lpstr>
      <vt:lpstr>'2.a KÖH (2)'!Nyomtatási_terület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2017-06-21T11:40:26Z</cp:lastPrinted>
  <dcterms:created xsi:type="dcterms:W3CDTF">2009-01-15T09:14:34Z</dcterms:created>
  <dcterms:modified xsi:type="dcterms:W3CDTF">2017-07-03T09:23:56Z</dcterms:modified>
</cp:coreProperties>
</file>