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cus\Desktop\egységes táblászat és melléklet\"/>
    </mc:Choice>
  </mc:AlternateContent>
  <bookViews>
    <workbookView xWindow="0" yWindow="0" windowWidth="20385" windowHeight="6615"/>
  </bookViews>
  <sheets>
    <sheet name="1.1. melléklet" sheetId="1" r:id="rId1"/>
    <sheet name="1.2. melléklet" sheetId="2" r:id="rId2"/>
    <sheet name="1.3. melléklet" sheetId="3" r:id="rId3"/>
    <sheet name="1.4. melléklet" sheetId="4" r:id="rId4"/>
    <sheet name="2.1. melléklet" sheetId="5" r:id="rId5"/>
    <sheet name="2.2. melléklet" sheetId="6" r:id="rId6"/>
    <sheet name="3. melléklet" sheetId="7" r:id="rId7"/>
    <sheet name="4. melléklet" sheetId="8" r:id="rId8"/>
    <sheet name="5. melléklet" sheetId="9" r:id="rId9"/>
    <sheet name="6. melléklet" sheetId="10" r:id="rId10"/>
    <sheet name="7. melléklet" sheetId="11" r:id="rId11"/>
    <sheet name="8. melléklet" sheetId="12" r:id="rId12"/>
    <sheet name="9.1. melléklet" sheetId="13" r:id="rId13"/>
    <sheet name="9.1.1. melléklet" sheetId="14" r:id="rId14"/>
    <sheet name="9.1.2. melléklet" sheetId="15" r:id="rId15"/>
    <sheet name="9.1.3. melléklet" sheetId="16" r:id="rId16"/>
    <sheet name="9.2. melléklet" sheetId="17" r:id="rId17"/>
    <sheet name="9.2.1. melléklet" sheetId="18" r:id="rId18"/>
    <sheet name="9.2.2. melléklet" sheetId="19" r:id="rId19"/>
    <sheet name="9.2.3. melléklet" sheetId="20" r:id="rId20"/>
    <sheet name="9.5.melléklet" sheetId="21" r:id="rId21"/>
    <sheet name="9.5.1. melléklet" sheetId="22" r:id="rId22"/>
    <sheet name="9.5.2 melléklet" sheetId="23" r:id="rId23"/>
    <sheet name="9.5.3. melléklet" sheetId="24" r:id="rId24"/>
    <sheet name="10.melléklet" sheetId="25" r:id="rId25"/>
  </sheets>
  <externalReferences>
    <externalReference r:id="rId26"/>
    <externalReference r:id="rId2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2" l="1"/>
  <c r="C45" i="22"/>
  <c r="C57" i="22" s="1"/>
  <c r="C37" i="22"/>
  <c r="C30" i="22"/>
  <c r="C26" i="22"/>
  <c r="C20" i="22"/>
  <c r="C8" i="22"/>
  <c r="C36" i="22" s="1"/>
  <c r="C41" i="22" s="1"/>
  <c r="C58" i="22" s="1"/>
  <c r="B2" i="22"/>
  <c r="C57" i="21"/>
  <c r="C51" i="21"/>
  <c r="C45" i="21"/>
  <c r="C37" i="21"/>
  <c r="C30" i="21"/>
  <c r="C26" i="21"/>
  <c r="C20" i="21"/>
  <c r="C8" i="21"/>
  <c r="C36" i="21" s="1"/>
  <c r="C41" i="21" s="1"/>
  <c r="C58" i="21" s="1"/>
  <c r="B2" i="21"/>
  <c r="C52" i="20"/>
  <c r="C46" i="20"/>
  <c r="C58" i="20" s="1"/>
  <c r="C38" i="20"/>
  <c r="C31" i="20"/>
  <c r="C26" i="20"/>
  <c r="C20" i="20"/>
  <c r="C8" i="20"/>
  <c r="C37" i="20" s="1"/>
  <c r="C42" i="20" s="1"/>
  <c r="C59" i="20" s="1"/>
  <c r="B2" i="20"/>
  <c r="C52" i="18"/>
  <c r="C46" i="18"/>
  <c r="C58" i="18" s="1"/>
  <c r="C38" i="18"/>
  <c r="C31" i="18"/>
  <c r="C26" i="18"/>
  <c r="C20" i="18"/>
  <c r="C8" i="18"/>
  <c r="C37" i="18" s="1"/>
  <c r="C42" i="18" s="1"/>
  <c r="C59" i="18" s="1"/>
  <c r="B2" i="18"/>
  <c r="C52" i="17"/>
  <c r="C46" i="17"/>
  <c r="C58" i="17" s="1"/>
  <c r="C38" i="17"/>
  <c r="C31" i="17"/>
  <c r="C26" i="17"/>
  <c r="C20" i="17"/>
  <c r="C8" i="17"/>
  <c r="C37" i="17" s="1"/>
  <c r="C42" i="17" s="1"/>
  <c r="C59" i="17" s="1"/>
  <c r="B2" i="17"/>
  <c r="C146" i="14"/>
  <c r="C140" i="14"/>
  <c r="C133" i="14"/>
  <c r="C129" i="14"/>
  <c r="C154" i="14" s="1"/>
  <c r="C128" i="14"/>
  <c r="C114" i="14"/>
  <c r="C93" i="14"/>
  <c r="C82" i="14"/>
  <c r="C78" i="14"/>
  <c r="C75" i="14"/>
  <c r="C70" i="14"/>
  <c r="C89" i="14" s="1"/>
  <c r="C66" i="14"/>
  <c r="C60" i="14"/>
  <c r="C55" i="14"/>
  <c r="C49" i="14"/>
  <c r="C37" i="14"/>
  <c r="B36" i="14"/>
  <c r="B35" i="14"/>
  <c r="B34" i="14"/>
  <c r="B33" i="14"/>
  <c r="B32" i="14"/>
  <c r="B31" i="14"/>
  <c r="B30" i="14"/>
  <c r="C29" i="14"/>
  <c r="C22" i="14"/>
  <c r="C15" i="14"/>
  <c r="C8" i="14"/>
  <c r="C65" i="14" s="1"/>
  <c r="C90" i="14" s="1"/>
  <c r="B2" i="14"/>
  <c r="C146" i="13"/>
  <c r="C140" i="13"/>
  <c r="C133" i="13"/>
  <c r="C129" i="13"/>
  <c r="C154" i="13" s="1"/>
  <c r="C128" i="13"/>
  <c r="C114" i="13"/>
  <c r="C93" i="13"/>
  <c r="C82" i="13"/>
  <c r="C78" i="13"/>
  <c r="C75" i="13"/>
  <c r="C70" i="13"/>
  <c r="C89" i="13" s="1"/>
  <c r="C66" i="13"/>
  <c r="C60" i="13"/>
  <c r="C55" i="13"/>
  <c r="C49" i="13"/>
  <c r="C37" i="13"/>
  <c r="B36" i="13"/>
  <c r="B34" i="13"/>
  <c r="B33" i="13"/>
  <c r="B32" i="13"/>
  <c r="B31" i="13"/>
  <c r="B30" i="13"/>
  <c r="C29" i="13"/>
  <c r="C22" i="13"/>
  <c r="C15" i="13"/>
  <c r="C8" i="13"/>
  <c r="C65" i="13" s="1"/>
  <c r="B2" i="13"/>
  <c r="E22" i="10"/>
  <c r="D22" i="10"/>
  <c r="B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22" i="10" s="1"/>
  <c r="F7" i="10"/>
  <c r="F5" i="10"/>
  <c r="E5" i="10"/>
  <c r="D5" i="10"/>
  <c r="E31" i="6"/>
  <c r="C31" i="6"/>
  <c r="C25" i="6"/>
  <c r="C19" i="6"/>
  <c r="E18" i="6"/>
  <c r="E32" i="6" s="1"/>
  <c r="C18" i="6"/>
  <c r="C33" i="6" s="1"/>
  <c r="E5" i="6"/>
  <c r="C5" i="6"/>
  <c r="E30" i="5"/>
  <c r="C25" i="5"/>
  <c r="C20" i="5"/>
  <c r="C30" i="5" s="1"/>
  <c r="C31" i="5" s="1"/>
  <c r="E19" i="5"/>
  <c r="E31" i="5" s="1"/>
  <c r="C19" i="5"/>
  <c r="C32" i="5" s="1"/>
  <c r="C5" i="5"/>
  <c r="E5" i="5" s="1"/>
  <c r="C150" i="4"/>
  <c r="C145" i="4"/>
  <c r="C138" i="4"/>
  <c r="C134" i="4"/>
  <c r="C158" i="4" s="1"/>
  <c r="C119" i="4"/>
  <c r="C98" i="4"/>
  <c r="C133" i="4" s="1"/>
  <c r="C95" i="4"/>
  <c r="C162" i="4" s="1"/>
  <c r="C84" i="4"/>
  <c r="C80" i="4"/>
  <c r="C77" i="4"/>
  <c r="C72" i="4"/>
  <c r="C68" i="4"/>
  <c r="C91" i="4" s="1"/>
  <c r="C164" i="4" s="1"/>
  <c r="C62" i="4"/>
  <c r="C57" i="4"/>
  <c r="C39" i="4"/>
  <c r="B38" i="4"/>
  <c r="B37" i="4"/>
  <c r="B36" i="4"/>
  <c r="B35" i="4"/>
  <c r="B34" i="4"/>
  <c r="B33" i="4"/>
  <c r="B32" i="4"/>
  <c r="C31" i="4"/>
  <c r="C24" i="4"/>
  <c r="C17" i="4"/>
  <c r="C10" i="4"/>
  <c r="C67" i="4" s="1"/>
  <c r="C8" i="4"/>
  <c r="C96" i="4" s="1"/>
  <c r="B2" i="4"/>
  <c r="C150" i="2"/>
  <c r="C145" i="2"/>
  <c r="C138" i="2"/>
  <c r="C134" i="2"/>
  <c r="C158" i="2" s="1"/>
  <c r="C119" i="2"/>
  <c r="C133" i="2" s="1"/>
  <c r="C98" i="2"/>
  <c r="C95" i="2"/>
  <c r="C162" i="2" s="1"/>
  <c r="C84" i="2"/>
  <c r="C80" i="2"/>
  <c r="C77" i="2"/>
  <c r="C72" i="2"/>
  <c r="C91" i="2" s="1"/>
  <c r="C68" i="2"/>
  <c r="C62" i="2"/>
  <c r="C57" i="2"/>
  <c r="C51" i="2"/>
  <c r="C39" i="2"/>
  <c r="B38" i="2"/>
  <c r="B37" i="2"/>
  <c r="B36" i="2"/>
  <c r="B35" i="2"/>
  <c r="B34" i="2"/>
  <c r="B33" i="2"/>
  <c r="B32" i="2"/>
  <c r="C31" i="2"/>
  <c r="C24" i="2"/>
  <c r="C17" i="2"/>
  <c r="C10" i="2"/>
  <c r="C67" i="2" s="1"/>
  <c r="C8" i="2"/>
  <c r="C96" i="2" s="1"/>
  <c r="B3" i="2"/>
  <c r="B2" i="2"/>
  <c r="C150" i="1"/>
  <c r="C145" i="1"/>
  <c r="C138" i="1"/>
  <c r="C134" i="1"/>
  <c r="C158" i="1" s="1"/>
  <c r="C119" i="1"/>
  <c r="C133" i="1" s="1"/>
  <c r="C98" i="1"/>
  <c r="C95" i="1"/>
  <c r="C162" i="1" s="1"/>
  <c r="C84" i="1"/>
  <c r="C80" i="1"/>
  <c r="C77" i="1"/>
  <c r="C72" i="1"/>
  <c r="C91" i="1" s="1"/>
  <c r="C68" i="1"/>
  <c r="C62" i="1"/>
  <c r="C57" i="1"/>
  <c r="C51" i="1"/>
  <c r="C39" i="1"/>
  <c r="C31" i="1"/>
  <c r="C24" i="1"/>
  <c r="C17" i="1"/>
  <c r="C10" i="1"/>
  <c r="C67" i="1" s="1"/>
  <c r="C8" i="1"/>
  <c r="C96" i="1" s="1"/>
  <c r="B3" i="1"/>
  <c r="B2" i="1"/>
  <c r="C155" i="14" l="1"/>
  <c r="C156" i="14" s="1"/>
  <c r="C90" i="13"/>
  <c r="C155" i="13"/>
  <c r="E33" i="6"/>
  <c r="C32" i="6"/>
  <c r="E33" i="5"/>
  <c r="C33" i="5"/>
  <c r="A34" i="5" s="1"/>
  <c r="E32" i="5"/>
  <c r="C163" i="4"/>
  <c r="C92" i="4"/>
  <c r="C160" i="4" s="1"/>
  <c r="C159" i="4"/>
  <c r="C163" i="2"/>
  <c r="C92" i="2"/>
  <c r="C164" i="2"/>
  <c r="C159" i="2"/>
  <c r="C163" i="1"/>
  <c r="C92" i="1"/>
  <c r="C164" i="1"/>
  <c r="C159" i="1"/>
  <c r="C156" i="13" l="1"/>
  <c r="E34" i="6"/>
  <c r="C34" i="6"/>
  <c r="C160" i="2"/>
  <c r="C160" i="1"/>
  <c r="F106" i="25" l="1"/>
  <c r="E106" i="25"/>
  <c r="D106" i="25"/>
  <c r="C106" i="25"/>
  <c r="H106" i="25" s="1"/>
  <c r="H105" i="25"/>
  <c r="H104" i="25"/>
  <c r="H103" i="25"/>
  <c r="H102" i="25"/>
  <c r="H101" i="25"/>
  <c r="H100" i="25"/>
  <c r="F83" i="25"/>
  <c r="E83" i="25"/>
  <c r="D83" i="25"/>
  <c r="C83" i="25"/>
  <c r="H82" i="25"/>
  <c r="H81" i="25"/>
  <c r="H80" i="25"/>
  <c r="H79" i="25"/>
  <c r="H78" i="25"/>
  <c r="H77" i="25"/>
  <c r="F60" i="25"/>
  <c r="E60" i="25"/>
  <c r="D60" i="25"/>
  <c r="C60" i="25"/>
  <c r="H60" i="25" s="1"/>
  <c r="H59" i="25"/>
  <c r="H58" i="25"/>
  <c r="H57" i="25"/>
  <c r="H56" i="25"/>
  <c r="H55" i="25"/>
  <c r="H54" i="25"/>
  <c r="F37" i="25"/>
  <c r="E37" i="25"/>
  <c r="D37" i="25"/>
  <c r="C37" i="25"/>
  <c r="H36" i="25"/>
  <c r="H35" i="25"/>
  <c r="H34" i="25"/>
  <c r="H33" i="25"/>
  <c r="H32" i="25"/>
  <c r="H31" i="25"/>
  <c r="G17" i="25"/>
  <c r="F17" i="25"/>
  <c r="E17" i="25"/>
  <c r="D17" i="25"/>
  <c r="C17" i="25"/>
  <c r="H16" i="25"/>
  <c r="H15" i="25"/>
  <c r="H14" i="25"/>
  <c r="H13" i="25"/>
  <c r="H12" i="25"/>
  <c r="H11" i="25"/>
  <c r="H37" i="25" l="1"/>
  <c r="H83" i="25"/>
  <c r="H17" i="25"/>
  <c r="C51" i="24" l="1"/>
  <c r="C45" i="24"/>
  <c r="C57" i="24" s="1"/>
  <c r="C37" i="24"/>
  <c r="C30" i="24"/>
  <c r="C26" i="24"/>
  <c r="C20" i="24"/>
  <c r="C8" i="24"/>
  <c r="C36" i="24" s="1"/>
  <c r="C41" i="24" s="1"/>
  <c r="C58" i="24" s="1"/>
  <c r="B2" i="24"/>
  <c r="C51" i="23"/>
  <c r="C45" i="23"/>
  <c r="C57" i="23" s="1"/>
  <c r="C37" i="23"/>
  <c r="C30" i="23"/>
  <c r="C26" i="23"/>
  <c r="C20" i="23"/>
  <c r="C8" i="23"/>
  <c r="C36" i="23" s="1"/>
  <c r="C41" i="23" s="1"/>
  <c r="C58" i="23" s="1"/>
  <c r="B2" i="23"/>
  <c r="C52" i="19"/>
  <c r="C46" i="19"/>
  <c r="C58" i="19" s="1"/>
  <c r="C38" i="19"/>
  <c r="C31" i="19"/>
  <c r="C26" i="19"/>
  <c r="C20" i="19"/>
  <c r="C8" i="19"/>
  <c r="C37" i="19" s="1"/>
  <c r="C42" i="19" s="1"/>
  <c r="C59" i="19" s="1"/>
  <c r="B2" i="19"/>
  <c r="C146" i="16"/>
  <c r="C140" i="16"/>
  <c r="C133" i="16"/>
  <c r="C129" i="16"/>
  <c r="C154" i="16" s="1"/>
  <c r="C128" i="16"/>
  <c r="C114" i="16"/>
  <c r="C93" i="16"/>
  <c r="C82" i="16"/>
  <c r="C78" i="16"/>
  <c r="C75" i="16"/>
  <c r="C70" i="16"/>
  <c r="C89" i="16" s="1"/>
  <c r="C66" i="16"/>
  <c r="C60" i="16"/>
  <c r="C55" i="16"/>
  <c r="C49" i="16"/>
  <c r="C37" i="16"/>
  <c r="B36" i="16"/>
  <c r="B35" i="16"/>
  <c r="B34" i="16"/>
  <c r="B33" i="16"/>
  <c r="B32" i="16"/>
  <c r="B31" i="16"/>
  <c r="B30" i="16"/>
  <c r="C29" i="16"/>
  <c r="C22" i="16"/>
  <c r="C15" i="16"/>
  <c r="C8" i="16"/>
  <c r="C65" i="16" s="1"/>
  <c r="C90" i="16" s="1"/>
  <c r="B2" i="16"/>
  <c r="C146" i="15"/>
  <c r="C140" i="15"/>
  <c r="C133" i="15"/>
  <c r="C129" i="15"/>
  <c r="C154" i="15" s="1"/>
  <c r="C128" i="15"/>
  <c r="C114" i="15"/>
  <c r="C93" i="15"/>
  <c r="C82" i="15"/>
  <c r="C78" i="15"/>
  <c r="C75" i="15"/>
  <c r="C70" i="15"/>
  <c r="C89" i="15" s="1"/>
  <c r="C66" i="15"/>
  <c r="C60" i="15"/>
  <c r="C55" i="15"/>
  <c r="C49" i="15"/>
  <c r="C37" i="15"/>
  <c r="B36" i="15"/>
  <c r="B35" i="15"/>
  <c r="B34" i="15"/>
  <c r="B33" i="15"/>
  <c r="B32" i="15"/>
  <c r="B31" i="15"/>
  <c r="B30" i="15"/>
  <c r="C29" i="15"/>
  <c r="C22" i="15"/>
  <c r="C15" i="15"/>
  <c r="C8" i="15"/>
  <c r="C65" i="15" s="1"/>
  <c r="C90" i="15" s="1"/>
  <c r="B2" i="15"/>
  <c r="E325" i="12"/>
  <c r="D325" i="12"/>
  <c r="C325" i="12"/>
  <c r="B324" i="12"/>
  <c r="B323" i="12"/>
  <c r="B322" i="12"/>
  <c r="B321" i="12"/>
  <c r="B320" i="12"/>
  <c r="E319" i="12"/>
  <c r="D319" i="12"/>
  <c r="C319" i="12"/>
  <c r="B318" i="12"/>
  <c r="B317" i="12"/>
  <c r="B316" i="12"/>
  <c r="B315" i="12"/>
  <c r="B314" i="12"/>
  <c r="B313" i="12"/>
  <c r="E310" i="12"/>
  <c r="D310" i="12"/>
  <c r="C310" i="12"/>
  <c r="E304" i="12"/>
  <c r="D304" i="12"/>
  <c r="C304" i="12"/>
  <c r="B303" i="12"/>
  <c r="B302" i="12"/>
  <c r="B301" i="12"/>
  <c r="B300" i="12"/>
  <c r="B304" i="12" s="1"/>
  <c r="B299" i="12"/>
  <c r="E298" i="12"/>
  <c r="D298" i="12"/>
  <c r="C298" i="12"/>
  <c r="B297" i="12"/>
  <c r="B296" i="12"/>
  <c r="B295" i="12"/>
  <c r="B294" i="12"/>
  <c r="B293" i="12"/>
  <c r="B292" i="12"/>
  <c r="E289" i="12"/>
  <c r="D289" i="12"/>
  <c r="C289" i="12"/>
  <c r="E283" i="12"/>
  <c r="D283" i="12"/>
  <c r="C283" i="12"/>
  <c r="B282" i="12"/>
  <c r="B281" i="12"/>
  <c r="B280" i="12"/>
  <c r="B279" i="12"/>
  <c r="B278" i="12"/>
  <c r="E277" i="12"/>
  <c r="D277" i="12"/>
  <c r="C277" i="12"/>
  <c r="B276" i="12"/>
  <c r="B275" i="12"/>
  <c r="B274" i="12"/>
  <c r="B273" i="12"/>
  <c r="B272" i="12"/>
  <c r="B271" i="12"/>
  <c r="E268" i="12"/>
  <c r="D268" i="12"/>
  <c r="C268" i="12"/>
  <c r="E262" i="12"/>
  <c r="D262" i="12"/>
  <c r="C262" i="12"/>
  <c r="B261" i="12"/>
  <c r="B260" i="12"/>
  <c r="B259" i="12"/>
  <c r="B258" i="12"/>
  <c r="B257" i="12"/>
  <c r="E256" i="12"/>
  <c r="D256" i="12"/>
  <c r="C256" i="12"/>
  <c r="B255" i="12"/>
  <c r="B254" i="12"/>
  <c r="B253" i="12"/>
  <c r="B252" i="12"/>
  <c r="B251" i="12"/>
  <c r="B250" i="12"/>
  <c r="B256" i="12" s="1"/>
  <c r="E247" i="12"/>
  <c r="D247" i="12"/>
  <c r="C247" i="12"/>
  <c r="E241" i="12"/>
  <c r="D241" i="12"/>
  <c r="C241" i="12"/>
  <c r="B240" i="12"/>
  <c r="B239" i="12"/>
  <c r="B238" i="12"/>
  <c r="B237" i="12"/>
  <c r="B236" i="12"/>
  <c r="E235" i="12"/>
  <c r="D235" i="12"/>
  <c r="C235" i="12"/>
  <c r="B234" i="12"/>
  <c r="B233" i="12"/>
  <c r="B232" i="12"/>
  <c r="B231" i="12"/>
  <c r="B230" i="12"/>
  <c r="B229" i="12"/>
  <c r="E226" i="12"/>
  <c r="D226" i="12"/>
  <c r="C226" i="12"/>
  <c r="E220" i="12"/>
  <c r="D220" i="12"/>
  <c r="C220" i="12"/>
  <c r="B219" i="12"/>
  <c r="B218" i="12"/>
  <c r="B217" i="12"/>
  <c r="B216" i="12"/>
  <c r="B220" i="12" s="1"/>
  <c r="B215" i="12"/>
  <c r="E214" i="12"/>
  <c r="D214" i="12"/>
  <c r="C214" i="12"/>
  <c r="B213" i="12"/>
  <c r="B212" i="12"/>
  <c r="B211" i="12"/>
  <c r="B210" i="12"/>
  <c r="B209" i="12"/>
  <c r="B208" i="12"/>
  <c r="E205" i="12"/>
  <c r="D205" i="12"/>
  <c r="C205" i="12"/>
  <c r="E199" i="12"/>
  <c r="D199" i="12"/>
  <c r="C199" i="12"/>
  <c r="B198" i="12"/>
  <c r="B197" i="12"/>
  <c r="B196" i="12"/>
  <c r="B195" i="12"/>
  <c r="B194" i="12"/>
  <c r="E193" i="12"/>
  <c r="D193" i="12"/>
  <c r="C193" i="12"/>
  <c r="B192" i="12"/>
  <c r="B191" i="12"/>
  <c r="B190" i="12"/>
  <c r="B189" i="12"/>
  <c r="B188" i="12"/>
  <c r="B187" i="12"/>
  <c r="E184" i="12"/>
  <c r="D184" i="12"/>
  <c r="C184" i="12"/>
  <c r="E178" i="12"/>
  <c r="D178" i="12"/>
  <c r="C178" i="12"/>
  <c r="B177" i="12"/>
  <c r="B176" i="12"/>
  <c r="B175" i="12"/>
  <c r="B174" i="12"/>
  <c r="B173" i="12"/>
  <c r="E172" i="12"/>
  <c r="D172" i="12"/>
  <c r="C172" i="12"/>
  <c r="B171" i="12"/>
  <c r="B170" i="12"/>
  <c r="B169" i="12"/>
  <c r="B168" i="12"/>
  <c r="B167" i="12"/>
  <c r="B166" i="12"/>
  <c r="B172" i="12" s="1"/>
  <c r="E163" i="12"/>
  <c r="D163" i="12"/>
  <c r="C163" i="12"/>
  <c r="E157" i="12"/>
  <c r="D157" i="12"/>
  <c r="C157" i="12"/>
  <c r="B156" i="12"/>
  <c r="B155" i="12"/>
  <c r="B154" i="12"/>
  <c r="B153" i="12"/>
  <c r="B152" i="12"/>
  <c r="E151" i="12"/>
  <c r="D151" i="12"/>
  <c r="C151" i="12"/>
  <c r="B150" i="12"/>
  <c r="B149" i="12"/>
  <c r="B148" i="12"/>
  <c r="B147" i="12"/>
  <c r="B146" i="12"/>
  <c r="B145" i="12"/>
  <c r="E142" i="12"/>
  <c r="D142" i="12"/>
  <c r="C142" i="12"/>
  <c r="E136" i="12"/>
  <c r="D136" i="12"/>
  <c r="C136" i="12"/>
  <c r="B135" i="12"/>
  <c r="B134" i="12"/>
  <c r="B133" i="12"/>
  <c r="B131" i="12"/>
  <c r="B136" i="12" s="1"/>
  <c r="E130" i="12"/>
  <c r="D130" i="12"/>
  <c r="C130" i="12"/>
  <c r="B130" i="12"/>
  <c r="B129" i="12"/>
  <c r="B128" i="12"/>
  <c r="B127" i="12"/>
  <c r="B125" i="12"/>
  <c r="B124" i="12"/>
  <c r="E121" i="12"/>
  <c r="D121" i="12"/>
  <c r="C121" i="12"/>
  <c r="E115" i="12"/>
  <c r="D115" i="12"/>
  <c r="C115" i="12"/>
  <c r="B114" i="12"/>
  <c r="B113" i="12"/>
  <c r="B112" i="12"/>
  <c r="B110" i="12"/>
  <c r="E109" i="12"/>
  <c r="D109" i="12"/>
  <c r="C109" i="12"/>
  <c r="B108" i="12"/>
  <c r="B107" i="12"/>
  <c r="B106" i="12"/>
  <c r="B104" i="12"/>
  <c r="B103" i="12"/>
  <c r="E100" i="12"/>
  <c r="D100" i="12"/>
  <c r="C100" i="12"/>
  <c r="E94" i="12"/>
  <c r="D94" i="12"/>
  <c r="C94" i="12"/>
  <c r="B93" i="12"/>
  <c r="B92" i="12"/>
  <c r="B91" i="12"/>
  <c r="B89" i="12"/>
  <c r="E88" i="12"/>
  <c r="D88" i="12"/>
  <c r="C88" i="12"/>
  <c r="B87" i="12"/>
  <c r="B86" i="12"/>
  <c r="B85" i="12"/>
  <c r="B83" i="12"/>
  <c r="B82" i="12"/>
  <c r="B88" i="12" s="1"/>
  <c r="E79" i="12"/>
  <c r="D79" i="12"/>
  <c r="C79" i="12"/>
  <c r="E73" i="12"/>
  <c r="D73" i="12"/>
  <c r="C73" i="12"/>
  <c r="B72" i="12"/>
  <c r="B71" i="12"/>
  <c r="B70" i="12"/>
  <c r="B68" i="12"/>
  <c r="E67" i="12"/>
  <c r="D67" i="12"/>
  <c r="C67" i="12"/>
  <c r="B66" i="12"/>
  <c r="B65" i="12"/>
  <c r="B64" i="12"/>
  <c r="B62" i="12"/>
  <c r="B61" i="12"/>
  <c r="E58" i="12"/>
  <c r="D58" i="12"/>
  <c r="C58" i="12"/>
  <c r="E52" i="12"/>
  <c r="D52" i="12"/>
  <c r="C52" i="12"/>
  <c r="B51" i="12"/>
  <c r="B50" i="12"/>
  <c r="B49" i="12"/>
  <c r="B47" i="12"/>
  <c r="E46" i="12"/>
  <c r="D46" i="12"/>
  <c r="C46" i="12"/>
  <c r="B45" i="12"/>
  <c r="B44" i="12"/>
  <c r="B43" i="12"/>
  <c r="B41" i="12"/>
  <c r="B40" i="12"/>
  <c r="B46" i="12" s="1"/>
  <c r="E37" i="12"/>
  <c r="D37" i="12"/>
  <c r="C37" i="12"/>
  <c r="B36" i="12"/>
  <c r="B57" i="12" s="1"/>
  <c r="B78" i="12" s="1"/>
  <c r="B99" i="12" s="1"/>
  <c r="B120" i="12" s="1"/>
  <c r="B141" i="12" s="1"/>
  <c r="B162" i="12" s="1"/>
  <c r="B183" i="12" s="1"/>
  <c r="B204" i="12" s="1"/>
  <c r="B225" i="12" s="1"/>
  <c r="B246" i="12" s="1"/>
  <c r="B267" i="12" s="1"/>
  <c r="B288" i="12" s="1"/>
  <c r="B309" i="12" s="1"/>
  <c r="E30" i="12"/>
  <c r="D30" i="12"/>
  <c r="C30" i="12"/>
  <c r="B29" i="12"/>
  <c r="B28" i="12"/>
  <c r="B27" i="12"/>
  <c r="B25" i="12"/>
  <c r="E24" i="12"/>
  <c r="D24" i="12"/>
  <c r="C24" i="12"/>
  <c r="B23" i="12"/>
  <c r="B22" i="12"/>
  <c r="B21" i="12"/>
  <c r="B19" i="12"/>
  <c r="B18" i="12"/>
  <c r="E15" i="12"/>
  <c r="D15" i="12"/>
  <c r="C15" i="12"/>
  <c r="E7" i="12"/>
  <c r="E118" i="12"/>
  <c r="E25" i="11"/>
  <c r="D25" i="11"/>
  <c r="B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25" i="11" s="1"/>
  <c r="F6" i="11"/>
  <c r="E6" i="11"/>
  <c r="D6" i="11"/>
  <c r="C11" i="9"/>
  <c r="A4" i="9"/>
  <c r="C14" i="8"/>
  <c r="C6" i="8"/>
  <c r="A4" i="8"/>
  <c r="E14" i="7"/>
  <c r="D14" i="7"/>
  <c r="C14" i="7"/>
  <c r="F13" i="7"/>
  <c r="F12" i="7"/>
  <c r="F11" i="7"/>
  <c r="F10" i="7"/>
  <c r="F9" i="7"/>
  <c r="F14" i="7" s="1"/>
  <c r="C7" i="7"/>
  <c r="D7" i="7" s="1"/>
  <c r="E7" i="7" s="1"/>
  <c r="A4" i="7"/>
  <c r="C150" i="3"/>
  <c r="C145" i="3"/>
  <c r="C138" i="3"/>
  <c r="C134" i="3"/>
  <c r="C158" i="3" s="1"/>
  <c r="C119" i="3"/>
  <c r="C133" i="3" s="1"/>
  <c r="C98" i="3"/>
  <c r="C84" i="3"/>
  <c r="C80" i="3"/>
  <c r="C77" i="3"/>
  <c r="C72" i="3"/>
  <c r="C91" i="3" s="1"/>
  <c r="C68" i="3"/>
  <c r="C62" i="3"/>
  <c r="C57" i="3"/>
  <c r="C51" i="3"/>
  <c r="C39" i="3"/>
  <c r="B38" i="3"/>
  <c r="B37" i="3"/>
  <c r="B36" i="3"/>
  <c r="B35" i="3"/>
  <c r="B34" i="3"/>
  <c r="B33" i="3"/>
  <c r="B32" i="3"/>
  <c r="C31" i="3"/>
  <c r="C24" i="3"/>
  <c r="C17" i="3"/>
  <c r="C10" i="3"/>
  <c r="C67" i="3" s="1"/>
  <c r="C8" i="3"/>
  <c r="C96" i="3" s="1"/>
  <c r="C95" i="3"/>
  <c r="C162" i="3" s="1"/>
  <c r="B3" i="3"/>
  <c r="B2" i="3"/>
  <c r="C156" i="16" l="1"/>
  <c r="C155" i="16"/>
  <c r="C155" i="15"/>
  <c r="C156" i="15" s="1"/>
  <c r="E160" i="12"/>
  <c r="E244" i="12"/>
  <c r="E34" i="12"/>
  <c r="E97" i="12"/>
  <c r="B109" i="12"/>
  <c r="B115" i="12"/>
  <c r="B157" i="12"/>
  <c r="E181" i="12"/>
  <c r="B193" i="12"/>
  <c r="B241" i="12"/>
  <c r="E265" i="12"/>
  <c r="B277" i="12"/>
  <c r="B325" i="12"/>
  <c r="E12" i="12"/>
  <c r="B24" i="12"/>
  <c r="B30" i="12"/>
  <c r="E55" i="12"/>
  <c r="B94" i="12"/>
  <c r="B178" i="12"/>
  <c r="E202" i="12"/>
  <c r="B214" i="12"/>
  <c r="B262" i="12"/>
  <c r="E286" i="12"/>
  <c r="B298" i="12"/>
  <c r="B52" i="12"/>
  <c r="B67" i="12"/>
  <c r="B73" i="12"/>
  <c r="E139" i="12"/>
  <c r="B151" i="12"/>
  <c r="B199" i="12"/>
  <c r="E223" i="12"/>
  <c r="B235" i="12"/>
  <c r="B283" i="12"/>
  <c r="E307" i="12"/>
  <c r="B319" i="12"/>
  <c r="E76" i="12"/>
  <c r="C163" i="3"/>
  <c r="C92" i="3"/>
  <c r="C160" i="3" s="1"/>
  <c r="C164" i="3"/>
  <c r="C159" i="3"/>
</calcChain>
</file>

<file path=xl/sharedStrings.xml><?xml version="1.0" encoding="utf-8"?>
<sst xmlns="http://schemas.openxmlformats.org/spreadsheetml/2006/main" count="4047" uniqueCount="577">
  <si>
    <t>ÖSSZEVONT MÉRLEGE</t>
  </si>
  <si>
    <t>B E V É T E L E K</t>
  </si>
  <si>
    <t>1. sz. táblázat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</si>
  <si>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</si>
  <si>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</si>
  <si>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</si>
  <si>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</si>
  <si>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</si>
  <si>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</si>
  <si>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</si>
  <si>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</si>
  <si>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</si>
  <si>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</si>
  <si>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</si>
  <si>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</si>
  <si>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</si>
  <si>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</si>
  <si>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</si>
  <si>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</si>
  <si>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</si>
  <si>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</si>
  <si>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</si>
  <si>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</si>
  <si>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</si>
  <si>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</si>
  <si>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</si>
  <si>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</si>
  <si>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</si>
  <si>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</si>
  <si>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</si>
  <si>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</si>
  <si>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</si>
  <si>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</si>
  <si>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</si>
  <si>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</si>
  <si>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</si>
  <si>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</si>
  <si>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</si>
  <si>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</si>
  <si>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</si>
  <si>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</si>
  <si>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</si>
  <si>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</si>
  <si>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</si>
  <si>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</si>
  <si>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</si>
  <si>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</si>
  <si>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</si>
  <si>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</si>
  <si>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</si>
  <si>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</si>
  <si>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</si>
  <si>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</si>
  <si>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</si>
  <si>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</si>
  <si>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</si>
  <si>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</si>
  <si>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</si>
  <si>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 xml:space="preserve">Talajterhelési díj </t>
  </si>
  <si>
    <t>4.5.</t>
  </si>
  <si>
    <t>Gépjárműadó</t>
  </si>
  <si>
    <t>4.6.</t>
  </si>
  <si>
    <t>Egyéb közhatalmi bevételek, díjak</t>
  </si>
  <si>
    <t>4.7.</t>
  </si>
  <si>
    <t>Kommunális adó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</si>
  <si>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</si>
  <si>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</si>
  <si>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</si>
  <si>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</si>
  <si>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</si>
  <si>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</si>
  <si>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</si>
  <si>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</si>
  <si>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</si>
  <si>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</si>
  <si>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</si>
  <si>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</si>
  <si>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</si>
  <si>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</si>
  <si>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</si>
  <si>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</si>
  <si>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</si>
  <si>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</si>
  <si>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</si>
  <si>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</si>
  <si>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</si>
  <si>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</si>
  <si>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</si>
  <si>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</si>
  <si>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</si>
  <si>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</si>
  <si>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</si>
  <si>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</si>
  <si>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</si>
  <si>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</si>
  <si>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</si>
  <si>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</si>
  <si>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</si>
  <si>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</si>
  <si>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</si>
  <si>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</si>
  <si>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</si>
  <si>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</si>
  <si>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</si>
  <si>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</si>
  <si>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</si>
  <si>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</si>
  <si>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</si>
  <si>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</si>
  <si>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</si>
  <si>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</si>
  <si>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</si>
  <si>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</si>
  <si>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</si>
  <si>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</si>
  <si>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</si>
  <si>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</si>
  <si>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</si>
  <si>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</si>
  <si>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</si>
  <si>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</si>
  <si>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</si>
  <si>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</si>
  <si>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</si>
  <si>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</si>
  <si>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</si>
  <si>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</si>
  <si>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</si>
  <si>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</si>
  <si>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</si>
  <si>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 pénzügyi vállalkozástól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</si>
  <si>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</si>
  <si>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</si>
  <si>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</si>
  <si>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</si>
  <si>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</si>
  <si>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</si>
  <si>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</si>
  <si>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</si>
  <si>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</si>
  <si>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</si>
  <si>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</si>
  <si>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</si>
  <si>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</si>
  <si>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</si>
  <si>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</si>
  <si>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</si>
  <si>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</si>
  <si>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</si>
  <si>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</si>
  <si>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</si>
  <si>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</si>
  <si>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</si>
  <si>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</si>
  <si>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</si>
  <si>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</si>
  <si>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</si>
  <si>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</si>
  <si>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</si>
  <si>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</si>
  <si>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</si>
  <si>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</si>
  <si>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</si>
  <si>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</si>
  <si>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</si>
  <si>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</si>
  <si>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</si>
  <si>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</si>
  <si>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</si>
  <si>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</si>
  <si>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</si>
  <si>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</si>
  <si>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</si>
  <si>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</si>
  <si>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</si>
  <si>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</si>
  <si>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</si>
  <si>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</si>
  <si>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</si>
  <si>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</si>
  <si>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</si>
  <si>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</si>
  <si>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</si>
  <si>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</si>
  <si>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</si>
  <si>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</si>
  <si>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</si>
  <si>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</si>
  <si>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</si>
  <si>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</si>
  <si>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</si>
  <si>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</si>
  <si>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</si>
  <si>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</si>
  <si>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</si>
  <si>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</si>
  <si>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</si>
  <si>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</si>
  <si>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</si>
  <si>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</si>
  <si>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</si>
  <si>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</si>
  <si>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</si>
  <si>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</si>
  <si>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</si>
  <si>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</si>
  <si>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</si>
  <si>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</si>
  <si>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</si>
  <si>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</si>
  <si>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</si>
  <si>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</si>
  <si>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</si>
  <si>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</si>
  <si>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</si>
  <si>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</si>
  <si>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</si>
  <si>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</si>
  <si>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</si>
  <si>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</si>
  <si>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</si>
  <si>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</si>
  <si>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</si>
  <si>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</si>
  <si>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</si>
  <si>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</si>
  <si>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</si>
  <si>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</si>
  <si>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</si>
  <si>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</si>
  <si>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</si>
  <si>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</si>
  <si>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</si>
  <si>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</si>
  <si>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</si>
  <si>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</si>
  <si>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</si>
  <si>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</si>
  <si>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</si>
  <si>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</si>
  <si>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</si>
  <si>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</si>
  <si>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</si>
  <si>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</si>
  <si>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</si>
  <si>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</si>
  <si>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</si>
  <si>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</si>
  <si>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</si>
  <si>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</si>
  <si>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</si>
  <si>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</si>
  <si>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</si>
  <si>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</si>
  <si>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</si>
  <si>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</si>
  <si>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</si>
  <si>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</si>
  <si>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</si>
  <si>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</si>
  <si>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</si>
  <si>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</si>
  <si>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</si>
  <si>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</si>
  <si>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</si>
  <si>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</si>
  <si>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</si>
  <si>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</si>
  <si>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KÖTELEZŐ FELADATOK MÉRLEGE</t>
  </si>
  <si>
    <t>ÖNKÉNT VÁLLALT FELADATOK MÉRLEGE</t>
  </si>
  <si>
    <t>ÁLLAMIGAZGATÁSI FELADATOK MÉRLEGE</t>
  </si>
  <si>
    <t>I. Működési célú bevételek és kiadások mérlege
(Önkormányzati szinten)</t>
  </si>
  <si>
    <t>Bevételek</t>
  </si>
  <si>
    <t>Kiadások</t>
  </si>
  <si>
    <t>Megnevezés</t>
  </si>
  <si>
    <t>C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</si>
  <si>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</si>
  <si>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</si>
  <si>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</si>
  <si>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</si>
  <si>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</si>
  <si>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</si>
  <si>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</si>
  <si>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</si>
  <si>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</si>
  <si>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</si>
  <si>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</si>
  <si>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</si>
  <si>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</si>
  <si>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</si>
  <si>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</si>
  <si>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</si>
  <si>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</si>
  <si>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</si>
  <si>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</si>
  <si>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</si>
  <si>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</si>
  <si>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</si>
  <si>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</si>
  <si>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</si>
  <si>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</si>
  <si>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</si>
  <si>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</si>
  <si>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</si>
  <si>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</si>
  <si>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</si>
  <si>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</si>
  <si>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</si>
  <si>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</si>
  <si>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</si>
  <si>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</si>
  <si>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Egyéb</t>
  </si>
  <si>
    <t>22.</t>
  </si>
  <si>
    <t>23.</t>
  </si>
  <si>
    <t>Áht-n 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</si>
  <si>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</si>
  <si>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</si>
  <si>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</si>
  <si>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</si>
  <si>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</si>
  <si>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</si>
  <si>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</si>
  <si>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</si>
  <si>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</si>
  <si>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</si>
  <si>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</si>
  <si>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</si>
  <si>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</si>
  <si>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</si>
  <si>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</si>
  <si>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</si>
  <si>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</si>
  <si>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</si>
  <si>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</si>
  <si>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</si>
  <si>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</si>
  <si>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</si>
  <si>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</si>
  <si>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</si>
  <si>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</si>
  <si>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</si>
  <si>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</si>
  <si>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</si>
  <si>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</si>
  <si>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</si>
  <si>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</si>
  <si>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</si>
  <si>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</si>
  <si>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</si>
  <si>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</si>
  <si>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</si>
  <si>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</si>
  <si>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</si>
  <si>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</si>
  <si>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</si>
  <si>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</si>
  <si>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</si>
  <si>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</si>
  <si>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Sor-szám</t>
  </si>
  <si>
    <t>MEGNEVEZÉS</t>
  </si>
  <si>
    <t>Évek</t>
  </si>
  <si>
    <t>Összesen
(F=C+D+E)</t>
  </si>
  <si>
    <t>E</t>
  </si>
  <si>
    <t>ÖSSZES KÖTELEZETTSÉG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</si>
  <si>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</si>
  <si>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</si>
  <si>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</si>
  <si>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</si>
  <si>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</si>
  <si>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</si>
  <si>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</si>
  <si>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</si>
  <si>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</si>
  <si>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</si>
  <si>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</si>
  <si>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ADÓSSÁGOT KELETKEZTETŐ ÜGYLETEK VÁRHATÓ EGYÜTTES ÖSSZEGE*</t>
  </si>
  <si>
    <t xml:space="preserve">* Magyarország gazdasági stabilitásáról szóló 2011. évi CXCIV. törvény 8. § (2) bekezdése szerinti adósságot keletkezető ügyletek.
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</si>
  <si>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</si>
  <si>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</si>
  <si>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</si>
  <si>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</si>
  <si>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</si>
  <si>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TOP-3.1.1-15-SB1-2016-00009, Fenntartható közlekedésfejlesztés Demecserben – II. ütem Demecser – Nyugat - Keleti - Kékkel összekötő kerékpárút létesítése EU-s támogatás 158.141.711,- ft, ebből megkaptunk 152.141.711,- ft-ot</t>
  </si>
  <si>
    <t>2017-2021</t>
  </si>
  <si>
    <t>TOP-3.1.1-15-SB1-2016-00008, Fenntartható közlekedésfejlesztés Demecserben – I. ütem Borzsova - Demecser kerékpárút kialakítása EU-s támogatás 259.254.136,- ft, eddig megkaptunk 249.221.136,- ft-ot</t>
  </si>
  <si>
    <t>2017-2022</t>
  </si>
  <si>
    <t>TOP-2.1.3-15-SB1-2016-00044, Települési Környezetvédelmi infrastruktúra-fejlesztése Demecserben EU-s támogatás 176.834.400,-ft, ebből megkaptunk 168.134.900,-ft-ot</t>
  </si>
  <si>
    <t>2017-2023</t>
  </si>
  <si>
    <t>TOP-4.3.1-15-SB1-2016-00009 - Leromlott városi területek rehabilitációja EU-s pályázat Önkormányzat támogatása: 194.558.270 ft, a Kft-é:  17.939.500 ft</t>
  </si>
  <si>
    <t>2019-2021</t>
  </si>
  <si>
    <t>TOP-1.1.3-15-SB1-2019-00042 azonosító számú ”Városi Piac építése Demecserben”  EU-s pályázat 272.783.465,-ft</t>
  </si>
  <si>
    <t>2021-2022</t>
  </si>
  <si>
    <t>TOP -1.4.1-19 -SB1-2019-00026 azonosító számú “Demecseri Tündérkert Óvoda és Bölcsőde bővítése”  EU-s pályázat 116.055.020,-ft</t>
  </si>
  <si>
    <t>Magyar falu program járda építés</t>
  </si>
  <si>
    <t>2021</t>
  </si>
  <si>
    <t>utak aszfaltozása Szent László, Krúdy, Kodály, saját forrás</t>
  </si>
  <si>
    <t>tervezési díj barnamezős berruházás B5</t>
  </si>
  <si>
    <t>piac aszfaltozása</t>
  </si>
  <si>
    <t>a VP6-7.2.1.4-17 kódszámú Tanyák háztartási léptékű villamos energia és vízellátás, valamint szennyvízkezelési fejlesztései elnevezésű pályázathoz önerő</t>
  </si>
  <si>
    <t>önk.i feladatellátást szolgáltó fejlesztések 2021. BM pályázathoz önerő önerő</t>
  </si>
  <si>
    <t>ÖSSZESEN:</t>
  </si>
  <si>
    <t>Felújítási kiadások előirányzata felújításonként</t>
  </si>
  <si>
    <t>Felújítás  megnevezése</t>
  </si>
  <si>
    <t xml:space="preserve">Önkormányzaton kívüli EU-s projekthez történő hozzájárulás </t>
  </si>
  <si>
    <t>Támogatott neve</t>
  </si>
  <si>
    <t>Előirányzat</t>
  </si>
  <si>
    <t xml:space="preserve">Összesen: </t>
  </si>
  <si>
    <t>Európai uniós támogatással megvalósuló projektek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</si>
  <si>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</si>
  <si>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>*</t>
    </r>
  </si>
  <si>
    <t>Források</t>
  </si>
  <si>
    <t>Támogatási szerződés szerinti bevételek, kiadások</t>
  </si>
  <si>
    <t>Összes 
 forrás, kiadás</t>
  </si>
  <si>
    <t>Évenkénti ütemezés</t>
  </si>
  <si>
    <t>B=(C+D+E)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</si>
  <si>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</si>
  <si>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</si>
  <si>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</si>
  <si>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</si>
  <si>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</si>
  <si>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</si>
  <si>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</si>
  <si>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</si>
  <si>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</si>
  <si>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</si>
  <si>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</si>
  <si>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</si>
  <si>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 xml:space="preserve">* Amennyiben több projekt megvalósítása történi egy időben akkor azokat külön-külön, projektenként be kell mutatni!  </t>
  </si>
  <si>
    <r>
      <t>EU-s projekt neve, azonosítója:</t>
    </r>
    <r>
      <rPr>
        <sz val="11"/>
        <rFont val="Times New Roman"/>
        <family val="1"/>
        <charset val="238"/>
      </rPr>
      <t xml:space="preserve"> </t>
    </r>
  </si>
  <si>
    <t>01</t>
  </si>
  <si>
    <t>Feladat megnevezése</t>
  </si>
  <si>
    <t>Összes bevétel, kiadás</t>
  </si>
  <si>
    <t>Száma</t>
  </si>
  <si>
    <t>Kiemelt előirányzat, előirányzat megnevezése</t>
  </si>
  <si>
    <t>Működési célú kvi támogatások és kiegészítő támogatások</t>
  </si>
  <si>
    <t xml:space="preserve">   Elszámolásból származó bevételek</t>
  </si>
  <si>
    <t xml:space="preserve">Egyéb működési célú támogatások bevételei </t>
  </si>
  <si>
    <t xml:space="preserve">   2.5.-ből EU-s támogatás</t>
  </si>
  <si>
    <t>Közhatalmi bevételek (4.1.+...+4.7.)</t>
  </si>
  <si>
    <t>Egyéb közhatalmi bevételek</t>
  </si>
  <si>
    <t>Közvetített szolgáltatások értéke víziközmű hozzájárulás lakosoktól</t>
  </si>
  <si>
    <t>Tulajdonosi bevételek - bérleti díjak</t>
  </si>
  <si>
    <t xml:space="preserve">   Egyéb működési bevételek</t>
  </si>
  <si>
    <t>Egyéb működési célú átvett pénzeszköz NEAK 25.509.936, Fogl.Főosztály 11.169.774 ft, IPA kompenzáció 23.000.000,-ft + 616.934 ft bértámogatás, 185.412.394,- ft közfogl.</t>
  </si>
  <si>
    <t xml:space="preserve"> 10.</t>
  </si>
  <si>
    <t xml:space="preserve">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</si>
  <si>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</si>
  <si>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</si>
  <si>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</si>
  <si>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</si>
  <si>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</si>
  <si>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</si>
  <si>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</si>
  <si>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</si>
  <si>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</si>
  <si>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</si>
  <si>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</si>
  <si>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</si>
  <si>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Államháztartáson belüli megelőlegezések visszafizetése K915</t>
  </si>
  <si>
    <t>Központi, irányító szervi támogatás</t>
  </si>
  <si>
    <t>Éves tervezett létszám előirányzat (fő)</t>
  </si>
  <si>
    <t>Közfoglalkoztatottak létszáma (fő)</t>
  </si>
  <si>
    <t>Kötelező feladatok bevételei, kiadása</t>
  </si>
  <si>
    <t>02</t>
  </si>
  <si>
    <t>3.5.-ből EU-s támogatás</t>
  </si>
  <si>
    <t xml:space="preserve">    Rövid lejáratú  hitelek, kölcsönök felvétele</t>
  </si>
  <si>
    <t>Önként vállalt feladatok bevételei, kiadása</t>
  </si>
  <si>
    <t>03</t>
  </si>
  <si>
    <t>Közhatalmi bevételek (4.1.+4.2.+4.3.+4.4.)</t>
  </si>
  <si>
    <t>Kamatbevételek és más nyereség jellegű bevételek</t>
  </si>
  <si>
    <t>Államigazgatási feladatok bevételei, kiadása</t>
  </si>
  <si>
    <t>04</t>
  </si>
  <si>
    <t>Költségvetési szerv megnevezése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</si>
  <si>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</si>
  <si>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</si>
  <si>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</si>
  <si>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</si>
  <si>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</si>
  <si>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</si>
  <si>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</si>
  <si>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</si>
  <si>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</si>
  <si>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</si>
  <si>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</si>
  <si>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</si>
  <si>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</si>
  <si>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</si>
  <si>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</si>
  <si>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</si>
  <si>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</si>
  <si>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</si>
  <si>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</si>
  <si>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</si>
  <si>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</si>
  <si>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</si>
  <si>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</si>
  <si>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</si>
  <si>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</si>
  <si>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</si>
  <si>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</si>
  <si>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Kötelező feladatok bevételei, kiadásai</t>
  </si>
  <si>
    <t>Önként vállalt feladatok bevételei, kiadásai</t>
  </si>
  <si>
    <t>Államigazgatási feladatok bevételei, kiadásai</t>
  </si>
  <si>
    <t>05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</si>
  <si>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</si>
  <si>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</si>
  <si>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</si>
  <si>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</si>
  <si>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Adatszolgáltatás 
az elismert tartozásállományról</t>
  </si>
  <si>
    <t>Költségvetési szerv neve:</t>
  </si>
  <si>
    <t>Demecser Város Önkormányzata</t>
  </si>
  <si>
    <t>Költségvetési szerv számlaszáma:</t>
  </si>
  <si>
    <t>11744003-15404352</t>
  </si>
  <si>
    <t>Éves eredeti kiadási előirányzat: 1.481.281.531 Ft</t>
  </si>
  <si>
    <t>30 napon túli elismert tartozásállomány összesen: 22.491.645 Ft</t>
  </si>
  <si>
    <t xml:space="preserve">Tartozásállomány megnevezése </t>
  </si>
  <si>
    <t>30 nap 
alatti
állomány</t>
  </si>
  <si>
    <t>30-60 nap 
közötti 
állomány</t>
  </si>
  <si>
    <t>Át-ütemezett</t>
  </si>
  <si>
    <t>pályázati forrásból lesz kifizetve későbbiekben a forrás biztosított</t>
  </si>
  <si>
    <t>Összesen: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</si>
  <si>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</si>
  <si>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</si>
  <si>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</si>
  <si>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</si>
  <si>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</si>
  <si>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</si>
  <si>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Kelt, Demecser, 2021.02.15.</t>
  </si>
  <si>
    <t>költségvetési szerv vezetője</t>
  </si>
  <si>
    <t>Demecseri Közös Önkormányzati Hivatal</t>
  </si>
  <si>
    <t>11744003-15843764</t>
  </si>
  <si>
    <t>Éves eredeti kiadási előirányzat: 174.794.350 Ft</t>
  </si>
  <si>
    <t>30 napon túli elismert tartozásállomány összesen: 0 Ft</t>
  </si>
  <si>
    <t>60 napon 
túli 
állomány</t>
  </si>
  <si>
    <t>Demecser Város Önkormányzata Konyha és Étterem</t>
  </si>
  <si>
    <t>11744003-15836469</t>
  </si>
  <si>
    <t>Éves eredeti kiadási előirányzat: 141.821.218 Ft</t>
  </si>
  <si>
    <t>30 napon túli elismert tartozásállomány összesen:  246.710 Ft</t>
  </si>
  <si>
    <t>Demecser Város Önkormányzata Szociális Alapszolgáltatási Iroda</t>
  </si>
  <si>
    <t>11744003-15404352-10400009</t>
  </si>
  <si>
    <t>Éves eredeti kiadási előirányzat: 116.065.324 Ft</t>
  </si>
  <si>
    <t>Demecser Város Önkormányzata család és nővédelmi gondozás - védőnő, járóbeteg</t>
  </si>
  <si>
    <t>OEP - NEAK</t>
  </si>
  <si>
    <t>11744003-15404352-10260009</t>
  </si>
  <si>
    <t>Éves eredeti kiadási előirányzat: 18.600.600 Ft</t>
  </si>
  <si>
    <t>Forintban</t>
  </si>
  <si>
    <t>1.3. melléklet a  a 3/2021.(II.23.) önkormányzati rendelethez</t>
  </si>
  <si>
    <t>3. melléklet a  a 3/2021.(II.23.) önkormányzati rendelethez</t>
  </si>
  <si>
    <t>4. melléklet a  a 3/2021.(II.23.) önkormányzati rendelethez</t>
  </si>
  <si>
    <t>5. melléklet a  a 3/2021.(II.23.) önkormányzati rendelethez</t>
  </si>
  <si>
    <t>7. melléklet a  a 3/2021.(II.23.) önkormányzati rendelethez</t>
  </si>
  <si>
    <t>8. melléklet a  a 3/2021.(II.23.) önkormányzati rendelethez</t>
  </si>
  <si>
    <t>9.1.2. melléklet  a 3/2021.(II.23.) önkormányzati rendelethez</t>
  </si>
  <si>
    <t>9.1.3. melléklet a  a 3/2021.(II.23.) önkormányzati rendelethez</t>
  </si>
  <si>
    <t>Forint</t>
  </si>
  <si>
    <t>9.2.2. melléklet a  a 3/2021.(II.23.) önkormányzati rendelethez</t>
  </si>
  <si>
    <t>9.5.2. melléklet a  a 3/2021.(II.23.) önkormányzati rendelethez</t>
  </si>
  <si>
    <t>9.5.3. melléklet a  a 3/2021.(II.23.) önkormányzati rendelethez</t>
  </si>
  <si>
    <t>10. melléklet a  a 3/2021.(II.23.) önkormányzati rendelethez</t>
  </si>
  <si>
    <t>60 napon túli 
állomány - el nem ismert, ill. jogi úton rendezzük</t>
  </si>
  <si>
    <r>
      <t xml:space="preserve">   Működési költségvetés kiadásai </t>
    </r>
    <r>
      <rPr>
        <sz val="9"/>
        <rFont val="Times New Roman CE"/>
        <charset val="238"/>
      </rPr>
      <t>(1.1+…+1.5.+1.18.)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</si>
  <si>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</si>
  <si>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VP6-7.2.1.1-21 külterületi helyi közutak fejlesztése pályázat önerő</t>
  </si>
  <si>
    <r>
      <t xml:space="preserve">   Működési költségvetés kiadásai </t>
    </r>
    <r>
      <rPr>
        <sz val="9"/>
        <rFont val="Times New Roman CE"/>
        <charset val="238"/>
      </rPr>
      <t>(1.1+…+1.5+1.18.)</t>
    </r>
  </si>
  <si>
    <t>1.1. melléklet a 3 /2021.(II.23.) önkormányzati rendelethez</t>
  </si>
  <si>
    <t>1.2. melléklet a 3/2021.(II.23.) önkormányzati rendelethez</t>
  </si>
  <si>
    <t>1.4. melléklet a 3 /2021.( II.23.) önkormányzati rendelethez</t>
  </si>
  <si>
    <t>2.1. melléklet a 3/2021.(II.23.) önkormányzati rendelethez</t>
  </si>
  <si>
    <t>2.2. melléklet a 3/2021.(II.23.) önkormányzati rendelethez</t>
  </si>
  <si>
    <t>6. melléklet a 3/2021.(II.23.) önkormányzati rendelethez</t>
  </si>
  <si>
    <t>9.1. melléklet a 3/2021.(II.23.) önkormányzati rendelethez</t>
  </si>
  <si>
    <t>9.1.1. melléklet a 3/2021.(II.23.) önkormányzati rendelethez</t>
  </si>
  <si>
    <t>9.2. melléklet a 3/2021.(II.23.) önkormányzati rendelethez</t>
  </si>
  <si>
    <t>9.2.1. melléklet a 3/2021.(II.23.) önkormányzati rendelethez</t>
  </si>
  <si>
    <t>9.2.3. melléklet a 3/2021.(II.23.) önkormányzati rendelethez</t>
  </si>
  <si>
    <t>9.5. melléklet a 3/2021.(II.23.) önkormányzati rendelethez</t>
  </si>
  <si>
    <t>9.5.1. melléklet a 3/2021.(II.23.)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</si>
</sst>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#"/>
    <numFmt numFmtId="165" formatCode="0&quot;.&quot;"/>
    <numFmt numFmtId="166" formatCode="_-* #,##0\ _F_t_-;\-* #,##0\ _F_t_-;_-* &quot;-&quot;??\ _F_t_-;_-@_-"/>
    <numFmt numFmtId="167" formatCode="#,##0.0"/>
  </numFmts>
  <fonts count="6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8"/>
      <color rgb="FFFF0000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2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name val="Times New Roman CE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1"/>
      <name val="Times New Roman CE"/>
      <charset val="238"/>
    </font>
    <font>
      <b/>
      <sz val="10.5"/>
      <name val="Times New Roman CE"/>
      <charset val="238"/>
    </font>
    <font>
      <sz val="9"/>
      <color rgb="FFFF0000"/>
      <name val="Times New Roman CE"/>
      <family val="1"/>
      <charset val="238"/>
    </font>
    <font>
      <b/>
      <sz val="9"/>
      <color indexed="10"/>
      <name val="Times New Roman CE"/>
      <charset val="238"/>
    </font>
    <font>
      <sz val="9"/>
      <color rgb="FFFF0000"/>
      <name val="Times New Roman CE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8"/>
      <color rgb="FF00B050"/>
      <name val="Arial"/>
      <family val="2"/>
      <charset val="238"/>
    </font>
    <font>
      <sz val="10"/>
      <color rgb="FF00B050"/>
      <name val="Times New Roman CE"/>
      <charset val="238"/>
    </font>
    <font>
      <sz val="8"/>
      <color rgb="FF00B050"/>
      <name val="Times New Roman CE"/>
      <family val="1"/>
      <charset val="238"/>
    </font>
    <font>
      <b/>
      <sz val="8"/>
      <color rgb="FF00B05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Times New Roman CE"/>
      <family val="1"/>
      <charset val="238"/>
    </font>
    <font>
      <i/>
      <sz val="11"/>
      <color rgb="FFFF0000"/>
      <name val="Times New Roman"/>
      <family val="1"/>
      <charset val="238"/>
    </font>
    <font>
      <i/>
      <sz val="11"/>
      <color rgb="FFFF0000"/>
      <name val="Times New Roman CE"/>
      <charset val="238"/>
    </font>
    <font>
      <i/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1" fillId="0" borderId="0"/>
  </cellStyleXfs>
  <cellXfs count="744">
    <xf numFmtId="0" fontId="0" fillId="0" borderId="0" xfId="0"/>
    <xf numFmtId="0" fontId="2" fillId="0" borderId="0" xfId="2" applyFill="1" applyProtection="1"/>
    <xf numFmtId="0" fontId="7" fillId="0" borderId="1" xfId="0" applyFont="1" applyFill="1" applyBorder="1" applyAlignment="1" applyProtection="1">
      <alignment horizontal="right" vertical="center"/>
      <protection locked="0"/>
    </xf>
    <xf numFmtId="0" fontId="8" fillId="0" borderId="2" xfId="2" applyFont="1" applyFill="1" applyBorder="1" applyAlignment="1" applyProtection="1">
      <alignment horizontal="center" vertical="center" wrapText="1"/>
      <protection locked="0"/>
    </xf>
    <xf numFmtId="0" fontId="8" fillId="0" borderId="3" xfId="2" applyFont="1" applyFill="1" applyBorder="1" applyAlignment="1" applyProtection="1">
      <alignment horizontal="center" vertical="center" wrapText="1"/>
      <protection locked="0"/>
    </xf>
    <xf numFmtId="0" fontId="8" fillId="0" borderId="4" xfId="2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 wrapText="1"/>
    </xf>
    <xf numFmtId="0" fontId="9" fillId="0" borderId="0" xfId="2" applyFont="1" applyFill="1" applyProtection="1"/>
    <xf numFmtId="0" fontId="10" fillId="0" borderId="2" xfId="2" applyFont="1" applyFill="1" applyBorder="1" applyAlignment="1" applyProtection="1">
      <alignment horizontal="left" vertical="center" wrapText="1" indent="1"/>
    </xf>
    <xf numFmtId="0" fontId="10" fillId="0" borderId="3" xfId="2" applyFont="1" applyFill="1" applyBorder="1" applyAlignment="1" applyProtection="1">
      <alignment horizontal="left" vertical="center" wrapText="1" indent="1"/>
    </xf>
    <xf numFmtId="164" fontId="10" fillId="0" borderId="4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 applyProtection="1"/>
    <xf numFmtId="49" fontId="9" fillId="0" borderId="8" xfId="2" applyNumberFormat="1" applyFont="1" applyFill="1" applyBorder="1" applyAlignment="1" applyProtection="1">
      <alignment horizontal="left" vertical="center" wrapText="1" indent="1"/>
    </xf>
    <xf numFmtId="0" fontId="12" fillId="0" borderId="9" xfId="0" applyFont="1" applyBorder="1" applyAlignment="1" applyProtection="1">
      <alignment horizontal="left" wrapText="1" indent="1"/>
    </xf>
    <xf numFmtId="164" fontId="9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1" xfId="2" applyNumberFormat="1" applyFont="1" applyFill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horizontal="left" vertical="center" wrapText="1" indent="1"/>
    </xf>
    <xf numFmtId="49" fontId="9" fillId="0" borderId="14" xfId="2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9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 applyProtection="1">
      <alignment horizontal="left" vertical="center" wrapText="1"/>
    </xf>
    <xf numFmtId="164" fontId="9" fillId="0" borderId="16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2" applyFont="1" applyFill="1" applyAlignment="1" applyProtection="1">
      <alignment vertical="center"/>
    </xf>
    <xf numFmtId="164" fontId="14" fillId="0" borderId="4" xfId="2" applyNumberFormat="1" applyFont="1" applyFill="1" applyBorder="1" applyAlignment="1" applyProtection="1">
      <alignment horizontal="right" vertical="center" wrapText="1" indent="1"/>
    </xf>
    <xf numFmtId="0" fontId="12" fillId="0" borderId="15" xfId="0" applyFont="1" applyBorder="1" applyAlignment="1" applyProtection="1">
      <alignment horizontal="left" indent="1"/>
    </xf>
    <xf numFmtId="164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 applyProtection="1">
      <alignment horizontal="left" wrapText="1" indent="1"/>
    </xf>
    <xf numFmtId="164" fontId="15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2" fillId="0" borderId="15" xfId="0" applyFont="1" applyBorder="1" applyAlignment="1" applyProtection="1">
      <alignment vertical="center" wrapText="1"/>
    </xf>
    <xf numFmtId="49" fontId="9" fillId="0" borderId="17" xfId="2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164" fontId="15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wrapText="1"/>
    </xf>
    <xf numFmtId="0" fontId="12" fillId="0" borderId="11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164" fontId="10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3" xfId="0" applyFont="1" applyBorder="1" applyAlignment="1" applyProtection="1">
      <alignment vertical="center" wrapText="1"/>
    </xf>
    <xf numFmtId="0" fontId="13" fillId="0" borderId="24" xfId="0" applyFont="1" applyBorder="1" applyAlignment="1" applyProtection="1">
      <alignment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right"/>
    </xf>
    <xf numFmtId="0" fontId="2" fillId="0" borderId="0" xfId="2" applyFill="1" applyAlignment="1" applyProtection="1"/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3" xfId="2" applyFont="1" applyFill="1" applyBorder="1" applyAlignment="1" applyProtection="1">
      <alignment horizontal="center" vertical="center" wrapText="1"/>
    </xf>
    <xf numFmtId="0" fontId="16" fillId="0" borderId="4" xfId="2" applyFont="1" applyFill="1" applyBorder="1" applyAlignment="1" applyProtection="1">
      <alignment horizontal="center" vertical="center" wrapText="1"/>
    </xf>
    <xf numFmtId="0" fontId="10" fillId="0" borderId="5" xfId="2" applyFont="1" applyFill="1" applyBorder="1" applyAlignment="1" applyProtection="1">
      <alignment horizontal="left" vertical="center" wrapText="1" indent="1"/>
    </xf>
    <xf numFmtId="0" fontId="10" fillId="0" borderId="6" xfId="2" applyFont="1" applyFill="1" applyBorder="1" applyAlignment="1" applyProtection="1">
      <alignment vertical="center" wrapText="1"/>
    </xf>
    <xf numFmtId="164" fontId="10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1"/>
    </xf>
    <xf numFmtId="164" fontId="9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2" applyFont="1" applyFill="1" applyBorder="1" applyAlignment="1" applyProtection="1">
      <alignment horizontal="left" vertical="center" wrapText="1" indent="1"/>
    </xf>
    <xf numFmtId="0" fontId="9" fillId="0" borderId="25" xfId="2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15" xfId="2" applyFont="1" applyFill="1" applyBorder="1" applyAlignment="1" applyProtection="1">
      <alignment horizontal="left" vertical="center" wrapText="1" indent="6"/>
    </xf>
    <xf numFmtId="0" fontId="9" fillId="0" borderId="12" xfId="2" applyFont="1" applyFill="1" applyBorder="1" applyAlignment="1" applyProtection="1">
      <alignment horizontal="left" indent="6"/>
    </xf>
    <xf numFmtId="0" fontId="9" fillId="0" borderId="12" xfId="2" applyFont="1" applyFill="1" applyBorder="1" applyAlignment="1" applyProtection="1">
      <alignment horizontal="left" vertical="center" wrapText="1" indent="6"/>
    </xf>
    <xf numFmtId="49" fontId="9" fillId="0" borderId="26" xfId="2" applyNumberFormat="1" applyFont="1" applyFill="1" applyBorder="1" applyAlignment="1" applyProtection="1">
      <alignment horizontal="left" vertical="center" wrapText="1" indent="1"/>
    </xf>
    <xf numFmtId="0" fontId="9" fillId="0" borderId="18" xfId="2" applyFont="1" applyFill="1" applyBorder="1" applyAlignment="1" applyProtection="1">
      <alignment horizontal="left" vertical="center" wrapText="1" indent="7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2" applyFont="1" applyFill="1" applyBorder="1" applyAlignment="1" applyProtection="1">
      <alignment horizontal="left" vertical="center" wrapText="1" indent="1"/>
    </xf>
    <xf numFmtId="0" fontId="10" fillId="0" borderId="24" xfId="2" applyFont="1" applyFill="1" applyBorder="1" applyAlignment="1" applyProtection="1">
      <alignment vertical="center" wrapText="1"/>
    </xf>
    <xf numFmtId="164" fontId="10" fillId="0" borderId="27" xfId="2" applyNumberFormat="1" applyFont="1" applyFill="1" applyBorder="1" applyAlignment="1" applyProtection="1">
      <alignment horizontal="right" vertical="center" wrapText="1" indent="1"/>
    </xf>
    <xf numFmtId="0" fontId="9" fillId="0" borderId="15" xfId="2" applyFont="1" applyFill="1" applyBorder="1" applyAlignment="1" applyProtection="1">
      <alignment horizontal="left" vertical="center" wrapText="1" indent="1"/>
    </xf>
    <xf numFmtId="164" fontId="9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2" applyFont="1" applyFill="1" applyBorder="1" applyAlignment="1" applyProtection="1">
      <alignment horizontal="left" vertical="center" wrapText="1" indent="6"/>
    </xf>
    <xf numFmtId="164" fontId="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2" applyFont="1" applyFill="1" applyBorder="1" applyAlignment="1" applyProtection="1">
      <alignment horizontal="left" vertical="center" wrapText="1" indent="1"/>
    </xf>
    <xf numFmtId="0" fontId="9" fillId="0" borderId="9" xfId="2" applyFont="1" applyFill="1" applyBorder="1" applyAlignment="1" applyProtection="1">
      <alignment horizontal="left" vertical="center" wrapText="1" indent="1"/>
    </xf>
    <xf numFmtId="0" fontId="9" fillId="0" borderId="30" xfId="2" applyFont="1" applyFill="1" applyBorder="1" applyAlignment="1" applyProtection="1">
      <alignment horizontal="left" vertical="center" wrapText="1" indent="1"/>
    </xf>
    <xf numFmtId="0" fontId="9" fillId="0" borderId="18" xfId="2" applyFont="1" applyFill="1" applyBorder="1" applyAlignment="1" applyProtection="1">
      <alignment horizontal="left" vertical="center" wrapText="1" indent="1"/>
    </xf>
    <xf numFmtId="164" fontId="9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2" applyFont="1" applyFill="1" applyProtection="1"/>
    <xf numFmtId="0" fontId="3" fillId="0" borderId="0" xfId="2" applyFont="1" applyFill="1" applyProtection="1"/>
    <xf numFmtId="0" fontId="13" fillId="0" borderId="23" xfId="0" applyFont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164" fontId="18" fillId="0" borderId="0" xfId="2" applyNumberFormat="1" applyFont="1" applyFill="1" applyAlignment="1" applyProtection="1">
      <alignment horizontal="right" vertical="center" indent="1"/>
    </xf>
    <xf numFmtId="0" fontId="7" fillId="0" borderId="1" xfId="0" applyFont="1" applyFill="1" applyBorder="1" applyAlignment="1" applyProtection="1">
      <alignment horizontal="right" vertical="center"/>
    </xf>
    <xf numFmtId="0" fontId="10" fillId="0" borderId="3" xfId="2" applyFont="1" applyFill="1" applyBorder="1" applyAlignment="1" applyProtection="1">
      <alignment vertical="center" wrapText="1"/>
    </xf>
    <xf numFmtId="0" fontId="2" fillId="0" borderId="0" xfId="2" applyFont="1" applyFill="1" applyProtection="1"/>
    <xf numFmtId="0" fontId="2" fillId="0" borderId="0" xfId="2" applyFont="1" applyFill="1" applyAlignment="1" applyProtection="1">
      <alignment horizontal="right" vertical="center" indent="1"/>
    </xf>
    <xf numFmtId="0" fontId="15" fillId="0" borderId="0" xfId="2" applyFont="1" applyFill="1" applyProtection="1"/>
    <xf numFmtId="0" fontId="2" fillId="0" borderId="0" xfId="2" applyFill="1" applyBorder="1" applyProtection="1"/>
    <xf numFmtId="0" fontId="3" fillId="0" borderId="0" xfId="2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2" xfId="0" applyNumberFormat="1" applyFont="1" applyFill="1" applyBorder="1" applyAlignment="1" applyProtection="1">
      <alignment horizontal="centerContinuous" vertical="center" wrapText="1"/>
    </xf>
    <xf numFmtId="164" fontId="8" fillId="0" borderId="3" xfId="0" applyNumberFormat="1" applyFont="1" applyFill="1" applyBorder="1" applyAlignment="1" applyProtection="1">
      <alignment horizontal="centerContinuous" vertical="center" wrapText="1"/>
    </xf>
    <xf numFmtId="164" fontId="8" fillId="0" borderId="4" xfId="0" applyNumberFormat="1" applyFont="1" applyFill="1" applyBorder="1" applyAlignment="1" applyProtection="1">
      <alignment horizontal="centerContinuous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14" fillId="0" borderId="34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 wrapText="1"/>
    </xf>
    <xf numFmtId="164" fontId="14" fillId="0" borderId="3" xfId="0" applyNumberFormat="1" applyFont="1" applyFill="1" applyBorder="1" applyAlignment="1" applyProtection="1">
      <alignment horizontal="center" vertical="center" wrapText="1"/>
    </xf>
    <xf numFmtId="164" fontId="14" fillId="0" borderId="4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9" fillId="0" borderId="11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7" xfId="0" applyNumberFormat="1" applyFont="1" applyFill="1" applyBorder="1" applyAlignment="1" applyProtection="1">
      <alignment horizontal="left" vertical="center" wrapText="1" indent="1"/>
    </xf>
    <xf numFmtId="164" fontId="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4" xfId="0" applyNumberFormat="1" applyFont="1" applyFill="1" applyBorder="1" applyAlignment="1" applyProtection="1">
      <alignment horizontal="left" vertical="center" wrapText="1" indent="1"/>
    </xf>
    <xf numFmtId="164" fontId="14" fillId="0" borderId="2" xfId="0" applyNumberFormat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</xf>
    <xf numFmtId="164" fontId="14" fillId="0" borderId="4" xfId="0" applyNumberFormat="1" applyFont="1" applyFill="1" applyBorder="1" applyAlignment="1" applyProtection="1">
      <alignment horizontal="right" vertical="center" wrapText="1" indent="1"/>
    </xf>
    <xf numFmtId="164" fontId="21" fillId="0" borderId="39" xfId="0" applyNumberFormat="1" applyFont="1" applyFill="1" applyBorder="1" applyAlignment="1" applyProtection="1">
      <alignment horizontal="left" vertical="center" wrapText="1" indent="1"/>
    </xf>
    <xf numFmtId="164" fontId="15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30" xfId="0" applyNumberFormat="1" applyFont="1" applyFill="1" applyBorder="1" applyAlignment="1" applyProtection="1">
      <alignment horizontal="right" vertical="center" wrapText="1" indent="1"/>
    </xf>
    <xf numFmtId="164" fontId="15" fillId="0" borderId="11" xfId="0" applyNumberFormat="1" applyFont="1" applyFill="1" applyBorder="1" applyAlignment="1" applyProtection="1">
      <alignment horizontal="left" vertical="center" wrapText="1" indent="1"/>
    </xf>
    <xf numFmtId="164" fontId="1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0" applyNumberFormat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1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2" xfId="0" applyNumberFormat="1" applyFont="1" applyFill="1" applyBorder="1" applyAlignment="1" applyProtection="1">
      <alignment horizontal="left" vertical="center" wrapText="1" indent="1"/>
    </xf>
    <xf numFmtId="164" fontId="4" fillId="0" borderId="41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right" vertical="center"/>
      <protection locked="0"/>
    </xf>
    <xf numFmtId="164" fontId="9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5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1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9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0" applyNumberFormat="1" applyFont="1" applyFill="1" applyBorder="1" applyAlignment="1" applyProtection="1">
      <alignment horizontal="left" vertical="center" wrapText="1" indent="1"/>
    </xf>
    <xf numFmtId="164" fontId="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right" vertical="center" wrapText="1" indent="1"/>
    </xf>
    <xf numFmtId="164" fontId="1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2"/>
    </xf>
    <xf numFmtId="164" fontId="9" fillId="0" borderId="14" xfId="0" applyNumberFormat="1" applyFont="1" applyFill="1" applyBorder="1" applyAlignment="1" applyProtection="1">
      <alignment horizontal="left" vertical="center" wrapText="1" indent="2"/>
    </xf>
    <xf numFmtId="0" fontId="24" fillId="0" borderId="0" xfId="2" applyFont="1" applyFill="1"/>
    <xf numFmtId="164" fontId="25" fillId="0" borderId="0" xfId="2" applyNumberFormat="1" applyFont="1" applyFill="1" applyBorder="1" applyAlignment="1" applyProtection="1">
      <alignment horizontal="centerContinuous" vertical="center"/>
    </xf>
    <xf numFmtId="0" fontId="26" fillId="0" borderId="0" xfId="0" applyFont="1" applyFill="1" applyBorder="1" applyAlignment="1" applyProtection="1"/>
    <xf numFmtId="165" fontId="4" fillId="0" borderId="15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9" xfId="2" applyFont="1" applyFill="1" applyBorder="1" applyAlignment="1" applyProtection="1">
      <alignment horizontal="left"/>
      <protection locked="0"/>
    </xf>
    <xf numFmtId="166" fontId="27" fillId="0" borderId="9" xfId="1" applyNumberFormat="1" applyFont="1" applyFill="1" applyBorder="1" applyProtection="1">
      <protection locked="0"/>
    </xf>
    <xf numFmtId="166" fontId="27" fillId="0" borderId="10" xfId="1" applyNumberFormat="1" applyFont="1" applyFill="1" applyBorder="1"/>
    <xf numFmtId="0" fontId="11" fillId="0" borderId="11" xfId="2" applyFont="1" applyFill="1" applyBorder="1" applyAlignment="1">
      <alignment horizontal="center" vertical="center"/>
    </xf>
    <xf numFmtId="0" fontId="11" fillId="0" borderId="12" xfId="2" applyFont="1" applyFill="1" applyBorder="1" applyAlignment="1" applyProtection="1">
      <alignment horizontal="left"/>
      <protection locked="0"/>
    </xf>
    <xf numFmtId="166" fontId="27" fillId="0" borderId="12" xfId="1" applyNumberFormat="1" applyFont="1" applyFill="1" applyBorder="1" applyProtection="1">
      <protection locked="0"/>
    </xf>
    <xf numFmtId="166" fontId="27" fillId="0" borderId="13" xfId="1" applyNumberFormat="1" applyFont="1" applyFill="1" applyBorder="1"/>
    <xf numFmtId="0" fontId="11" fillId="0" borderId="14" xfId="2" applyFont="1" applyFill="1" applyBorder="1" applyAlignment="1">
      <alignment horizontal="center" vertical="center"/>
    </xf>
    <xf numFmtId="0" fontId="11" fillId="0" borderId="15" xfId="2" applyFont="1" applyFill="1" applyBorder="1" applyAlignment="1" applyProtection="1">
      <alignment horizontal="left"/>
      <protection locked="0"/>
    </xf>
    <xf numFmtId="166" fontId="27" fillId="0" borderId="15" xfId="1" applyNumberFormat="1" applyFont="1" applyFill="1" applyBorder="1" applyProtection="1">
      <protection locked="0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/>
    <xf numFmtId="166" fontId="28" fillId="0" borderId="3" xfId="2" applyNumberFormat="1" applyFont="1" applyFill="1" applyBorder="1"/>
    <xf numFmtId="166" fontId="28" fillId="0" borderId="4" xfId="2" applyNumberFormat="1" applyFont="1" applyFill="1" applyBorder="1"/>
    <xf numFmtId="0" fontId="29" fillId="0" borderId="0" xfId="2" applyFont="1" applyFill="1"/>
    <xf numFmtId="0" fontId="7" fillId="0" borderId="0" xfId="0" applyFont="1" applyFill="1" applyBorder="1" applyAlignment="1" applyProtection="1">
      <alignment horizontal="right"/>
    </xf>
    <xf numFmtId="0" fontId="14" fillId="0" borderId="20" xfId="2" applyFont="1" applyFill="1" applyBorder="1" applyAlignment="1" applyProtection="1">
      <alignment horizontal="center" vertical="center" wrapText="1"/>
    </xf>
    <xf numFmtId="0" fontId="14" fillId="0" borderId="21" xfId="2" applyFont="1" applyFill="1" applyBorder="1" applyAlignment="1" applyProtection="1">
      <alignment horizontal="center" vertical="center" wrapText="1"/>
    </xf>
    <xf numFmtId="0" fontId="14" fillId="0" borderId="22" xfId="2" applyFont="1" applyFill="1" applyBorder="1" applyAlignment="1" applyProtection="1">
      <alignment horizontal="center" vertical="center" wrapText="1"/>
    </xf>
    <xf numFmtId="0" fontId="15" fillId="0" borderId="2" xfId="2" applyFont="1" applyFill="1" applyBorder="1" applyAlignment="1" applyProtection="1">
      <alignment horizontal="center" vertical="center"/>
    </xf>
    <xf numFmtId="0" fontId="14" fillId="0" borderId="3" xfId="2" applyFont="1" applyFill="1" applyBorder="1" applyAlignment="1" applyProtection="1">
      <alignment horizontal="center" vertical="center"/>
    </xf>
    <xf numFmtId="0" fontId="14" fillId="0" borderId="4" xfId="2" applyFont="1" applyFill="1" applyBorder="1" applyAlignment="1" applyProtection="1">
      <alignment horizontal="center" vertical="center"/>
    </xf>
    <xf numFmtId="0" fontId="15" fillId="0" borderId="20" xfId="2" applyFont="1" applyFill="1" applyBorder="1" applyAlignment="1" applyProtection="1">
      <alignment horizontal="center" vertical="center"/>
    </xf>
    <xf numFmtId="0" fontId="15" fillId="0" borderId="9" xfId="2" applyFont="1" applyFill="1" applyBorder="1" applyProtection="1"/>
    <xf numFmtId="166" fontId="15" fillId="0" borderId="46" xfId="1" applyNumberFormat="1" applyFont="1" applyFill="1" applyBorder="1" applyProtection="1">
      <protection locked="0"/>
    </xf>
    <xf numFmtId="0" fontId="15" fillId="0" borderId="11" xfId="2" applyFont="1" applyFill="1" applyBorder="1" applyAlignment="1" applyProtection="1">
      <alignment horizontal="center" vertical="center"/>
    </xf>
    <xf numFmtId="0" fontId="30" fillId="0" borderId="12" xfId="0" applyFont="1" applyBorder="1" applyAlignment="1">
      <alignment horizontal="justify" wrapText="1"/>
    </xf>
    <xf numFmtId="166" fontId="15" fillId="0" borderId="28" xfId="1" applyNumberFormat="1" applyFont="1" applyFill="1" applyBorder="1" applyProtection="1">
      <protection locked="0"/>
    </xf>
    <xf numFmtId="0" fontId="30" fillId="0" borderId="12" xfId="0" applyFont="1" applyBorder="1" applyAlignment="1">
      <alignment wrapText="1"/>
    </xf>
    <xf numFmtId="0" fontId="15" fillId="0" borderId="14" xfId="2" applyFont="1" applyFill="1" applyBorder="1" applyAlignment="1" applyProtection="1">
      <alignment horizontal="center" vertical="center"/>
    </xf>
    <xf numFmtId="166" fontId="15" fillId="0" borderId="29" xfId="1" applyNumberFormat="1" applyFont="1" applyFill="1" applyBorder="1" applyProtection="1">
      <protection locked="0"/>
    </xf>
    <xf numFmtId="0" fontId="30" fillId="0" borderId="18" xfId="0" applyFont="1" applyBorder="1" applyAlignment="1">
      <alignment wrapText="1"/>
    </xf>
    <xf numFmtId="166" fontId="14" fillId="0" borderId="4" xfId="1" applyNumberFormat="1" applyFont="1" applyFill="1" applyBorder="1" applyProtection="1"/>
    <xf numFmtId="0" fontId="15" fillId="0" borderId="21" xfId="2" applyFont="1" applyFill="1" applyBorder="1" applyAlignment="1" applyProtection="1">
      <alignment horizontal="left"/>
      <protection locked="0"/>
    </xf>
    <xf numFmtId="166" fontId="15" fillId="0" borderId="22" xfId="1" applyNumberFormat="1" applyFont="1" applyFill="1" applyBorder="1" applyProtection="1">
      <protection locked="0"/>
    </xf>
    <xf numFmtId="0" fontId="15" fillId="0" borderId="12" xfId="2" applyFont="1" applyFill="1" applyBorder="1" applyAlignment="1" applyProtection="1">
      <alignment horizontal="left"/>
      <protection locked="0"/>
    </xf>
    <xf numFmtId="166" fontId="15" fillId="0" borderId="13" xfId="1" applyNumberFormat="1" applyFont="1" applyFill="1" applyBorder="1" applyProtection="1">
      <protection locked="0"/>
    </xf>
    <xf numFmtId="0" fontId="15" fillId="0" borderId="15" xfId="2" applyFont="1" applyFill="1" applyBorder="1" applyAlignment="1" applyProtection="1">
      <alignment horizontal="left"/>
      <protection locked="0"/>
    </xf>
    <xf numFmtId="166" fontId="15" fillId="0" borderId="16" xfId="1" applyNumberFormat="1" applyFont="1" applyFill="1" applyBorder="1" applyProtection="1">
      <protection locked="0"/>
    </xf>
    <xf numFmtId="0" fontId="14" fillId="0" borderId="2" xfId="2" applyFont="1" applyFill="1" applyBorder="1" applyAlignment="1" applyProtection="1">
      <alignment horizontal="center" vertical="center"/>
    </xf>
    <xf numFmtId="0" fontId="14" fillId="0" borderId="3" xfId="2" applyFont="1" applyFill="1" applyBorder="1" applyAlignment="1" applyProtection="1">
      <alignment horizontal="left" vertical="center" wrapText="1"/>
    </xf>
    <xf numFmtId="0" fontId="3" fillId="0" borderId="0" xfId="2" applyFont="1" applyFill="1"/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31" fillId="0" borderId="0" xfId="0" applyNumberFormat="1" applyFont="1" applyFill="1" applyAlignment="1" applyProtection="1">
      <alignment horizontal="right" wrapText="1"/>
      <protection locked="0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Fill="1" applyAlignment="1">
      <alignment horizontal="center" vertical="center" wrapText="1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0" fillId="0" borderId="30" xfId="0" applyNumberFormat="1" applyFont="1" applyFill="1" applyBorder="1" applyAlignment="1" applyProtection="1">
      <alignment horizontal="center" vertical="center" wrapText="1"/>
    </xf>
    <xf numFmtId="164" fontId="10" fillId="0" borderId="24" xfId="0" applyNumberFormat="1" applyFont="1" applyFill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center" vertical="center" wrapText="1"/>
    </xf>
    <xf numFmtId="49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2" xfId="0" applyNumberFormat="1" applyFont="1" applyFill="1" applyBorder="1" applyAlignment="1" applyProtection="1">
      <alignment vertical="center" wrapText="1"/>
      <protection locked="0"/>
    </xf>
    <xf numFmtId="164" fontId="33" fillId="0" borderId="12" xfId="0" applyNumberFormat="1" applyFont="1" applyFill="1" applyBorder="1" applyAlignment="1" applyProtection="1">
      <alignment vertical="center" wrapText="1"/>
      <protection locked="0"/>
    </xf>
    <xf numFmtId="164" fontId="9" fillId="0" borderId="13" xfId="0" applyNumberFormat="1" applyFont="1" applyFill="1" applyBorder="1" applyAlignment="1" applyProtection="1">
      <alignment vertical="center" wrapText="1"/>
    </xf>
    <xf numFmtId="0" fontId="32" fillId="0" borderId="38" xfId="0" applyFont="1" applyBorder="1" applyAlignment="1" applyProtection="1">
      <alignment wrapText="1"/>
      <protection locked="0"/>
    </xf>
    <xf numFmtId="164" fontId="32" fillId="0" borderId="12" xfId="0" applyNumberFormat="1" applyFont="1" applyBorder="1" applyAlignment="1" applyProtection="1">
      <alignment vertical="center" wrapText="1"/>
      <protection locked="0"/>
    </xf>
    <xf numFmtId="164" fontId="9" fillId="0" borderId="47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48" xfId="0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Fill="1" applyBorder="1" applyAlignment="1" applyProtection="1">
      <alignment vertical="center" wrapText="1"/>
      <protection locked="0"/>
    </xf>
    <xf numFmtId="164" fontId="9" fillId="0" borderId="16" xfId="0" applyNumberFormat="1" applyFont="1" applyFill="1" applyBorder="1" applyAlignment="1" applyProtection="1">
      <alignment vertical="center" wrapText="1"/>
    </xf>
    <xf numFmtId="164" fontId="8" fillId="0" borderId="2" xfId="0" applyNumberFormat="1" applyFont="1" applyFill="1" applyBorder="1" applyAlignment="1" applyProtection="1">
      <alignment horizontal="left" vertical="center" wrapText="1"/>
    </xf>
    <xf numFmtId="164" fontId="10" fillId="0" borderId="24" xfId="0" applyNumberFormat="1" applyFont="1" applyFill="1" applyBorder="1" applyAlignment="1" applyProtection="1">
      <alignment vertical="center" wrapText="1"/>
    </xf>
    <xf numFmtId="164" fontId="10" fillId="2" borderId="3" xfId="0" applyNumberFormat="1" applyFont="1" applyFill="1" applyBorder="1" applyAlignment="1" applyProtection="1">
      <alignment vertical="center" wrapText="1"/>
    </xf>
    <xf numFmtId="164" fontId="10" fillId="0" borderId="3" xfId="0" applyNumberFormat="1" applyFont="1" applyFill="1" applyBorder="1" applyAlignment="1" applyProtection="1">
      <alignment vertical="center" wrapText="1"/>
    </xf>
    <xf numFmtId="164" fontId="10" fillId="0" borderId="4" xfId="0" applyNumberFormat="1" applyFont="1" applyFill="1" applyBorder="1" applyAlignment="1" applyProtection="1">
      <alignment vertical="center" wrapText="1"/>
    </xf>
    <xf numFmtId="164" fontId="16" fillId="0" borderId="0" xfId="0" applyNumberFormat="1" applyFont="1" applyFill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3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12" xfId="0" applyNumberFormat="1" applyFont="1" applyFill="1" applyBorder="1" applyAlignment="1" applyProtection="1">
      <alignment vertical="center" wrapText="1"/>
      <protection locked="0"/>
    </xf>
    <xf numFmtId="49" fontId="34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13" xfId="0" applyNumberFormat="1" applyFont="1" applyFill="1" applyBorder="1" applyAlignment="1" applyProtection="1">
      <alignment vertical="center" wrapText="1"/>
    </xf>
    <xf numFmtId="164" fontId="34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15" xfId="0" applyNumberFormat="1" applyFont="1" applyFill="1" applyBorder="1" applyAlignment="1" applyProtection="1">
      <alignment vertical="center" wrapText="1"/>
      <protection locked="0"/>
    </xf>
    <xf numFmtId="49" fontId="3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16" xfId="0" applyNumberFormat="1" applyFont="1" applyFill="1" applyBorder="1" applyAlignment="1" applyProtection="1">
      <alignment vertical="center" wrapText="1"/>
    </xf>
    <xf numFmtId="164" fontId="8" fillId="0" borderId="3" xfId="0" applyNumberFormat="1" applyFont="1" applyFill="1" applyBorder="1" applyAlignment="1" applyProtection="1">
      <alignment vertical="center" wrapText="1"/>
    </xf>
    <xf numFmtId="164" fontId="8" fillId="2" borderId="3" xfId="0" applyNumberFormat="1" applyFont="1" applyFill="1" applyBorder="1" applyAlignment="1" applyProtection="1">
      <alignment vertical="center" wrapText="1"/>
    </xf>
    <xf numFmtId="164" fontId="8" fillId="0" borderId="4" xfId="0" applyNumberFormat="1" applyFont="1" applyFill="1" applyBorder="1" applyAlignment="1" applyProtection="1">
      <alignment vertical="center" wrapText="1"/>
    </xf>
    <xf numFmtId="164" fontId="21" fillId="0" borderId="0" xfId="3" applyNumberFormat="1" applyAlignment="1">
      <alignment vertical="center" wrapText="1"/>
    </xf>
    <xf numFmtId="164" fontId="31" fillId="0" borderId="1" xfId="3" applyNumberFormat="1" applyFont="1" applyBorder="1" applyAlignment="1">
      <alignment horizontal="right" vertical="center"/>
    </xf>
    <xf numFmtId="164" fontId="4" fillId="0" borderId="34" xfId="3" applyNumberFormat="1" applyFont="1" applyBorder="1" applyAlignment="1">
      <alignment horizontal="center" vertical="center" wrapText="1"/>
    </xf>
    <xf numFmtId="3" fontId="21" fillId="0" borderId="35" xfId="3" applyNumberFormat="1" applyBorder="1" applyAlignment="1" applyProtection="1">
      <alignment horizontal="right" vertical="center" wrapText="1"/>
      <protection locked="0"/>
    </xf>
    <xf numFmtId="3" fontId="21" fillId="0" borderId="55" xfId="3" applyNumberFormat="1" applyBorder="1" applyAlignment="1" applyProtection="1">
      <alignment horizontal="right" vertical="center" wrapText="1"/>
      <protection locked="0"/>
    </xf>
    <xf numFmtId="164" fontId="4" fillId="0" borderId="34" xfId="3" applyNumberFormat="1" applyFont="1" applyBorder="1" applyAlignment="1">
      <alignment horizontal="right" vertical="center" wrapText="1"/>
    </xf>
    <xf numFmtId="164" fontId="4" fillId="0" borderId="0" xfId="3" applyNumberFormat="1" applyFont="1" applyAlignment="1">
      <alignment horizontal="left" vertical="center" wrapText="1"/>
    </xf>
    <xf numFmtId="164" fontId="4" fillId="0" borderId="0" xfId="3" applyNumberFormat="1" applyFont="1" applyAlignment="1">
      <alignment horizontal="right" vertical="center" wrapText="1"/>
    </xf>
    <xf numFmtId="164" fontId="36" fillId="0" borderId="0" xfId="3" applyNumberFormat="1" applyFont="1" applyAlignment="1" applyProtection="1">
      <alignment vertical="center" wrapText="1"/>
      <protection locked="0"/>
    </xf>
    <xf numFmtId="164" fontId="31" fillId="0" borderId="1" xfId="3" applyNumberFormat="1" applyFont="1" applyBorder="1" applyAlignment="1" applyProtection="1">
      <alignment horizontal="right" vertical="center"/>
      <protection locked="0"/>
    </xf>
    <xf numFmtId="164" fontId="10" fillId="0" borderId="58" xfId="3" applyNumberFormat="1" applyFont="1" applyBorder="1" applyAlignment="1">
      <alignment horizontal="center" vertical="center"/>
    </xf>
    <xf numFmtId="164" fontId="10" fillId="0" borderId="34" xfId="3" applyNumberFormat="1" applyFont="1" applyBorder="1" applyAlignment="1">
      <alignment horizontal="center" vertical="center"/>
    </xf>
    <xf numFmtId="164" fontId="10" fillId="0" borderId="33" xfId="3" applyNumberFormat="1" applyFont="1" applyBorder="1" applyAlignment="1">
      <alignment horizontal="center" vertical="center"/>
    </xf>
    <xf numFmtId="164" fontId="10" fillId="0" borderId="34" xfId="3" applyNumberFormat="1" applyFont="1" applyBorder="1" applyAlignment="1">
      <alignment horizontal="center" vertical="center" wrapText="1"/>
    </xf>
    <xf numFmtId="164" fontId="10" fillId="0" borderId="33" xfId="3" applyNumberFormat="1" applyFont="1" applyBorder="1" applyAlignment="1">
      <alignment horizontal="center" vertical="center" wrapText="1"/>
    </xf>
    <xf numFmtId="49" fontId="38" fillId="0" borderId="51" xfId="3" applyNumberFormat="1" applyFont="1" applyBorder="1" applyAlignment="1">
      <alignment horizontal="left" vertical="center"/>
    </xf>
    <xf numFmtId="164" fontId="38" fillId="0" borderId="32" xfId="3" applyNumberFormat="1" applyFont="1" applyBorder="1" applyAlignment="1">
      <alignment horizontal="right" vertical="center" indent="2"/>
    </xf>
    <xf numFmtId="164" fontId="38" fillId="0" borderId="32" xfId="3" applyNumberFormat="1" applyFont="1" applyBorder="1" applyAlignment="1" applyProtection="1">
      <alignment horizontal="right" vertical="center" wrapText="1" indent="2"/>
      <protection locked="0"/>
    </xf>
    <xf numFmtId="164" fontId="38" fillId="0" borderId="43" xfId="3" applyNumberFormat="1" applyFont="1" applyBorder="1" applyAlignment="1" applyProtection="1">
      <alignment horizontal="right" vertical="center" wrapText="1" indent="2"/>
      <protection locked="0"/>
    </xf>
    <xf numFmtId="49" fontId="39" fillId="0" borderId="47" xfId="3" quotePrefix="1" applyNumberFormat="1" applyFont="1" applyBorder="1" applyAlignment="1">
      <alignment horizontal="left" vertical="center"/>
    </xf>
    <xf numFmtId="164" fontId="39" fillId="0" borderId="36" xfId="3" applyNumberFormat="1" applyFont="1" applyBorder="1" applyAlignment="1">
      <alignment horizontal="right" vertical="center" indent="2"/>
    </xf>
    <xf numFmtId="164" fontId="39" fillId="0" borderId="36" xfId="3" applyNumberFormat="1" applyFont="1" applyBorder="1" applyAlignment="1" applyProtection="1">
      <alignment horizontal="right" vertical="center" wrapText="1" indent="2"/>
      <protection locked="0"/>
    </xf>
    <xf numFmtId="49" fontId="38" fillId="0" borderId="47" xfId="3" applyNumberFormat="1" applyFont="1" applyBorder="1" applyAlignment="1">
      <alignment horizontal="left" vertical="center"/>
    </xf>
    <xf numFmtId="164" fontId="38" fillId="0" borderId="36" xfId="3" applyNumberFormat="1" applyFont="1" applyBorder="1" applyAlignment="1">
      <alignment horizontal="right" vertical="center" indent="2"/>
    </xf>
    <xf numFmtId="164" fontId="38" fillId="0" borderId="36" xfId="3" applyNumberFormat="1" applyFont="1" applyBorder="1" applyAlignment="1" applyProtection="1">
      <alignment horizontal="right" vertical="center" wrapText="1" indent="2"/>
      <protection locked="0"/>
    </xf>
    <xf numFmtId="49" fontId="20" fillId="0" borderId="49" xfId="3" applyNumberFormat="1" applyFont="1" applyBorder="1" applyAlignment="1" applyProtection="1">
      <alignment horizontal="left" vertical="center"/>
      <protection locked="0"/>
    </xf>
    <xf numFmtId="164" fontId="20" fillId="0" borderId="34" xfId="3" applyNumberFormat="1" applyFont="1" applyBorder="1" applyAlignment="1">
      <alignment horizontal="right" vertical="center" indent="2"/>
    </xf>
    <xf numFmtId="164" fontId="20" fillId="0" borderId="34" xfId="3" applyNumberFormat="1" applyFont="1" applyBorder="1" applyAlignment="1">
      <alignment horizontal="right" vertical="center" wrapText="1" indent="2"/>
    </xf>
    <xf numFmtId="49" fontId="38" fillId="0" borderId="8" xfId="3" applyNumberFormat="1" applyFont="1" applyBorder="1" applyAlignment="1">
      <alignment horizontal="left" vertical="center"/>
    </xf>
    <xf numFmtId="49" fontId="38" fillId="0" borderId="11" xfId="3" applyNumberFormat="1" applyFont="1" applyBorder="1" applyAlignment="1">
      <alignment horizontal="left" vertical="center"/>
    </xf>
    <xf numFmtId="49" fontId="38" fillId="0" borderId="14" xfId="3" applyNumberFormat="1" applyFont="1" applyBorder="1" applyAlignment="1" applyProtection="1">
      <alignment horizontal="left" vertical="center"/>
      <protection locked="0"/>
    </xf>
    <xf numFmtId="164" fontId="38" fillId="0" borderId="55" xfId="3" applyNumberFormat="1" applyFont="1" applyBorder="1" applyAlignment="1">
      <alignment horizontal="right" vertical="center" indent="2"/>
    </xf>
    <xf numFmtId="164" fontId="38" fillId="0" borderId="55" xfId="3" applyNumberFormat="1" applyFont="1" applyBorder="1" applyAlignment="1" applyProtection="1">
      <alignment horizontal="right" vertical="center" wrapText="1" indent="2"/>
      <protection locked="0"/>
    </xf>
    <xf numFmtId="164" fontId="38" fillId="0" borderId="44" xfId="3" applyNumberFormat="1" applyFont="1" applyBorder="1" applyAlignment="1" applyProtection="1">
      <alignment horizontal="right" vertical="center" wrapText="1" indent="2"/>
      <protection locked="0"/>
    </xf>
    <xf numFmtId="167" fontId="20" fillId="0" borderId="34" xfId="3" applyNumberFormat="1" applyFont="1" applyBorder="1" applyAlignment="1">
      <alignment horizontal="left" vertical="center" wrapText="1"/>
    </xf>
    <xf numFmtId="0" fontId="21" fillId="0" borderId="0" xfId="3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164" fontId="41" fillId="0" borderId="0" xfId="0" applyNumberFormat="1" applyFont="1" applyFill="1" applyAlignment="1" applyProtection="1">
      <alignment horizontal="left" vertical="center" wrapText="1"/>
      <protection locked="0"/>
    </xf>
    <xf numFmtId="164" fontId="41" fillId="0" borderId="0" xfId="0" applyNumberFormat="1" applyFont="1" applyFill="1" applyAlignment="1">
      <alignment vertical="center" wrapText="1"/>
    </xf>
    <xf numFmtId="0" fontId="8" fillId="0" borderId="51" xfId="0" applyFont="1" applyFill="1" applyBorder="1" applyAlignment="1" applyProtection="1">
      <alignment horizontal="center" vertical="center" wrapText="1"/>
      <protection locked="0"/>
    </xf>
    <xf numFmtId="0" fontId="25" fillId="0" borderId="21" xfId="0" applyFont="1" applyFill="1" applyBorder="1" applyAlignment="1" applyProtection="1">
      <alignment horizontal="center" vertical="center"/>
      <protection locked="0"/>
    </xf>
    <xf numFmtId="0" fontId="8" fillId="0" borderId="22" xfId="0" quotePrefix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>
      <alignment vertical="center"/>
    </xf>
    <xf numFmtId="0" fontId="8" fillId="0" borderId="53" xfId="0" applyFont="1" applyFill="1" applyBorder="1" applyAlignment="1" applyProtection="1">
      <alignment vertical="center"/>
      <protection locked="0"/>
    </xf>
    <xf numFmtId="0" fontId="25" fillId="0" borderId="18" xfId="0" applyFont="1" applyFill="1" applyBorder="1" applyAlignment="1" applyProtection="1">
      <alignment horizontal="center" vertical="center"/>
      <protection locked="0"/>
    </xf>
    <xf numFmtId="49" fontId="8" fillId="0" borderId="59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1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Alignment="1">
      <alignment vertical="center"/>
    </xf>
    <xf numFmtId="0" fontId="8" fillId="0" borderId="49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8" fillId="0" borderId="48" xfId="0" applyFont="1" applyFill="1" applyBorder="1" applyAlignment="1" applyProtection="1">
      <alignment horizontal="center" vertical="center" wrapText="1"/>
      <protection locked="0"/>
    </xf>
    <xf numFmtId="0" fontId="8" fillId="0" borderId="60" xfId="0" applyFont="1" applyFill="1" applyBorder="1" applyAlignment="1" applyProtection="1">
      <alignment horizontal="center" vertical="center" wrapText="1"/>
      <protection locked="0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2" applyFont="1" applyFill="1" applyBorder="1" applyAlignment="1" applyProtection="1">
      <alignment horizontal="center" vertical="center" wrapText="1"/>
    </xf>
    <xf numFmtId="49" fontId="9" fillId="0" borderId="8" xfId="2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Alignment="1">
      <alignment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 wrapText="1"/>
    </xf>
    <xf numFmtId="49" fontId="9" fillId="0" borderId="14" xfId="2" applyNumberFormat="1" applyFont="1" applyFill="1" applyBorder="1" applyAlignment="1" applyProtection="1">
      <alignment horizontal="center" vertical="center" wrapText="1"/>
    </xf>
    <xf numFmtId="164" fontId="15" fillId="0" borderId="16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" xfId="0" applyFont="1" applyBorder="1" applyAlignment="1" applyProtection="1">
      <alignment horizontal="center" wrapText="1"/>
    </xf>
    <xf numFmtId="0" fontId="12" fillId="0" borderId="15" xfId="0" applyFont="1" applyBorder="1" applyAlignment="1" applyProtection="1">
      <alignment wrapText="1"/>
    </xf>
    <xf numFmtId="0" fontId="13" fillId="0" borderId="23" xfId="0" applyFont="1" applyBorder="1" applyAlignment="1" applyProtection="1">
      <alignment horizontal="center" wrapText="1"/>
    </xf>
    <xf numFmtId="0" fontId="12" fillId="0" borderId="8" xfId="0" applyFont="1" applyBorder="1" applyAlignment="1" applyProtection="1">
      <alignment horizontal="center" wrapText="1"/>
    </xf>
    <xf numFmtId="0" fontId="12" fillId="0" borderId="11" xfId="0" applyFont="1" applyBorder="1" applyAlignment="1" applyProtection="1">
      <alignment horizontal="center" wrapText="1"/>
    </xf>
    <xf numFmtId="0" fontId="12" fillId="0" borderId="14" xfId="0" applyFont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49" xfId="0" applyFont="1" applyFill="1" applyBorder="1" applyAlignment="1" applyProtection="1">
      <alignment horizontal="center" vertical="center" wrapText="1"/>
    </xf>
    <xf numFmtId="0" fontId="8" fillId="0" borderId="50" xfId="0" applyFont="1" applyFill="1" applyBorder="1" applyAlignment="1" applyProtection="1">
      <alignment horizontal="center" vertical="center" wrapText="1"/>
    </xf>
    <xf numFmtId="164" fontId="10" fillId="0" borderId="41" xfId="0" applyNumberFormat="1" applyFont="1" applyFill="1" applyBorder="1" applyAlignment="1" applyProtection="1">
      <alignment horizontal="right" vertical="center" wrapText="1" indent="1"/>
    </xf>
    <xf numFmtId="0" fontId="10" fillId="0" borderId="5" xfId="2" applyFont="1" applyFill="1" applyBorder="1" applyAlignment="1" applyProtection="1">
      <alignment horizontal="center" vertical="center" wrapText="1"/>
    </xf>
    <xf numFmtId="0" fontId="42" fillId="0" borderId="0" xfId="0" applyFont="1" applyFill="1" applyAlignment="1">
      <alignment vertical="center" wrapText="1"/>
    </xf>
    <xf numFmtId="49" fontId="9" fillId="0" borderId="20" xfId="2" applyNumberFormat="1" applyFont="1" applyFill="1" applyBorder="1" applyAlignment="1" applyProtection="1">
      <alignment horizontal="center" vertical="center" wrapText="1"/>
    </xf>
    <xf numFmtId="49" fontId="9" fillId="0" borderId="26" xfId="2" applyNumberFormat="1" applyFont="1" applyFill="1" applyBorder="1" applyAlignment="1" applyProtection="1">
      <alignment horizontal="center" vertical="center" wrapText="1"/>
    </xf>
    <xf numFmtId="49" fontId="9" fillId="0" borderId="17" xfId="2" applyNumberFormat="1" applyFont="1" applyFill="1" applyBorder="1" applyAlignment="1" applyProtection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 wrapText="1" indent="6"/>
    </xf>
    <xf numFmtId="16" fontId="0" fillId="0" borderId="0" xfId="0" applyNumberFormat="1" applyFill="1" applyAlignment="1">
      <alignment vertical="center" wrapText="1"/>
    </xf>
    <xf numFmtId="49" fontId="14" fillId="0" borderId="2" xfId="2" applyNumberFormat="1" applyFont="1" applyFill="1" applyBorder="1" applyAlignment="1" applyProtection="1">
      <alignment horizontal="center" vertical="center" wrapText="1"/>
    </xf>
    <xf numFmtId="164" fontId="43" fillId="0" borderId="4" xfId="0" quotePrefix="1" applyNumberFormat="1" applyFont="1" applyBorder="1" applyAlignment="1" applyProtection="1">
      <alignment horizontal="right" vertical="center" wrapText="1" indent="1"/>
    </xf>
    <xf numFmtId="0" fontId="13" fillId="0" borderId="23" xfId="0" applyFont="1" applyBorder="1" applyAlignment="1" applyProtection="1">
      <alignment horizontal="center" vertical="center" wrapText="1"/>
    </xf>
    <xf numFmtId="0" fontId="43" fillId="0" borderId="24" xfId="0" applyFont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164" fontId="44" fillId="0" borderId="0" xfId="0" applyNumberFormat="1" applyFont="1" applyFill="1" applyAlignment="1" applyProtection="1">
      <alignment horizontal="right" vertical="center" wrapText="1" indent="1"/>
    </xf>
    <xf numFmtId="0" fontId="16" fillId="0" borderId="2" xfId="0" applyFont="1" applyFill="1" applyBorder="1" applyAlignment="1" applyProtection="1">
      <alignment horizontal="left" vertical="center"/>
    </xf>
    <xf numFmtId="0" fontId="16" fillId="0" borderId="61" xfId="0" applyFont="1" applyFill="1" applyBorder="1" applyAlignment="1" applyProtection="1">
      <alignment vertical="center" wrapText="1"/>
    </xf>
    <xf numFmtId="3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0" fontId="21" fillId="0" borderId="0" xfId="0" applyFont="1" applyFill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right" vertical="center" wrapText="1" indent="1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60" xfId="0" applyFont="1" applyFill="1" applyBorder="1" applyAlignment="1" applyProtection="1">
      <alignment horizontal="center" vertical="center" wrapTex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12" fillId="0" borderId="15" xfId="0" applyFont="1" applyBorder="1" applyAlignment="1" applyProtection="1"/>
    <xf numFmtId="164" fontId="41" fillId="0" borderId="0" xfId="0" applyNumberFormat="1" applyFont="1" applyFill="1" applyAlignment="1" applyProtection="1">
      <alignment vertical="center" wrapText="1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vertical="center"/>
    </xf>
    <xf numFmtId="0" fontId="8" fillId="0" borderId="53" xfId="0" applyFont="1" applyFill="1" applyBorder="1" applyAlignment="1" applyProtection="1">
      <alignment horizontal="center" vertical="center" wrapText="1"/>
      <protection locked="0"/>
    </xf>
    <xf numFmtId="49" fontId="8" fillId="0" borderId="59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Alignment="1" applyProtection="1">
      <alignment vertical="center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164" fontId="8" fillId="0" borderId="29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left" vertical="center" wrapText="1" indent="1"/>
    </xf>
    <xf numFmtId="0" fontId="36" fillId="0" borderId="0" xfId="0" applyFont="1" applyFill="1" applyAlignment="1" applyProtection="1">
      <alignment vertical="center" wrapText="1"/>
    </xf>
    <xf numFmtId="49" fontId="15" fillId="0" borderId="20" xfId="0" applyNumberFormat="1" applyFont="1" applyFill="1" applyBorder="1" applyAlignment="1" applyProtection="1">
      <alignment horizontal="center" vertical="center" wrapText="1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1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8" xfId="0" applyNumberFormat="1" applyFont="1" applyFill="1" applyBorder="1" applyAlignment="1" applyProtection="1">
      <alignment horizontal="center" vertical="center" wrapText="1"/>
    </xf>
    <xf numFmtId="0" fontId="15" fillId="0" borderId="9" xfId="2" applyFont="1" applyFill="1" applyBorder="1" applyAlignment="1" applyProtection="1">
      <alignment horizontal="left" vertical="center" wrapText="1" indent="1"/>
    </xf>
    <xf numFmtId="0" fontId="15" fillId="0" borderId="12" xfId="2" applyFont="1" applyFill="1" applyBorder="1" applyAlignment="1" applyProtection="1">
      <alignment horizontal="left" vertical="center" wrapText="1" indent="1"/>
    </xf>
    <xf numFmtId="0" fontId="15" fillId="0" borderId="24" xfId="2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1" xfId="0" applyNumberFormat="1" applyFont="1" applyFill="1" applyBorder="1" applyAlignment="1" applyProtection="1">
      <alignment horizontal="right" vertical="center" wrapText="1" indent="1"/>
    </xf>
    <xf numFmtId="0" fontId="13" fillId="0" borderId="2" xfId="0" applyFont="1" applyBorder="1" applyAlignment="1" applyProtection="1">
      <alignment horizontal="center" vertical="center" wrapText="1"/>
    </xf>
    <xf numFmtId="0" fontId="45" fillId="0" borderId="61" xfId="0" applyFont="1" applyBorder="1" applyAlignment="1" applyProtection="1">
      <alignment horizontal="left" wrapText="1" inden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42" fillId="0" borderId="0" xfId="0" applyFont="1" applyFill="1" applyAlignment="1" applyProtection="1">
      <alignment vertical="center" wrapText="1"/>
    </xf>
    <xf numFmtId="0" fontId="8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44" fillId="0" borderId="0" xfId="0" applyNumberFormat="1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64" fontId="41" fillId="0" borderId="0" xfId="0" applyNumberFormat="1" applyFont="1" applyFill="1" applyAlignment="1" applyProtection="1">
      <alignment horizontal="left" vertical="center" wrapText="1"/>
    </xf>
    <xf numFmtId="0" fontId="8" fillId="0" borderId="51" xfId="0" applyFont="1" applyFill="1" applyBorder="1" applyAlignment="1" applyProtection="1">
      <alignment horizontal="center" vertical="center" wrapText="1"/>
    </xf>
    <xf numFmtId="0" fontId="25" fillId="0" borderId="21" xfId="0" applyFont="1" applyFill="1" applyBorder="1" applyAlignment="1" applyProtection="1">
      <alignment horizontal="center" vertical="center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53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/>
    </xf>
    <xf numFmtId="49" fontId="8" fillId="0" borderId="59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31" fillId="0" borderId="0" xfId="0" applyFont="1" applyFill="1" applyAlignment="1" applyProtection="1">
      <alignment horizontal="right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46" fillId="0" borderId="0" xfId="0" applyFont="1" applyFill="1" applyProtection="1">
      <protection locked="0"/>
    </xf>
    <xf numFmtId="0" fontId="41" fillId="0" borderId="0" xfId="0" applyFont="1" applyFill="1" applyProtection="1">
      <protection locked="0"/>
    </xf>
    <xf numFmtId="0" fontId="41" fillId="0" borderId="0" xfId="0" applyFont="1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29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19" fillId="0" borderId="0" xfId="0" applyFont="1" applyFill="1"/>
    <xf numFmtId="0" fontId="47" fillId="0" borderId="0" xfId="0" applyFont="1" applyFill="1" applyAlignment="1" applyProtection="1">
      <alignment horizontal="right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62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vertical="center" wrapText="1"/>
    </xf>
    <xf numFmtId="164" fontId="15" fillId="0" borderId="12" xfId="0" applyNumberFormat="1" applyFont="1" applyFill="1" applyBorder="1" applyAlignment="1" applyProtection="1">
      <alignment vertical="center"/>
      <protection locked="0"/>
    </xf>
    <xf numFmtId="164" fontId="14" fillId="0" borderId="12" xfId="0" applyNumberFormat="1" applyFont="1" applyFill="1" applyBorder="1" applyAlignment="1" applyProtection="1">
      <alignment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vertical="center" wrapText="1"/>
    </xf>
    <xf numFmtId="0" fontId="16" fillId="0" borderId="0" xfId="0" applyFont="1" applyFill="1"/>
    <xf numFmtId="0" fontId="0" fillId="0" borderId="0" xfId="0" applyFill="1" applyProtection="1"/>
    <xf numFmtId="0" fontId="0" fillId="0" borderId="63" xfId="0" applyFill="1" applyBorder="1" applyProtection="1"/>
    <xf numFmtId="0" fontId="31" fillId="0" borderId="63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31" fillId="0" borderId="0" xfId="0" applyFont="1" applyFill="1" applyBorder="1" applyAlignment="1" applyProtection="1">
      <alignment horizontal="center"/>
    </xf>
    <xf numFmtId="0" fontId="0" fillId="0" borderId="0" xfId="0" applyFill="1" applyBorder="1"/>
    <xf numFmtId="0" fontId="31" fillId="0" borderId="0" xfId="0" applyFont="1" applyFill="1" applyBorder="1" applyAlignment="1">
      <alignment horizont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6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vertical="center"/>
      <protection locked="0"/>
    </xf>
    <xf numFmtId="164" fontId="15" fillId="0" borderId="65" xfId="0" applyNumberFormat="1" applyFont="1" applyFill="1" applyBorder="1" applyAlignment="1" applyProtection="1">
      <alignment vertical="center"/>
      <protection locked="0"/>
    </xf>
    <xf numFmtId="164" fontId="14" fillId="0" borderId="10" xfId="0" applyNumberFormat="1" applyFont="1" applyFill="1" applyBorder="1" applyAlignment="1" applyProtection="1">
      <alignment vertical="center"/>
    </xf>
    <xf numFmtId="164" fontId="15" fillId="0" borderId="38" xfId="0" applyNumberFormat="1" applyFont="1" applyFill="1" applyBorder="1" applyAlignment="1" applyProtection="1">
      <alignment vertical="center"/>
      <protection locked="0"/>
    </xf>
    <xf numFmtId="164" fontId="14" fillId="0" borderId="13" xfId="0" applyNumberFormat="1" applyFont="1" applyFill="1" applyBorder="1" applyAlignment="1" applyProtection="1">
      <alignment vertical="center"/>
    </xf>
    <xf numFmtId="0" fontId="15" fillId="0" borderId="15" xfId="0" applyFont="1" applyFill="1" applyBorder="1" applyAlignment="1" applyProtection="1">
      <alignment vertical="center" wrapText="1"/>
    </xf>
    <xf numFmtId="164" fontId="15" fillId="0" borderId="15" xfId="0" applyNumberFormat="1" applyFont="1" applyFill="1" applyBorder="1" applyAlignment="1" applyProtection="1">
      <alignment vertical="center"/>
      <protection locked="0"/>
    </xf>
    <xf numFmtId="164" fontId="15" fillId="0" borderId="66" xfId="0" applyNumberFormat="1" applyFont="1" applyFill="1" applyBorder="1" applyAlignment="1" applyProtection="1">
      <alignment vertical="center"/>
      <protection locked="0"/>
    </xf>
    <xf numFmtId="164" fontId="14" fillId="0" borderId="16" xfId="0" applyNumberFormat="1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vertical="center" wrapText="1"/>
    </xf>
    <xf numFmtId="164" fontId="14" fillId="0" borderId="3" xfId="0" applyNumberFormat="1" applyFont="1" applyFill="1" applyBorder="1" applyAlignment="1" applyProtection="1">
      <alignment vertical="center"/>
    </xf>
    <xf numFmtId="164" fontId="14" fillId="0" borderId="64" xfId="0" applyNumberFormat="1" applyFont="1" applyFill="1" applyBorder="1" applyAlignment="1" applyProtection="1">
      <alignment vertical="center"/>
    </xf>
    <xf numFmtId="164" fontId="14" fillId="0" borderId="4" xfId="0" applyNumberFormat="1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center" vertical="center" wrapText="1"/>
    </xf>
    <xf numFmtId="3" fontId="21" fillId="0" borderId="0" xfId="2" applyNumberFormat="1" applyFont="1" applyFill="1" applyAlignment="1" applyProtection="1">
      <alignment vertical="center"/>
    </xf>
    <xf numFmtId="0" fontId="21" fillId="0" borderId="0" xfId="2" applyFont="1" applyFill="1" applyAlignment="1" applyProtection="1">
      <alignment vertical="center"/>
    </xf>
    <xf numFmtId="0" fontId="29" fillId="0" borderId="0" xfId="2" applyFont="1" applyFill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center"/>
      <protection locked="0"/>
    </xf>
    <xf numFmtId="3" fontId="19" fillId="0" borderId="0" xfId="2" applyNumberFormat="1" applyFont="1" applyFill="1" applyProtection="1"/>
    <xf numFmtId="0" fontId="19" fillId="0" borderId="0" xfId="2" applyFont="1" applyFill="1" applyProtection="1"/>
    <xf numFmtId="0" fontId="38" fillId="0" borderId="0" xfId="2" applyFont="1" applyFill="1" applyProtection="1">
      <protection locked="0"/>
    </xf>
    <xf numFmtId="0" fontId="38" fillId="0" borderId="0" xfId="2" applyFont="1" applyFill="1" applyAlignment="1" applyProtection="1">
      <alignment horizontal="right" vertical="center" indent="1"/>
      <protection locked="0"/>
    </xf>
    <xf numFmtId="3" fontId="38" fillId="0" borderId="0" xfId="2" applyNumberFormat="1" applyFont="1" applyFill="1" applyProtection="1"/>
    <xf numFmtId="0" fontId="38" fillId="0" borderId="0" xfId="2" applyFont="1" applyFill="1" applyProtection="1"/>
    <xf numFmtId="3" fontId="34" fillId="0" borderId="0" xfId="2" applyNumberFormat="1" applyFont="1" applyFill="1" applyProtection="1"/>
    <xf numFmtId="0" fontId="34" fillId="0" borderId="0" xfId="2" applyFont="1" applyFill="1" applyProtection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164" fontId="8" fillId="0" borderId="4" xfId="2" applyNumberFormat="1" applyFont="1" applyFill="1" applyBorder="1" applyAlignment="1" applyProtection="1">
      <alignment horizontal="right" vertical="center" wrapText="1" indent="1"/>
    </xf>
    <xf numFmtId="49" fontId="34" fillId="0" borderId="8" xfId="2" applyNumberFormat="1" applyFont="1" applyFill="1" applyBorder="1" applyAlignment="1" applyProtection="1">
      <alignment horizontal="left" vertical="center" wrapText="1" indent="1"/>
    </xf>
    <xf numFmtId="0" fontId="30" fillId="0" borderId="9" xfId="0" applyFont="1" applyBorder="1" applyAlignment="1" applyProtection="1">
      <alignment horizontal="left" wrapText="1" indent="1"/>
    </xf>
    <xf numFmtId="164" fontId="34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49" fontId="34" fillId="0" borderId="11" xfId="2" applyNumberFormat="1" applyFont="1" applyFill="1" applyBorder="1" applyAlignment="1" applyProtection="1">
      <alignment horizontal="left" vertical="center" wrapText="1" indent="1"/>
    </xf>
    <xf numFmtId="0" fontId="30" fillId="0" borderId="12" xfId="0" applyFont="1" applyBorder="1" applyAlignment="1" applyProtection="1">
      <alignment horizontal="left" wrapText="1" indent="1"/>
    </xf>
    <xf numFmtId="164" fontId="34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2" xfId="0" applyFont="1" applyBorder="1" applyAlignment="1" applyProtection="1">
      <alignment horizontal="left" vertical="center" wrapText="1" indent="1"/>
    </xf>
    <xf numFmtId="49" fontId="34" fillId="0" borderId="14" xfId="2" applyNumberFormat="1" applyFont="1" applyFill="1" applyBorder="1" applyAlignment="1" applyProtection="1">
      <alignment horizontal="left" vertical="center" wrapText="1" indent="1"/>
    </xf>
    <xf numFmtId="0" fontId="30" fillId="0" borderId="15" xfId="0" applyFont="1" applyBorder="1" applyAlignment="1" applyProtection="1">
      <alignment horizontal="left" vertical="center" wrapText="1" indent="1"/>
    </xf>
    <xf numFmtId="0" fontId="43" fillId="0" borderId="3" xfId="0" applyFont="1" applyBorder="1" applyAlignment="1" applyProtection="1">
      <alignment horizontal="left" vertical="center" wrapText="1" indent="1"/>
    </xf>
    <xf numFmtId="164" fontId="34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49" fontId="34" fillId="0" borderId="14" xfId="2" applyNumberFormat="1" applyFont="1" applyFill="1" applyBorder="1" applyAlignment="1" applyProtection="1">
      <alignment horizontal="left" vertical="center" wrapText="1"/>
    </xf>
    <xf numFmtId="0" fontId="30" fillId="0" borderId="15" xfId="0" applyFont="1" applyBorder="1" applyAlignment="1" applyProtection="1">
      <alignment horizontal="left" vertical="center" wrapText="1"/>
    </xf>
    <xf numFmtId="164" fontId="34" fillId="0" borderId="16" xfId="2" applyNumberFormat="1" applyFont="1" applyFill="1" applyBorder="1" applyAlignment="1" applyProtection="1">
      <alignment horizontal="right" vertical="center" wrapText="1"/>
      <protection locked="0"/>
    </xf>
    <xf numFmtId="3" fontId="34" fillId="0" borderId="0" xfId="2" applyNumberFormat="1" applyFont="1" applyFill="1" applyAlignment="1" applyProtection="1">
      <alignment vertical="center"/>
    </xf>
    <xf numFmtId="0" fontId="34" fillId="0" borderId="0" xfId="2" applyFont="1" applyFill="1" applyAlignment="1" applyProtection="1">
      <alignment vertical="center"/>
    </xf>
    <xf numFmtId="164" fontId="20" fillId="0" borderId="4" xfId="2" applyNumberFormat="1" applyFont="1" applyFill="1" applyBorder="1" applyAlignment="1" applyProtection="1">
      <alignment horizontal="right" vertical="center" wrapText="1" indent="1"/>
    </xf>
    <xf numFmtId="0" fontId="30" fillId="0" borderId="15" xfId="0" applyFont="1" applyBorder="1" applyAlignment="1" applyProtection="1">
      <alignment horizontal="left" indent="1"/>
    </xf>
    <xf numFmtId="164" fontId="4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5" xfId="0" applyFont="1" applyBorder="1" applyAlignment="1" applyProtection="1">
      <alignment horizontal="left" wrapText="1" indent="1"/>
    </xf>
    <xf numFmtId="164" fontId="38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43" fillId="0" borderId="2" xfId="0" applyFont="1" applyBorder="1" applyAlignment="1" applyProtection="1">
      <alignment vertical="center" wrapText="1"/>
    </xf>
    <xf numFmtId="0" fontId="30" fillId="0" borderId="15" xfId="0" applyFont="1" applyBorder="1" applyAlignment="1" applyProtection="1">
      <alignment vertical="center" wrapText="1"/>
    </xf>
    <xf numFmtId="49" fontId="34" fillId="0" borderId="17" xfId="2" applyNumberFormat="1" applyFont="1" applyFill="1" applyBorder="1" applyAlignment="1" applyProtection="1">
      <alignment horizontal="left" vertical="center" wrapText="1" indent="1"/>
    </xf>
    <xf numFmtId="0" fontId="30" fillId="0" borderId="18" xfId="0" applyFont="1" applyBorder="1" applyAlignment="1" applyProtection="1">
      <alignment horizontal="left" vertical="center" wrapText="1" indent="1"/>
    </xf>
    <xf numFmtId="164" fontId="38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49" fontId="34" fillId="0" borderId="20" xfId="2" applyNumberFormat="1" applyFont="1" applyFill="1" applyBorder="1" applyAlignment="1" applyProtection="1">
      <alignment horizontal="left" vertical="center" wrapText="1" indent="1"/>
    </xf>
    <xf numFmtId="0" fontId="30" fillId="0" borderId="21" xfId="0" applyFont="1" applyBorder="1" applyAlignment="1" applyProtection="1">
      <alignment horizontal="left" wrapText="1" indent="1"/>
    </xf>
    <xf numFmtId="164" fontId="38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Border="1" applyAlignment="1" applyProtection="1">
      <alignment wrapText="1"/>
    </xf>
    <xf numFmtId="0" fontId="30" fillId="0" borderId="11" xfId="0" applyFont="1" applyBorder="1" applyAlignment="1" applyProtection="1">
      <alignment wrapText="1"/>
    </xf>
    <xf numFmtId="0" fontId="30" fillId="0" borderId="14" xfId="0" applyFont="1" applyBorder="1" applyAlignment="1" applyProtection="1">
      <alignment wrapText="1"/>
    </xf>
    <xf numFmtId="164" fontId="8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0" fontId="43" fillId="0" borderId="3" xfId="0" applyFont="1" applyBorder="1" applyAlignment="1" applyProtection="1">
      <alignment wrapText="1"/>
    </xf>
    <xf numFmtId="0" fontId="43" fillId="0" borderId="23" xfId="0" applyFont="1" applyBorder="1" applyAlignment="1" applyProtection="1">
      <alignment vertical="center" wrapText="1"/>
    </xf>
    <xf numFmtId="0" fontId="43" fillId="0" borderId="24" xfId="0" applyFont="1" applyBorder="1" applyAlignment="1" applyProtection="1">
      <alignment wrapText="1"/>
    </xf>
    <xf numFmtId="0" fontId="8" fillId="0" borderId="0" xfId="2" applyFont="1" applyFill="1" applyBorder="1" applyAlignment="1" applyProtection="1">
      <alignment vertical="center" wrapText="1"/>
    </xf>
    <xf numFmtId="164" fontId="8" fillId="0" borderId="0" xfId="2" applyNumberFormat="1" applyFont="1" applyFill="1" applyBorder="1" applyAlignment="1" applyProtection="1">
      <alignment horizontal="right" vertical="center" wrapText="1" indent="1"/>
    </xf>
    <xf numFmtId="3" fontId="38" fillId="0" borderId="0" xfId="2" applyNumberFormat="1" applyFont="1" applyFill="1" applyAlignment="1" applyProtection="1"/>
    <xf numFmtId="0" fontId="38" fillId="0" borderId="0" xfId="2" applyFont="1" applyFill="1" applyAlignment="1" applyProtection="1"/>
    <xf numFmtId="0" fontId="8" fillId="0" borderId="5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0" fontId="34" fillId="0" borderId="21" xfId="2" applyFont="1" applyFill="1" applyBorder="1" applyAlignment="1" applyProtection="1">
      <alignment horizontal="left" vertical="center" wrapText="1" indent="1"/>
    </xf>
    <xf numFmtId="164" fontId="34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12" xfId="2" applyFont="1" applyFill="1" applyBorder="1" applyAlignment="1" applyProtection="1">
      <alignment horizontal="left" vertical="center" wrapText="1" indent="1"/>
    </xf>
    <xf numFmtId="0" fontId="34" fillId="0" borderId="25" xfId="2" applyFont="1" applyFill="1" applyBorder="1" applyAlignment="1" applyProtection="1">
      <alignment horizontal="left" vertical="center" wrapText="1" indent="1"/>
    </xf>
    <xf numFmtId="0" fontId="34" fillId="0" borderId="0" xfId="2" applyFont="1" applyFill="1" applyBorder="1" applyAlignment="1" applyProtection="1">
      <alignment horizontal="left" vertical="center" wrapText="1" indent="1"/>
    </xf>
    <xf numFmtId="0" fontId="34" fillId="0" borderId="15" xfId="2" applyFont="1" applyFill="1" applyBorder="1" applyAlignment="1" applyProtection="1">
      <alignment horizontal="left" vertical="center" wrapText="1" indent="6"/>
    </xf>
    <xf numFmtId="0" fontId="34" fillId="0" borderId="12" xfId="2" applyFont="1" applyFill="1" applyBorder="1" applyAlignment="1" applyProtection="1">
      <alignment horizontal="left" indent="6"/>
    </xf>
    <xf numFmtId="0" fontId="34" fillId="0" borderId="12" xfId="2" applyFont="1" applyFill="1" applyBorder="1" applyAlignment="1" applyProtection="1">
      <alignment horizontal="left" vertical="center" wrapText="1" indent="6"/>
    </xf>
    <xf numFmtId="49" fontId="34" fillId="0" borderId="26" xfId="2" applyNumberFormat="1" applyFont="1" applyFill="1" applyBorder="1" applyAlignment="1" applyProtection="1">
      <alignment horizontal="left" vertical="center" wrapText="1" indent="1"/>
    </xf>
    <xf numFmtId="0" fontId="34" fillId="0" borderId="18" xfId="2" applyFont="1" applyFill="1" applyBorder="1" applyAlignment="1" applyProtection="1">
      <alignment horizontal="left" vertical="center" wrapText="1" indent="7"/>
    </xf>
    <xf numFmtId="164" fontId="34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2" applyFont="1" applyFill="1" applyBorder="1" applyAlignment="1" applyProtection="1">
      <alignment horizontal="left" vertical="center" wrapText="1" indent="1"/>
    </xf>
    <xf numFmtId="0" fontId="8" fillId="0" borderId="24" xfId="2" applyFont="1" applyFill="1" applyBorder="1" applyAlignment="1" applyProtection="1">
      <alignment vertical="center" wrapText="1"/>
    </xf>
    <xf numFmtId="164" fontId="8" fillId="0" borderId="27" xfId="2" applyNumberFormat="1" applyFont="1" applyFill="1" applyBorder="1" applyAlignment="1" applyProtection="1">
      <alignment horizontal="right" vertical="center" wrapText="1" indent="1"/>
    </xf>
    <xf numFmtId="0" fontId="34" fillId="0" borderId="15" xfId="2" applyFont="1" applyFill="1" applyBorder="1" applyAlignment="1" applyProtection="1">
      <alignment horizontal="left" vertical="center" wrapText="1" indent="1"/>
    </xf>
    <xf numFmtId="164" fontId="34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9" xfId="2" applyFont="1" applyFill="1" applyBorder="1" applyAlignment="1" applyProtection="1">
      <alignment horizontal="left" vertical="center" wrapText="1" indent="6"/>
    </xf>
    <xf numFmtId="164" fontId="34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" xfId="2" applyFont="1" applyFill="1" applyBorder="1" applyAlignment="1" applyProtection="1">
      <alignment horizontal="left" vertical="center" wrapText="1" indent="1"/>
    </xf>
    <xf numFmtId="0" fontId="34" fillId="0" borderId="9" xfId="2" applyFont="1" applyFill="1" applyBorder="1" applyAlignment="1" applyProtection="1">
      <alignment horizontal="left" vertical="center" wrapText="1" indent="1"/>
    </xf>
    <xf numFmtId="0" fontId="34" fillId="0" borderId="30" xfId="2" applyFont="1" applyFill="1" applyBorder="1" applyAlignment="1" applyProtection="1">
      <alignment horizontal="left" vertical="center" wrapText="1" indent="1"/>
    </xf>
    <xf numFmtId="0" fontId="34" fillId="0" borderId="18" xfId="2" applyFont="1" applyFill="1" applyBorder="1" applyAlignment="1" applyProtection="1">
      <alignment horizontal="left" vertical="center" wrapText="1" indent="1"/>
    </xf>
    <xf numFmtId="164" fontId="34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4" xfId="0" applyNumberFormat="1" applyFont="1" applyBorder="1" applyAlignment="1" applyProtection="1">
      <alignment horizontal="right" vertical="center" wrapText="1" indent="1"/>
    </xf>
    <xf numFmtId="164" fontId="43" fillId="0" borderId="4" xfId="0" applyNumberFormat="1" applyFont="1" applyBorder="1" applyAlignment="1" applyProtection="1">
      <alignment horizontal="right" vertical="center" wrapText="1" indent="1"/>
      <protection locked="0"/>
    </xf>
    <xf numFmtId="0" fontId="50" fillId="0" borderId="0" xfId="2" applyFont="1" applyFill="1" applyProtection="1"/>
    <xf numFmtId="0" fontId="20" fillId="0" borderId="0" xfId="2" applyFont="1" applyFill="1" applyProtection="1"/>
    <xf numFmtId="0" fontId="43" fillId="0" borderId="23" xfId="0" applyFont="1" applyBorder="1" applyAlignment="1" applyProtection="1">
      <alignment horizontal="left" vertical="center" wrapText="1" indent="1"/>
    </xf>
    <xf numFmtId="164" fontId="51" fillId="0" borderId="0" xfId="2" applyNumberFormat="1" applyFont="1" applyFill="1" applyAlignment="1" applyProtection="1">
      <alignment horizontal="right" vertical="center" indent="1"/>
    </xf>
    <xf numFmtId="0" fontId="8" fillId="0" borderId="3" xfId="2" applyFont="1" applyFill="1" applyBorder="1" applyAlignment="1" applyProtection="1">
      <alignment vertical="center" wrapText="1"/>
    </xf>
    <xf numFmtId="3" fontId="38" fillId="0" borderId="0" xfId="2" applyNumberFormat="1" applyFont="1" applyFill="1" applyBorder="1" applyProtection="1"/>
    <xf numFmtId="0" fontId="8" fillId="0" borderId="3" xfId="2" applyFont="1" applyFill="1" applyBorder="1" applyAlignment="1" applyProtection="1">
      <alignment vertical="center"/>
    </xf>
    <xf numFmtId="0" fontId="38" fillId="0" borderId="0" xfId="2" applyFont="1" applyFill="1" applyAlignment="1" applyProtection="1">
      <alignment horizontal="right" vertical="center" indent="1"/>
    </xf>
    <xf numFmtId="0" fontId="38" fillId="0" borderId="0" xfId="2" applyFont="1" applyFill="1" applyBorder="1" applyProtection="1"/>
    <xf numFmtId="0" fontId="29" fillId="0" borderId="0" xfId="2" applyFont="1" applyFill="1" applyAlignment="1" applyProtection="1">
      <alignment horizontal="center" wrapText="1"/>
    </xf>
    <xf numFmtId="0" fontId="2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164" fontId="52" fillId="0" borderId="0" xfId="0" applyNumberFormat="1" applyFont="1" applyFill="1" applyAlignment="1" applyProtection="1">
      <alignment horizontal="right" vertical="center" wrapText="1"/>
    </xf>
    <xf numFmtId="164" fontId="4" fillId="0" borderId="34" xfId="0" applyNumberFormat="1" applyFont="1" applyFill="1" applyBorder="1" applyAlignment="1" applyProtection="1">
      <alignment horizontal="left" vertical="center"/>
    </xf>
    <xf numFmtId="164" fontId="14" fillId="0" borderId="2" xfId="0" applyNumberFormat="1" applyFont="1" applyFill="1" applyBorder="1" applyAlignment="1" applyProtection="1">
      <alignment horizontal="left" vertical="center"/>
    </xf>
    <xf numFmtId="164" fontId="14" fillId="0" borderId="3" xfId="0" applyNumberFormat="1" applyFont="1" applyFill="1" applyBorder="1" applyAlignment="1" applyProtection="1">
      <alignment horizontal="right" vertical="center"/>
    </xf>
    <xf numFmtId="164" fontId="14" fillId="0" borderId="4" xfId="0" applyNumberFormat="1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/>
    </xf>
    <xf numFmtId="164" fontId="4" fillId="0" borderId="34" xfId="0" applyNumberFormat="1" applyFont="1" applyFill="1" applyBorder="1" applyAlignment="1" applyProtection="1">
      <alignment horizontal="center" vertical="center"/>
    </xf>
    <xf numFmtId="164" fontId="52" fillId="0" borderId="0" xfId="0" applyNumberFormat="1" applyFont="1" applyFill="1" applyAlignment="1">
      <alignment vertical="center" wrapText="1"/>
    </xf>
    <xf numFmtId="0" fontId="32" fillId="0" borderId="38" xfId="0" applyFont="1" applyBorder="1" applyAlignment="1" applyProtection="1">
      <alignment horizontal="left" vertical="center" wrapText="1"/>
      <protection locked="0"/>
    </xf>
    <xf numFmtId="164" fontId="0" fillId="0" borderId="12" xfId="0" applyNumberFormat="1" applyFill="1" applyBorder="1" applyAlignment="1">
      <alignment vertical="center" wrapText="1"/>
    </xf>
    <xf numFmtId="0" fontId="53" fillId="0" borderId="38" xfId="0" applyFont="1" applyBorder="1" applyAlignment="1" applyProtection="1">
      <alignment horizontal="left" vertical="center" wrapText="1"/>
      <protection locked="0"/>
    </xf>
    <xf numFmtId="0" fontId="54" fillId="0" borderId="38" xfId="0" applyFont="1" applyBorder="1" applyAlignment="1" applyProtection="1">
      <alignment wrapText="1"/>
      <protection locked="0"/>
    </xf>
    <xf numFmtId="164" fontId="55" fillId="0" borderId="12" xfId="0" applyNumberFormat="1" applyFont="1" applyFill="1" applyBorder="1" applyAlignment="1">
      <alignment vertical="center" wrapText="1"/>
    </xf>
    <xf numFmtId="49" fontId="56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56" fillId="0" borderId="12" xfId="0" applyNumberFormat="1" applyFont="1" applyFill="1" applyBorder="1" applyAlignment="1" applyProtection="1">
      <alignment vertical="center" wrapText="1"/>
      <protection locked="0"/>
    </xf>
    <xf numFmtId="164" fontId="56" fillId="0" borderId="13" xfId="0" applyNumberFormat="1" applyFont="1" applyFill="1" applyBorder="1" applyAlignment="1" applyProtection="1">
      <alignment vertical="center" wrapText="1"/>
    </xf>
    <xf numFmtId="0" fontId="57" fillId="0" borderId="0" xfId="0" applyFont="1" applyAlignment="1" applyProtection="1">
      <alignment horizontal="left" vertical="center" wrapText="1"/>
      <protection locked="0"/>
    </xf>
    <xf numFmtId="0" fontId="57" fillId="0" borderId="38" xfId="0" applyFont="1" applyBorder="1" applyAlignment="1" applyProtection="1">
      <alignment horizontal="left" vertical="center" wrapText="1"/>
      <protection locked="0"/>
    </xf>
    <xf numFmtId="0" fontId="33" fillId="0" borderId="0" xfId="0" applyFont="1" applyFill="1" applyAlignment="1">
      <alignment wrapText="1"/>
    </xf>
    <xf numFmtId="0" fontId="58" fillId="0" borderId="0" xfId="0" applyFont="1" applyFill="1" applyAlignment="1">
      <alignment horizontal="right" vertical="center" wrapText="1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59" fillId="0" borderId="0" xfId="0" applyFont="1" applyFill="1" applyAlignment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 wrapText="1"/>
    </xf>
    <xf numFmtId="49" fontId="34" fillId="0" borderId="8" xfId="2" applyNumberFormat="1" applyFont="1" applyFill="1" applyBorder="1" applyAlignment="1" applyProtection="1">
      <alignment horizontal="center" vertical="center" wrapText="1"/>
    </xf>
    <xf numFmtId="0" fontId="60" fillId="0" borderId="0" xfId="0" applyFont="1" applyFill="1" applyAlignment="1">
      <alignment vertical="center" wrapText="1"/>
    </xf>
    <xf numFmtId="49" fontId="34" fillId="0" borderId="11" xfId="2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Alignment="1">
      <alignment vertical="center" wrapText="1"/>
    </xf>
    <xf numFmtId="49" fontId="34" fillId="0" borderId="14" xfId="2" applyNumberFormat="1" applyFont="1" applyFill="1" applyBorder="1" applyAlignment="1" applyProtection="1">
      <alignment horizontal="center" vertical="center" wrapText="1"/>
    </xf>
    <xf numFmtId="164" fontId="34" fillId="0" borderId="10" xfId="2" applyNumberFormat="1" applyFont="1" applyFill="1" applyBorder="1" applyAlignment="1" applyProtection="1">
      <alignment horizontal="right" vertical="center" wrapText="1" indent="1"/>
    </xf>
    <xf numFmtId="164" fontId="38" fillId="0" borderId="16" xfId="2" applyNumberFormat="1" applyFont="1" applyFill="1" applyBorder="1" applyAlignment="1" applyProtection="1">
      <alignment horizontal="right" vertical="center" wrapText="1"/>
      <protection locked="0"/>
    </xf>
    <xf numFmtId="0" fontId="43" fillId="0" borderId="2" xfId="0" applyFont="1" applyBorder="1" applyAlignment="1" applyProtection="1">
      <alignment horizontal="center" wrapText="1"/>
    </xf>
    <xf numFmtId="0" fontId="30" fillId="0" borderId="15" xfId="0" applyFont="1" applyBorder="1" applyAlignment="1" applyProtection="1">
      <alignment wrapText="1"/>
    </xf>
    <xf numFmtId="0" fontId="43" fillId="0" borderId="23" xfId="0" applyFont="1" applyBorder="1" applyAlignment="1" applyProtection="1">
      <alignment horizontal="center" wrapText="1"/>
    </xf>
    <xf numFmtId="0" fontId="30" fillId="0" borderId="8" xfId="0" applyFont="1" applyBorder="1" applyAlignment="1" applyProtection="1">
      <alignment horizontal="center" wrapText="1"/>
    </xf>
    <xf numFmtId="0" fontId="30" fillId="0" borderId="11" xfId="0" applyFont="1" applyBorder="1" applyAlignment="1" applyProtection="1">
      <alignment horizontal="center" wrapText="1"/>
    </xf>
    <xf numFmtId="0" fontId="30" fillId="0" borderId="14" xfId="0" applyFont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49" fontId="34" fillId="0" borderId="20" xfId="2" applyNumberFormat="1" applyFont="1" applyFill="1" applyBorder="1" applyAlignment="1" applyProtection="1">
      <alignment horizontal="center" vertical="center" wrapText="1"/>
    </xf>
    <xf numFmtId="49" fontId="34" fillId="0" borderId="26" xfId="2" applyNumberFormat="1" applyFont="1" applyFill="1" applyBorder="1" applyAlignment="1" applyProtection="1">
      <alignment horizontal="center" vertical="center" wrapText="1"/>
    </xf>
    <xf numFmtId="49" fontId="34" fillId="0" borderId="17" xfId="2" applyNumberFormat="1" applyFont="1" applyFill="1" applyBorder="1" applyAlignment="1" applyProtection="1">
      <alignment horizontal="center" vertical="center" wrapText="1"/>
    </xf>
    <xf numFmtId="0" fontId="34" fillId="0" borderId="18" xfId="2" applyFont="1" applyFill="1" applyBorder="1" applyAlignment="1" applyProtection="1">
      <alignment horizontal="left" vertical="center" wrapText="1" indent="6"/>
    </xf>
    <xf numFmtId="16" fontId="59" fillId="0" borderId="0" xfId="0" applyNumberFormat="1" applyFont="1" applyFill="1" applyAlignment="1">
      <alignment vertical="center" wrapText="1"/>
    </xf>
    <xf numFmtId="49" fontId="20" fillId="0" borderId="2" xfId="2" applyNumberFormat="1" applyFont="1" applyFill="1" applyBorder="1" applyAlignment="1" applyProtection="1">
      <alignment horizontal="center" vertical="center" wrapText="1"/>
    </xf>
    <xf numFmtId="0" fontId="43" fillId="0" borderId="23" xfId="0" applyFont="1" applyBorder="1" applyAlignment="1" applyProtection="1">
      <alignment horizontal="center" vertical="center" wrapText="1"/>
    </xf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164" fontId="51" fillId="0" borderId="0" xfId="0" applyNumberFormat="1" applyFont="1" applyFill="1" applyAlignment="1" applyProtection="1">
      <alignment horizontal="right" vertical="center" wrapText="1" indent="1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61" xfId="0" applyFont="1" applyFill="1" applyBorder="1" applyAlignment="1" applyProtection="1">
      <alignment vertical="center" wrapText="1"/>
    </xf>
    <xf numFmtId="3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0" xfId="0" applyFont="1" applyFill="1" applyAlignment="1" applyProtection="1">
      <alignment horizontal="left" vertical="center" wrapText="1"/>
      <protection locked="0"/>
    </xf>
    <xf numFmtId="0" fontId="38" fillId="0" borderId="0" xfId="0" applyFont="1" applyFill="1" applyAlignment="1" applyProtection="1">
      <alignment vertical="center" wrapText="1"/>
      <protection locked="0"/>
    </xf>
    <xf numFmtId="0" fontId="38" fillId="0" borderId="0" xfId="0" applyFont="1" applyFill="1" applyAlignment="1" applyProtection="1">
      <alignment horizontal="right" vertical="center" wrapText="1" indent="1"/>
      <protection locked="0"/>
    </xf>
    <xf numFmtId="0" fontId="38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/>
    </xf>
    <xf numFmtId="0" fontId="59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left" vertical="center" wrapText="1" indent="1"/>
    </xf>
    <xf numFmtId="164" fontId="20" fillId="0" borderId="4" xfId="0" applyNumberFormat="1" applyFont="1" applyFill="1" applyBorder="1" applyAlignment="1" applyProtection="1">
      <alignment horizontal="right" vertical="center" wrapText="1" indent="1"/>
    </xf>
    <xf numFmtId="0" fontId="60" fillId="0" borderId="0" xfId="0" applyFont="1" applyFill="1" applyAlignment="1" applyProtection="1">
      <alignment vertical="center" wrapText="1"/>
    </xf>
    <xf numFmtId="49" fontId="38" fillId="0" borderId="20" xfId="0" applyNumberFormat="1" applyFont="1" applyFill="1" applyBorder="1" applyAlignment="1" applyProtection="1">
      <alignment horizontal="center" vertical="center" wrapText="1"/>
    </xf>
    <xf numFmtId="164" fontId="3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9" fontId="38" fillId="0" borderId="11" xfId="0" applyNumberFormat="1" applyFont="1" applyFill="1" applyBorder="1" applyAlignment="1" applyProtection="1">
      <alignment horizontal="center" vertical="center" wrapText="1"/>
    </xf>
    <xf numFmtId="164" fontId="34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0" applyFont="1" applyFill="1" applyAlignment="1" applyProtection="1">
      <alignment vertical="center" wrapText="1"/>
    </xf>
    <xf numFmtId="164" fontId="3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0" applyFont="1" applyFill="1" applyBorder="1" applyAlignment="1" applyProtection="1">
      <alignment horizontal="center" vertical="center" wrapText="1"/>
    </xf>
    <xf numFmtId="164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38" fillId="0" borderId="8" xfId="0" applyNumberFormat="1" applyFont="1" applyFill="1" applyBorder="1" applyAlignment="1" applyProtection="1">
      <alignment horizontal="center" vertical="center" wrapText="1"/>
    </xf>
    <xf numFmtId="0" fontId="38" fillId="0" borderId="9" xfId="2" applyFont="1" applyFill="1" applyBorder="1" applyAlignment="1" applyProtection="1">
      <alignment horizontal="left" vertical="center" wrapText="1" indent="1"/>
    </xf>
    <xf numFmtId="164" fontId="3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12" xfId="2" applyFont="1" applyFill="1" applyBorder="1" applyAlignment="1" applyProtection="1">
      <alignment horizontal="left" vertical="center" wrapText="1" indent="1"/>
    </xf>
    <xf numFmtId="0" fontId="38" fillId="0" borderId="24" xfId="2" applyFont="1" applyFill="1" applyBorder="1" applyAlignment="1" applyProtection="1">
      <alignment horizontal="left" vertical="center" wrapText="1" indent="1"/>
    </xf>
    <xf numFmtId="164" fontId="3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1" xfId="0" applyNumberFormat="1" applyFont="1" applyFill="1" applyBorder="1" applyAlignment="1" applyProtection="1">
      <alignment horizontal="right" vertical="center" wrapText="1" indent="1"/>
    </xf>
    <xf numFmtId="0" fontId="43" fillId="0" borderId="2" xfId="0" applyFont="1" applyBorder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horizontal="right" vertical="center" wrapText="1" indent="1"/>
    </xf>
    <xf numFmtId="164" fontId="3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0" fontId="59" fillId="0" borderId="0" xfId="0" applyFont="1" applyFill="1" applyAlignment="1" applyProtection="1">
      <alignment horizontal="left" vertical="center" wrapText="1"/>
    </xf>
    <xf numFmtId="164" fontId="51" fillId="0" borderId="0" xfId="0" applyNumberFormat="1" applyFont="1" applyFill="1" applyAlignment="1" applyProtection="1">
      <alignment vertical="center" wrapText="1"/>
    </xf>
    <xf numFmtId="164" fontId="59" fillId="0" borderId="0" xfId="0" applyNumberFormat="1" applyFont="1" applyFill="1" applyAlignment="1" applyProtection="1">
      <alignment vertical="center" wrapText="1"/>
    </xf>
    <xf numFmtId="0" fontId="52" fillId="0" borderId="0" xfId="0" applyFont="1" applyFill="1" applyAlignment="1" applyProtection="1">
      <alignment horizontal="right" vertical="center" wrapText="1"/>
    </xf>
    <xf numFmtId="0" fontId="63" fillId="0" borderId="0" xfId="2" applyFont="1" applyFill="1" applyAlignment="1" applyProtection="1">
      <alignment horizontal="right" vertical="center"/>
      <protection locked="0"/>
    </xf>
    <xf numFmtId="164" fontId="6" fillId="0" borderId="1" xfId="2" applyNumberFormat="1" applyFont="1" applyFill="1" applyBorder="1" applyAlignment="1" applyProtection="1">
      <alignment horizontal="left" vertical="center"/>
    </xf>
    <xf numFmtId="164" fontId="8" fillId="0" borderId="0" xfId="2" applyNumberFormat="1" applyFont="1" applyFill="1" applyBorder="1" applyAlignment="1" applyProtection="1">
      <alignment horizontal="center" vertical="center"/>
      <protection locked="0"/>
    </xf>
    <xf numFmtId="164" fontId="6" fillId="0" borderId="1" xfId="2" applyNumberFormat="1" applyFont="1" applyFill="1" applyBorder="1" applyAlignment="1" applyProtection="1">
      <alignment horizontal="left" vertical="center"/>
      <protection locked="0"/>
    </xf>
    <xf numFmtId="164" fontId="8" fillId="0" borderId="0" xfId="2" applyNumberFormat="1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left"/>
    </xf>
    <xf numFmtId="0" fontId="20" fillId="0" borderId="0" xfId="2" applyFont="1" applyFill="1" applyAlignment="1" applyProtection="1">
      <alignment horizontal="center"/>
    </xf>
    <xf numFmtId="0" fontId="62" fillId="0" borderId="0" xfId="2" applyFont="1" applyFill="1" applyAlignment="1" applyProtection="1">
      <alignment horizontal="right" vertical="center"/>
      <protection locked="0"/>
    </xf>
    <xf numFmtId="0" fontId="19" fillId="0" borderId="0" xfId="2" applyFont="1" applyFill="1" applyAlignment="1" applyProtection="1">
      <alignment horizontal="right"/>
    </xf>
    <xf numFmtId="0" fontId="19" fillId="0" borderId="0" xfId="0" applyFont="1" applyAlignment="1" applyProtection="1">
      <alignment horizontal="right"/>
    </xf>
    <xf numFmtId="164" fontId="5" fillId="0" borderId="0" xfId="2" applyNumberFormat="1" applyFont="1" applyFill="1" applyBorder="1" applyAlignment="1" applyProtection="1">
      <alignment horizontal="center" vertical="center"/>
    </xf>
    <xf numFmtId="0" fontId="14" fillId="0" borderId="0" xfId="2" applyFont="1" applyFill="1" applyAlignment="1" applyProtection="1">
      <alignment horizontal="center"/>
    </xf>
    <xf numFmtId="0" fontId="62" fillId="0" borderId="0" xfId="2" applyFont="1" applyFill="1" applyAlignment="1" applyProtection="1">
      <alignment horizontal="right" vertical="center"/>
    </xf>
    <xf numFmtId="164" fontId="20" fillId="0" borderId="32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3" fillId="0" borderId="42" xfId="0" applyNumberFormat="1" applyFont="1" applyFill="1" applyBorder="1" applyAlignment="1" applyProtection="1">
      <alignment horizontal="left" vertical="top" wrapText="1"/>
    </xf>
    <xf numFmtId="164" fontId="61" fillId="0" borderId="0" xfId="0" applyNumberFormat="1" applyFont="1" applyFill="1" applyAlignment="1" applyProtection="1">
      <alignment horizontal="right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0" fontId="19" fillId="0" borderId="0" xfId="2" applyFont="1" applyFill="1" applyAlignment="1">
      <alignment horizontal="right"/>
    </xf>
    <xf numFmtId="164" fontId="25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4" fillId="0" borderId="20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164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2" applyFont="1" applyFill="1" applyBorder="1" applyAlignment="1" applyProtection="1">
      <alignment horizontal="left"/>
    </xf>
    <xf numFmtId="0" fontId="20" fillId="0" borderId="3" xfId="2" applyFont="1" applyFill="1" applyBorder="1" applyAlignment="1" applyProtection="1">
      <alignment horizontal="left"/>
    </xf>
    <xf numFmtId="0" fontId="9" fillId="0" borderId="42" xfId="2" applyFont="1" applyFill="1" applyBorder="1" applyAlignment="1">
      <alignment horizontal="justify" vertical="center" wrapText="1"/>
    </xf>
    <xf numFmtId="0" fontId="11" fillId="0" borderId="42" xfId="2" applyFont="1" applyBorder="1" applyAlignment="1">
      <alignment horizontal="left" vertical="top" wrapText="1"/>
    </xf>
    <xf numFmtId="164" fontId="61" fillId="0" borderId="0" xfId="0" applyNumberFormat="1" applyFont="1" applyFill="1" applyAlignment="1" applyProtection="1">
      <alignment horizontal="right" vertical="center"/>
      <protection locked="0"/>
    </xf>
    <xf numFmtId="164" fontId="52" fillId="0" borderId="0" xfId="0" applyNumberFormat="1" applyFont="1" applyFill="1" applyAlignment="1" applyProtection="1">
      <alignment horizontal="right" vertical="center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164" fontId="19" fillId="0" borderId="0" xfId="0" applyNumberFormat="1" applyFont="1" applyFill="1" applyAlignment="1" applyProtection="1">
      <alignment horizontal="right" vertical="center" wrapText="1"/>
      <protection locked="0"/>
    </xf>
    <xf numFmtId="164" fontId="16" fillId="0" borderId="56" xfId="3" applyNumberFormat="1" applyFont="1" applyBorder="1" applyAlignment="1">
      <alignment horizontal="center" vertical="center"/>
    </xf>
    <xf numFmtId="164" fontId="16" fillId="0" borderId="37" xfId="3" applyNumberFormat="1" applyFont="1" applyBorder="1" applyAlignment="1">
      <alignment horizontal="center" vertical="center"/>
    </xf>
    <xf numFmtId="164" fontId="16" fillId="0" borderId="58" xfId="3" applyNumberFormat="1" applyFont="1" applyBorder="1" applyAlignment="1">
      <alignment horizontal="center" vertical="center"/>
    </xf>
    <xf numFmtId="164" fontId="4" fillId="0" borderId="56" xfId="3" applyNumberFormat="1" applyFont="1" applyBorder="1" applyAlignment="1">
      <alignment horizontal="center" vertical="center" wrapText="1"/>
    </xf>
    <xf numFmtId="164" fontId="4" fillId="0" borderId="42" xfId="3" applyNumberFormat="1" applyFont="1" applyBorder="1" applyAlignment="1">
      <alignment horizontal="center" vertical="center" wrapText="1"/>
    </xf>
    <xf numFmtId="0" fontId="21" fillId="0" borderId="57" xfId="3" applyBorder="1" applyAlignment="1">
      <alignment horizontal="center" vertical="center" wrapText="1"/>
    </xf>
    <xf numFmtId="164" fontId="16" fillId="0" borderId="32" xfId="3" applyNumberFormat="1" applyFont="1" applyBorder="1" applyAlignment="1">
      <alignment horizontal="center" vertical="center" wrapText="1"/>
    </xf>
    <xf numFmtId="164" fontId="16" fillId="0" borderId="39" xfId="3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164" fontId="16" fillId="0" borderId="49" xfId="3" applyNumberFormat="1" applyFont="1" applyBorder="1" applyAlignment="1">
      <alignment horizontal="center" vertical="center" wrapText="1"/>
    </xf>
    <xf numFmtId="0" fontId="21" fillId="0" borderId="50" xfId="3" applyBorder="1" applyAlignment="1">
      <alignment horizontal="center" vertical="center" wrapText="1"/>
    </xf>
    <xf numFmtId="0" fontId="21" fillId="0" borderId="41" xfId="3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167" fontId="5" fillId="0" borderId="0" xfId="3" applyNumberFormat="1" applyFont="1" applyAlignment="1" applyProtection="1">
      <alignment horizontal="center" vertical="center" wrapText="1"/>
      <protection locked="0"/>
    </xf>
    <xf numFmtId="164" fontId="4" fillId="0" borderId="49" xfId="3" applyNumberFormat="1" applyFont="1" applyBorder="1" applyAlignment="1">
      <alignment horizontal="center" vertical="center" wrapText="1"/>
    </xf>
    <xf numFmtId="164" fontId="4" fillId="0" borderId="50" xfId="3" applyNumberFormat="1" applyFont="1" applyBorder="1" applyAlignment="1">
      <alignment horizontal="center" vertical="center" wrapText="1"/>
    </xf>
    <xf numFmtId="164" fontId="0" fillId="0" borderId="51" xfId="3" applyNumberFormat="1" applyFont="1" applyBorder="1" applyAlignment="1" applyProtection="1">
      <alignment horizontal="left" vertical="center" wrapText="1"/>
      <protection locked="0"/>
    </xf>
    <xf numFmtId="164" fontId="21" fillId="0" borderId="52" xfId="3" applyNumberFormat="1" applyBorder="1" applyAlignment="1" applyProtection="1">
      <alignment horizontal="left" vertical="center" wrapText="1"/>
      <protection locked="0"/>
    </xf>
    <xf numFmtId="164" fontId="21" fillId="0" borderId="53" xfId="3" applyNumberFormat="1" applyBorder="1" applyAlignment="1" applyProtection="1">
      <alignment horizontal="left" vertical="center" wrapText="1"/>
      <protection locked="0"/>
    </xf>
    <xf numFmtId="164" fontId="21" fillId="0" borderId="54" xfId="3" applyNumberFormat="1" applyBorder="1" applyAlignment="1" applyProtection="1">
      <alignment horizontal="left" vertical="center" wrapText="1"/>
      <protection locked="0"/>
    </xf>
    <xf numFmtId="164" fontId="4" fillId="0" borderId="49" xfId="3" applyNumberFormat="1" applyFont="1" applyBorder="1" applyAlignment="1">
      <alignment horizontal="left" vertical="center" wrapText="1"/>
    </xf>
    <xf numFmtId="164" fontId="4" fillId="0" borderId="50" xfId="3" applyNumberFormat="1" applyFont="1" applyBorder="1" applyAlignment="1">
      <alignment horizontal="left" vertical="center" wrapTex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 applyProtection="1">
      <alignment horizontal="center" vertical="center"/>
      <protection locked="0"/>
    </xf>
    <xf numFmtId="164" fontId="29" fillId="0" borderId="0" xfId="3" applyNumberFormat="1" applyFont="1" applyAlignment="1" applyProtection="1">
      <alignment horizontal="left" vertical="center" wrapText="1"/>
      <protection locked="0"/>
    </xf>
    <xf numFmtId="164" fontId="21" fillId="0" borderId="0" xfId="3" applyNumberFormat="1" applyAlignment="1" applyProtection="1">
      <alignment horizontal="left" vertical="center" wrapText="1"/>
      <protection locked="0"/>
    </xf>
    <xf numFmtId="167" fontId="40" fillId="0" borderId="42" xfId="3" applyNumberFormat="1" applyFont="1" applyBorder="1" applyAlignment="1" applyProtection="1">
      <alignment horizontal="left" vertical="center" wrapText="1"/>
      <protection locked="0"/>
    </xf>
    <xf numFmtId="0" fontId="62" fillId="0" borderId="0" xfId="0" applyFont="1" applyFill="1" applyAlignment="1" applyProtection="1">
      <alignment horizontal="right" vertical="center"/>
    </xf>
    <xf numFmtId="0" fontId="35" fillId="0" borderId="1" xfId="0" applyFont="1" applyBorder="1" applyAlignment="1" applyProtection="1">
      <alignment horizontal="right" vertical="top"/>
      <protection locked="0"/>
    </xf>
    <xf numFmtId="0" fontId="61" fillId="0" borderId="0" xfId="0" applyFont="1" applyFill="1" applyAlignment="1" applyProtection="1">
      <alignment horizontal="center" vertical="center"/>
    </xf>
    <xf numFmtId="0" fontId="61" fillId="0" borderId="0" xfId="0" applyFont="1" applyFill="1" applyAlignment="1" applyProtection="1">
      <alignment horizontal="right" vertical="center"/>
    </xf>
    <xf numFmtId="0" fontId="61" fillId="0" borderId="0" xfId="0" applyFont="1" applyFill="1" applyAlignment="1" applyProtection="1">
      <alignment horizontal="right" vertical="center" wrapText="1"/>
    </xf>
    <xf numFmtId="0" fontId="41" fillId="0" borderId="0" xfId="0" applyFont="1" applyFill="1" applyAlignment="1" applyProtection="1">
      <alignment horizontal="left"/>
      <protection locked="0"/>
    </xf>
    <xf numFmtId="0" fontId="41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20" fillId="3" borderId="0" xfId="0" applyFont="1" applyFill="1" applyAlignment="1" applyProtection="1">
      <alignment horizontal="left"/>
      <protection locked="0"/>
    </xf>
    <xf numFmtId="0" fontId="0" fillId="0" borderId="0" xfId="0" applyFill="1" applyAlignment="1">
      <alignment horizontal="right"/>
    </xf>
    <xf numFmtId="0" fontId="3" fillId="3" borderId="0" xfId="0" applyFont="1" applyFill="1" applyAlignment="1" applyProtection="1">
      <alignment horizontal="left"/>
      <protection locked="0"/>
    </xf>
    <xf numFmtId="0" fontId="48" fillId="3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>
      <alignment horizontal="center" wrapText="1"/>
    </xf>
  </cellXfs>
  <cellStyles count="4">
    <cellStyle name="Ezres" xfId="1" builtinId="3"/>
    <cellStyle name="Normál" xfId="0" builtinId="0"/>
    <cellStyle name="Normál 2" xfId="3"/>
    <cellStyle name="Normál_KVRENMUNKA" xfId="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cus/Desktop/Iktat&#225;sra%20adott%20iratok/06.21/2021.&#233;vi%20ktgv.m&#243;d%201.%20+hat&#225;rozat/M&#225;solat%20-%20KVI_ZARSZ%2020210221%201.%20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cus/Desktop/M&#225;solat%20-%20KVI_ZARSZ%2020210221%20jav&#237;tott%202021.02.2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4.sz.mell."/>
      <sheetName val="KV_2.1.sz.mell."/>
      <sheetName val="KV_2.2.sz.mell."/>
      <sheetName val="KV_ELLENŐRZÉS"/>
      <sheetName val="KV_6.sz.mell."/>
      <sheetName val="KV_9.1.sz.mell"/>
      <sheetName val="KV_9.1.1.sz.mell"/>
      <sheetName val="KV_9.2.sz.mell"/>
      <sheetName val="KV_9.2.1.sz.mell"/>
      <sheetName val="KV_9.2.3.sz.mell"/>
      <sheetName val="KV_9.5.sz.mell"/>
      <sheetName val="KV_9.5.1.sz.mell"/>
      <sheetName val="9.6 mell"/>
      <sheetName val="9.7 mell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>
        <row r="3">
          <cell r="A3" t="str">
            <v>Demecser Város Önkormányzata</v>
          </cell>
        </row>
        <row r="7">
          <cell r="D7" t="str">
            <v>2021.</v>
          </cell>
        </row>
        <row r="11">
          <cell r="A11" t="str">
            <v>Demecseri Közös Önkormányzati Hivatal</v>
          </cell>
        </row>
        <row r="17">
          <cell r="B17" t="str">
            <v>Demecser Város Önkormányzata Konyha és Étterem</v>
          </cell>
        </row>
      </sheetData>
      <sheetData sheetId="2">
        <row r="5">
          <cell r="A5" t="str">
            <v>2021. évi előirányzat BEVÉTELEK</v>
          </cell>
        </row>
      </sheetData>
      <sheetData sheetId="3">
        <row r="3">
          <cell r="B3" t="str">
            <v>2021. ÉVI KÖLTSÉGVETÉS</v>
          </cell>
        </row>
        <row r="8">
          <cell r="C8" t="str">
            <v>2021. évi előirányzat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 xml:space="preserve">Talajterhelési díj </v>
          </cell>
        </row>
        <row r="36">
          <cell r="B36" t="str">
            <v>Gépjárműadó</v>
          </cell>
        </row>
        <row r="37">
          <cell r="B37" t="str">
            <v>Egyéb közhatalmi bevételek, díjak</v>
          </cell>
        </row>
        <row r="38">
          <cell r="B38" t="str">
            <v>Kommunális adó</v>
          </cell>
        </row>
      </sheetData>
      <sheetData sheetId="4"/>
      <sheetData sheetId="5"/>
      <sheetData sheetId="6">
        <row r="4">
          <cell r="C4" t="str">
            <v>2021. évi előirányzat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>Demecser Város Önkormányzata Konyha és Étterem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5.sz.mell"/>
      <sheetName val="KV_9.5.1.sz.mell"/>
      <sheetName val="KV_9.5.2.sz.mell"/>
      <sheetName val="KV_9.5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>
        <row r="1">
          <cell r="A1">
            <v>2021</v>
          </cell>
        </row>
      </sheetData>
      <sheetData sheetId="1">
        <row r="3">
          <cell r="A3" t="str">
            <v>Demecser Város Önkormányzata</v>
          </cell>
        </row>
        <row r="7">
          <cell r="D7" t="str">
            <v>2021.</v>
          </cell>
        </row>
        <row r="11">
          <cell r="A11" t="str">
            <v>Demecseri Közös Önkormányzati Hivatal</v>
          </cell>
        </row>
      </sheetData>
      <sheetData sheetId="2">
        <row r="5">
          <cell r="A5" t="str">
            <v>2021. évi előirányzat BEVÉTELEK</v>
          </cell>
        </row>
      </sheetData>
      <sheetData sheetId="3">
        <row r="3">
          <cell r="B3" t="str">
            <v>2021. ÉVI KÖLTSÉGVETÉS</v>
          </cell>
        </row>
        <row r="8">
          <cell r="C8" t="str">
            <v>2021. évi előirányzat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 xml:space="preserve">Talajterhelési díj </v>
          </cell>
        </row>
        <row r="36">
          <cell r="B36" t="str">
            <v>Gépjárműadó</v>
          </cell>
        </row>
        <row r="37">
          <cell r="B37" t="str">
            <v>Egyéb közhatalmi bevételek, díjak</v>
          </cell>
        </row>
        <row r="38">
          <cell r="B38" t="str">
            <v>Kommunális adó</v>
          </cell>
        </row>
      </sheetData>
      <sheetData sheetId="4">
        <row r="3">
          <cell r="B3" t="str">
            <v>2021. ÉVI KÖLTSÉGVETÉS</v>
          </cell>
        </row>
      </sheetData>
      <sheetData sheetId="5">
        <row r="3">
          <cell r="B3" t="str">
            <v>2021. ÉVI KÖLTSÉGVETÉS</v>
          </cell>
        </row>
      </sheetData>
      <sheetData sheetId="6" refreshError="1"/>
      <sheetData sheetId="7">
        <row r="4">
          <cell r="C4" t="str">
            <v>2021. évi előirányzat</v>
          </cell>
        </row>
      </sheetData>
      <sheetData sheetId="8">
        <row r="2">
          <cell r="E2" t="str">
            <v>Forintban!</v>
          </cell>
        </row>
      </sheetData>
      <sheetData sheetId="9" refreshError="1"/>
      <sheetData sheetId="10" refreshError="1"/>
      <sheetData sheetId="11">
        <row r="5">
          <cell r="C5" t="str">
            <v>Forintban!</v>
          </cell>
        </row>
      </sheetData>
      <sheetData sheetId="12">
        <row r="5">
          <cell r="C5" t="str">
            <v>Forintban!</v>
          </cell>
        </row>
      </sheetData>
      <sheetData sheetId="13">
        <row r="5">
          <cell r="F5" t="str">
            <v>Forintban!</v>
          </cell>
        </row>
        <row r="6">
          <cell r="D6" t="str">
            <v>Felhasználás   2020. XII. 31-ig</v>
          </cell>
          <cell r="E6" t="str">
            <v>2021. évi előirányzat</v>
          </cell>
        </row>
      </sheetData>
      <sheetData sheetId="14">
        <row r="5">
          <cell r="F5" t="str">
            <v>Forintban!</v>
          </cell>
        </row>
      </sheetData>
      <sheetData sheetId="15" refreshError="1"/>
      <sheetData sheetId="16">
        <row r="4">
          <cell r="C4" t="str">
            <v>Forintban!</v>
          </cell>
        </row>
      </sheetData>
      <sheetData sheetId="17">
        <row r="4">
          <cell r="C4" t="str">
            <v>Forintban!</v>
          </cell>
        </row>
      </sheetData>
      <sheetData sheetId="18">
        <row r="4">
          <cell r="C4" t="str">
            <v>Forintban!</v>
          </cell>
        </row>
      </sheetData>
      <sheetData sheetId="19">
        <row r="4">
          <cell r="C4" t="str">
            <v>Forintban!</v>
          </cell>
        </row>
      </sheetData>
      <sheetData sheetId="20">
        <row r="4">
          <cell r="C4" t="str">
            <v>Forintban!</v>
          </cell>
        </row>
      </sheetData>
      <sheetData sheetId="21">
        <row r="4">
          <cell r="C4" t="str">
            <v>Forintban!</v>
          </cell>
        </row>
      </sheetData>
      <sheetData sheetId="22">
        <row r="4">
          <cell r="C4" t="str">
            <v>Forintban!</v>
          </cell>
        </row>
      </sheetData>
      <sheetData sheetId="23">
        <row r="4">
          <cell r="C4" t="str">
            <v>Forintban!</v>
          </cell>
        </row>
      </sheetData>
      <sheetData sheetId="24">
        <row r="2">
          <cell r="B2" t="str">
            <v>Demecser Város Önkormányzata Konyha és Étterem</v>
          </cell>
        </row>
      </sheetData>
      <sheetData sheetId="25">
        <row r="4">
          <cell r="C4" t="str">
            <v>Forintban!</v>
          </cell>
        </row>
      </sheetData>
      <sheetData sheetId="26">
        <row r="4">
          <cell r="C4" t="str">
            <v>Forintban!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workbookViewId="0">
      <selection activeCell="C4" sqref="C4"/>
    </sheetView>
  </sheetViews>
  <sheetFormatPr defaultRowHeight="12" x14ac:dyDescent="0.2"/>
  <cols>
    <col min="1" max="1" width="8.140625" style="479" customWidth="1"/>
    <col min="2" max="2" width="88.7109375" style="479" customWidth="1"/>
    <col min="3" max="3" width="15.42578125" style="563" customWidth="1"/>
    <col min="4" max="4" width="11.7109375" style="478" customWidth="1"/>
    <col min="5" max="256" width="9.140625" style="479"/>
    <col min="257" max="257" width="8.140625" style="479" customWidth="1"/>
    <col min="258" max="258" width="85.140625" style="479" customWidth="1"/>
    <col min="259" max="259" width="18.5703125" style="479" customWidth="1"/>
    <col min="260" max="260" width="11.7109375" style="479" customWidth="1"/>
    <col min="261" max="512" width="9.140625" style="479"/>
    <col min="513" max="513" width="8.140625" style="479" customWidth="1"/>
    <col min="514" max="514" width="85.140625" style="479" customWidth="1"/>
    <col min="515" max="515" width="18.5703125" style="479" customWidth="1"/>
    <col min="516" max="516" width="11.7109375" style="479" customWidth="1"/>
    <col min="517" max="768" width="9.140625" style="479"/>
    <col min="769" max="769" width="8.140625" style="479" customWidth="1"/>
    <col min="770" max="770" width="85.140625" style="479" customWidth="1"/>
    <col min="771" max="771" width="18.5703125" style="479" customWidth="1"/>
    <col min="772" max="772" width="11.7109375" style="479" customWidth="1"/>
    <col min="773" max="1024" width="9.140625" style="479"/>
    <col min="1025" max="1025" width="8.140625" style="479" customWidth="1"/>
    <col min="1026" max="1026" width="85.140625" style="479" customWidth="1"/>
    <col min="1027" max="1027" width="18.5703125" style="479" customWidth="1"/>
    <col min="1028" max="1028" width="11.7109375" style="479" customWidth="1"/>
    <col min="1029" max="1280" width="9.140625" style="479"/>
    <col min="1281" max="1281" width="8.140625" style="479" customWidth="1"/>
    <col min="1282" max="1282" width="85.140625" style="479" customWidth="1"/>
    <col min="1283" max="1283" width="18.5703125" style="479" customWidth="1"/>
    <col min="1284" max="1284" width="11.7109375" style="479" customWidth="1"/>
    <col min="1285" max="1536" width="9.140625" style="479"/>
    <col min="1537" max="1537" width="8.140625" style="479" customWidth="1"/>
    <col min="1538" max="1538" width="85.140625" style="479" customWidth="1"/>
    <col min="1539" max="1539" width="18.5703125" style="479" customWidth="1"/>
    <col min="1540" max="1540" width="11.7109375" style="479" customWidth="1"/>
    <col min="1541" max="1792" width="9.140625" style="479"/>
    <col min="1793" max="1793" width="8.140625" style="479" customWidth="1"/>
    <col min="1794" max="1794" width="85.140625" style="479" customWidth="1"/>
    <col min="1795" max="1795" width="18.5703125" style="479" customWidth="1"/>
    <col min="1796" max="1796" width="11.7109375" style="479" customWidth="1"/>
    <col min="1797" max="2048" width="9.140625" style="479"/>
    <col min="2049" max="2049" width="8.140625" style="479" customWidth="1"/>
    <col min="2050" max="2050" width="85.140625" style="479" customWidth="1"/>
    <col min="2051" max="2051" width="18.5703125" style="479" customWidth="1"/>
    <col min="2052" max="2052" width="11.7109375" style="479" customWidth="1"/>
    <col min="2053" max="2304" width="9.140625" style="479"/>
    <col min="2305" max="2305" width="8.140625" style="479" customWidth="1"/>
    <col min="2306" max="2306" width="85.140625" style="479" customWidth="1"/>
    <col min="2307" max="2307" width="18.5703125" style="479" customWidth="1"/>
    <col min="2308" max="2308" width="11.7109375" style="479" customWidth="1"/>
    <col min="2309" max="2560" width="9.140625" style="479"/>
    <col min="2561" max="2561" width="8.140625" style="479" customWidth="1"/>
    <col min="2562" max="2562" width="85.140625" style="479" customWidth="1"/>
    <col min="2563" max="2563" width="18.5703125" style="479" customWidth="1"/>
    <col min="2564" max="2564" width="11.7109375" style="479" customWidth="1"/>
    <col min="2565" max="2816" width="9.140625" style="479"/>
    <col min="2817" max="2817" width="8.140625" style="479" customWidth="1"/>
    <col min="2818" max="2818" width="85.140625" style="479" customWidth="1"/>
    <col min="2819" max="2819" width="18.5703125" style="479" customWidth="1"/>
    <col min="2820" max="2820" width="11.7109375" style="479" customWidth="1"/>
    <col min="2821" max="3072" width="9.140625" style="479"/>
    <col min="3073" max="3073" width="8.140625" style="479" customWidth="1"/>
    <col min="3074" max="3074" width="85.140625" style="479" customWidth="1"/>
    <col min="3075" max="3075" width="18.5703125" style="479" customWidth="1"/>
    <col min="3076" max="3076" width="11.7109375" style="479" customWidth="1"/>
    <col min="3077" max="3328" width="9.140625" style="479"/>
    <col min="3329" max="3329" width="8.140625" style="479" customWidth="1"/>
    <col min="3330" max="3330" width="85.140625" style="479" customWidth="1"/>
    <col min="3331" max="3331" width="18.5703125" style="479" customWidth="1"/>
    <col min="3332" max="3332" width="11.7109375" style="479" customWidth="1"/>
    <col min="3333" max="3584" width="9.140625" style="479"/>
    <col min="3585" max="3585" width="8.140625" style="479" customWidth="1"/>
    <col min="3586" max="3586" width="85.140625" style="479" customWidth="1"/>
    <col min="3587" max="3587" width="18.5703125" style="479" customWidth="1"/>
    <col min="3588" max="3588" width="11.7109375" style="479" customWidth="1"/>
    <col min="3589" max="3840" width="9.140625" style="479"/>
    <col min="3841" max="3841" width="8.140625" style="479" customWidth="1"/>
    <col min="3842" max="3842" width="85.140625" style="479" customWidth="1"/>
    <col min="3843" max="3843" width="18.5703125" style="479" customWidth="1"/>
    <col min="3844" max="3844" width="11.7109375" style="479" customWidth="1"/>
    <col min="3845" max="4096" width="9.140625" style="479"/>
    <col min="4097" max="4097" width="8.140625" style="479" customWidth="1"/>
    <col min="4098" max="4098" width="85.140625" style="479" customWidth="1"/>
    <col min="4099" max="4099" width="18.5703125" style="479" customWidth="1"/>
    <col min="4100" max="4100" width="11.7109375" style="479" customWidth="1"/>
    <col min="4101" max="4352" width="9.140625" style="479"/>
    <col min="4353" max="4353" width="8.140625" style="479" customWidth="1"/>
    <col min="4354" max="4354" width="85.140625" style="479" customWidth="1"/>
    <col min="4355" max="4355" width="18.5703125" style="479" customWidth="1"/>
    <col min="4356" max="4356" width="11.7109375" style="479" customWidth="1"/>
    <col min="4357" max="4608" width="9.140625" style="479"/>
    <col min="4609" max="4609" width="8.140625" style="479" customWidth="1"/>
    <col min="4610" max="4610" width="85.140625" style="479" customWidth="1"/>
    <col min="4611" max="4611" width="18.5703125" style="479" customWidth="1"/>
    <col min="4612" max="4612" width="11.7109375" style="479" customWidth="1"/>
    <col min="4613" max="4864" width="9.140625" style="479"/>
    <col min="4865" max="4865" width="8.140625" style="479" customWidth="1"/>
    <col min="4866" max="4866" width="85.140625" style="479" customWidth="1"/>
    <col min="4867" max="4867" width="18.5703125" style="479" customWidth="1"/>
    <col min="4868" max="4868" width="11.7109375" style="479" customWidth="1"/>
    <col min="4869" max="5120" width="9.140625" style="479"/>
    <col min="5121" max="5121" width="8.140625" style="479" customWidth="1"/>
    <col min="5122" max="5122" width="85.140625" style="479" customWidth="1"/>
    <col min="5123" max="5123" width="18.5703125" style="479" customWidth="1"/>
    <col min="5124" max="5124" width="11.7109375" style="479" customWidth="1"/>
    <col min="5125" max="5376" width="9.140625" style="479"/>
    <col min="5377" max="5377" width="8.140625" style="479" customWidth="1"/>
    <col min="5378" max="5378" width="85.140625" style="479" customWidth="1"/>
    <col min="5379" max="5379" width="18.5703125" style="479" customWidth="1"/>
    <col min="5380" max="5380" width="11.7109375" style="479" customWidth="1"/>
    <col min="5381" max="5632" width="9.140625" style="479"/>
    <col min="5633" max="5633" width="8.140625" style="479" customWidth="1"/>
    <col min="5634" max="5634" width="85.140625" style="479" customWidth="1"/>
    <col min="5635" max="5635" width="18.5703125" style="479" customWidth="1"/>
    <col min="5636" max="5636" width="11.7109375" style="479" customWidth="1"/>
    <col min="5637" max="5888" width="9.140625" style="479"/>
    <col min="5889" max="5889" width="8.140625" style="479" customWidth="1"/>
    <col min="5890" max="5890" width="85.140625" style="479" customWidth="1"/>
    <col min="5891" max="5891" width="18.5703125" style="479" customWidth="1"/>
    <col min="5892" max="5892" width="11.7109375" style="479" customWidth="1"/>
    <col min="5893" max="6144" width="9.140625" style="479"/>
    <col min="6145" max="6145" width="8.140625" style="479" customWidth="1"/>
    <col min="6146" max="6146" width="85.140625" style="479" customWidth="1"/>
    <col min="6147" max="6147" width="18.5703125" style="479" customWidth="1"/>
    <col min="6148" max="6148" width="11.7109375" style="479" customWidth="1"/>
    <col min="6149" max="6400" width="9.140625" style="479"/>
    <col min="6401" max="6401" width="8.140625" style="479" customWidth="1"/>
    <col min="6402" max="6402" width="85.140625" style="479" customWidth="1"/>
    <col min="6403" max="6403" width="18.5703125" style="479" customWidth="1"/>
    <col min="6404" max="6404" width="11.7109375" style="479" customWidth="1"/>
    <col min="6405" max="6656" width="9.140625" style="479"/>
    <col min="6657" max="6657" width="8.140625" style="479" customWidth="1"/>
    <col min="6658" max="6658" width="85.140625" style="479" customWidth="1"/>
    <col min="6659" max="6659" width="18.5703125" style="479" customWidth="1"/>
    <col min="6660" max="6660" width="11.7109375" style="479" customWidth="1"/>
    <col min="6661" max="6912" width="9.140625" style="479"/>
    <col min="6913" max="6913" width="8.140625" style="479" customWidth="1"/>
    <col min="6914" max="6914" width="85.140625" style="479" customWidth="1"/>
    <col min="6915" max="6915" width="18.5703125" style="479" customWidth="1"/>
    <col min="6916" max="6916" width="11.7109375" style="479" customWidth="1"/>
    <col min="6917" max="7168" width="9.140625" style="479"/>
    <col min="7169" max="7169" width="8.140625" style="479" customWidth="1"/>
    <col min="7170" max="7170" width="85.140625" style="479" customWidth="1"/>
    <col min="7171" max="7171" width="18.5703125" style="479" customWidth="1"/>
    <col min="7172" max="7172" width="11.7109375" style="479" customWidth="1"/>
    <col min="7173" max="7424" width="9.140625" style="479"/>
    <col min="7425" max="7425" width="8.140625" style="479" customWidth="1"/>
    <col min="7426" max="7426" width="85.140625" style="479" customWidth="1"/>
    <col min="7427" max="7427" width="18.5703125" style="479" customWidth="1"/>
    <col min="7428" max="7428" width="11.7109375" style="479" customWidth="1"/>
    <col min="7429" max="7680" width="9.140625" style="479"/>
    <col min="7681" max="7681" width="8.140625" style="479" customWidth="1"/>
    <col min="7682" max="7682" width="85.140625" style="479" customWidth="1"/>
    <col min="7683" max="7683" width="18.5703125" style="479" customWidth="1"/>
    <col min="7684" max="7684" width="11.7109375" style="479" customWidth="1"/>
    <col min="7685" max="7936" width="9.140625" style="479"/>
    <col min="7937" max="7937" width="8.140625" style="479" customWidth="1"/>
    <col min="7938" max="7938" width="85.140625" style="479" customWidth="1"/>
    <col min="7939" max="7939" width="18.5703125" style="479" customWidth="1"/>
    <col min="7940" max="7940" width="11.7109375" style="479" customWidth="1"/>
    <col min="7941" max="8192" width="9.140625" style="479"/>
    <col min="8193" max="8193" width="8.140625" style="479" customWidth="1"/>
    <col min="8194" max="8194" width="85.140625" style="479" customWidth="1"/>
    <col min="8195" max="8195" width="18.5703125" style="479" customWidth="1"/>
    <col min="8196" max="8196" width="11.7109375" style="479" customWidth="1"/>
    <col min="8197" max="8448" width="9.140625" style="479"/>
    <col min="8449" max="8449" width="8.140625" style="479" customWidth="1"/>
    <col min="8450" max="8450" width="85.140625" style="479" customWidth="1"/>
    <col min="8451" max="8451" width="18.5703125" style="479" customWidth="1"/>
    <col min="8452" max="8452" width="11.7109375" style="479" customWidth="1"/>
    <col min="8453" max="8704" width="9.140625" style="479"/>
    <col min="8705" max="8705" width="8.140625" style="479" customWidth="1"/>
    <col min="8706" max="8706" width="85.140625" style="479" customWidth="1"/>
    <col min="8707" max="8707" width="18.5703125" style="479" customWidth="1"/>
    <col min="8708" max="8708" width="11.7109375" style="479" customWidth="1"/>
    <col min="8709" max="8960" width="9.140625" style="479"/>
    <col min="8961" max="8961" width="8.140625" style="479" customWidth="1"/>
    <col min="8962" max="8962" width="85.140625" style="479" customWidth="1"/>
    <col min="8963" max="8963" width="18.5703125" style="479" customWidth="1"/>
    <col min="8964" max="8964" width="11.7109375" style="479" customWidth="1"/>
    <col min="8965" max="9216" width="9.140625" style="479"/>
    <col min="9217" max="9217" width="8.140625" style="479" customWidth="1"/>
    <col min="9218" max="9218" width="85.140625" style="479" customWidth="1"/>
    <col min="9219" max="9219" width="18.5703125" style="479" customWidth="1"/>
    <col min="9220" max="9220" width="11.7109375" style="479" customWidth="1"/>
    <col min="9221" max="9472" width="9.140625" style="479"/>
    <col min="9473" max="9473" width="8.140625" style="479" customWidth="1"/>
    <col min="9474" max="9474" width="85.140625" style="479" customWidth="1"/>
    <col min="9475" max="9475" width="18.5703125" style="479" customWidth="1"/>
    <col min="9476" max="9476" width="11.7109375" style="479" customWidth="1"/>
    <col min="9477" max="9728" width="9.140625" style="479"/>
    <col min="9729" max="9729" width="8.140625" style="479" customWidth="1"/>
    <col min="9730" max="9730" width="85.140625" style="479" customWidth="1"/>
    <col min="9731" max="9731" width="18.5703125" style="479" customWidth="1"/>
    <col min="9732" max="9732" width="11.7109375" style="479" customWidth="1"/>
    <col min="9733" max="9984" width="9.140625" style="479"/>
    <col min="9985" max="9985" width="8.140625" style="479" customWidth="1"/>
    <col min="9986" max="9986" width="85.140625" style="479" customWidth="1"/>
    <col min="9987" max="9987" width="18.5703125" style="479" customWidth="1"/>
    <col min="9988" max="9988" width="11.7109375" style="479" customWidth="1"/>
    <col min="9989" max="10240" width="9.140625" style="479"/>
    <col min="10241" max="10241" width="8.140625" style="479" customWidth="1"/>
    <col min="10242" max="10242" width="85.140625" style="479" customWidth="1"/>
    <col min="10243" max="10243" width="18.5703125" style="479" customWidth="1"/>
    <col min="10244" max="10244" width="11.7109375" style="479" customWidth="1"/>
    <col min="10245" max="10496" width="9.140625" style="479"/>
    <col min="10497" max="10497" width="8.140625" style="479" customWidth="1"/>
    <col min="10498" max="10498" width="85.140625" style="479" customWidth="1"/>
    <col min="10499" max="10499" width="18.5703125" style="479" customWidth="1"/>
    <col min="10500" max="10500" width="11.7109375" style="479" customWidth="1"/>
    <col min="10501" max="10752" width="9.140625" style="479"/>
    <col min="10753" max="10753" width="8.140625" style="479" customWidth="1"/>
    <col min="10754" max="10754" width="85.140625" style="479" customWidth="1"/>
    <col min="10755" max="10755" width="18.5703125" style="479" customWidth="1"/>
    <col min="10756" max="10756" width="11.7109375" style="479" customWidth="1"/>
    <col min="10757" max="11008" width="9.140625" style="479"/>
    <col min="11009" max="11009" width="8.140625" style="479" customWidth="1"/>
    <col min="11010" max="11010" width="85.140625" style="479" customWidth="1"/>
    <col min="11011" max="11011" width="18.5703125" style="479" customWidth="1"/>
    <col min="11012" max="11012" width="11.7109375" style="479" customWidth="1"/>
    <col min="11013" max="11264" width="9.140625" style="479"/>
    <col min="11265" max="11265" width="8.140625" style="479" customWidth="1"/>
    <col min="11266" max="11266" width="85.140625" style="479" customWidth="1"/>
    <col min="11267" max="11267" width="18.5703125" style="479" customWidth="1"/>
    <col min="11268" max="11268" width="11.7109375" style="479" customWidth="1"/>
    <col min="11269" max="11520" width="9.140625" style="479"/>
    <col min="11521" max="11521" width="8.140625" style="479" customWidth="1"/>
    <col min="11522" max="11522" width="85.140625" style="479" customWidth="1"/>
    <col min="11523" max="11523" width="18.5703125" style="479" customWidth="1"/>
    <col min="11524" max="11524" width="11.7109375" style="479" customWidth="1"/>
    <col min="11525" max="11776" width="9.140625" style="479"/>
    <col min="11777" max="11777" width="8.140625" style="479" customWidth="1"/>
    <col min="11778" max="11778" width="85.140625" style="479" customWidth="1"/>
    <col min="11779" max="11779" width="18.5703125" style="479" customWidth="1"/>
    <col min="11780" max="11780" width="11.7109375" style="479" customWidth="1"/>
    <col min="11781" max="12032" width="9.140625" style="479"/>
    <col min="12033" max="12033" width="8.140625" style="479" customWidth="1"/>
    <col min="12034" max="12034" width="85.140625" style="479" customWidth="1"/>
    <col min="12035" max="12035" width="18.5703125" style="479" customWidth="1"/>
    <col min="12036" max="12036" width="11.7109375" style="479" customWidth="1"/>
    <col min="12037" max="12288" width="9.140625" style="479"/>
    <col min="12289" max="12289" width="8.140625" style="479" customWidth="1"/>
    <col min="12290" max="12290" width="85.140625" style="479" customWidth="1"/>
    <col min="12291" max="12291" width="18.5703125" style="479" customWidth="1"/>
    <col min="12292" max="12292" width="11.7109375" style="479" customWidth="1"/>
    <col min="12293" max="12544" width="9.140625" style="479"/>
    <col min="12545" max="12545" width="8.140625" style="479" customWidth="1"/>
    <col min="12546" max="12546" width="85.140625" style="479" customWidth="1"/>
    <col min="12547" max="12547" width="18.5703125" style="479" customWidth="1"/>
    <col min="12548" max="12548" width="11.7109375" style="479" customWidth="1"/>
    <col min="12549" max="12800" width="9.140625" style="479"/>
    <col min="12801" max="12801" width="8.140625" style="479" customWidth="1"/>
    <col min="12802" max="12802" width="85.140625" style="479" customWidth="1"/>
    <col min="12803" max="12803" width="18.5703125" style="479" customWidth="1"/>
    <col min="12804" max="12804" width="11.7109375" style="479" customWidth="1"/>
    <col min="12805" max="13056" width="9.140625" style="479"/>
    <col min="13057" max="13057" width="8.140625" style="479" customWidth="1"/>
    <col min="13058" max="13058" width="85.140625" style="479" customWidth="1"/>
    <col min="13059" max="13059" width="18.5703125" style="479" customWidth="1"/>
    <col min="13060" max="13060" width="11.7109375" style="479" customWidth="1"/>
    <col min="13061" max="13312" width="9.140625" style="479"/>
    <col min="13313" max="13313" width="8.140625" style="479" customWidth="1"/>
    <col min="13314" max="13314" width="85.140625" style="479" customWidth="1"/>
    <col min="13315" max="13315" width="18.5703125" style="479" customWidth="1"/>
    <col min="13316" max="13316" width="11.7109375" style="479" customWidth="1"/>
    <col min="13317" max="13568" width="9.140625" style="479"/>
    <col min="13569" max="13569" width="8.140625" style="479" customWidth="1"/>
    <col min="13570" max="13570" width="85.140625" style="479" customWidth="1"/>
    <col min="13571" max="13571" width="18.5703125" style="479" customWidth="1"/>
    <col min="13572" max="13572" width="11.7109375" style="479" customWidth="1"/>
    <col min="13573" max="13824" width="9.140625" style="479"/>
    <col min="13825" max="13825" width="8.140625" style="479" customWidth="1"/>
    <col min="13826" max="13826" width="85.140625" style="479" customWidth="1"/>
    <col min="13827" max="13827" width="18.5703125" style="479" customWidth="1"/>
    <col min="13828" max="13828" width="11.7109375" style="479" customWidth="1"/>
    <col min="13829" max="14080" width="9.140625" style="479"/>
    <col min="14081" max="14081" width="8.140625" style="479" customWidth="1"/>
    <col min="14082" max="14082" width="85.140625" style="479" customWidth="1"/>
    <col min="14083" max="14083" width="18.5703125" style="479" customWidth="1"/>
    <col min="14084" max="14084" width="11.7109375" style="479" customWidth="1"/>
    <col min="14085" max="14336" width="9.140625" style="479"/>
    <col min="14337" max="14337" width="8.140625" style="479" customWidth="1"/>
    <col min="14338" max="14338" width="85.140625" style="479" customWidth="1"/>
    <col min="14339" max="14339" width="18.5703125" style="479" customWidth="1"/>
    <col min="14340" max="14340" width="11.7109375" style="479" customWidth="1"/>
    <col min="14341" max="14592" width="9.140625" style="479"/>
    <col min="14593" max="14593" width="8.140625" style="479" customWidth="1"/>
    <col min="14594" max="14594" width="85.140625" style="479" customWidth="1"/>
    <col min="14595" max="14595" width="18.5703125" style="479" customWidth="1"/>
    <col min="14596" max="14596" width="11.7109375" style="479" customWidth="1"/>
    <col min="14597" max="14848" width="9.140625" style="479"/>
    <col min="14849" max="14849" width="8.140625" style="479" customWidth="1"/>
    <col min="14850" max="14850" width="85.140625" style="479" customWidth="1"/>
    <col min="14851" max="14851" width="18.5703125" style="479" customWidth="1"/>
    <col min="14852" max="14852" width="11.7109375" style="479" customWidth="1"/>
    <col min="14853" max="15104" width="9.140625" style="479"/>
    <col min="15105" max="15105" width="8.140625" style="479" customWidth="1"/>
    <col min="15106" max="15106" width="85.140625" style="479" customWidth="1"/>
    <col min="15107" max="15107" width="18.5703125" style="479" customWidth="1"/>
    <col min="15108" max="15108" width="11.7109375" style="479" customWidth="1"/>
    <col min="15109" max="15360" width="9.140625" style="479"/>
    <col min="15361" max="15361" width="8.140625" style="479" customWidth="1"/>
    <col min="15362" max="15362" width="85.140625" style="479" customWidth="1"/>
    <col min="15363" max="15363" width="18.5703125" style="479" customWidth="1"/>
    <col min="15364" max="15364" width="11.7109375" style="479" customWidth="1"/>
    <col min="15365" max="15616" width="9.140625" style="479"/>
    <col min="15617" max="15617" width="8.140625" style="479" customWidth="1"/>
    <col min="15618" max="15618" width="85.140625" style="479" customWidth="1"/>
    <col min="15619" max="15619" width="18.5703125" style="479" customWidth="1"/>
    <col min="15620" max="15620" width="11.7109375" style="479" customWidth="1"/>
    <col min="15621" max="15872" width="9.140625" style="479"/>
    <col min="15873" max="15873" width="8.140625" style="479" customWidth="1"/>
    <col min="15874" max="15874" width="85.140625" style="479" customWidth="1"/>
    <col min="15875" max="15875" width="18.5703125" style="479" customWidth="1"/>
    <col min="15876" max="15876" width="11.7109375" style="479" customWidth="1"/>
    <col min="15877" max="16128" width="9.140625" style="479"/>
    <col min="16129" max="16129" width="8.140625" style="479" customWidth="1"/>
    <col min="16130" max="16130" width="85.140625" style="479" customWidth="1"/>
    <col min="16131" max="16131" width="18.5703125" style="479" customWidth="1"/>
    <col min="16132" max="16132" width="11.7109375" style="479" customWidth="1"/>
    <col min="16133" max="16384" width="9.140625" style="479"/>
  </cols>
  <sheetData>
    <row r="1" spans="1:4" s="471" customFormat="1" ht="22.5" customHeight="1" x14ac:dyDescent="0.25">
      <c r="A1" s="666" t="s">
        <v>564</v>
      </c>
      <c r="B1" s="666"/>
      <c r="C1" s="666"/>
      <c r="D1" s="470"/>
    </row>
    <row r="2" spans="1:4" s="475" customFormat="1" ht="15" x14ac:dyDescent="0.25">
      <c r="A2" s="472"/>
      <c r="B2" s="473" t="str">
        <f>CONCATENATE([1]ALAPADATOK!A3)</f>
        <v>Demecser Város Önkormányzata</v>
      </c>
      <c r="C2" s="473"/>
      <c r="D2" s="474"/>
    </row>
    <row r="3" spans="1:4" s="475" customFormat="1" ht="15" x14ac:dyDescent="0.25">
      <c r="A3" s="473"/>
      <c r="B3" s="473" t="str">
        <f>CONCATENATE([1]ALAPADATOK!D7," ÉVI KÖLTSÉGVETÉS")</f>
        <v>2021. ÉVI KÖLTSÉGVETÉS</v>
      </c>
      <c r="C3" s="473"/>
      <c r="D3" s="474"/>
    </row>
    <row r="4" spans="1:4" s="475" customFormat="1" ht="15" x14ac:dyDescent="0.25">
      <c r="A4" s="473"/>
      <c r="B4" s="473" t="s">
        <v>0</v>
      </c>
      <c r="C4" s="473"/>
      <c r="D4" s="474"/>
    </row>
    <row r="5" spans="1:4" x14ac:dyDescent="0.2">
      <c r="A5" s="476"/>
      <c r="B5" s="476"/>
      <c r="C5" s="477"/>
    </row>
    <row r="6" spans="1:4" ht="15.2" customHeight="1" x14ac:dyDescent="0.2">
      <c r="A6" s="668" t="s">
        <v>1</v>
      </c>
      <c r="B6" s="668"/>
      <c r="C6" s="668"/>
    </row>
    <row r="7" spans="1:4" ht="15.2" customHeight="1" thickBot="1" x14ac:dyDescent="0.25">
      <c r="A7" s="669" t="s">
        <v>2</v>
      </c>
      <c r="B7" s="669"/>
      <c r="C7" s="2" t="s">
        <v>545</v>
      </c>
    </row>
    <row r="8" spans="1:4" ht="24" customHeight="1" thickBot="1" x14ac:dyDescent="0.25">
      <c r="A8" s="3" t="s">
        <v>3</v>
      </c>
      <c r="B8" s="4" t="s">
        <v>4</v>
      </c>
      <c r="C8" s="5" t="str">
        <f>+CONCATENATE(LEFT([1]KV_ÖSSZEFÜGGÉSEK!A5,4),". évi előirányzat")</f>
        <v>2021. évi előirányzat</v>
      </c>
    </row>
    <row r="9" spans="1:4" s="481" customFormat="1" ht="12" customHeight="1" thickBot="1" x14ac:dyDescent="0.25">
      <c r="A9" s="6"/>
      <c r="B9" s="7" t="s">
        <v>5</v>
      </c>
      <c r="C9" s="8" t="s">
        <v>6</v>
      </c>
      <c r="D9" s="480"/>
    </row>
    <row r="10" spans="1:4" s="481" customFormat="1" ht="12.75" thickBot="1" x14ac:dyDescent="0.25">
      <c r="A10" s="482" t="s">
        <v>7</v>
      </c>
      <c r="B10" s="483" t="s">
        <v>8</v>
      </c>
      <c r="C10" s="484">
        <f>+C11+C12+C13+C14+C15+C16</f>
        <v>618286390</v>
      </c>
      <c r="D10" s="480"/>
    </row>
    <row r="11" spans="1:4" s="481" customFormat="1" ht="12" customHeight="1" x14ac:dyDescent="0.2">
      <c r="A11" s="485" t="s">
        <v>9</v>
      </c>
      <c r="B11" s="486" t="s">
        <v>10</v>
      </c>
      <c r="C11" s="487">
        <v>229319980</v>
      </c>
      <c r="D11" s="480"/>
    </row>
    <row r="12" spans="1:4" s="481" customFormat="1" ht="12" customHeight="1" x14ac:dyDescent="0.2">
      <c r="A12" s="488" t="s">
        <v>11</v>
      </c>
      <c r="B12" s="489" t="s">
        <v>12</v>
      </c>
      <c r="C12" s="490">
        <v>150867730</v>
      </c>
      <c r="D12" s="480"/>
    </row>
    <row r="13" spans="1:4" s="481" customFormat="1" ht="12" customHeight="1" x14ac:dyDescent="0.2">
      <c r="A13" s="488" t="s">
        <v>13</v>
      </c>
      <c r="B13" s="489" t="s">
        <v>14</v>
      </c>
      <c r="C13" s="490">
        <v>188652588</v>
      </c>
      <c r="D13" s="480"/>
    </row>
    <row r="14" spans="1:4" s="481" customFormat="1" ht="12" customHeight="1" x14ac:dyDescent="0.2">
      <c r="A14" s="488" t="s">
        <v>15</v>
      </c>
      <c r="B14" s="489" t="s">
        <v>16</v>
      </c>
      <c r="C14" s="490">
        <v>9446092</v>
      </c>
      <c r="D14" s="480"/>
    </row>
    <row r="15" spans="1:4" s="481" customFormat="1" ht="12" customHeight="1" x14ac:dyDescent="0.2">
      <c r="A15" s="488" t="s">
        <v>17</v>
      </c>
      <c r="B15" s="491" t="s">
        <v>18</v>
      </c>
      <c r="C15" s="490">
        <v>40000000</v>
      </c>
      <c r="D15" s="480"/>
    </row>
    <row r="16" spans="1:4" s="481" customFormat="1" ht="12.75" thickBot="1" x14ac:dyDescent="0.25">
      <c r="A16" s="492" t="s">
        <v>19</v>
      </c>
      <c r="B16" s="493" t="s">
        <v>20</v>
      </c>
      <c r="C16" s="490"/>
      <c r="D16" s="480"/>
    </row>
    <row r="17" spans="1:4" s="481" customFormat="1" ht="12.75" thickBot="1" x14ac:dyDescent="0.25">
      <c r="A17" s="482" t="s">
        <v>21</v>
      </c>
      <c r="B17" s="494" t="s">
        <v>22</v>
      </c>
      <c r="C17" s="484">
        <f>+C18+C19+C20+C21+C22</f>
        <v>0</v>
      </c>
      <c r="D17" s="480"/>
    </row>
    <row r="18" spans="1:4" s="481" customFormat="1" ht="12" customHeight="1" x14ac:dyDescent="0.2">
      <c r="A18" s="485" t="s">
        <v>23</v>
      </c>
      <c r="B18" s="486" t="s">
        <v>24</v>
      </c>
      <c r="C18" s="487"/>
      <c r="D18" s="480"/>
    </row>
    <row r="19" spans="1:4" s="481" customFormat="1" ht="12" customHeight="1" x14ac:dyDescent="0.2">
      <c r="A19" s="488" t="s">
        <v>25</v>
      </c>
      <c r="B19" s="489" t="s">
        <v>26</v>
      </c>
      <c r="C19" s="490"/>
      <c r="D19" s="480"/>
    </row>
    <row r="20" spans="1:4" s="481" customFormat="1" ht="12" customHeight="1" x14ac:dyDescent="0.2">
      <c r="A20" s="488" t="s">
        <v>27</v>
      </c>
      <c r="B20" s="489" t="s">
        <v>28</v>
      </c>
      <c r="C20" s="490"/>
      <c r="D20" s="480"/>
    </row>
    <row r="21" spans="1:4" s="481" customFormat="1" ht="12" customHeight="1" x14ac:dyDescent="0.2">
      <c r="A21" s="488" t="s">
        <v>29</v>
      </c>
      <c r="B21" s="489" t="s">
        <v>30</v>
      </c>
      <c r="C21" s="490"/>
      <c r="D21" s="480"/>
    </row>
    <row r="22" spans="1:4" s="481" customFormat="1" ht="12" customHeight="1" x14ac:dyDescent="0.2">
      <c r="A22" s="488" t="s">
        <v>31</v>
      </c>
      <c r="B22" s="489" t="s">
        <v>32</v>
      </c>
      <c r="C22" s="490"/>
      <c r="D22" s="480"/>
    </row>
    <row r="23" spans="1:4" s="481" customFormat="1" ht="12" customHeight="1" thickBot="1" x14ac:dyDescent="0.25">
      <c r="A23" s="492" t="s">
        <v>33</v>
      </c>
      <c r="B23" s="493" t="s">
        <v>34</v>
      </c>
      <c r="C23" s="495"/>
      <c r="D23" s="480"/>
    </row>
    <row r="24" spans="1:4" s="481" customFormat="1" ht="12.75" thickBot="1" x14ac:dyDescent="0.25">
      <c r="A24" s="482" t="s">
        <v>35</v>
      </c>
      <c r="B24" s="483" t="s">
        <v>36</v>
      </c>
      <c r="C24" s="484">
        <f>+C25+C26+C27+C28+C29</f>
        <v>9711870</v>
      </c>
      <c r="D24" s="480"/>
    </row>
    <row r="25" spans="1:4" s="481" customFormat="1" ht="12" customHeight="1" x14ac:dyDescent="0.2">
      <c r="A25" s="485" t="s">
        <v>37</v>
      </c>
      <c r="B25" s="486" t="s">
        <v>38</v>
      </c>
      <c r="C25" s="487">
        <v>9711870</v>
      </c>
      <c r="D25" s="480"/>
    </row>
    <row r="26" spans="1:4" s="481" customFormat="1" ht="12" customHeight="1" x14ac:dyDescent="0.2">
      <c r="A26" s="488" t="s">
        <v>39</v>
      </c>
      <c r="B26" s="489" t="s">
        <v>40</v>
      </c>
      <c r="C26" s="490"/>
      <c r="D26" s="480"/>
    </row>
    <row r="27" spans="1:4" s="481" customFormat="1" ht="12" customHeight="1" x14ac:dyDescent="0.2">
      <c r="A27" s="488" t="s">
        <v>41</v>
      </c>
      <c r="B27" s="489" t="s">
        <v>42</v>
      </c>
      <c r="C27" s="490"/>
      <c r="D27" s="480"/>
    </row>
    <row r="28" spans="1:4" s="481" customFormat="1" ht="12" customHeight="1" x14ac:dyDescent="0.2">
      <c r="A28" s="488" t="s">
        <v>43</v>
      </c>
      <c r="B28" s="489" t="s">
        <v>44</v>
      </c>
      <c r="C28" s="490"/>
      <c r="D28" s="480"/>
    </row>
    <row r="29" spans="1:4" s="481" customFormat="1" ht="12" customHeight="1" x14ac:dyDescent="0.2">
      <c r="A29" s="488" t="s">
        <v>45</v>
      </c>
      <c r="B29" s="489" t="s">
        <v>46</v>
      </c>
      <c r="C29" s="490"/>
      <c r="D29" s="480"/>
    </row>
    <row r="30" spans="1:4" s="500" customFormat="1" ht="12" customHeight="1" thickBot="1" x14ac:dyDescent="0.3">
      <c r="A30" s="496" t="s">
        <v>47</v>
      </c>
      <c r="B30" s="497" t="s">
        <v>48</v>
      </c>
      <c r="C30" s="498"/>
      <c r="D30" s="499"/>
    </row>
    <row r="31" spans="1:4" s="481" customFormat="1" ht="12.75" thickBot="1" x14ac:dyDescent="0.25">
      <c r="A31" s="482" t="s">
        <v>49</v>
      </c>
      <c r="B31" s="483" t="s">
        <v>50</v>
      </c>
      <c r="C31" s="501">
        <f>SUM(C32:C38)</f>
        <v>28000000</v>
      </c>
      <c r="D31" s="480"/>
    </row>
    <row r="32" spans="1:4" s="481" customFormat="1" ht="12" customHeight="1" x14ac:dyDescent="0.2">
      <c r="A32" s="485" t="s">
        <v>51</v>
      </c>
      <c r="B32" s="486" t="s">
        <v>52</v>
      </c>
      <c r="C32" s="487"/>
      <c r="D32" s="480"/>
    </row>
    <row r="33" spans="1:4" s="481" customFormat="1" ht="12" customHeight="1" x14ac:dyDescent="0.2">
      <c r="A33" s="488" t="s">
        <v>53</v>
      </c>
      <c r="B33" s="489" t="s">
        <v>54</v>
      </c>
      <c r="C33" s="490"/>
      <c r="D33" s="480"/>
    </row>
    <row r="34" spans="1:4" s="481" customFormat="1" ht="12" customHeight="1" x14ac:dyDescent="0.2">
      <c r="A34" s="488" t="s">
        <v>55</v>
      </c>
      <c r="B34" s="489" t="s">
        <v>56</v>
      </c>
      <c r="C34" s="490">
        <v>23000000</v>
      </c>
      <c r="D34" s="480"/>
    </row>
    <row r="35" spans="1:4" s="481" customFormat="1" ht="12" customHeight="1" x14ac:dyDescent="0.2">
      <c r="A35" s="488" t="s">
        <v>57</v>
      </c>
      <c r="B35" s="489" t="s">
        <v>58</v>
      </c>
      <c r="C35" s="490">
        <v>200000</v>
      </c>
      <c r="D35" s="480"/>
    </row>
    <row r="36" spans="1:4" s="481" customFormat="1" ht="12" customHeight="1" x14ac:dyDescent="0.2">
      <c r="A36" s="488" t="s">
        <v>59</v>
      </c>
      <c r="B36" s="489" t="s">
        <v>60</v>
      </c>
      <c r="C36" s="490"/>
      <c r="D36" s="480"/>
    </row>
    <row r="37" spans="1:4" s="481" customFormat="1" ht="12" customHeight="1" x14ac:dyDescent="0.2">
      <c r="A37" s="488" t="s">
        <v>61</v>
      </c>
      <c r="B37" s="489" t="s">
        <v>62</v>
      </c>
      <c r="C37" s="490">
        <v>800000</v>
      </c>
      <c r="D37" s="480"/>
    </row>
    <row r="38" spans="1:4" s="481" customFormat="1" ht="12" customHeight="1" thickBot="1" x14ac:dyDescent="0.25">
      <c r="A38" s="492" t="s">
        <v>63</v>
      </c>
      <c r="B38" s="502" t="s">
        <v>64</v>
      </c>
      <c r="C38" s="495">
        <v>4000000</v>
      </c>
      <c r="D38" s="480"/>
    </row>
    <row r="39" spans="1:4" s="481" customFormat="1" ht="12.75" thickBot="1" x14ac:dyDescent="0.25">
      <c r="A39" s="482" t="s">
        <v>65</v>
      </c>
      <c r="B39" s="483" t="s">
        <v>66</v>
      </c>
      <c r="C39" s="484">
        <f>SUM(C40:C50)</f>
        <v>143847894</v>
      </c>
      <c r="D39" s="480"/>
    </row>
    <row r="40" spans="1:4" s="481" customFormat="1" ht="12" customHeight="1" x14ac:dyDescent="0.2">
      <c r="A40" s="485" t="s">
        <v>67</v>
      </c>
      <c r="B40" s="486" t="s">
        <v>68</v>
      </c>
      <c r="C40" s="487">
        <v>52000</v>
      </c>
      <c r="D40" s="480"/>
    </row>
    <row r="41" spans="1:4" s="481" customFormat="1" ht="12" customHeight="1" x14ac:dyDescent="0.2">
      <c r="A41" s="488" t="s">
        <v>69</v>
      </c>
      <c r="B41" s="489" t="s">
        <v>70</v>
      </c>
      <c r="C41" s="490">
        <v>46165655</v>
      </c>
      <c r="D41" s="480"/>
    </row>
    <row r="42" spans="1:4" s="481" customFormat="1" ht="12" customHeight="1" x14ac:dyDescent="0.2">
      <c r="A42" s="488" t="s">
        <v>71</v>
      </c>
      <c r="B42" s="489" t="s">
        <v>72</v>
      </c>
      <c r="C42" s="490">
        <v>500000</v>
      </c>
      <c r="D42" s="480"/>
    </row>
    <row r="43" spans="1:4" s="481" customFormat="1" ht="12" customHeight="1" x14ac:dyDescent="0.2">
      <c r="A43" s="488" t="s">
        <v>73</v>
      </c>
      <c r="B43" s="489" t="s">
        <v>74</v>
      </c>
      <c r="C43" s="490">
        <v>10000000</v>
      </c>
      <c r="D43" s="480"/>
    </row>
    <row r="44" spans="1:4" s="481" customFormat="1" ht="12" customHeight="1" x14ac:dyDescent="0.2">
      <c r="A44" s="488" t="s">
        <v>75</v>
      </c>
      <c r="B44" s="489" t="s">
        <v>76</v>
      </c>
      <c r="C44" s="503">
        <v>26108671</v>
      </c>
      <c r="D44" s="480"/>
    </row>
    <row r="45" spans="1:4" s="481" customFormat="1" ht="12" customHeight="1" x14ac:dyDescent="0.2">
      <c r="A45" s="488" t="s">
        <v>77</v>
      </c>
      <c r="B45" s="489" t="s">
        <v>78</v>
      </c>
      <c r="C45" s="490">
        <v>38526184</v>
      </c>
      <c r="D45" s="480"/>
    </row>
    <row r="46" spans="1:4" s="481" customFormat="1" ht="12" customHeight="1" x14ac:dyDescent="0.2">
      <c r="A46" s="488" t="s">
        <v>79</v>
      </c>
      <c r="B46" s="489" t="s">
        <v>80</v>
      </c>
      <c r="C46" s="490">
        <v>19245384</v>
      </c>
      <c r="D46" s="480"/>
    </row>
    <row r="47" spans="1:4" s="481" customFormat="1" ht="12" customHeight="1" x14ac:dyDescent="0.2">
      <c r="A47" s="488" t="s">
        <v>81</v>
      </c>
      <c r="B47" s="489" t="s">
        <v>82</v>
      </c>
      <c r="C47" s="490"/>
      <c r="D47" s="480"/>
    </row>
    <row r="48" spans="1:4" s="481" customFormat="1" ht="12" customHeight="1" x14ac:dyDescent="0.2">
      <c r="A48" s="488" t="s">
        <v>83</v>
      </c>
      <c r="B48" s="489" t="s">
        <v>84</v>
      </c>
      <c r="C48" s="504"/>
      <c r="D48" s="480"/>
    </row>
    <row r="49" spans="1:4" s="481" customFormat="1" ht="12" customHeight="1" x14ac:dyDescent="0.2">
      <c r="A49" s="492" t="s">
        <v>85</v>
      </c>
      <c r="B49" s="505" t="s">
        <v>86</v>
      </c>
      <c r="C49" s="506"/>
      <c r="D49" s="480"/>
    </row>
    <row r="50" spans="1:4" s="481" customFormat="1" ht="12" customHeight="1" thickBot="1" x14ac:dyDescent="0.25">
      <c r="A50" s="492" t="s">
        <v>87</v>
      </c>
      <c r="B50" s="493" t="s">
        <v>88</v>
      </c>
      <c r="C50" s="506">
        <v>3250000</v>
      </c>
      <c r="D50" s="480"/>
    </row>
    <row r="51" spans="1:4" s="481" customFormat="1" ht="12.75" thickBot="1" x14ac:dyDescent="0.25">
      <c r="A51" s="482" t="s">
        <v>89</v>
      </c>
      <c r="B51" s="483" t="s">
        <v>90</v>
      </c>
      <c r="C51" s="484">
        <f>SUM(C52:C56)</f>
        <v>0</v>
      </c>
      <c r="D51" s="480"/>
    </row>
    <row r="52" spans="1:4" s="481" customFormat="1" ht="12" customHeight="1" x14ac:dyDescent="0.2">
      <c r="A52" s="485" t="s">
        <v>91</v>
      </c>
      <c r="B52" s="486" t="s">
        <v>92</v>
      </c>
      <c r="C52" s="507"/>
      <c r="D52" s="480"/>
    </row>
    <row r="53" spans="1:4" s="481" customFormat="1" ht="12" customHeight="1" x14ac:dyDescent="0.2">
      <c r="A53" s="488" t="s">
        <v>93</v>
      </c>
      <c r="B53" s="489" t="s">
        <v>94</v>
      </c>
      <c r="C53" s="504"/>
      <c r="D53" s="480"/>
    </row>
    <row r="54" spans="1:4" s="481" customFormat="1" ht="12" customHeight="1" x14ac:dyDescent="0.2">
      <c r="A54" s="488" t="s">
        <v>95</v>
      </c>
      <c r="B54" s="489" t="s">
        <v>96</v>
      </c>
      <c r="C54" s="504"/>
      <c r="D54" s="480"/>
    </row>
    <row r="55" spans="1:4" s="481" customFormat="1" ht="12" customHeight="1" x14ac:dyDescent="0.2">
      <c r="A55" s="488" t="s">
        <v>97</v>
      </c>
      <c r="B55" s="489" t="s">
        <v>98</v>
      </c>
      <c r="C55" s="504"/>
      <c r="D55" s="480"/>
    </row>
    <row r="56" spans="1:4" s="481" customFormat="1" ht="12" customHeight="1" thickBot="1" x14ac:dyDescent="0.25">
      <c r="A56" s="492" t="s">
        <v>99</v>
      </c>
      <c r="B56" s="493" t="s">
        <v>100</v>
      </c>
      <c r="C56" s="506"/>
      <c r="D56" s="480"/>
    </row>
    <row r="57" spans="1:4" s="481" customFormat="1" ht="12.75" thickBot="1" x14ac:dyDescent="0.25">
      <c r="A57" s="482" t="s">
        <v>101</v>
      </c>
      <c r="B57" s="483" t="s">
        <v>102</v>
      </c>
      <c r="C57" s="484">
        <f>SUM(C58:C60)</f>
        <v>310041593</v>
      </c>
      <c r="D57" s="480"/>
    </row>
    <row r="58" spans="1:4" s="481" customFormat="1" ht="12" customHeight="1" x14ac:dyDescent="0.2">
      <c r="A58" s="485" t="s">
        <v>103</v>
      </c>
      <c r="B58" s="486" t="s">
        <v>104</v>
      </c>
      <c r="C58" s="487"/>
      <c r="D58" s="480"/>
    </row>
    <row r="59" spans="1:4" s="481" customFormat="1" ht="12" customHeight="1" x14ac:dyDescent="0.2">
      <c r="A59" s="488" t="s">
        <v>105</v>
      </c>
      <c r="B59" s="489" t="s">
        <v>106</v>
      </c>
      <c r="C59" s="490"/>
      <c r="D59" s="480"/>
    </row>
    <row r="60" spans="1:4" s="481" customFormat="1" ht="12" customHeight="1" x14ac:dyDescent="0.2">
      <c r="A60" s="488" t="s">
        <v>107</v>
      </c>
      <c r="B60" s="489" t="s">
        <v>108</v>
      </c>
      <c r="C60" s="490">
        <v>310041593</v>
      </c>
      <c r="D60" s="480"/>
    </row>
    <row r="61" spans="1:4" s="481" customFormat="1" ht="12" customHeight="1" thickBot="1" x14ac:dyDescent="0.25">
      <c r="A61" s="492" t="s">
        <v>109</v>
      </c>
      <c r="B61" s="493" t="s">
        <v>110</v>
      </c>
      <c r="C61" s="495"/>
      <c r="D61" s="480"/>
    </row>
    <row r="62" spans="1:4" s="481" customFormat="1" ht="12.75" thickBot="1" x14ac:dyDescent="0.25">
      <c r="A62" s="482" t="s">
        <v>111</v>
      </c>
      <c r="B62" s="494" t="s">
        <v>112</v>
      </c>
      <c r="C62" s="484">
        <f>SUM(C63:C65)</f>
        <v>15000000</v>
      </c>
      <c r="D62" s="480"/>
    </row>
    <row r="63" spans="1:4" s="481" customFormat="1" ht="12" customHeight="1" x14ac:dyDescent="0.2">
      <c r="A63" s="485" t="s">
        <v>113</v>
      </c>
      <c r="B63" s="486" t="s">
        <v>114</v>
      </c>
      <c r="C63" s="504"/>
      <c r="D63" s="480"/>
    </row>
    <row r="64" spans="1:4" s="481" customFormat="1" ht="12" customHeight="1" x14ac:dyDescent="0.2">
      <c r="A64" s="488" t="s">
        <v>115</v>
      </c>
      <c r="B64" s="489" t="s">
        <v>116</v>
      </c>
      <c r="C64" s="504"/>
      <c r="D64" s="480"/>
    </row>
    <row r="65" spans="1:4" s="481" customFormat="1" ht="12" customHeight="1" x14ac:dyDescent="0.2">
      <c r="A65" s="488" t="s">
        <v>117</v>
      </c>
      <c r="B65" s="489" t="s">
        <v>118</v>
      </c>
      <c r="C65" s="504">
        <v>15000000</v>
      </c>
      <c r="D65" s="480"/>
    </row>
    <row r="66" spans="1:4" s="481" customFormat="1" ht="12" customHeight="1" thickBot="1" x14ac:dyDescent="0.25">
      <c r="A66" s="492" t="s">
        <v>119</v>
      </c>
      <c r="B66" s="493" t="s">
        <v>120</v>
      </c>
      <c r="C66" s="504"/>
      <c r="D66" s="480"/>
    </row>
    <row r="67" spans="1:4" s="481" customFormat="1" ht="12" customHeight="1" thickBot="1" x14ac:dyDescent="0.25">
      <c r="A67" s="508" t="s">
        <v>121</v>
      </c>
      <c r="B67" s="483" t="s">
        <v>122</v>
      </c>
      <c r="C67" s="501">
        <f>+C10+C17+C24+C31+C39+C51+C57+C62</f>
        <v>1124887747</v>
      </c>
      <c r="D67" s="480"/>
    </row>
    <row r="68" spans="1:4" s="481" customFormat="1" ht="12.75" thickBot="1" x14ac:dyDescent="0.25">
      <c r="A68" s="509" t="s">
        <v>123</v>
      </c>
      <c r="B68" s="494" t="s">
        <v>124</v>
      </c>
      <c r="C68" s="484">
        <f>SUM(C69:C71)</f>
        <v>0</v>
      </c>
      <c r="D68" s="480"/>
    </row>
    <row r="69" spans="1:4" s="481" customFormat="1" ht="12" customHeight="1" x14ac:dyDescent="0.2">
      <c r="A69" s="485" t="s">
        <v>125</v>
      </c>
      <c r="B69" s="486" t="s">
        <v>126</v>
      </c>
      <c r="C69" s="504"/>
      <c r="D69" s="480"/>
    </row>
    <row r="70" spans="1:4" s="481" customFormat="1" ht="12" customHeight="1" x14ac:dyDescent="0.2">
      <c r="A70" s="488" t="s">
        <v>127</v>
      </c>
      <c r="B70" s="489" t="s">
        <v>128</v>
      </c>
      <c r="C70" s="504"/>
      <c r="D70" s="480"/>
    </row>
    <row r="71" spans="1:4" s="481" customFormat="1" ht="12" customHeight="1" thickBot="1" x14ac:dyDescent="0.25">
      <c r="A71" s="492" t="s">
        <v>129</v>
      </c>
      <c r="B71" s="510" t="s">
        <v>130</v>
      </c>
      <c r="C71" s="504"/>
      <c r="D71" s="480"/>
    </row>
    <row r="72" spans="1:4" s="481" customFormat="1" ht="12.75" thickBot="1" x14ac:dyDescent="0.25">
      <c r="A72" s="509" t="s">
        <v>131</v>
      </c>
      <c r="B72" s="494" t="s">
        <v>132</v>
      </c>
      <c r="C72" s="484">
        <f>SUM(C73:C76)</f>
        <v>0</v>
      </c>
      <c r="D72" s="480"/>
    </row>
    <row r="73" spans="1:4" s="481" customFormat="1" ht="12" customHeight="1" x14ac:dyDescent="0.2">
      <c r="A73" s="485" t="s">
        <v>133</v>
      </c>
      <c r="B73" s="486" t="s">
        <v>134</v>
      </c>
      <c r="C73" s="504"/>
      <c r="D73" s="480"/>
    </row>
    <row r="74" spans="1:4" s="481" customFormat="1" ht="12" customHeight="1" x14ac:dyDescent="0.2">
      <c r="A74" s="488" t="s">
        <v>135</v>
      </c>
      <c r="B74" s="489" t="s">
        <v>136</v>
      </c>
      <c r="C74" s="504"/>
      <c r="D74" s="480"/>
    </row>
    <row r="75" spans="1:4" s="481" customFormat="1" ht="12" customHeight="1" x14ac:dyDescent="0.2">
      <c r="A75" s="492" t="s">
        <v>137</v>
      </c>
      <c r="B75" s="505" t="s">
        <v>138</v>
      </c>
      <c r="C75" s="506"/>
      <c r="D75" s="480"/>
    </row>
    <row r="76" spans="1:4" s="481" customFormat="1" ht="12.75" thickBot="1" x14ac:dyDescent="0.25">
      <c r="A76" s="511" t="s">
        <v>139</v>
      </c>
      <c r="B76" s="512" t="s">
        <v>140</v>
      </c>
      <c r="C76" s="513"/>
      <c r="D76" s="480"/>
    </row>
    <row r="77" spans="1:4" s="481" customFormat="1" ht="12.75" thickBot="1" x14ac:dyDescent="0.25">
      <c r="A77" s="509" t="s">
        <v>141</v>
      </c>
      <c r="B77" s="494" t="s">
        <v>142</v>
      </c>
      <c r="C77" s="484">
        <f>SUM(C78:C79)</f>
        <v>554532940</v>
      </c>
      <c r="D77" s="480"/>
    </row>
    <row r="78" spans="1:4" s="481" customFormat="1" ht="12" customHeight="1" x14ac:dyDescent="0.2">
      <c r="A78" s="514" t="s">
        <v>143</v>
      </c>
      <c r="B78" s="515" t="s">
        <v>144</v>
      </c>
      <c r="C78" s="516">
        <v>554532940</v>
      </c>
      <c r="D78" s="480"/>
    </row>
    <row r="79" spans="1:4" s="481" customFormat="1" ht="12" customHeight="1" thickBot="1" x14ac:dyDescent="0.25">
      <c r="A79" s="511" t="s">
        <v>145</v>
      </c>
      <c r="B79" s="512" t="s">
        <v>146</v>
      </c>
      <c r="C79" s="513"/>
      <c r="D79" s="480"/>
    </row>
    <row r="80" spans="1:4" s="481" customFormat="1" ht="12.75" thickBot="1" x14ac:dyDescent="0.25">
      <c r="A80" s="509" t="s">
        <v>147</v>
      </c>
      <c r="B80" s="494" t="s">
        <v>148</v>
      </c>
      <c r="C80" s="484">
        <f>SUM(C81:C83)</f>
        <v>0</v>
      </c>
      <c r="D80" s="480"/>
    </row>
    <row r="81" spans="1:4" s="481" customFormat="1" ht="12" customHeight="1" x14ac:dyDescent="0.2">
      <c r="A81" s="485" t="s">
        <v>149</v>
      </c>
      <c r="B81" s="486" t="s">
        <v>150</v>
      </c>
      <c r="C81" s="504"/>
      <c r="D81" s="480"/>
    </row>
    <row r="82" spans="1:4" s="481" customFormat="1" ht="12" customHeight="1" x14ac:dyDescent="0.2">
      <c r="A82" s="488" t="s">
        <v>151</v>
      </c>
      <c r="B82" s="489" t="s">
        <v>152</v>
      </c>
      <c r="C82" s="504"/>
      <c r="D82" s="480"/>
    </row>
    <row r="83" spans="1:4" s="481" customFormat="1" ht="12" customHeight="1" thickBot="1" x14ac:dyDescent="0.25">
      <c r="A83" s="511" t="s">
        <v>153</v>
      </c>
      <c r="B83" s="512" t="s">
        <v>154</v>
      </c>
      <c r="C83" s="513"/>
      <c r="D83" s="480"/>
    </row>
    <row r="84" spans="1:4" s="481" customFormat="1" ht="12.75" thickBot="1" x14ac:dyDescent="0.25">
      <c r="A84" s="509" t="s">
        <v>155</v>
      </c>
      <c r="B84" s="494" t="s">
        <v>156</v>
      </c>
      <c r="C84" s="484">
        <f>SUM(C85:C88)</f>
        <v>0</v>
      </c>
      <c r="D84" s="480"/>
    </row>
    <row r="85" spans="1:4" s="481" customFormat="1" ht="12" customHeight="1" x14ac:dyDescent="0.2">
      <c r="A85" s="517" t="s">
        <v>157</v>
      </c>
      <c r="B85" s="486" t="s">
        <v>158</v>
      </c>
      <c r="C85" s="504"/>
      <c r="D85" s="480"/>
    </row>
    <row r="86" spans="1:4" s="481" customFormat="1" ht="12" customHeight="1" x14ac:dyDescent="0.2">
      <c r="A86" s="518" t="s">
        <v>159</v>
      </c>
      <c r="B86" s="489" t="s">
        <v>160</v>
      </c>
      <c r="C86" s="504"/>
      <c r="D86" s="480"/>
    </row>
    <row r="87" spans="1:4" s="481" customFormat="1" ht="12" customHeight="1" x14ac:dyDescent="0.2">
      <c r="A87" s="518" t="s">
        <v>161</v>
      </c>
      <c r="B87" s="489" t="s">
        <v>162</v>
      </c>
      <c r="C87" s="504"/>
      <c r="D87" s="480"/>
    </row>
    <row r="88" spans="1:4" s="481" customFormat="1" ht="12" customHeight="1" thickBot="1" x14ac:dyDescent="0.25">
      <c r="A88" s="519" t="s">
        <v>163</v>
      </c>
      <c r="B88" s="493" t="s">
        <v>164</v>
      </c>
      <c r="C88" s="504"/>
      <c r="D88" s="480"/>
    </row>
    <row r="89" spans="1:4" s="481" customFormat="1" ht="12.75" thickBot="1" x14ac:dyDescent="0.25">
      <c r="A89" s="509" t="s">
        <v>165</v>
      </c>
      <c r="B89" s="494" t="s">
        <v>166</v>
      </c>
      <c r="C89" s="520"/>
      <c r="D89" s="480"/>
    </row>
    <row r="90" spans="1:4" s="481" customFormat="1" ht="13.5" customHeight="1" thickBot="1" x14ac:dyDescent="0.25">
      <c r="A90" s="509" t="s">
        <v>167</v>
      </c>
      <c r="B90" s="494" t="s">
        <v>168</v>
      </c>
      <c r="C90" s="520"/>
      <c r="D90" s="480"/>
    </row>
    <row r="91" spans="1:4" s="481" customFormat="1" ht="15.75" customHeight="1" thickBot="1" x14ac:dyDescent="0.25">
      <c r="A91" s="509" t="s">
        <v>169</v>
      </c>
      <c r="B91" s="521" t="s">
        <v>170</v>
      </c>
      <c r="C91" s="501">
        <f>+C68+C72+C77+C80+C84+C90+C89</f>
        <v>554532940</v>
      </c>
      <c r="D91" s="480"/>
    </row>
    <row r="92" spans="1:4" s="481" customFormat="1" ht="16.5" customHeight="1" thickBot="1" x14ac:dyDescent="0.25">
      <c r="A92" s="522" t="s">
        <v>171</v>
      </c>
      <c r="B92" s="523" t="s">
        <v>172</v>
      </c>
      <c r="C92" s="501">
        <f>+C67+C91</f>
        <v>1679420687</v>
      </c>
      <c r="D92" s="480"/>
    </row>
    <row r="93" spans="1:4" s="481" customFormat="1" ht="11.1" customHeight="1" x14ac:dyDescent="0.2">
      <c r="A93" s="469"/>
      <c r="B93" s="524"/>
      <c r="C93" s="525"/>
      <c r="D93" s="480"/>
    </row>
    <row r="94" spans="1:4" ht="16.5" customHeight="1" x14ac:dyDescent="0.2">
      <c r="A94" s="670" t="s">
        <v>173</v>
      </c>
      <c r="B94" s="670"/>
      <c r="C94" s="670"/>
    </row>
    <row r="95" spans="1:4" s="527" customFormat="1" ht="16.5" customHeight="1" thickBot="1" x14ac:dyDescent="0.25">
      <c r="A95" s="671" t="s">
        <v>174</v>
      </c>
      <c r="B95" s="671"/>
      <c r="C95" s="53" t="str">
        <f>C7</f>
        <v>Forintban</v>
      </c>
      <c r="D95" s="526"/>
    </row>
    <row r="96" spans="1:4" ht="27.75" customHeight="1" thickBot="1" x14ac:dyDescent="0.25">
      <c r="A96" s="101" t="s">
        <v>3</v>
      </c>
      <c r="B96" s="102" t="s">
        <v>175</v>
      </c>
      <c r="C96" s="103" t="str">
        <f>+C8</f>
        <v>2021. évi előirányzat</v>
      </c>
    </row>
    <row r="97" spans="1:4" s="481" customFormat="1" ht="12" customHeight="1" thickBot="1" x14ac:dyDescent="0.25">
      <c r="A97" s="101"/>
      <c r="B97" s="102" t="s">
        <v>5</v>
      </c>
      <c r="C97" s="103" t="s">
        <v>6</v>
      </c>
      <c r="D97" s="480"/>
    </row>
    <row r="98" spans="1:4" ht="12.75" thickBot="1" x14ac:dyDescent="0.25">
      <c r="A98" s="528" t="s">
        <v>7</v>
      </c>
      <c r="B98" s="529" t="s">
        <v>560</v>
      </c>
      <c r="C98" s="530">
        <f>C99+C100+C101+C102+C103+C116</f>
        <v>1144506107</v>
      </c>
    </row>
    <row r="99" spans="1:4" ht="12" customHeight="1" x14ac:dyDescent="0.2">
      <c r="A99" s="514" t="s">
        <v>9</v>
      </c>
      <c r="B99" s="531" t="s">
        <v>177</v>
      </c>
      <c r="C99" s="532">
        <v>469800621</v>
      </c>
    </row>
    <row r="100" spans="1:4" ht="12" customHeight="1" x14ac:dyDescent="0.2">
      <c r="A100" s="488" t="s">
        <v>11</v>
      </c>
      <c r="B100" s="533" t="s">
        <v>178</v>
      </c>
      <c r="C100" s="490">
        <v>56718626</v>
      </c>
    </row>
    <row r="101" spans="1:4" ht="12" customHeight="1" x14ac:dyDescent="0.2">
      <c r="A101" s="488" t="s">
        <v>13</v>
      </c>
      <c r="B101" s="533" t="s">
        <v>179</v>
      </c>
      <c r="C101" s="495">
        <v>346982791</v>
      </c>
    </row>
    <row r="102" spans="1:4" ht="12" customHeight="1" x14ac:dyDescent="0.2">
      <c r="A102" s="488" t="s">
        <v>15</v>
      </c>
      <c r="B102" s="534" t="s">
        <v>180</v>
      </c>
      <c r="C102" s="495">
        <v>40286000</v>
      </c>
    </row>
    <row r="103" spans="1:4" ht="12" customHeight="1" x14ac:dyDescent="0.2">
      <c r="A103" s="488" t="s">
        <v>181</v>
      </c>
      <c r="B103" s="535" t="s">
        <v>182</v>
      </c>
      <c r="C103" s="495">
        <v>230718069</v>
      </c>
    </row>
    <row r="104" spans="1:4" ht="12" customHeight="1" x14ac:dyDescent="0.2">
      <c r="A104" s="488" t="s">
        <v>19</v>
      </c>
      <c r="B104" s="533" t="s">
        <v>183</v>
      </c>
      <c r="C104" s="495">
        <v>416817</v>
      </c>
    </row>
    <row r="105" spans="1:4" ht="12" customHeight="1" x14ac:dyDescent="0.2">
      <c r="A105" s="488" t="s">
        <v>184</v>
      </c>
      <c r="B105" s="536" t="s">
        <v>185</v>
      </c>
      <c r="C105" s="495"/>
    </row>
    <row r="106" spans="1:4" ht="12" customHeight="1" x14ac:dyDescent="0.2">
      <c r="A106" s="488" t="s">
        <v>186</v>
      </c>
      <c r="B106" s="536" t="s">
        <v>187</v>
      </c>
      <c r="C106" s="495"/>
    </row>
    <row r="107" spans="1:4" ht="12" customHeight="1" x14ac:dyDescent="0.2">
      <c r="A107" s="488" t="s">
        <v>188</v>
      </c>
      <c r="B107" s="537" t="s">
        <v>189</v>
      </c>
      <c r="C107" s="495"/>
    </row>
    <row r="108" spans="1:4" ht="12" customHeight="1" x14ac:dyDescent="0.2">
      <c r="A108" s="488" t="s">
        <v>190</v>
      </c>
      <c r="B108" s="538" t="s">
        <v>191</v>
      </c>
      <c r="C108" s="495"/>
    </row>
    <row r="109" spans="1:4" ht="12" customHeight="1" x14ac:dyDescent="0.2">
      <c r="A109" s="488" t="s">
        <v>192</v>
      </c>
      <c r="B109" s="538" t="s">
        <v>193</v>
      </c>
      <c r="C109" s="495"/>
    </row>
    <row r="110" spans="1:4" ht="12" customHeight="1" x14ac:dyDescent="0.2">
      <c r="A110" s="488" t="s">
        <v>194</v>
      </c>
      <c r="B110" s="537" t="s">
        <v>195</v>
      </c>
      <c r="C110" s="495">
        <v>192118065</v>
      </c>
    </row>
    <row r="111" spans="1:4" ht="12" customHeight="1" x14ac:dyDescent="0.2">
      <c r="A111" s="488" t="s">
        <v>196</v>
      </c>
      <c r="B111" s="537" t="s">
        <v>197</v>
      </c>
      <c r="C111" s="495"/>
    </row>
    <row r="112" spans="1:4" ht="12" customHeight="1" x14ac:dyDescent="0.2">
      <c r="A112" s="488" t="s">
        <v>198</v>
      </c>
      <c r="B112" s="538" t="s">
        <v>199</v>
      </c>
      <c r="C112" s="495"/>
    </row>
    <row r="113" spans="1:3" ht="12" customHeight="1" x14ac:dyDescent="0.2">
      <c r="A113" s="539" t="s">
        <v>200</v>
      </c>
      <c r="B113" s="536" t="s">
        <v>201</v>
      </c>
      <c r="C113" s="495"/>
    </row>
    <row r="114" spans="1:3" ht="12" customHeight="1" x14ac:dyDescent="0.2">
      <c r="A114" s="488" t="s">
        <v>202</v>
      </c>
      <c r="B114" s="536" t="s">
        <v>203</v>
      </c>
      <c r="C114" s="495"/>
    </row>
    <row r="115" spans="1:3" ht="12" customHeight="1" x14ac:dyDescent="0.2">
      <c r="A115" s="492" t="s">
        <v>204</v>
      </c>
      <c r="B115" s="536" t="s">
        <v>205</v>
      </c>
      <c r="C115" s="495">
        <v>38600004</v>
      </c>
    </row>
    <row r="116" spans="1:3" ht="12" customHeight="1" x14ac:dyDescent="0.2">
      <c r="A116" s="488" t="s">
        <v>206</v>
      </c>
      <c r="B116" s="534" t="s">
        <v>207</v>
      </c>
      <c r="C116" s="490"/>
    </row>
    <row r="117" spans="1:3" ht="12" customHeight="1" x14ac:dyDescent="0.2">
      <c r="A117" s="488" t="s">
        <v>208</v>
      </c>
      <c r="B117" s="533" t="s">
        <v>209</v>
      </c>
      <c r="C117" s="490"/>
    </row>
    <row r="118" spans="1:3" ht="12" customHeight="1" thickBot="1" x14ac:dyDescent="0.25">
      <c r="A118" s="511" t="s">
        <v>210</v>
      </c>
      <c r="B118" s="540" t="s">
        <v>211</v>
      </c>
      <c r="C118" s="541"/>
    </row>
    <row r="119" spans="1:3" ht="12.75" thickBot="1" x14ac:dyDescent="0.25">
      <c r="A119" s="542" t="s">
        <v>21</v>
      </c>
      <c r="B119" s="543" t="s">
        <v>561</v>
      </c>
      <c r="C119" s="544">
        <f>+C120+C122+C124</f>
        <v>512052326</v>
      </c>
    </row>
    <row r="120" spans="1:3" ht="12" customHeight="1" x14ac:dyDescent="0.2">
      <c r="A120" s="485" t="s">
        <v>23</v>
      </c>
      <c r="B120" s="533" t="s">
        <v>213</v>
      </c>
      <c r="C120" s="487">
        <v>512052326</v>
      </c>
    </row>
    <row r="121" spans="1:3" ht="12" customHeight="1" x14ac:dyDescent="0.2">
      <c r="A121" s="485" t="s">
        <v>25</v>
      </c>
      <c r="B121" s="545" t="s">
        <v>214</v>
      </c>
      <c r="C121" s="487">
        <v>460138346</v>
      </c>
    </row>
    <row r="122" spans="1:3" ht="12" customHeight="1" x14ac:dyDescent="0.2">
      <c r="A122" s="485" t="s">
        <v>27</v>
      </c>
      <c r="B122" s="545" t="s">
        <v>215</v>
      </c>
      <c r="C122" s="490"/>
    </row>
    <row r="123" spans="1:3" ht="12" customHeight="1" x14ac:dyDescent="0.2">
      <c r="A123" s="485" t="s">
        <v>29</v>
      </c>
      <c r="B123" s="545" t="s">
        <v>216</v>
      </c>
      <c r="C123" s="546"/>
    </row>
    <row r="124" spans="1:3" ht="12" customHeight="1" x14ac:dyDescent="0.2">
      <c r="A124" s="485" t="s">
        <v>31</v>
      </c>
      <c r="B124" s="493" t="s">
        <v>217</v>
      </c>
      <c r="C124" s="546"/>
    </row>
    <row r="125" spans="1:3" ht="12" customHeight="1" x14ac:dyDescent="0.2">
      <c r="A125" s="485" t="s">
        <v>33</v>
      </c>
      <c r="B125" s="491" t="s">
        <v>218</v>
      </c>
      <c r="C125" s="546"/>
    </row>
    <row r="126" spans="1:3" ht="12" customHeight="1" x14ac:dyDescent="0.2">
      <c r="A126" s="485" t="s">
        <v>219</v>
      </c>
      <c r="B126" s="547" t="s">
        <v>220</v>
      </c>
      <c r="C126" s="546"/>
    </row>
    <row r="127" spans="1:3" x14ac:dyDescent="0.2">
      <c r="A127" s="485" t="s">
        <v>221</v>
      </c>
      <c r="B127" s="538" t="s">
        <v>193</v>
      </c>
      <c r="C127" s="546"/>
    </row>
    <row r="128" spans="1:3" ht="12" customHeight="1" x14ac:dyDescent="0.2">
      <c r="A128" s="485" t="s">
        <v>222</v>
      </c>
      <c r="B128" s="538" t="s">
        <v>223</v>
      </c>
      <c r="C128" s="546"/>
    </row>
    <row r="129" spans="1:3" ht="12" customHeight="1" x14ac:dyDescent="0.2">
      <c r="A129" s="485" t="s">
        <v>224</v>
      </c>
      <c r="B129" s="538" t="s">
        <v>225</v>
      </c>
      <c r="C129" s="546"/>
    </row>
    <row r="130" spans="1:3" ht="12" customHeight="1" x14ac:dyDescent="0.2">
      <c r="A130" s="485" t="s">
        <v>226</v>
      </c>
      <c r="B130" s="538" t="s">
        <v>199</v>
      </c>
      <c r="C130" s="546"/>
    </row>
    <row r="131" spans="1:3" ht="12" customHeight="1" x14ac:dyDescent="0.2">
      <c r="A131" s="485" t="s">
        <v>227</v>
      </c>
      <c r="B131" s="538" t="s">
        <v>228</v>
      </c>
      <c r="C131" s="546"/>
    </row>
    <row r="132" spans="1:3" ht="12.75" thickBot="1" x14ac:dyDescent="0.25">
      <c r="A132" s="539" t="s">
        <v>229</v>
      </c>
      <c r="B132" s="538" t="s">
        <v>230</v>
      </c>
      <c r="C132" s="548"/>
    </row>
    <row r="133" spans="1:3" ht="12.75" thickBot="1" x14ac:dyDescent="0.25">
      <c r="A133" s="482" t="s">
        <v>35</v>
      </c>
      <c r="B133" s="549" t="s">
        <v>231</v>
      </c>
      <c r="C133" s="484">
        <f>+C98+C119</f>
        <v>1656558433</v>
      </c>
    </row>
    <row r="134" spans="1:3" ht="12.75" thickBot="1" x14ac:dyDescent="0.25">
      <c r="A134" s="482" t="s">
        <v>232</v>
      </c>
      <c r="B134" s="549" t="s">
        <v>233</v>
      </c>
      <c r="C134" s="484">
        <f>+C135+C136+C137</f>
        <v>0</v>
      </c>
    </row>
    <row r="135" spans="1:3" ht="12" customHeight="1" x14ac:dyDescent="0.2">
      <c r="A135" s="485" t="s">
        <v>51</v>
      </c>
      <c r="B135" s="545" t="s">
        <v>234</v>
      </c>
      <c r="C135" s="546"/>
    </row>
    <row r="136" spans="1:3" ht="12" customHeight="1" x14ac:dyDescent="0.2">
      <c r="A136" s="485" t="s">
        <v>53</v>
      </c>
      <c r="B136" s="545" t="s">
        <v>235</v>
      </c>
      <c r="C136" s="546"/>
    </row>
    <row r="137" spans="1:3" ht="12" customHeight="1" thickBot="1" x14ac:dyDescent="0.25">
      <c r="A137" s="539" t="s">
        <v>55</v>
      </c>
      <c r="B137" s="545" t="s">
        <v>236</v>
      </c>
      <c r="C137" s="546"/>
    </row>
    <row r="138" spans="1:3" ht="12.75" thickBot="1" x14ac:dyDescent="0.25">
      <c r="A138" s="482" t="s">
        <v>65</v>
      </c>
      <c r="B138" s="549" t="s">
        <v>237</v>
      </c>
      <c r="C138" s="484">
        <f>SUM(C139:C144)</f>
        <v>0</v>
      </c>
    </row>
    <row r="139" spans="1:3" ht="12" customHeight="1" x14ac:dyDescent="0.2">
      <c r="A139" s="485" t="s">
        <v>67</v>
      </c>
      <c r="B139" s="550" t="s">
        <v>238</v>
      </c>
      <c r="C139" s="546"/>
    </row>
    <row r="140" spans="1:3" ht="12" customHeight="1" x14ac:dyDescent="0.2">
      <c r="A140" s="485" t="s">
        <v>69</v>
      </c>
      <c r="B140" s="550" t="s">
        <v>239</v>
      </c>
      <c r="C140" s="546"/>
    </row>
    <row r="141" spans="1:3" ht="12" customHeight="1" x14ac:dyDescent="0.2">
      <c r="A141" s="485" t="s">
        <v>71</v>
      </c>
      <c r="B141" s="550" t="s">
        <v>240</v>
      </c>
      <c r="C141" s="546"/>
    </row>
    <row r="142" spans="1:3" ht="12" customHeight="1" x14ac:dyDescent="0.2">
      <c r="A142" s="485" t="s">
        <v>73</v>
      </c>
      <c r="B142" s="550" t="s">
        <v>241</v>
      </c>
      <c r="C142" s="546"/>
    </row>
    <row r="143" spans="1:3" ht="12" customHeight="1" x14ac:dyDescent="0.2">
      <c r="A143" s="539" t="s">
        <v>75</v>
      </c>
      <c r="B143" s="551" t="s">
        <v>242</v>
      </c>
      <c r="C143" s="548"/>
    </row>
    <row r="144" spans="1:3" ht="12" customHeight="1" thickBot="1" x14ac:dyDescent="0.25">
      <c r="A144" s="511" t="s">
        <v>77</v>
      </c>
      <c r="B144" s="552" t="s">
        <v>243</v>
      </c>
      <c r="C144" s="553"/>
    </row>
    <row r="145" spans="1:9" ht="12.75" thickBot="1" x14ac:dyDescent="0.25">
      <c r="A145" s="482" t="s">
        <v>89</v>
      </c>
      <c r="B145" s="549" t="s">
        <v>244</v>
      </c>
      <c r="C145" s="501">
        <f>+C146+C147+C148+C149</f>
        <v>22862254</v>
      </c>
    </row>
    <row r="146" spans="1:9" ht="12" customHeight="1" x14ac:dyDescent="0.2">
      <c r="A146" s="485" t="s">
        <v>91</v>
      </c>
      <c r="B146" s="550" t="s">
        <v>245</v>
      </c>
      <c r="C146" s="546"/>
    </row>
    <row r="147" spans="1:9" ht="12" customHeight="1" x14ac:dyDescent="0.2">
      <c r="A147" s="485" t="s">
        <v>93</v>
      </c>
      <c r="B147" s="550" t="s">
        <v>246</v>
      </c>
      <c r="C147" s="546">
        <v>22862254</v>
      </c>
    </row>
    <row r="148" spans="1:9" ht="12" customHeight="1" x14ac:dyDescent="0.2">
      <c r="A148" s="539" t="s">
        <v>95</v>
      </c>
      <c r="B148" s="551" t="s">
        <v>247</v>
      </c>
      <c r="C148" s="548"/>
    </row>
    <row r="149" spans="1:9" ht="12" customHeight="1" thickBot="1" x14ac:dyDescent="0.25">
      <c r="A149" s="511" t="s">
        <v>97</v>
      </c>
      <c r="B149" s="552" t="s">
        <v>248</v>
      </c>
      <c r="C149" s="553"/>
    </row>
    <row r="150" spans="1:9" ht="12.75" thickBot="1" x14ac:dyDescent="0.25">
      <c r="A150" s="482" t="s">
        <v>249</v>
      </c>
      <c r="B150" s="549" t="s">
        <v>250</v>
      </c>
      <c r="C150" s="554">
        <f>SUM(C151:C155)</f>
        <v>0</v>
      </c>
    </row>
    <row r="151" spans="1:9" ht="12" customHeight="1" x14ac:dyDescent="0.2">
      <c r="A151" s="485" t="s">
        <v>103</v>
      </c>
      <c r="B151" s="550" t="s">
        <v>251</v>
      </c>
      <c r="C151" s="546"/>
    </row>
    <row r="152" spans="1:9" ht="12" customHeight="1" x14ac:dyDescent="0.2">
      <c r="A152" s="485" t="s">
        <v>105</v>
      </c>
      <c r="B152" s="550" t="s">
        <v>252</v>
      </c>
      <c r="C152" s="546"/>
    </row>
    <row r="153" spans="1:9" ht="12" customHeight="1" x14ac:dyDescent="0.2">
      <c r="A153" s="485" t="s">
        <v>107</v>
      </c>
      <c r="B153" s="550" t="s">
        <v>253</v>
      </c>
      <c r="C153" s="546"/>
    </row>
    <row r="154" spans="1:9" ht="12" customHeight="1" x14ac:dyDescent="0.2">
      <c r="A154" s="485" t="s">
        <v>109</v>
      </c>
      <c r="B154" s="550" t="s">
        <v>254</v>
      </c>
      <c r="C154" s="546"/>
    </row>
    <row r="155" spans="1:9" ht="12" customHeight="1" thickBot="1" x14ac:dyDescent="0.25">
      <c r="A155" s="485" t="s">
        <v>255</v>
      </c>
      <c r="B155" s="550" t="s">
        <v>256</v>
      </c>
      <c r="C155" s="546"/>
    </row>
    <row r="156" spans="1:9" ht="12.75" thickBot="1" x14ac:dyDescent="0.25">
      <c r="A156" s="482" t="s">
        <v>111</v>
      </c>
      <c r="B156" s="549" t="s">
        <v>257</v>
      </c>
      <c r="C156" s="555"/>
    </row>
    <row r="157" spans="1:9" ht="12.75" thickBot="1" x14ac:dyDescent="0.25">
      <c r="A157" s="482" t="s">
        <v>258</v>
      </c>
      <c r="B157" s="549" t="s">
        <v>259</v>
      </c>
      <c r="C157" s="555"/>
    </row>
    <row r="158" spans="1:9" ht="15.2" customHeight="1" thickBot="1" x14ac:dyDescent="0.25">
      <c r="A158" s="482" t="s">
        <v>260</v>
      </c>
      <c r="B158" s="549" t="s">
        <v>261</v>
      </c>
      <c r="C158" s="353">
        <f>+C134+C138+C145+C150+C156+C157</f>
        <v>22862254</v>
      </c>
      <c r="F158" s="556"/>
      <c r="G158" s="557"/>
      <c r="H158" s="557"/>
      <c r="I158" s="557"/>
    </row>
    <row r="159" spans="1:9" s="481" customFormat="1" ht="17.25" customHeight="1" thickBot="1" x14ac:dyDescent="0.25">
      <c r="A159" s="558" t="s">
        <v>262</v>
      </c>
      <c r="B159" s="355" t="s">
        <v>263</v>
      </c>
      <c r="C159" s="353">
        <f>+C133+C158</f>
        <v>1679420687</v>
      </c>
      <c r="D159" s="480"/>
    </row>
    <row r="160" spans="1:9" ht="10.5" customHeight="1" x14ac:dyDescent="0.2">
      <c r="A160" s="476"/>
      <c r="B160" s="476"/>
      <c r="C160" s="559">
        <f>C92-C159</f>
        <v>0</v>
      </c>
    </row>
    <row r="161" spans="1:4" x14ac:dyDescent="0.2">
      <c r="A161" s="672" t="s">
        <v>264</v>
      </c>
      <c r="B161" s="672"/>
      <c r="C161" s="672"/>
    </row>
    <row r="162" spans="1:4" ht="15.2" customHeight="1" thickBot="1" x14ac:dyDescent="0.25">
      <c r="A162" s="667" t="s">
        <v>265</v>
      </c>
      <c r="B162" s="667"/>
      <c r="C162" s="92" t="str">
        <f>C95</f>
        <v>Forintban</v>
      </c>
    </row>
    <row r="163" spans="1:4" ht="12.75" thickBot="1" x14ac:dyDescent="0.25">
      <c r="A163" s="482">
        <v>1</v>
      </c>
      <c r="B163" s="560" t="s">
        <v>266</v>
      </c>
      <c r="C163" s="484">
        <f>+C67-C133</f>
        <v>-531670686</v>
      </c>
      <c r="D163" s="561"/>
    </row>
    <row r="164" spans="1:4" ht="12.75" thickBot="1" x14ac:dyDescent="0.25">
      <c r="A164" s="482" t="s">
        <v>21</v>
      </c>
      <c r="B164" s="562" t="s">
        <v>267</v>
      </c>
      <c r="C164" s="484">
        <f>C91-C158</f>
        <v>531670686</v>
      </c>
    </row>
  </sheetData>
  <mergeCells count="7">
    <mergeCell ref="A1:C1"/>
    <mergeCell ref="A162:B162"/>
    <mergeCell ref="A6:C6"/>
    <mergeCell ref="A7:B7"/>
    <mergeCell ref="A94:C94"/>
    <mergeCell ref="A95:B95"/>
    <mergeCell ref="A161:C16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I2" sqref="I2"/>
    </sheetView>
  </sheetViews>
  <sheetFormatPr defaultRowHeight="15" x14ac:dyDescent="0.25"/>
  <cols>
    <col min="1" max="1" width="62.140625" style="252" customWidth="1"/>
    <col min="2" max="2" width="13.42578125" style="224" customWidth="1"/>
    <col min="3" max="3" width="14" style="224" customWidth="1"/>
    <col min="4" max="4" width="15.42578125" style="224" customWidth="1"/>
    <col min="5" max="5" width="14.28515625" style="224" customWidth="1"/>
    <col min="6" max="6" width="16.140625" style="104" customWidth="1"/>
    <col min="7" max="7" width="2" style="224" customWidth="1"/>
    <col min="8" max="8" width="11" style="224" customWidth="1"/>
    <col min="9" max="9" width="11.85546875" style="224" customWidth="1"/>
    <col min="10" max="256" width="9.140625" style="224"/>
    <col min="257" max="257" width="47.85546875" style="224" customWidth="1"/>
    <col min="258" max="258" width="13.42578125" style="224" customWidth="1"/>
    <col min="259" max="259" width="14" style="224" customWidth="1"/>
    <col min="260" max="260" width="15.42578125" style="224" customWidth="1"/>
    <col min="261" max="261" width="14.28515625" style="224" customWidth="1"/>
    <col min="262" max="262" width="16.140625" style="224" customWidth="1"/>
    <col min="263" max="263" width="2" style="224" customWidth="1"/>
    <col min="264" max="264" width="11" style="224" customWidth="1"/>
    <col min="265" max="265" width="11.85546875" style="224" customWidth="1"/>
    <col min="266" max="512" width="9.140625" style="224"/>
    <col min="513" max="513" width="47.85546875" style="224" customWidth="1"/>
    <col min="514" max="514" width="13.42578125" style="224" customWidth="1"/>
    <col min="515" max="515" width="14" style="224" customWidth="1"/>
    <col min="516" max="516" width="15.42578125" style="224" customWidth="1"/>
    <col min="517" max="517" width="14.28515625" style="224" customWidth="1"/>
    <col min="518" max="518" width="16.140625" style="224" customWidth="1"/>
    <col min="519" max="519" width="2" style="224" customWidth="1"/>
    <col min="520" max="520" width="11" style="224" customWidth="1"/>
    <col min="521" max="521" width="11.85546875" style="224" customWidth="1"/>
    <col min="522" max="768" width="9.140625" style="224"/>
    <col min="769" max="769" width="47.85546875" style="224" customWidth="1"/>
    <col min="770" max="770" width="13.42578125" style="224" customWidth="1"/>
    <col min="771" max="771" width="14" style="224" customWidth="1"/>
    <col min="772" max="772" width="15.42578125" style="224" customWidth="1"/>
    <col min="773" max="773" width="14.28515625" style="224" customWidth="1"/>
    <col min="774" max="774" width="16.140625" style="224" customWidth="1"/>
    <col min="775" max="775" width="2" style="224" customWidth="1"/>
    <col min="776" max="776" width="11" style="224" customWidth="1"/>
    <col min="777" max="777" width="11.85546875" style="224" customWidth="1"/>
    <col min="778" max="1024" width="9.140625" style="224"/>
    <col min="1025" max="1025" width="47.85546875" style="224" customWidth="1"/>
    <col min="1026" max="1026" width="13.42578125" style="224" customWidth="1"/>
    <col min="1027" max="1027" width="14" style="224" customWidth="1"/>
    <col min="1028" max="1028" width="15.42578125" style="224" customWidth="1"/>
    <col min="1029" max="1029" width="14.28515625" style="224" customWidth="1"/>
    <col min="1030" max="1030" width="16.140625" style="224" customWidth="1"/>
    <col min="1031" max="1031" width="2" style="224" customWidth="1"/>
    <col min="1032" max="1032" width="11" style="224" customWidth="1"/>
    <col min="1033" max="1033" width="11.85546875" style="224" customWidth="1"/>
    <col min="1034" max="1280" width="9.140625" style="224"/>
    <col min="1281" max="1281" width="47.85546875" style="224" customWidth="1"/>
    <col min="1282" max="1282" width="13.42578125" style="224" customWidth="1"/>
    <col min="1283" max="1283" width="14" style="224" customWidth="1"/>
    <col min="1284" max="1284" width="15.42578125" style="224" customWidth="1"/>
    <col min="1285" max="1285" width="14.28515625" style="224" customWidth="1"/>
    <col min="1286" max="1286" width="16.140625" style="224" customWidth="1"/>
    <col min="1287" max="1287" width="2" style="224" customWidth="1"/>
    <col min="1288" max="1288" width="11" style="224" customWidth="1"/>
    <col min="1289" max="1289" width="11.85546875" style="224" customWidth="1"/>
    <col min="1290" max="1536" width="9.140625" style="224"/>
    <col min="1537" max="1537" width="47.85546875" style="224" customWidth="1"/>
    <col min="1538" max="1538" width="13.42578125" style="224" customWidth="1"/>
    <col min="1539" max="1539" width="14" style="224" customWidth="1"/>
    <col min="1540" max="1540" width="15.42578125" style="224" customWidth="1"/>
    <col min="1541" max="1541" width="14.28515625" style="224" customWidth="1"/>
    <col min="1542" max="1542" width="16.140625" style="224" customWidth="1"/>
    <col min="1543" max="1543" width="2" style="224" customWidth="1"/>
    <col min="1544" max="1544" width="11" style="224" customWidth="1"/>
    <col min="1545" max="1545" width="11.85546875" style="224" customWidth="1"/>
    <col min="1546" max="1792" width="9.140625" style="224"/>
    <col min="1793" max="1793" width="47.85546875" style="224" customWidth="1"/>
    <col min="1794" max="1794" width="13.42578125" style="224" customWidth="1"/>
    <col min="1795" max="1795" width="14" style="224" customWidth="1"/>
    <col min="1796" max="1796" width="15.42578125" style="224" customWidth="1"/>
    <col min="1797" max="1797" width="14.28515625" style="224" customWidth="1"/>
    <col min="1798" max="1798" width="16.140625" style="224" customWidth="1"/>
    <col min="1799" max="1799" width="2" style="224" customWidth="1"/>
    <col min="1800" max="1800" width="11" style="224" customWidth="1"/>
    <col min="1801" max="1801" width="11.85546875" style="224" customWidth="1"/>
    <col min="1802" max="2048" width="9.140625" style="224"/>
    <col min="2049" max="2049" width="47.85546875" style="224" customWidth="1"/>
    <col min="2050" max="2050" width="13.42578125" style="224" customWidth="1"/>
    <col min="2051" max="2051" width="14" style="224" customWidth="1"/>
    <col min="2052" max="2052" width="15.42578125" style="224" customWidth="1"/>
    <col min="2053" max="2053" width="14.28515625" style="224" customWidth="1"/>
    <col min="2054" max="2054" width="16.140625" style="224" customWidth="1"/>
    <col min="2055" max="2055" width="2" style="224" customWidth="1"/>
    <col min="2056" max="2056" width="11" style="224" customWidth="1"/>
    <col min="2057" max="2057" width="11.85546875" style="224" customWidth="1"/>
    <col min="2058" max="2304" width="9.140625" style="224"/>
    <col min="2305" max="2305" width="47.85546875" style="224" customWidth="1"/>
    <col min="2306" max="2306" width="13.42578125" style="224" customWidth="1"/>
    <col min="2307" max="2307" width="14" style="224" customWidth="1"/>
    <col min="2308" max="2308" width="15.42578125" style="224" customWidth="1"/>
    <col min="2309" max="2309" width="14.28515625" style="224" customWidth="1"/>
    <col min="2310" max="2310" width="16.140625" style="224" customWidth="1"/>
    <col min="2311" max="2311" width="2" style="224" customWidth="1"/>
    <col min="2312" max="2312" width="11" style="224" customWidth="1"/>
    <col min="2313" max="2313" width="11.85546875" style="224" customWidth="1"/>
    <col min="2314" max="2560" width="9.140625" style="224"/>
    <col min="2561" max="2561" width="47.85546875" style="224" customWidth="1"/>
    <col min="2562" max="2562" width="13.42578125" style="224" customWidth="1"/>
    <col min="2563" max="2563" width="14" style="224" customWidth="1"/>
    <col min="2564" max="2564" width="15.42578125" style="224" customWidth="1"/>
    <col min="2565" max="2565" width="14.28515625" style="224" customWidth="1"/>
    <col min="2566" max="2566" width="16.140625" style="224" customWidth="1"/>
    <col min="2567" max="2567" width="2" style="224" customWidth="1"/>
    <col min="2568" max="2568" width="11" style="224" customWidth="1"/>
    <col min="2569" max="2569" width="11.85546875" style="224" customWidth="1"/>
    <col min="2570" max="2816" width="9.140625" style="224"/>
    <col min="2817" max="2817" width="47.85546875" style="224" customWidth="1"/>
    <col min="2818" max="2818" width="13.42578125" style="224" customWidth="1"/>
    <col min="2819" max="2819" width="14" style="224" customWidth="1"/>
    <col min="2820" max="2820" width="15.42578125" style="224" customWidth="1"/>
    <col min="2821" max="2821" width="14.28515625" style="224" customWidth="1"/>
    <col min="2822" max="2822" width="16.140625" style="224" customWidth="1"/>
    <col min="2823" max="2823" width="2" style="224" customWidth="1"/>
    <col min="2824" max="2824" width="11" style="224" customWidth="1"/>
    <col min="2825" max="2825" width="11.85546875" style="224" customWidth="1"/>
    <col min="2826" max="3072" width="9.140625" style="224"/>
    <col min="3073" max="3073" width="47.85546875" style="224" customWidth="1"/>
    <col min="3074" max="3074" width="13.42578125" style="224" customWidth="1"/>
    <col min="3075" max="3075" width="14" style="224" customWidth="1"/>
    <col min="3076" max="3076" width="15.42578125" style="224" customWidth="1"/>
    <col min="3077" max="3077" width="14.28515625" style="224" customWidth="1"/>
    <col min="3078" max="3078" width="16.140625" style="224" customWidth="1"/>
    <col min="3079" max="3079" width="2" style="224" customWidth="1"/>
    <col min="3080" max="3080" width="11" style="224" customWidth="1"/>
    <col min="3081" max="3081" width="11.85546875" style="224" customWidth="1"/>
    <col min="3082" max="3328" width="9.140625" style="224"/>
    <col min="3329" max="3329" width="47.85546875" style="224" customWidth="1"/>
    <col min="3330" max="3330" width="13.42578125" style="224" customWidth="1"/>
    <col min="3331" max="3331" width="14" style="224" customWidth="1"/>
    <col min="3332" max="3332" width="15.42578125" style="224" customWidth="1"/>
    <col min="3333" max="3333" width="14.28515625" style="224" customWidth="1"/>
    <col min="3334" max="3334" width="16.140625" style="224" customWidth="1"/>
    <col min="3335" max="3335" width="2" style="224" customWidth="1"/>
    <col min="3336" max="3336" width="11" style="224" customWidth="1"/>
    <col min="3337" max="3337" width="11.85546875" style="224" customWidth="1"/>
    <col min="3338" max="3584" width="9.140625" style="224"/>
    <col min="3585" max="3585" width="47.85546875" style="224" customWidth="1"/>
    <col min="3586" max="3586" width="13.42578125" style="224" customWidth="1"/>
    <col min="3587" max="3587" width="14" style="224" customWidth="1"/>
    <col min="3588" max="3588" width="15.42578125" style="224" customWidth="1"/>
    <col min="3589" max="3589" width="14.28515625" style="224" customWidth="1"/>
    <col min="3590" max="3590" width="16.140625" style="224" customWidth="1"/>
    <col min="3591" max="3591" width="2" style="224" customWidth="1"/>
    <col min="3592" max="3592" width="11" style="224" customWidth="1"/>
    <col min="3593" max="3593" width="11.85546875" style="224" customWidth="1"/>
    <col min="3594" max="3840" width="9.140625" style="224"/>
    <col min="3841" max="3841" width="47.85546875" style="224" customWidth="1"/>
    <col min="3842" max="3842" width="13.42578125" style="224" customWidth="1"/>
    <col min="3843" max="3843" width="14" style="224" customWidth="1"/>
    <col min="3844" max="3844" width="15.42578125" style="224" customWidth="1"/>
    <col min="3845" max="3845" width="14.28515625" style="224" customWidth="1"/>
    <col min="3846" max="3846" width="16.140625" style="224" customWidth="1"/>
    <col min="3847" max="3847" width="2" style="224" customWidth="1"/>
    <col min="3848" max="3848" width="11" style="224" customWidth="1"/>
    <col min="3849" max="3849" width="11.85546875" style="224" customWidth="1"/>
    <col min="3850" max="4096" width="9.140625" style="224"/>
    <col min="4097" max="4097" width="47.85546875" style="224" customWidth="1"/>
    <col min="4098" max="4098" width="13.42578125" style="224" customWidth="1"/>
    <col min="4099" max="4099" width="14" style="224" customWidth="1"/>
    <col min="4100" max="4100" width="15.42578125" style="224" customWidth="1"/>
    <col min="4101" max="4101" width="14.28515625" style="224" customWidth="1"/>
    <col min="4102" max="4102" width="16.140625" style="224" customWidth="1"/>
    <col min="4103" max="4103" width="2" style="224" customWidth="1"/>
    <col min="4104" max="4104" width="11" style="224" customWidth="1"/>
    <col min="4105" max="4105" width="11.85546875" style="224" customWidth="1"/>
    <col min="4106" max="4352" width="9.140625" style="224"/>
    <col min="4353" max="4353" width="47.85546875" style="224" customWidth="1"/>
    <col min="4354" max="4354" width="13.42578125" style="224" customWidth="1"/>
    <col min="4355" max="4355" width="14" style="224" customWidth="1"/>
    <col min="4356" max="4356" width="15.42578125" style="224" customWidth="1"/>
    <col min="4357" max="4357" width="14.28515625" style="224" customWidth="1"/>
    <col min="4358" max="4358" width="16.140625" style="224" customWidth="1"/>
    <col min="4359" max="4359" width="2" style="224" customWidth="1"/>
    <col min="4360" max="4360" width="11" style="224" customWidth="1"/>
    <col min="4361" max="4361" width="11.85546875" style="224" customWidth="1"/>
    <col min="4362" max="4608" width="9.140625" style="224"/>
    <col min="4609" max="4609" width="47.85546875" style="224" customWidth="1"/>
    <col min="4610" max="4610" width="13.42578125" style="224" customWidth="1"/>
    <col min="4611" max="4611" width="14" style="224" customWidth="1"/>
    <col min="4612" max="4612" width="15.42578125" style="224" customWidth="1"/>
    <col min="4613" max="4613" width="14.28515625" style="224" customWidth="1"/>
    <col min="4614" max="4614" width="16.140625" style="224" customWidth="1"/>
    <col min="4615" max="4615" width="2" style="224" customWidth="1"/>
    <col min="4616" max="4616" width="11" style="224" customWidth="1"/>
    <col min="4617" max="4617" width="11.85546875" style="224" customWidth="1"/>
    <col min="4618" max="4864" width="9.140625" style="224"/>
    <col min="4865" max="4865" width="47.85546875" style="224" customWidth="1"/>
    <col min="4866" max="4866" width="13.42578125" style="224" customWidth="1"/>
    <col min="4867" max="4867" width="14" style="224" customWidth="1"/>
    <col min="4868" max="4868" width="15.42578125" style="224" customWidth="1"/>
    <col min="4869" max="4869" width="14.28515625" style="224" customWidth="1"/>
    <col min="4870" max="4870" width="16.140625" style="224" customWidth="1"/>
    <col min="4871" max="4871" width="2" style="224" customWidth="1"/>
    <col min="4872" max="4872" width="11" style="224" customWidth="1"/>
    <col min="4873" max="4873" width="11.85546875" style="224" customWidth="1"/>
    <col min="4874" max="5120" width="9.140625" style="224"/>
    <col min="5121" max="5121" width="47.85546875" style="224" customWidth="1"/>
    <col min="5122" max="5122" width="13.42578125" style="224" customWidth="1"/>
    <col min="5123" max="5123" width="14" style="224" customWidth="1"/>
    <col min="5124" max="5124" width="15.42578125" style="224" customWidth="1"/>
    <col min="5125" max="5125" width="14.28515625" style="224" customWidth="1"/>
    <col min="5126" max="5126" width="16.140625" style="224" customWidth="1"/>
    <col min="5127" max="5127" width="2" style="224" customWidth="1"/>
    <col min="5128" max="5128" width="11" style="224" customWidth="1"/>
    <col min="5129" max="5129" width="11.85546875" style="224" customWidth="1"/>
    <col min="5130" max="5376" width="9.140625" style="224"/>
    <col min="5377" max="5377" width="47.85546875" style="224" customWidth="1"/>
    <col min="5378" max="5378" width="13.42578125" style="224" customWidth="1"/>
    <col min="5379" max="5379" width="14" style="224" customWidth="1"/>
    <col min="5380" max="5380" width="15.42578125" style="224" customWidth="1"/>
    <col min="5381" max="5381" width="14.28515625" style="224" customWidth="1"/>
    <col min="5382" max="5382" width="16.140625" style="224" customWidth="1"/>
    <col min="5383" max="5383" width="2" style="224" customWidth="1"/>
    <col min="5384" max="5384" width="11" style="224" customWidth="1"/>
    <col min="5385" max="5385" width="11.85546875" style="224" customWidth="1"/>
    <col min="5386" max="5632" width="9.140625" style="224"/>
    <col min="5633" max="5633" width="47.85546875" style="224" customWidth="1"/>
    <col min="5634" max="5634" width="13.42578125" style="224" customWidth="1"/>
    <col min="5635" max="5635" width="14" style="224" customWidth="1"/>
    <col min="5636" max="5636" width="15.42578125" style="224" customWidth="1"/>
    <col min="5637" max="5637" width="14.28515625" style="224" customWidth="1"/>
    <col min="5638" max="5638" width="16.140625" style="224" customWidth="1"/>
    <col min="5639" max="5639" width="2" style="224" customWidth="1"/>
    <col min="5640" max="5640" width="11" style="224" customWidth="1"/>
    <col min="5641" max="5641" width="11.85546875" style="224" customWidth="1"/>
    <col min="5642" max="5888" width="9.140625" style="224"/>
    <col min="5889" max="5889" width="47.85546875" style="224" customWidth="1"/>
    <col min="5890" max="5890" width="13.42578125" style="224" customWidth="1"/>
    <col min="5891" max="5891" width="14" style="224" customWidth="1"/>
    <col min="5892" max="5892" width="15.42578125" style="224" customWidth="1"/>
    <col min="5893" max="5893" width="14.28515625" style="224" customWidth="1"/>
    <col min="5894" max="5894" width="16.140625" style="224" customWidth="1"/>
    <col min="5895" max="5895" width="2" style="224" customWidth="1"/>
    <col min="5896" max="5896" width="11" style="224" customWidth="1"/>
    <col min="5897" max="5897" width="11.85546875" style="224" customWidth="1"/>
    <col min="5898" max="6144" width="9.140625" style="224"/>
    <col min="6145" max="6145" width="47.85546875" style="224" customWidth="1"/>
    <col min="6146" max="6146" width="13.42578125" style="224" customWidth="1"/>
    <col min="6147" max="6147" width="14" style="224" customWidth="1"/>
    <col min="6148" max="6148" width="15.42578125" style="224" customWidth="1"/>
    <col min="6149" max="6149" width="14.28515625" style="224" customWidth="1"/>
    <col min="6150" max="6150" width="16.140625" style="224" customWidth="1"/>
    <col min="6151" max="6151" width="2" style="224" customWidth="1"/>
    <col min="6152" max="6152" width="11" style="224" customWidth="1"/>
    <col min="6153" max="6153" width="11.85546875" style="224" customWidth="1"/>
    <col min="6154" max="6400" width="9.140625" style="224"/>
    <col min="6401" max="6401" width="47.85546875" style="224" customWidth="1"/>
    <col min="6402" max="6402" width="13.42578125" style="224" customWidth="1"/>
    <col min="6403" max="6403" width="14" style="224" customWidth="1"/>
    <col min="6404" max="6404" width="15.42578125" style="224" customWidth="1"/>
    <col min="6405" max="6405" width="14.28515625" style="224" customWidth="1"/>
    <col min="6406" max="6406" width="16.140625" style="224" customWidth="1"/>
    <col min="6407" max="6407" width="2" style="224" customWidth="1"/>
    <col min="6408" max="6408" width="11" style="224" customWidth="1"/>
    <col min="6409" max="6409" width="11.85546875" style="224" customWidth="1"/>
    <col min="6410" max="6656" width="9.140625" style="224"/>
    <col min="6657" max="6657" width="47.85546875" style="224" customWidth="1"/>
    <col min="6658" max="6658" width="13.42578125" style="224" customWidth="1"/>
    <col min="6659" max="6659" width="14" style="224" customWidth="1"/>
    <col min="6660" max="6660" width="15.42578125" style="224" customWidth="1"/>
    <col min="6661" max="6661" width="14.28515625" style="224" customWidth="1"/>
    <col min="6662" max="6662" width="16.140625" style="224" customWidth="1"/>
    <col min="6663" max="6663" width="2" style="224" customWidth="1"/>
    <col min="6664" max="6664" width="11" style="224" customWidth="1"/>
    <col min="6665" max="6665" width="11.85546875" style="224" customWidth="1"/>
    <col min="6666" max="6912" width="9.140625" style="224"/>
    <col min="6913" max="6913" width="47.85546875" style="224" customWidth="1"/>
    <col min="6914" max="6914" width="13.42578125" style="224" customWidth="1"/>
    <col min="6915" max="6915" width="14" style="224" customWidth="1"/>
    <col min="6916" max="6916" width="15.42578125" style="224" customWidth="1"/>
    <col min="6917" max="6917" width="14.28515625" style="224" customWidth="1"/>
    <col min="6918" max="6918" width="16.140625" style="224" customWidth="1"/>
    <col min="6919" max="6919" width="2" style="224" customWidth="1"/>
    <col min="6920" max="6920" width="11" style="224" customWidth="1"/>
    <col min="6921" max="6921" width="11.85546875" style="224" customWidth="1"/>
    <col min="6922" max="7168" width="9.140625" style="224"/>
    <col min="7169" max="7169" width="47.85546875" style="224" customWidth="1"/>
    <col min="7170" max="7170" width="13.42578125" style="224" customWidth="1"/>
    <col min="7171" max="7171" width="14" style="224" customWidth="1"/>
    <col min="7172" max="7172" width="15.42578125" style="224" customWidth="1"/>
    <col min="7173" max="7173" width="14.28515625" style="224" customWidth="1"/>
    <col min="7174" max="7174" width="16.140625" style="224" customWidth="1"/>
    <col min="7175" max="7175" width="2" style="224" customWidth="1"/>
    <col min="7176" max="7176" width="11" style="224" customWidth="1"/>
    <col min="7177" max="7177" width="11.85546875" style="224" customWidth="1"/>
    <col min="7178" max="7424" width="9.140625" style="224"/>
    <col min="7425" max="7425" width="47.85546875" style="224" customWidth="1"/>
    <col min="7426" max="7426" width="13.42578125" style="224" customWidth="1"/>
    <col min="7427" max="7427" width="14" style="224" customWidth="1"/>
    <col min="7428" max="7428" width="15.42578125" style="224" customWidth="1"/>
    <col min="7429" max="7429" width="14.28515625" style="224" customWidth="1"/>
    <col min="7430" max="7430" width="16.140625" style="224" customWidth="1"/>
    <col min="7431" max="7431" width="2" style="224" customWidth="1"/>
    <col min="7432" max="7432" width="11" style="224" customWidth="1"/>
    <col min="7433" max="7433" width="11.85546875" style="224" customWidth="1"/>
    <col min="7434" max="7680" width="9.140625" style="224"/>
    <col min="7681" max="7681" width="47.85546875" style="224" customWidth="1"/>
    <col min="7682" max="7682" width="13.42578125" style="224" customWidth="1"/>
    <col min="7683" max="7683" width="14" style="224" customWidth="1"/>
    <col min="7684" max="7684" width="15.42578125" style="224" customWidth="1"/>
    <col min="7685" max="7685" width="14.28515625" style="224" customWidth="1"/>
    <col min="7686" max="7686" width="16.140625" style="224" customWidth="1"/>
    <col min="7687" max="7687" width="2" style="224" customWidth="1"/>
    <col min="7688" max="7688" width="11" style="224" customWidth="1"/>
    <col min="7689" max="7689" width="11.85546875" style="224" customWidth="1"/>
    <col min="7690" max="7936" width="9.140625" style="224"/>
    <col min="7937" max="7937" width="47.85546875" style="224" customWidth="1"/>
    <col min="7938" max="7938" width="13.42578125" style="224" customWidth="1"/>
    <col min="7939" max="7939" width="14" style="224" customWidth="1"/>
    <col min="7940" max="7940" width="15.42578125" style="224" customWidth="1"/>
    <col min="7941" max="7941" width="14.28515625" style="224" customWidth="1"/>
    <col min="7942" max="7942" width="16.140625" style="224" customWidth="1"/>
    <col min="7943" max="7943" width="2" style="224" customWidth="1"/>
    <col min="7944" max="7944" width="11" style="224" customWidth="1"/>
    <col min="7945" max="7945" width="11.85546875" style="224" customWidth="1"/>
    <col min="7946" max="8192" width="9.140625" style="224"/>
    <col min="8193" max="8193" width="47.85546875" style="224" customWidth="1"/>
    <col min="8194" max="8194" width="13.42578125" style="224" customWidth="1"/>
    <col min="8195" max="8195" width="14" style="224" customWidth="1"/>
    <col min="8196" max="8196" width="15.42578125" style="224" customWidth="1"/>
    <col min="8197" max="8197" width="14.28515625" style="224" customWidth="1"/>
    <col min="8198" max="8198" width="16.140625" style="224" customWidth="1"/>
    <col min="8199" max="8199" width="2" style="224" customWidth="1"/>
    <col min="8200" max="8200" width="11" style="224" customWidth="1"/>
    <col min="8201" max="8201" width="11.85546875" style="224" customWidth="1"/>
    <col min="8202" max="8448" width="9.140625" style="224"/>
    <col min="8449" max="8449" width="47.85546875" style="224" customWidth="1"/>
    <col min="8450" max="8450" width="13.42578125" style="224" customWidth="1"/>
    <col min="8451" max="8451" width="14" style="224" customWidth="1"/>
    <col min="8452" max="8452" width="15.42578125" style="224" customWidth="1"/>
    <col min="8453" max="8453" width="14.28515625" style="224" customWidth="1"/>
    <col min="8454" max="8454" width="16.140625" style="224" customWidth="1"/>
    <col min="8455" max="8455" width="2" style="224" customWidth="1"/>
    <col min="8456" max="8456" width="11" style="224" customWidth="1"/>
    <col min="8457" max="8457" width="11.85546875" style="224" customWidth="1"/>
    <col min="8458" max="8704" width="9.140625" style="224"/>
    <col min="8705" max="8705" width="47.85546875" style="224" customWidth="1"/>
    <col min="8706" max="8706" width="13.42578125" style="224" customWidth="1"/>
    <col min="8707" max="8707" width="14" style="224" customWidth="1"/>
    <col min="8708" max="8708" width="15.42578125" style="224" customWidth="1"/>
    <col min="8709" max="8709" width="14.28515625" style="224" customWidth="1"/>
    <col min="8710" max="8710" width="16.140625" style="224" customWidth="1"/>
    <col min="8711" max="8711" width="2" style="224" customWidth="1"/>
    <col min="8712" max="8712" width="11" style="224" customWidth="1"/>
    <col min="8713" max="8713" width="11.85546875" style="224" customWidth="1"/>
    <col min="8714" max="8960" width="9.140625" style="224"/>
    <col min="8961" max="8961" width="47.85546875" style="224" customWidth="1"/>
    <col min="8962" max="8962" width="13.42578125" style="224" customWidth="1"/>
    <col min="8963" max="8963" width="14" style="224" customWidth="1"/>
    <col min="8964" max="8964" width="15.42578125" style="224" customWidth="1"/>
    <col min="8965" max="8965" width="14.28515625" style="224" customWidth="1"/>
    <col min="8966" max="8966" width="16.140625" style="224" customWidth="1"/>
    <col min="8967" max="8967" width="2" style="224" customWidth="1"/>
    <col min="8968" max="8968" width="11" style="224" customWidth="1"/>
    <col min="8969" max="8969" width="11.85546875" style="224" customWidth="1"/>
    <col min="8970" max="9216" width="9.140625" style="224"/>
    <col min="9217" max="9217" width="47.85546875" style="224" customWidth="1"/>
    <col min="9218" max="9218" width="13.42578125" style="224" customWidth="1"/>
    <col min="9219" max="9219" width="14" style="224" customWidth="1"/>
    <col min="9220" max="9220" width="15.42578125" style="224" customWidth="1"/>
    <col min="9221" max="9221" width="14.28515625" style="224" customWidth="1"/>
    <col min="9222" max="9222" width="16.140625" style="224" customWidth="1"/>
    <col min="9223" max="9223" width="2" style="224" customWidth="1"/>
    <col min="9224" max="9224" width="11" style="224" customWidth="1"/>
    <col min="9225" max="9225" width="11.85546875" style="224" customWidth="1"/>
    <col min="9226" max="9472" width="9.140625" style="224"/>
    <col min="9473" max="9473" width="47.85546875" style="224" customWidth="1"/>
    <col min="9474" max="9474" width="13.42578125" style="224" customWidth="1"/>
    <col min="9475" max="9475" width="14" style="224" customWidth="1"/>
    <col min="9476" max="9476" width="15.42578125" style="224" customWidth="1"/>
    <col min="9477" max="9477" width="14.28515625" style="224" customWidth="1"/>
    <col min="9478" max="9478" width="16.140625" style="224" customWidth="1"/>
    <col min="9479" max="9479" width="2" style="224" customWidth="1"/>
    <col min="9480" max="9480" width="11" style="224" customWidth="1"/>
    <col min="9481" max="9481" width="11.85546875" style="224" customWidth="1"/>
    <col min="9482" max="9728" width="9.140625" style="224"/>
    <col min="9729" max="9729" width="47.85546875" style="224" customWidth="1"/>
    <col min="9730" max="9730" width="13.42578125" style="224" customWidth="1"/>
    <col min="9731" max="9731" width="14" style="224" customWidth="1"/>
    <col min="9732" max="9732" width="15.42578125" style="224" customWidth="1"/>
    <col min="9733" max="9733" width="14.28515625" style="224" customWidth="1"/>
    <col min="9734" max="9734" width="16.140625" style="224" customWidth="1"/>
    <col min="9735" max="9735" width="2" style="224" customWidth="1"/>
    <col min="9736" max="9736" width="11" style="224" customWidth="1"/>
    <col min="9737" max="9737" width="11.85546875" style="224" customWidth="1"/>
    <col min="9738" max="9984" width="9.140625" style="224"/>
    <col min="9985" max="9985" width="47.85546875" style="224" customWidth="1"/>
    <col min="9986" max="9986" width="13.42578125" style="224" customWidth="1"/>
    <col min="9987" max="9987" width="14" style="224" customWidth="1"/>
    <col min="9988" max="9988" width="15.42578125" style="224" customWidth="1"/>
    <col min="9989" max="9989" width="14.28515625" style="224" customWidth="1"/>
    <col min="9990" max="9990" width="16.140625" style="224" customWidth="1"/>
    <col min="9991" max="9991" width="2" style="224" customWidth="1"/>
    <col min="9992" max="9992" width="11" style="224" customWidth="1"/>
    <col min="9993" max="9993" width="11.85546875" style="224" customWidth="1"/>
    <col min="9994" max="10240" width="9.140625" style="224"/>
    <col min="10241" max="10241" width="47.85546875" style="224" customWidth="1"/>
    <col min="10242" max="10242" width="13.42578125" style="224" customWidth="1"/>
    <col min="10243" max="10243" width="14" style="224" customWidth="1"/>
    <col min="10244" max="10244" width="15.42578125" style="224" customWidth="1"/>
    <col min="10245" max="10245" width="14.28515625" style="224" customWidth="1"/>
    <col min="10246" max="10246" width="16.140625" style="224" customWidth="1"/>
    <col min="10247" max="10247" width="2" style="224" customWidth="1"/>
    <col min="10248" max="10248" width="11" style="224" customWidth="1"/>
    <col min="10249" max="10249" width="11.85546875" style="224" customWidth="1"/>
    <col min="10250" max="10496" width="9.140625" style="224"/>
    <col min="10497" max="10497" width="47.85546875" style="224" customWidth="1"/>
    <col min="10498" max="10498" width="13.42578125" style="224" customWidth="1"/>
    <col min="10499" max="10499" width="14" style="224" customWidth="1"/>
    <col min="10500" max="10500" width="15.42578125" style="224" customWidth="1"/>
    <col min="10501" max="10501" width="14.28515625" style="224" customWidth="1"/>
    <col min="10502" max="10502" width="16.140625" style="224" customWidth="1"/>
    <col min="10503" max="10503" width="2" style="224" customWidth="1"/>
    <col min="10504" max="10504" width="11" style="224" customWidth="1"/>
    <col min="10505" max="10505" width="11.85546875" style="224" customWidth="1"/>
    <col min="10506" max="10752" width="9.140625" style="224"/>
    <col min="10753" max="10753" width="47.85546875" style="224" customWidth="1"/>
    <col min="10754" max="10754" width="13.42578125" style="224" customWidth="1"/>
    <col min="10755" max="10755" width="14" style="224" customWidth="1"/>
    <col min="10756" max="10756" width="15.42578125" style="224" customWidth="1"/>
    <col min="10757" max="10757" width="14.28515625" style="224" customWidth="1"/>
    <col min="10758" max="10758" width="16.140625" style="224" customWidth="1"/>
    <col min="10759" max="10759" width="2" style="224" customWidth="1"/>
    <col min="10760" max="10760" width="11" style="224" customWidth="1"/>
    <col min="10761" max="10761" width="11.85546875" style="224" customWidth="1"/>
    <col min="10762" max="11008" width="9.140625" style="224"/>
    <col min="11009" max="11009" width="47.85546875" style="224" customWidth="1"/>
    <col min="11010" max="11010" width="13.42578125" style="224" customWidth="1"/>
    <col min="11011" max="11011" width="14" style="224" customWidth="1"/>
    <col min="11012" max="11012" width="15.42578125" style="224" customWidth="1"/>
    <col min="11013" max="11013" width="14.28515625" style="224" customWidth="1"/>
    <col min="11014" max="11014" width="16.140625" style="224" customWidth="1"/>
    <col min="11015" max="11015" width="2" style="224" customWidth="1"/>
    <col min="11016" max="11016" width="11" style="224" customWidth="1"/>
    <col min="11017" max="11017" width="11.85546875" style="224" customWidth="1"/>
    <col min="11018" max="11264" width="9.140625" style="224"/>
    <col min="11265" max="11265" width="47.85546875" style="224" customWidth="1"/>
    <col min="11266" max="11266" width="13.42578125" style="224" customWidth="1"/>
    <col min="11267" max="11267" width="14" style="224" customWidth="1"/>
    <col min="11268" max="11268" width="15.42578125" style="224" customWidth="1"/>
    <col min="11269" max="11269" width="14.28515625" style="224" customWidth="1"/>
    <col min="11270" max="11270" width="16.140625" style="224" customWidth="1"/>
    <col min="11271" max="11271" width="2" style="224" customWidth="1"/>
    <col min="11272" max="11272" width="11" style="224" customWidth="1"/>
    <col min="11273" max="11273" width="11.85546875" style="224" customWidth="1"/>
    <col min="11274" max="11520" width="9.140625" style="224"/>
    <col min="11521" max="11521" width="47.85546875" style="224" customWidth="1"/>
    <col min="11522" max="11522" width="13.42578125" style="224" customWidth="1"/>
    <col min="11523" max="11523" width="14" style="224" customWidth="1"/>
    <col min="11524" max="11524" width="15.42578125" style="224" customWidth="1"/>
    <col min="11525" max="11525" width="14.28515625" style="224" customWidth="1"/>
    <col min="11526" max="11526" width="16.140625" style="224" customWidth="1"/>
    <col min="11527" max="11527" width="2" style="224" customWidth="1"/>
    <col min="11528" max="11528" width="11" style="224" customWidth="1"/>
    <col min="11529" max="11529" width="11.85546875" style="224" customWidth="1"/>
    <col min="11530" max="11776" width="9.140625" style="224"/>
    <col min="11777" max="11777" width="47.85546875" style="224" customWidth="1"/>
    <col min="11778" max="11778" width="13.42578125" style="224" customWidth="1"/>
    <col min="11779" max="11779" width="14" style="224" customWidth="1"/>
    <col min="11780" max="11780" width="15.42578125" style="224" customWidth="1"/>
    <col min="11781" max="11781" width="14.28515625" style="224" customWidth="1"/>
    <col min="11782" max="11782" width="16.140625" style="224" customWidth="1"/>
    <col min="11783" max="11783" width="2" style="224" customWidth="1"/>
    <col min="11784" max="11784" width="11" style="224" customWidth="1"/>
    <col min="11785" max="11785" width="11.85546875" style="224" customWidth="1"/>
    <col min="11786" max="12032" width="9.140625" style="224"/>
    <col min="12033" max="12033" width="47.85546875" style="224" customWidth="1"/>
    <col min="12034" max="12034" width="13.42578125" style="224" customWidth="1"/>
    <col min="12035" max="12035" width="14" style="224" customWidth="1"/>
    <col min="12036" max="12036" width="15.42578125" style="224" customWidth="1"/>
    <col min="12037" max="12037" width="14.28515625" style="224" customWidth="1"/>
    <col min="12038" max="12038" width="16.140625" style="224" customWidth="1"/>
    <col min="12039" max="12039" width="2" style="224" customWidth="1"/>
    <col min="12040" max="12040" width="11" style="224" customWidth="1"/>
    <col min="12041" max="12041" width="11.85546875" style="224" customWidth="1"/>
    <col min="12042" max="12288" width="9.140625" style="224"/>
    <col min="12289" max="12289" width="47.85546875" style="224" customWidth="1"/>
    <col min="12290" max="12290" width="13.42578125" style="224" customWidth="1"/>
    <col min="12291" max="12291" width="14" style="224" customWidth="1"/>
    <col min="12292" max="12292" width="15.42578125" style="224" customWidth="1"/>
    <col min="12293" max="12293" width="14.28515625" style="224" customWidth="1"/>
    <col min="12294" max="12294" width="16.140625" style="224" customWidth="1"/>
    <col min="12295" max="12295" width="2" style="224" customWidth="1"/>
    <col min="12296" max="12296" width="11" style="224" customWidth="1"/>
    <col min="12297" max="12297" width="11.85546875" style="224" customWidth="1"/>
    <col min="12298" max="12544" width="9.140625" style="224"/>
    <col min="12545" max="12545" width="47.85546875" style="224" customWidth="1"/>
    <col min="12546" max="12546" width="13.42578125" style="224" customWidth="1"/>
    <col min="12547" max="12547" width="14" style="224" customWidth="1"/>
    <col min="12548" max="12548" width="15.42578125" style="224" customWidth="1"/>
    <col min="12549" max="12549" width="14.28515625" style="224" customWidth="1"/>
    <col min="12550" max="12550" width="16.140625" style="224" customWidth="1"/>
    <col min="12551" max="12551" width="2" style="224" customWidth="1"/>
    <col min="12552" max="12552" width="11" style="224" customWidth="1"/>
    <col min="12553" max="12553" width="11.85546875" style="224" customWidth="1"/>
    <col min="12554" max="12800" width="9.140625" style="224"/>
    <col min="12801" max="12801" width="47.85546875" style="224" customWidth="1"/>
    <col min="12802" max="12802" width="13.42578125" style="224" customWidth="1"/>
    <col min="12803" max="12803" width="14" style="224" customWidth="1"/>
    <col min="12804" max="12804" width="15.42578125" style="224" customWidth="1"/>
    <col min="12805" max="12805" width="14.28515625" style="224" customWidth="1"/>
    <col min="12806" max="12806" width="16.140625" style="224" customWidth="1"/>
    <col min="12807" max="12807" width="2" style="224" customWidth="1"/>
    <col min="12808" max="12808" width="11" style="224" customWidth="1"/>
    <col min="12809" max="12809" width="11.85546875" style="224" customWidth="1"/>
    <col min="12810" max="13056" width="9.140625" style="224"/>
    <col min="13057" max="13057" width="47.85546875" style="224" customWidth="1"/>
    <col min="13058" max="13058" width="13.42578125" style="224" customWidth="1"/>
    <col min="13059" max="13059" width="14" style="224" customWidth="1"/>
    <col min="13060" max="13060" width="15.42578125" style="224" customWidth="1"/>
    <col min="13061" max="13061" width="14.28515625" style="224" customWidth="1"/>
    <col min="13062" max="13062" width="16.140625" style="224" customWidth="1"/>
    <col min="13063" max="13063" width="2" style="224" customWidth="1"/>
    <col min="13064" max="13064" width="11" style="224" customWidth="1"/>
    <col min="13065" max="13065" width="11.85546875" style="224" customWidth="1"/>
    <col min="13066" max="13312" width="9.140625" style="224"/>
    <col min="13313" max="13313" width="47.85546875" style="224" customWidth="1"/>
    <col min="13314" max="13314" width="13.42578125" style="224" customWidth="1"/>
    <col min="13315" max="13315" width="14" style="224" customWidth="1"/>
    <col min="13316" max="13316" width="15.42578125" style="224" customWidth="1"/>
    <col min="13317" max="13317" width="14.28515625" style="224" customWidth="1"/>
    <col min="13318" max="13318" width="16.140625" style="224" customWidth="1"/>
    <col min="13319" max="13319" width="2" style="224" customWidth="1"/>
    <col min="13320" max="13320" width="11" style="224" customWidth="1"/>
    <col min="13321" max="13321" width="11.85546875" style="224" customWidth="1"/>
    <col min="13322" max="13568" width="9.140625" style="224"/>
    <col min="13569" max="13569" width="47.85546875" style="224" customWidth="1"/>
    <col min="13570" max="13570" width="13.42578125" style="224" customWidth="1"/>
    <col min="13571" max="13571" width="14" style="224" customWidth="1"/>
    <col min="13572" max="13572" width="15.42578125" style="224" customWidth="1"/>
    <col min="13573" max="13573" width="14.28515625" style="224" customWidth="1"/>
    <col min="13574" max="13574" width="16.140625" style="224" customWidth="1"/>
    <col min="13575" max="13575" width="2" style="224" customWidth="1"/>
    <col min="13576" max="13576" width="11" style="224" customWidth="1"/>
    <col min="13577" max="13577" width="11.85546875" style="224" customWidth="1"/>
    <col min="13578" max="13824" width="9.140625" style="224"/>
    <col min="13825" max="13825" width="47.85546875" style="224" customWidth="1"/>
    <col min="13826" max="13826" width="13.42578125" style="224" customWidth="1"/>
    <col min="13827" max="13827" width="14" style="224" customWidth="1"/>
    <col min="13828" max="13828" width="15.42578125" style="224" customWidth="1"/>
    <col min="13829" max="13829" width="14.28515625" style="224" customWidth="1"/>
    <col min="13830" max="13830" width="16.140625" style="224" customWidth="1"/>
    <col min="13831" max="13831" width="2" style="224" customWidth="1"/>
    <col min="13832" max="13832" width="11" style="224" customWidth="1"/>
    <col min="13833" max="13833" width="11.85546875" style="224" customWidth="1"/>
    <col min="13834" max="14080" width="9.140625" style="224"/>
    <col min="14081" max="14081" width="47.85546875" style="224" customWidth="1"/>
    <col min="14082" max="14082" width="13.42578125" style="224" customWidth="1"/>
    <col min="14083" max="14083" width="14" style="224" customWidth="1"/>
    <col min="14084" max="14084" width="15.42578125" style="224" customWidth="1"/>
    <col min="14085" max="14085" width="14.28515625" style="224" customWidth="1"/>
    <col min="14086" max="14086" width="16.140625" style="224" customWidth="1"/>
    <col min="14087" max="14087" width="2" style="224" customWidth="1"/>
    <col min="14088" max="14088" width="11" style="224" customWidth="1"/>
    <col min="14089" max="14089" width="11.85546875" style="224" customWidth="1"/>
    <col min="14090" max="14336" width="9.140625" style="224"/>
    <col min="14337" max="14337" width="47.85546875" style="224" customWidth="1"/>
    <col min="14338" max="14338" width="13.42578125" style="224" customWidth="1"/>
    <col min="14339" max="14339" width="14" style="224" customWidth="1"/>
    <col min="14340" max="14340" width="15.42578125" style="224" customWidth="1"/>
    <col min="14341" max="14341" width="14.28515625" style="224" customWidth="1"/>
    <col min="14342" max="14342" width="16.140625" style="224" customWidth="1"/>
    <col min="14343" max="14343" width="2" style="224" customWidth="1"/>
    <col min="14344" max="14344" width="11" style="224" customWidth="1"/>
    <col min="14345" max="14345" width="11.85546875" style="224" customWidth="1"/>
    <col min="14346" max="14592" width="9.140625" style="224"/>
    <col min="14593" max="14593" width="47.85546875" style="224" customWidth="1"/>
    <col min="14594" max="14594" width="13.42578125" style="224" customWidth="1"/>
    <col min="14595" max="14595" width="14" style="224" customWidth="1"/>
    <col min="14596" max="14596" width="15.42578125" style="224" customWidth="1"/>
    <col min="14597" max="14597" width="14.28515625" style="224" customWidth="1"/>
    <col min="14598" max="14598" width="16.140625" style="224" customWidth="1"/>
    <col min="14599" max="14599" width="2" style="224" customWidth="1"/>
    <col min="14600" max="14600" width="11" style="224" customWidth="1"/>
    <col min="14601" max="14601" width="11.85546875" style="224" customWidth="1"/>
    <col min="14602" max="14848" width="9.140625" style="224"/>
    <col min="14849" max="14849" width="47.85546875" style="224" customWidth="1"/>
    <col min="14850" max="14850" width="13.42578125" style="224" customWidth="1"/>
    <col min="14851" max="14851" width="14" style="224" customWidth="1"/>
    <col min="14852" max="14852" width="15.42578125" style="224" customWidth="1"/>
    <col min="14853" max="14853" width="14.28515625" style="224" customWidth="1"/>
    <col min="14854" max="14854" width="16.140625" style="224" customWidth="1"/>
    <col min="14855" max="14855" width="2" style="224" customWidth="1"/>
    <col min="14856" max="14856" width="11" style="224" customWidth="1"/>
    <col min="14857" max="14857" width="11.85546875" style="224" customWidth="1"/>
    <col min="14858" max="15104" width="9.140625" style="224"/>
    <col min="15105" max="15105" width="47.85546875" style="224" customWidth="1"/>
    <col min="15106" max="15106" width="13.42578125" style="224" customWidth="1"/>
    <col min="15107" max="15107" width="14" style="224" customWidth="1"/>
    <col min="15108" max="15108" width="15.42578125" style="224" customWidth="1"/>
    <col min="15109" max="15109" width="14.28515625" style="224" customWidth="1"/>
    <col min="15110" max="15110" width="16.140625" style="224" customWidth="1"/>
    <col min="15111" max="15111" width="2" style="224" customWidth="1"/>
    <col min="15112" max="15112" width="11" style="224" customWidth="1"/>
    <col min="15113" max="15113" width="11.85546875" style="224" customWidth="1"/>
    <col min="15114" max="15360" width="9.140625" style="224"/>
    <col min="15361" max="15361" width="47.85546875" style="224" customWidth="1"/>
    <col min="15362" max="15362" width="13.42578125" style="224" customWidth="1"/>
    <col min="15363" max="15363" width="14" style="224" customWidth="1"/>
    <col min="15364" max="15364" width="15.42578125" style="224" customWidth="1"/>
    <col min="15365" max="15365" width="14.28515625" style="224" customWidth="1"/>
    <col min="15366" max="15366" width="16.140625" style="224" customWidth="1"/>
    <col min="15367" max="15367" width="2" style="224" customWidth="1"/>
    <col min="15368" max="15368" width="11" style="224" customWidth="1"/>
    <col min="15369" max="15369" width="11.85546875" style="224" customWidth="1"/>
    <col min="15370" max="15616" width="9.140625" style="224"/>
    <col min="15617" max="15617" width="47.85546875" style="224" customWidth="1"/>
    <col min="15618" max="15618" width="13.42578125" style="224" customWidth="1"/>
    <col min="15619" max="15619" width="14" style="224" customWidth="1"/>
    <col min="15620" max="15620" width="15.42578125" style="224" customWidth="1"/>
    <col min="15621" max="15621" width="14.28515625" style="224" customWidth="1"/>
    <col min="15622" max="15622" width="16.140625" style="224" customWidth="1"/>
    <col min="15623" max="15623" width="2" style="224" customWidth="1"/>
    <col min="15624" max="15624" width="11" style="224" customWidth="1"/>
    <col min="15625" max="15625" width="11.85546875" style="224" customWidth="1"/>
    <col min="15626" max="15872" width="9.140625" style="224"/>
    <col min="15873" max="15873" width="47.85546875" style="224" customWidth="1"/>
    <col min="15874" max="15874" width="13.42578125" style="224" customWidth="1"/>
    <col min="15875" max="15875" width="14" style="224" customWidth="1"/>
    <col min="15876" max="15876" width="15.42578125" style="224" customWidth="1"/>
    <col min="15877" max="15877" width="14.28515625" style="224" customWidth="1"/>
    <col min="15878" max="15878" width="16.140625" style="224" customWidth="1"/>
    <col min="15879" max="15879" width="2" style="224" customWidth="1"/>
    <col min="15880" max="15880" width="11" style="224" customWidth="1"/>
    <col min="15881" max="15881" width="11.85546875" style="224" customWidth="1"/>
    <col min="15882" max="16128" width="9.140625" style="224"/>
    <col min="16129" max="16129" width="47.85546875" style="224" customWidth="1"/>
    <col min="16130" max="16130" width="13.42578125" style="224" customWidth="1"/>
    <col min="16131" max="16131" width="14" style="224" customWidth="1"/>
    <col min="16132" max="16132" width="15.42578125" style="224" customWidth="1"/>
    <col min="16133" max="16133" width="14.28515625" style="224" customWidth="1"/>
    <col min="16134" max="16134" width="16.140625" style="224" customWidth="1"/>
    <col min="16135" max="16135" width="2" style="224" customWidth="1"/>
    <col min="16136" max="16136" width="11" style="224" customWidth="1"/>
    <col min="16137" max="16137" width="11.85546875" style="224" customWidth="1"/>
    <col min="16138" max="16384" width="9.140625" style="224"/>
  </cols>
  <sheetData>
    <row r="1" spans="1:8" s="575" customFormat="1" x14ac:dyDescent="0.25">
      <c r="A1" s="700" t="s">
        <v>569</v>
      </c>
      <c r="B1" s="701"/>
      <c r="C1" s="701"/>
      <c r="D1" s="701"/>
      <c r="E1" s="701"/>
      <c r="F1" s="701"/>
    </row>
    <row r="2" spans="1:8" x14ac:dyDescent="0.25">
      <c r="A2" s="222"/>
      <c r="B2" s="223"/>
      <c r="C2" s="223"/>
      <c r="D2" s="223"/>
      <c r="E2" s="223"/>
      <c r="F2" s="223"/>
    </row>
    <row r="3" spans="1:8" ht="15.75" x14ac:dyDescent="0.25">
      <c r="A3" s="702" t="s">
        <v>377</v>
      </c>
      <c r="B3" s="702"/>
      <c r="C3" s="702"/>
      <c r="D3" s="702"/>
      <c r="E3" s="702"/>
      <c r="F3" s="702"/>
    </row>
    <row r="4" spans="1:8" ht="15.75" thickBot="1" x14ac:dyDescent="0.3">
      <c r="A4" s="222"/>
      <c r="B4" s="223"/>
      <c r="C4" s="223"/>
      <c r="D4" s="223"/>
      <c r="E4" s="223"/>
      <c r="F4" s="225"/>
    </row>
    <row r="5" spans="1:8" s="229" customFormat="1" ht="36.75" thickBot="1" x14ac:dyDescent="0.3">
      <c r="A5" s="226" t="s">
        <v>378</v>
      </c>
      <c r="B5" s="227" t="s">
        <v>379</v>
      </c>
      <c r="C5" s="227" t="s">
        <v>380</v>
      </c>
      <c r="D5" s="227" t="str">
        <f>+CONCATENATE("Felhasználás   ",LEFT([1]KV_ÖSSZEFÜGGÉSEK!A5,4)-1,". XII. 31-ig")</f>
        <v>Felhasználás   2020. XII. 31-ig</v>
      </c>
      <c r="E5" s="227" t="str">
        <f>+'[1]KV_1.1.sz.mell.'!C8</f>
        <v>2021. évi előirányzat</v>
      </c>
      <c r="F5" s="228" t="str">
        <f>+CONCATENATE(LEFT([1]KV_ÖSSZEFÜGGÉSEK!A5,4),". utáni szükséglet")</f>
        <v>2021. utáni szükséglet</v>
      </c>
    </row>
    <row r="6" spans="1:8" s="104" customFormat="1" ht="15.75" thickBot="1" x14ac:dyDescent="0.3">
      <c r="A6" s="230" t="s">
        <v>5</v>
      </c>
      <c r="B6" s="231" t="s">
        <v>6</v>
      </c>
      <c r="C6" s="232" t="s">
        <v>275</v>
      </c>
      <c r="D6" s="232" t="s">
        <v>276</v>
      </c>
      <c r="E6" s="232" t="s">
        <v>362</v>
      </c>
      <c r="F6" s="233" t="s">
        <v>381</v>
      </c>
    </row>
    <row r="7" spans="1:8" ht="33.75" x14ac:dyDescent="0.25">
      <c r="A7" s="576" t="s">
        <v>382</v>
      </c>
      <c r="B7" s="577">
        <v>158141711</v>
      </c>
      <c r="C7" s="234" t="s">
        <v>383</v>
      </c>
      <c r="D7" s="235"/>
      <c r="E7" s="236">
        <v>68353</v>
      </c>
      <c r="F7" s="237">
        <f t="shared" ref="F7:F21" si="0">H7-D7-E7</f>
        <v>0</v>
      </c>
      <c r="H7" s="236">
        <v>68353</v>
      </c>
    </row>
    <row r="8" spans="1:8" ht="33.75" x14ac:dyDescent="0.25">
      <c r="A8" s="576" t="s">
        <v>384</v>
      </c>
      <c r="B8" s="577">
        <v>259254136</v>
      </c>
      <c r="C8" s="234" t="s">
        <v>385</v>
      </c>
      <c r="D8" s="235"/>
      <c r="E8" s="236">
        <v>9754675</v>
      </c>
      <c r="F8" s="237">
        <f t="shared" si="0"/>
        <v>0</v>
      </c>
      <c r="H8" s="236">
        <v>9754675</v>
      </c>
    </row>
    <row r="9" spans="1:8" ht="33.75" x14ac:dyDescent="0.25">
      <c r="A9" s="576" t="s">
        <v>386</v>
      </c>
      <c r="B9" s="577">
        <v>176834400</v>
      </c>
      <c r="C9" s="234" t="s">
        <v>387</v>
      </c>
      <c r="D9" s="235"/>
      <c r="E9" s="236">
        <v>601190</v>
      </c>
      <c r="F9" s="237">
        <f t="shared" si="0"/>
        <v>0</v>
      </c>
      <c r="H9" s="236">
        <v>601190</v>
      </c>
    </row>
    <row r="10" spans="1:8" ht="22.5" x14ac:dyDescent="0.25">
      <c r="A10" s="578" t="s">
        <v>388</v>
      </c>
      <c r="B10" s="577">
        <v>194558270</v>
      </c>
      <c r="C10" s="234" t="s">
        <v>389</v>
      </c>
      <c r="D10" s="235"/>
      <c r="E10" s="236">
        <v>87211143</v>
      </c>
      <c r="F10" s="237">
        <f t="shared" si="0"/>
        <v>0</v>
      </c>
      <c r="H10" s="236">
        <v>87211143</v>
      </c>
    </row>
    <row r="11" spans="1:8" ht="22.5" x14ac:dyDescent="0.25">
      <c r="A11" s="576" t="s">
        <v>390</v>
      </c>
      <c r="B11" s="577">
        <v>272783465</v>
      </c>
      <c r="C11" s="234" t="s">
        <v>391</v>
      </c>
      <c r="D11" s="235"/>
      <c r="E11" s="236">
        <v>254647965</v>
      </c>
      <c r="F11" s="237">
        <f t="shared" si="0"/>
        <v>0</v>
      </c>
      <c r="H11" s="236">
        <v>254647965</v>
      </c>
    </row>
    <row r="12" spans="1:8" ht="22.5" x14ac:dyDescent="0.25">
      <c r="A12" s="576" t="s">
        <v>392</v>
      </c>
      <c r="B12" s="577">
        <v>116055020</v>
      </c>
      <c r="C12" s="234" t="s">
        <v>391</v>
      </c>
      <c r="D12" s="235"/>
      <c r="E12" s="236">
        <v>107855020</v>
      </c>
      <c r="F12" s="237">
        <f t="shared" si="0"/>
        <v>0</v>
      </c>
      <c r="H12" s="236">
        <v>107855020</v>
      </c>
    </row>
    <row r="13" spans="1:8" x14ac:dyDescent="0.2">
      <c r="A13" s="238" t="s">
        <v>393</v>
      </c>
      <c r="B13" s="577">
        <v>4921250</v>
      </c>
      <c r="C13" s="234" t="s">
        <v>394</v>
      </c>
      <c r="D13" s="235">
        <v>0</v>
      </c>
      <c r="E13" s="236">
        <v>4921250</v>
      </c>
      <c r="F13" s="237">
        <f t="shared" si="0"/>
        <v>0</v>
      </c>
      <c r="H13" s="236">
        <v>4921250</v>
      </c>
    </row>
    <row r="14" spans="1:8" x14ac:dyDescent="0.2">
      <c r="A14" s="579" t="s">
        <v>395</v>
      </c>
      <c r="B14" s="580">
        <v>17294860</v>
      </c>
      <c r="C14" s="581"/>
      <c r="D14" s="582"/>
      <c r="E14" s="582">
        <v>17294860</v>
      </c>
      <c r="F14" s="583">
        <f t="shared" si="0"/>
        <v>0</v>
      </c>
      <c r="H14" s="236">
        <v>17294860</v>
      </c>
    </row>
    <row r="15" spans="1:8" x14ac:dyDescent="0.2">
      <c r="A15" s="579" t="s">
        <v>396</v>
      </c>
      <c r="B15" s="580">
        <v>2019300</v>
      </c>
      <c r="C15" s="581"/>
      <c r="D15" s="582"/>
      <c r="E15" s="582">
        <v>2019300</v>
      </c>
      <c r="F15" s="583">
        <f t="shared" si="0"/>
        <v>0</v>
      </c>
      <c r="H15" s="236">
        <v>2019300</v>
      </c>
    </row>
    <row r="16" spans="1:8" x14ac:dyDescent="0.2">
      <c r="A16" s="579" t="s">
        <v>397</v>
      </c>
      <c r="B16" s="580">
        <v>2528570</v>
      </c>
      <c r="C16" s="581"/>
      <c r="D16" s="582"/>
      <c r="E16" s="582">
        <v>2528570</v>
      </c>
      <c r="F16" s="583">
        <f t="shared" si="0"/>
        <v>0</v>
      </c>
      <c r="H16" s="236">
        <v>2528570</v>
      </c>
    </row>
    <row r="17" spans="1:8" ht="33.75" x14ac:dyDescent="0.25">
      <c r="A17" s="584" t="s">
        <v>398</v>
      </c>
      <c r="B17" s="580">
        <v>400000</v>
      </c>
      <c r="C17" s="581" t="s">
        <v>394</v>
      </c>
      <c r="D17" s="582"/>
      <c r="E17" s="582">
        <v>400000</v>
      </c>
      <c r="F17" s="583">
        <f t="shared" si="0"/>
        <v>0</v>
      </c>
      <c r="H17" s="236">
        <v>400000</v>
      </c>
    </row>
    <row r="18" spans="1:8" ht="22.5" x14ac:dyDescent="0.25">
      <c r="A18" s="585" t="s">
        <v>399</v>
      </c>
      <c r="B18" s="580">
        <v>1500000</v>
      </c>
      <c r="C18" s="581" t="s">
        <v>394</v>
      </c>
      <c r="D18" s="582"/>
      <c r="E18" s="582">
        <v>1500000</v>
      </c>
      <c r="F18" s="583">
        <f t="shared" si="0"/>
        <v>0</v>
      </c>
      <c r="H18" s="239">
        <v>1500000</v>
      </c>
    </row>
    <row r="19" spans="1:8" x14ac:dyDescent="0.2">
      <c r="A19" s="586" t="s">
        <v>562</v>
      </c>
      <c r="B19" s="577"/>
      <c r="C19" s="234" t="s">
        <v>394</v>
      </c>
      <c r="D19" s="235"/>
      <c r="E19" s="235">
        <v>15000000</v>
      </c>
      <c r="F19" s="237">
        <f t="shared" si="0"/>
        <v>0</v>
      </c>
      <c r="H19" s="235">
        <v>15000000</v>
      </c>
    </row>
    <row r="20" spans="1:8" x14ac:dyDescent="0.25">
      <c r="A20" s="240"/>
      <c r="B20" s="577"/>
      <c r="C20" s="234"/>
      <c r="D20" s="235"/>
      <c r="E20" s="235"/>
      <c r="F20" s="237">
        <f t="shared" si="0"/>
        <v>0</v>
      </c>
      <c r="H20" s="235"/>
    </row>
    <row r="21" spans="1:8" ht="15.75" thickBot="1" x14ac:dyDescent="0.3">
      <c r="A21" s="241"/>
      <c r="B21" s="577"/>
      <c r="C21" s="242"/>
      <c r="D21" s="243"/>
      <c r="E21" s="243"/>
      <c r="F21" s="244">
        <f t="shared" si="0"/>
        <v>0</v>
      </c>
      <c r="H21" s="235"/>
    </row>
    <row r="22" spans="1:8" s="250" customFormat="1" ht="13.5" thickBot="1" x14ac:dyDescent="0.3">
      <c r="A22" s="245" t="s">
        <v>400</v>
      </c>
      <c r="B22" s="246">
        <f>SUM(H7:H21)</f>
        <v>503802326</v>
      </c>
      <c r="C22" s="247"/>
      <c r="D22" s="248">
        <f>SUM(D7:D21)</f>
        <v>0</v>
      </c>
      <c r="E22" s="248">
        <f>SUM(E7:E21)</f>
        <v>503802326</v>
      </c>
      <c r="F22" s="249">
        <f>SUM(F7:F21)</f>
        <v>0</v>
      </c>
      <c r="H22" s="251"/>
    </row>
  </sheetData>
  <mergeCells count="2">
    <mergeCell ref="A1:F1"/>
    <mergeCell ref="A3:F3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H6" sqref="H6"/>
    </sheetView>
  </sheetViews>
  <sheetFormatPr defaultRowHeight="15" x14ac:dyDescent="0.25"/>
  <cols>
    <col min="1" max="1" width="52" style="252" customWidth="1"/>
    <col min="2" max="2" width="13.42578125" style="224" customWidth="1"/>
    <col min="3" max="3" width="14" style="224" customWidth="1"/>
    <col min="4" max="4" width="15.42578125" style="224" customWidth="1"/>
    <col min="5" max="5" width="14.28515625" style="224" customWidth="1"/>
    <col min="6" max="6" width="16.140625" style="224" customWidth="1"/>
    <col min="7" max="8" width="11" style="224" customWidth="1"/>
    <col min="9" max="9" width="11.85546875" style="224" customWidth="1"/>
    <col min="10" max="256" width="9.140625" style="224"/>
    <col min="257" max="257" width="52" style="224" customWidth="1"/>
    <col min="258" max="258" width="13.42578125" style="224" customWidth="1"/>
    <col min="259" max="259" width="14" style="224" customWidth="1"/>
    <col min="260" max="260" width="15.42578125" style="224" customWidth="1"/>
    <col min="261" max="261" width="14.28515625" style="224" customWidth="1"/>
    <col min="262" max="262" width="16.140625" style="224" customWidth="1"/>
    <col min="263" max="264" width="11" style="224" customWidth="1"/>
    <col min="265" max="265" width="11.85546875" style="224" customWidth="1"/>
    <col min="266" max="512" width="9.140625" style="224"/>
    <col min="513" max="513" width="52" style="224" customWidth="1"/>
    <col min="514" max="514" width="13.42578125" style="224" customWidth="1"/>
    <col min="515" max="515" width="14" style="224" customWidth="1"/>
    <col min="516" max="516" width="15.42578125" style="224" customWidth="1"/>
    <col min="517" max="517" width="14.28515625" style="224" customWidth="1"/>
    <col min="518" max="518" width="16.140625" style="224" customWidth="1"/>
    <col min="519" max="520" width="11" style="224" customWidth="1"/>
    <col min="521" max="521" width="11.85546875" style="224" customWidth="1"/>
    <col min="522" max="768" width="9.140625" style="224"/>
    <col min="769" max="769" width="52" style="224" customWidth="1"/>
    <col min="770" max="770" width="13.42578125" style="224" customWidth="1"/>
    <col min="771" max="771" width="14" style="224" customWidth="1"/>
    <col min="772" max="772" width="15.42578125" style="224" customWidth="1"/>
    <col min="773" max="773" width="14.28515625" style="224" customWidth="1"/>
    <col min="774" max="774" width="16.140625" style="224" customWidth="1"/>
    <col min="775" max="776" width="11" style="224" customWidth="1"/>
    <col min="777" max="777" width="11.85546875" style="224" customWidth="1"/>
    <col min="778" max="1024" width="9.140625" style="224"/>
    <col min="1025" max="1025" width="52" style="224" customWidth="1"/>
    <col min="1026" max="1026" width="13.42578125" style="224" customWidth="1"/>
    <col min="1027" max="1027" width="14" style="224" customWidth="1"/>
    <col min="1028" max="1028" width="15.42578125" style="224" customWidth="1"/>
    <col min="1029" max="1029" width="14.28515625" style="224" customWidth="1"/>
    <col min="1030" max="1030" width="16.140625" style="224" customWidth="1"/>
    <col min="1031" max="1032" width="11" style="224" customWidth="1"/>
    <col min="1033" max="1033" width="11.85546875" style="224" customWidth="1"/>
    <col min="1034" max="1280" width="9.140625" style="224"/>
    <col min="1281" max="1281" width="52" style="224" customWidth="1"/>
    <col min="1282" max="1282" width="13.42578125" style="224" customWidth="1"/>
    <col min="1283" max="1283" width="14" style="224" customWidth="1"/>
    <col min="1284" max="1284" width="15.42578125" style="224" customWidth="1"/>
    <col min="1285" max="1285" width="14.28515625" style="224" customWidth="1"/>
    <col min="1286" max="1286" width="16.140625" style="224" customWidth="1"/>
    <col min="1287" max="1288" width="11" style="224" customWidth="1"/>
    <col min="1289" max="1289" width="11.85546875" style="224" customWidth="1"/>
    <col min="1290" max="1536" width="9.140625" style="224"/>
    <col min="1537" max="1537" width="52" style="224" customWidth="1"/>
    <col min="1538" max="1538" width="13.42578125" style="224" customWidth="1"/>
    <col min="1539" max="1539" width="14" style="224" customWidth="1"/>
    <col min="1540" max="1540" width="15.42578125" style="224" customWidth="1"/>
    <col min="1541" max="1541" width="14.28515625" style="224" customWidth="1"/>
    <col min="1542" max="1542" width="16.140625" style="224" customWidth="1"/>
    <col min="1543" max="1544" width="11" style="224" customWidth="1"/>
    <col min="1545" max="1545" width="11.85546875" style="224" customWidth="1"/>
    <col min="1546" max="1792" width="9.140625" style="224"/>
    <col min="1793" max="1793" width="52" style="224" customWidth="1"/>
    <col min="1794" max="1794" width="13.42578125" style="224" customWidth="1"/>
    <col min="1795" max="1795" width="14" style="224" customWidth="1"/>
    <col min="1796" max="1796" width="15.42578125" style="224" customWidth="1"/>
    <col min="1797" max="1797" width="14.28515625" style="224" customWidth="1"/>
    <col min="1798" max="1798" width="16.140625" style="224" customWidth="1"/>
    <col min="1799" max="1800" width="11" style="224" customWidth="1"/>
    <col min="1801" max="1801" width="11.85546875" style="224" customWidth="1"/>
    <col min="1802" max="2048" width="9.140625" style="224"/>
    <col min="2049" max="2049" width="52" style="224" customWidth="1"/>
    <col min="2050" max="2050" width="13.42578125" style="224" customWidth="1"/>
    <col min="2051" max="2051" width="14" style="224" customWidth="1"/>
    <col min="2052" max="2052" width="15.42578125" style="224" customWidth="1"/>
    <col min="2053" max="2053" width="14.28515625" style="224" customWidth="1"/>
    <col min="2054" max="2054" width="16.140625" style="224" customWidth="1"/>
    <col min="2055" max="2056" width="11" style="224" customWidth="1"/>
    <col min="2057" max="2057" width="11.85546875" style="224" customWidth="1"/>
    <col min="2058" max="2304" width="9.140625" style="224"/>
    <col min="2305" max="2305" width="52" style="224" customWidth="1"/>
    <col min="2306" max="2306" width="13.42578125" style="224" customWidth="1"/>
    <col min="2307" max="2307" width="14" style="224" customWidth="1"/>
    <col min="2308" max="2308" width="15.42578125" style="224" customWidth="1"/>
    <col min="2309" max="2309" width="14.28515625" style="224" customWidth="1"/>
    <col min="2310" max="2310" width="16.140625" style="224" customWidth="1"/>
    <col min="2311" max="2312" width="11" style="224" customWidth="1"/>
    <col min="2313" max="2313" width="11.85546875" style="224" customWidth="1"/>
    <col min="2314" max="2560" width="9.140625" style="224"/>
    <col min="2561" max="2561" width="52" style="224" customWidth="1"/>
    <col min="2562" max="2562" width="13.42578125" style="224" customWidth="1"/>
    <col min="2563" max="2563" width="14" style="224" customWidth="1"/>
    <col min="2564" max="2564" width="15.42578125" style="224" customWidth="1"/>
    <col min="2565" max="2565" width="14.28515625" style="224" customWidth="1"/>
    <col min="2566" max="2566" width="16.140625" style="224" customWidth="1"/>
    <col min="2567" max="2568" width="11" style="224" customWidth="1"/>
    <col min="2569" max="2569" width="11.85546875" style="224" customWidth="1"/>
    <col min="2570" max="2816" width="9.140625" style="224"/>
    <col min="2817" max="2817" width="52" style="224" customWidth="1"/>
    <col min="2818" max="2818" width="13.42578125" style="224" customWidth="1"/>
    <col min="2819" max="2819" width="14" style="224" customWidth="1"/>
    <col min="2820" max="2820" width="15.42578125" style="224" customWidth="1"/>
    <col min="2821" max="2821" width="14.28515625" style="224" customWidth="1"/>
    <col min="2822" max="2822" width="16.140625" style="224" customWidth="1"/>
    <col min="2823" max="2824" width="11" style="224" customWidth="1"/>
    <col min="2825" max="2825" width="11.85546875" style="224" customWidth="1"/>
    <col min="2826" max="3072" width="9.140625" style="224"/>
    <col min="3073" max="3073" width="52" style="224" customWidth="1"/>
    <col min="3074" max="3074" width="13.42578125" style="224" customWidth="1"/>
    <col min="3075" max="3075" width="14" style="224" customWidth="1"/>
    <col min="3076" max="3076" width="15.42578125" style="224" customWidth="1"/>
    <col min="3077" max="3077" width="14.28515625" style="224" customWidth="1"/>
    <col min="3078" max="3078" width="16.140625" style="224" customWidth="1"/>
    <col min="3079" max="3080" width="11" style="224" customWidth="1"/>
    <col min="3081" max="3081" width="11.85546875" style="224" customWidth="1"/>
    <col min="3082" max="3328" width="9.140625" style="224"/>
    <col min="3329" max="3329" width="52" style="224" customWidth="1"/>
    <col min="3330" max="3330" width="13.42578125" style="224" customWidth="1"/>
    <col min="3331" max="3331" width="14" style="224" customWidth="1"/>
    <col min="3332" max="3332" width="15.42578125" style="224" customWidth="1"/>
    <col min="3333" max="3333" width="14.28515625" style="224" customWidth="1"/>
    <col min="3334" max="3334" width="16.140625" style="224" customWidth="1"/>
    <col min="3335" max="3336" width="11" style="224" customWidth="1"/>
    <col min="3337" max="3337" width="11.85546875" style="224" customWidth="1"/>
    <col min="3338" max="3584" width="9.140625" style="224"/>
    <col min="3585" max="3585" width="52" style="224" customWidth="1"/>
    <col min="3586" max="3586" width="13.42578125" style="224" customWidth="1"/>
    <col min="3587" max="3587" width="14" style="224" customWidth="1"/>
    <col min="3588" max="3588" width="15.42578125" style="224" customWidth="1"/>
    <col min="3589" max="3589" width="14.28515625" style="224" customWidth="1"/>
    <col min="3590" max="3590" width="16.140625" style="224" customWidth="1"/>
    <col min="3591" max="3592" width="11" style="224" customWidth="1"/>
    <col min="3593" max="3593" width="11.85546875" style="224" customWidth="1"/>
    <col min="3594" max="3840" width="9.140625" style="224"/>
    <col min="3841" max="3841" width="52" style="224" customWidth="1"/>
    <col min="3842" max="3842" width="13.42578125" style="224" customWidth="1"/>
    <col min="3843" max="3843" width="14" style="224" customWidth="1"/>
    <col min="3844" max="3844" width="15.42578125" style="224" customWidth="1"/>
    <col min="3845" max="3845" width="14.28515625" style="224" customWidth="1"/>
    <col min="3846" max="3846" width="16.140625" style="224" customWidth="1"/>
    <col min="3847" max="3848" width="11" style="224" customWidth="1"/>
    <col min="3849" max="3849" width="11.85546875" style="224" customWidth="1"/>
    <col min="3850" max="4096" width="9.140625" style="224"/>
    <col min="4097" max="4097" width="52" style="224" customWidth="1"/>
    <col min="4098" max="4098" width="13.42578125" style="224" customWidth="1"/>
    <col min="4099" max="4099" width="14" style="224" customWidth="1"/>
    <col min="4100" max="4100" width="15.42578125" style="224" customWidth="1"/>
    <col min="4101" max="4101" width="14.28515625" style="224" customWidth="1"/>
    <col min="4102" max="4102" width="16.140625" style="224" customWidth="1"/>
    <col min="4103" max="4104" width="11" style="224" customWidth="1"/>
    <col min="4105" max="4105" width="11.85546875" style="224" customWidth="1"/>
    <col min="4106" max="4352" width="9.140625" style="224"/>
    <col min="4353" max="4353" width="52" style="224" customWidth="1"/>
    <col min="4354" max="4354" width="13.42578125" style="224" customWidth="1"/>
    <col min="4355" max="4355" width="14" style="224" customWidth="1"/>
    <col min="4356" max="4356" width="15.42578125" style="224" customWidth="1"/>
    <col min="4357" max="4357" width="14.28515625" style="224" customWidth="1"/>
    <col min="4358" max="4358" width="16.140625" style="224" customWidth="1"/>
    <col min="4359" max="4360" width="11" style="224" customWidth="1"/>
    <col min="4361" max="4361" width="11.85546875" style="224" customWidth="1"/>
    <col min="4362" max="4608" width="9.140625" style="224"/>
    <col min="4609" max="4609" width="52" style="224" customWidth="1"/>
    <col min="4610" max="4610" width="13.42578125" style="224" customWidth="1"/>
    <col min="4611" max="4611" width="14" style="224" customWidth="1"/>
    <col min="4612" max="4612" width="15.42578125" style="224" customWidth="1"/>
    <col min="4613" max="4613" width="14.28515625" style="224" customWidth="1"/>
    <col min="4614" max="4614" width="16.140625" style="224" customWidth="1"/>
    <col min="4615" max="4616" width="11" style="224" customWidth="1"/>
    <col min="4617" max="4617" width="11.85546875" style="224" customWidth="1"/>
    <col min="4618" max="4864" width="9.140625" style="224"/>
    <col min="4865" max="4865" width="52" style="224" customWidth="1"/>
    <col min="4866" max="4866" width="13.42578125" style="224" customWidth="1"/>
    <col min="4867" max="4867" width="14" style="224" customWidth="1"/>
    <col min="4868" max="4868" width="15.42578125" style="224" customWidth="1"/>
    <col min="4869" max="4869" width="14.28515625" style="224" customWidth="1"/>
    <col min="4870" max="4870" width="16.140625" style="224" customWidth="1"/>
    <col min="4871" max="4872" width="11" style="224" customWidth="1"/>
    <col min="4873" max="4873" width="11.85546875" style="224" customWidth="1"/>
    <col min="4874" max="5120" width="9.140625" style="224"/>
    <col min="5121" max="5121" width="52" style="224" customWidth="1"/>
    <col min="5122" max="5122" width="13.42578125" style="224" customWidth="1"/>
    <col min="5123" max="5123" width="14" style="224" customWidth="1"/>
    <col min="5124" max="5124" width="15.42578125" style="224" customWidth="1"/>
    <col min="5125" max="5125" width="14.28515625" style="224" customWidth="1"/>
    <col min="5126" max="5126" width="16.140625" style="224" customWidth="1"/>
    <col min="5127" max="5128" width="11" style="224" customWidth="1"/>
    <col min="5129" max="5129" width="11.85546875" style="224" customWidth="1"/>
    <col min="5130" max="5376" width="9.140625" style="224"/>
    <col min="5377" max="5377" width="52" style="224" customWidth="1"/>
    <col min="5378" max="5378" width="13.42578125" style="224" customWidth="1"/>
    <col min="5379" max="5379" width="14" style="224" customWidth="1"/>
    <col min="5380" max="5380" width="15.42578125" style="224" customWidth="1"/>
    <col min="5381" max="5381" width="14.28515625" style="224" customWidth="1"/>
    <col min="5382" max="5382" width="16.140625" style="224" customWidth="1"/>
    <col min="5383" max="5384" width="11" style="224" customWidth="1"/>
    <col min="5385" max="5385" width="11.85546875" style="224" customWidth="1"/>
    <col min="5386" max="5632" width="9.140625" style="224"/>
    <col min="5633" max="5633" width="52" style="224" customWidth="1"/>
    <col min="5634" max="5634" width="13.42578125" style="224" customWidth="1"/>
    <col min="5635" max="5635" width="14" style="224" customWidth="1"/>
    <col min="5636" max="5636" width="15.42578125" style="224" customWidth="1"/>
    <col min="5637" max="5637" width="14.28515625" style="224" customWidth="1"/>
    <col min="5638" max="5638" width="16.140625" style="224" customWidth="1"/>
    <col min="5639" max="5640" width="11" style="224" customWidth="1"/>
    <col min="5641" max="5641" width="11.85546875" style="224" customWidth="1"/>
    <col min="5642" max="5888" width="9.140625" style="224"/>
    <col min="5889" max="5889" width="52" style="224" customWidth="1"/>
    <col min="5890" max="5890" width="13.42578125" style="224" customWidth="1"/>
    <col min="5891" max="5891" width="14" style="224" customWidth="1"/>
    <col min="5892" max="5892" width="15.42578125" style="224" customWidth="1"/>
    <col min="5893" max="5893" width="14.28515625" style="224" customWidth="1"/>
    <col min="5894" max="5894" width="16.140625" style="224" customWidth="1"/>
    <col min="5895" max="5896" width="11" style="224" customWidth="1"/>
    <col min="5897" max="5897" width="11.85546875" style="224" customWidth="1"/>
    <col min="5898" max="6144" width="9.140625" style="224"/>
    <col min="6145" max="6145" width="52" style="224" customWidth="1"/>
    <col min="6146" max="6146" width="13.42578125" style="224" customWidth="1"/>
    <col min="6147" max="6147" width="14" style="224" customWidth="1"/>
    <col min="6148" max="6148" width="15.42578125" style="224" customWidth="1"/>
    <col min="6149" max="6149" width="14.28515625" style="224" customWidth="1"/>
    <col min="6150" max="6150" width="16.140625" style="224" customWidth="1"/>
    <col min="6151" max="6152" width="11" style="224" customWidth="1"/>
    <col min="6153" max="6153" width="11.85546875" style="224" customWidth="1"/>
    <col min="6154" max="6400" width="9.140625" style="224"/>
    <col min="6401" max="6401" width="52" style="224" customWidth="1"/>
    <col min="6402" max="6402" width="13.42578125" style="224" customWidth="1"/>
    <col min="6403" max="6403" width="14" style="224" customWidth="1"/>
    <col min="6404" max="6404" width="15.42578125" style="224" customWidth="1"/>
    <col min="6405" max="6405" width="14.28515625" style="224" customWidth="1"/>
    <col min="6406" max="6406" width="16.140625" style="224" customWidth="1"/>
    <col min="6407" max="6408" width="11" style="224" customWidth="1"/>
    <col min="6409" max="6409" width="11.85546875" style="224" customWidth="1"/>
    <col min="6410" max="6656" width="9.140625" style="224"/>
    <col min="6657" max="6657" width="52" style="224" customWidth="1"/>
    <col min="6658" max="6658" width="13.42578125" style="224" customWidth="1"/>
    <col min="6659" max="6659" width="14" style="224" customWidth="1"/>
    <col min="6660" max="6660" width="15.42578125" style="224" customWidth="1"/>
    <col min="6661" max="6661" width="14.28515625" style="224" customWidth="1"/>
    <col min="6662" max="6662" width="16.140625" style="224" customWidth="1"/>
    <col min="6663" max="6664" width="11" style="224" customWidth="1"/>
    <col min="6665" max="6665" width="11.85546875" style="224" customWidth="1"/>
    <col min="6666" max="6912" width="9.140625" style="224"/>
    <col min="6913" max="6913" width="52" style="224" customWidth="1"/>
    <col min="6914" max="6914" width="13.42578125" style="224" customWidth="1"/>
    <col min="6915" max="6915" width="14" style="224" customWidth="1"/>
    <col min="6916" max="6916" width="15.42578125" style="224" customWidth="1"/>
    <col min="6917" max="6917" width="14.28515625" style="224" customWidth="1"/>
    <col min="6918" max="6918" width="16.140625" style="224" customWidth="1"/>
    <col min="6919" max="6920" width="11" style="224" customWidth="1"/>
    <col min="6921" max="6921" width="11.85546875" style="224" customWidth="1"/>
    <col min="6922" max="7168" width="9.140625" style="224"/>
    <col min="7169" max="7169" width="52" style="224" customWidth="1"/>
    <col min="7170" max="7170" width="13.42578125" style="224" customWidth="1"/>
    <col min="7171" max="7171" width="14" style="224" customWidth="1"/>
    <col min="7172" max="7172" width="15.42578125" style="224" customWidth="1"/>
    <col min="7173" max="7173" width="14.28515625" style="224" customWidth="1"/>
    <col min="7174" max="7174" width="16.140625" style="224" customWidth="1"/>
    <col min="7175" max="7176" width="11" style="224" customWidth="1"/>
    <col min="7177" max="7177" width="11.85546875" style="224" customWidth="1"/>
    <col min="7178" max="7424" width="9.140625" style="224"/>
    <col min="7425" max="7425" width="52" style="224" customWidth="1"/>
    <col min="7426" max="7426" width="13.42578125" style="224" customWidth="1"/>
    <col min="7427" max="7427" width="14" style="224" customWidth="1"/>
    <col min="7428" max="7428" width="15.42578125" style="224" customWidth="1"/>
    <col min="7429" max="7429" width="14.28515625" style="224" customWidth="1"/>
    <col min="7430" max="7430" width="16.140625" style="224" customWidth="1"/>
    <col min="7431" max="7432" width="11" style="224" customWidth="1"/>
    <col min="7433" max="7433" width="11.85546875" style="224" customWidth="1"/>
    <col min="7434" max="7680" width="9.140625" style="224"/>
    <col min="7681" max="7681" width="52" style="224" customWidth="1"/>
    <col min="7682" max="7682" width="13.42578125" style="224" customWidth="1"/>
    <col min="7683" max="7683" width="14" style="224" customWidth="1"/>
    <col min="7684" max="7684" width="15.42578125" style="224" customWidth="1"/>
    <col min="7685" max="7685" width="14.28515625" style="224" customWidth="1"/>
    <col min="7686" max="7686" width="16.140625" style="224" customWidth="1"/>
    <col min="7687" max="7688" width="11" style="224" customWidth="1"/>
    <col min="7689" max="7689" width="11.85546875" style="224" customWidth="1"/>
    <col min="7690" max="7936" width="9.140625" style="224"/>
    <col min="7937" max="7937" width="52" style="224" customWidth="1"/>
    <col min="7938" max="7938" width="13.42578125" style="224" customWidth="1"/>
    <col min="7939" max="7939" width="14" style="224" customWidth="1"/>
    <col min="7940" max="7940" width="15.42578125" style="224" customWidth="1"/>
    <col min="7941" max="7941" width="14.28515625" style="224" customWidth="1"/>
    <col min="7942" max="7942" width="16.140625" style="224" customWidth="1"/>
    <col min="7943" max="7944" width="11" style="224" customWidth="1"/>
    <col min="7945" max="7945" width="11.85546875" style="224" customWidth="1"/>
    <col min="7946" max="8192" width="9.140625" style="224"/>
    <col min="8193" max="8193" width="52" style="224" customWidth="1"/>
    <col min="8194" max="8194" width="13.42578125" style="224" customWidth="1"/>
    <col min="8195" max="8195" width="14" style="224" customWidth="1"/>
    <col min="8196" max="8196" width="15.42578125" style="224" customWidth="1"/>
    <col min="8197" max="8197" width="14.28515625" style="224" customWidth="1"/>
    <col min="8198" max="8198" width="16.140625" style="224" customWidth="1"/>
    <col min="8199" max="8200" width="11" style="224" customWidth="1"/>
    <col min="8201" max="8201" width="11.85546875" style="224" customWidth="1"/>
    <col min="8202" max="8448" width="9.140625" style="224"/>
    <col min="8449" max="8449" width="52" style="224" customWidth="1"/>
    <col min="8450" max="8450" width="13.42578125" style="224" customWidth="1"/>
    <col min="8451" max="8451" width="14" style="224" customWidth="1"/>
    <col min="8452" max="8452" width="15.42578125" style="224" customWidth="1"/>
    <col min="8453" max="8453" width="14.28515625" style="224" customWidth="1"/>
    <col min="8454" max="8454" width="16.140625" style="224" customWidth="1"/>
    <col min="8455" max="8456" width="11" style="224" customWidth="1"/>
    <col min="8457" max="8457" width="11.85546875" style="224" customWidth="1"/>
    <col min="8458" max="8704" width="9.140625" style="224"/>
    <col min="8705" max="8705" width="52" style="224" customWidth="1"/>
    <col min="8706" max="8706" width="13.42578125" style="224" customWidth="1"/>
    <col min="8707" max="8707" width="14" style="224" customWidth="1"/>
    <col min="8708" max="8708" width="15.42578125" style="224" customWidth="1"/>
    <col min="8709" max="8709" width="14.28515625" style="224" customWidth="1"/>
    <col min="8710" max="8710" width="16.140625" style="224" customWidth="1"/>
    <col min="8711" max="8712" width="11" style="224" customWidth="1"/>
    <col min="8713" max="8713" width="11.85546875" style="224" customWidth="1"/>
    <col min="8714" max="8960" width="9.140625" style="224"/>
    <col min="8961" max="8961" width="52" style="224" customWidth="1"/>
    <col min="8962" max="8962" width="13.42578125" style="224" customWidth="1"/>
    <col min="8963" max="8963" width="14" style="224" customWidth="1"/>
    <col min="8964" max="8964" width="15.42578125" style="224" customWidth="1"/>
    <col min="8965" max="8965" width="14.28515625" style="224" customWidth="1"/>
    <col min="8966" max="8966" width="16.140625" style="224" customWidth="1"/>
    <col min="8967" max="8968" width="11" style="224" customWidth="1"/>
    <col min="8969" max="8969" width="11.85546875" style="224" customWidth="1"/>
    <col min="8970" max="9216" width="9.140625" style="224"/>
    <col min="9217" max="9217" width="52" style="224" customWidth="1"/>
    <col min="9218" max="9218" width="13.42578125" style="224" customWidth="1"/>
    <col min="9219" max="9219" width="14" style="224" customWidth="1"/>
    <col min="9220" max="9220" width="15.42578125" style="224" customWidth="1"/>
    <col min="9221" max="9221" width="14.28515625" style="224" customWidth="1"/>
    <col min="9222" max="9222" width="16.140625" style="224" customWidth="1"/>
    <col min="9223" max="9224" width="11" style="224" customWidth="1"/>
    <col min="9225" max="9225" width="11.85546875" style="224" customWidth="1"/>
    <col min="9226" max="9472" width="9.140625" style="224"/>
    <col min="9473" max="9473" width="52" style="224" customWidth="1"/>
    <col min="9474" max="9474" width="13.42578125" style="224" customWidth="1"/>
    <col min="9475" max="9475" width="14" style="224" customWidth="1"/>
    <col min="9476" max="9476" width="15.42578125" style="224" customWidth="1"/>
    <col min="9477" max="9477" width="14.28515625" style="224" customWidth="1"/>
    <col min="9478" max="9478" width="16.140625" style="224" customWidth="1"/>
    <col min="9479" max="9480" width="11" style="224" customWidth="1"/>
    <col min="9481" max="9481" width="11.85546875" style="224" customWidth="1"/>
    <col min="9482" max="9728" width="9.140625" style="224"/>
    <col min="9729" max="9729" width="52" style="224" customWidth="1"/>
    <col min="9730" max="9730" width="13.42578125" style="224" customWidth="1"/>
    <col min="9731" max="9731" width="14" style="224" customWidth="1"/>
    <col min="9732" max="9732" width="15.42578125" style="224" customWidth="1"/>
    <col min="9733" max="9733" width="14.28515625" style="224" customWidth="1"/>
    <col min="9734" max="9734" width="16.140625" style="224" customWidth="1"/>
    <col min="9735" max="9736" width="11" style="224" customWidth="1"/>
    <col min="9737" max="9737" width="11.85546875" style="224" customWidth="1"/>
    <col min="9738" max="9984" width="9.140625" style="224"/>
    <col min="9985" max="9985" width="52" style="224" customWidth="1"/>
    <col min="9986" max="9986" width="13.42578125" style="224" customWidth="1"/>
    <col min="9987" max="9987" width="14" style="224" customWidth="1"/>
    <col min="9988" max="9988" width="15.42578125" style="224" customWidth="1"/>
    <col min="9989" max="9989" width="14.28515625" style="224" customWidth="1"/>
    <col min="9990" max="9990" width="16.140625" style="224" customWidth="1"/>
    <col min="9991" max="9992" width="11" style="224" customWidth="1"/>
    <col min="9993" max="9993" width="11.85546875" style="224" customWidth="1"/>
    <col min="9994" max="10240" width="9.140625" style="224"/>
    <col min="10241" max="10241" width="52" style="224" customWidth="1"/>
    <col min="10242" max="10242" width="13.42578125" style="224" customWidth="1"/>
    <col min="10243" max="10243" width="14" style="224" customWidth="1"/>
    <col min="10244" max="10244" width="15.42578125" style="224" customWidth="1"/>
    <col min="10245" max="10245" width="14.28515625" style="224" customWidth="1"/>
    <col min="10246" max="10246" width="16.140625" style="224" customWidth="1"/>
    <col min="10247" max="10248" width="11" style="224" customWidth="1"/>
    <col min="10249" max="10249" width="11.85546875" style="224" customWidth="1"/>
    <col min="10250" max="10496" width="9.140625" style="224"/>
    <col min="10497" max="10497" width="52" style="224" customWidth="1"/>
    <col min="10498" max="10498" width="13.42578125" style="224" customWidth="1"/>
    <col min="10499" max="10499" width="14" style="224" customWidth="1"/>
    <col min="10500" max="10500" width="15.42578125" style="224" customWidth="1"/>
    <col min="10501" max="10501" width="14.28515625" style="224" customWidth="1"/>
    <col min="10502" max="10502" width="16.140625" style="224" customWidth="1"/>
    <col min="10503" max="10504" width="11" style="224" customWidth="1"/>
    <col min="10505" max="10505" width="11.85546875" style="224" customWidth="1"/>
    <col min="10506" max="10752" width="9.140625" style="224"/>
    <col min="10753" max="10753" width="52" style="224" customWidth="1"/>
    <col min="10754" max="10754" width="13.42578125" style="224" customWidth="1"/>
    <col min="10755" max="10755" width="14" style="224" customWidth="1"/>
    <col min="10756" max="10756" width="15.42578125" style="224" customWidth="1"/>
    <col min="10757" max="10757" width="14.28515625" style="224" customWidth="1"/>
    <col min="10758" max="10758" width="16.140625" style="224" customWidth="1"/>
    <col min="10759" max="10760" width="11" style="224" customWidth="1"/>
    <col min="10761" max="10761" width="11.85546875" style="224" customWidth="1"/>
    <col min="10762" max="11008" width="9.140625" style="224"/>
    <col min="11009" max="11009" width="52" style="224" customWidth="1"/>
    <col min="11010" max="11010" width="13.42578125" style="224" customWidth="1"/>
    <col min="11011" max="11011" width="14" style="224" customWidth="1"/>
    <col min="11012" max="11012" width="15.42578125" style="224" customWidth="1"/>
    <col min="11013" max="11013" width="14.28515625" style="224" customWidth="1"/>
    <col min="11014" max="11014" width="16.140625" style="224" customWidth="1"/>
    <col min="11015" max="11016" width="11" style="224" customWidth="1"/>
    <col min="11017" max="11017" width="11.85546875" style="224" customWidth="1"/>
    <col min="11018" max="11264" width="9.140625" style="224"/>
    <col min="11265" max="11265" width="52" style="224" customWidth="1"/>
    <col min="11266" max="11266" width="13.42578125" style="224" customWidth="1"/>
    <col min="11267" max="11267" width="14" style="224" customWidth="1"/>
    <col min="11268" max="11268" width="15.42578125" style="224" customWidth="1"/>
    <col min="11269" max="11269" width="14.28515625" style="224" customWidth="1"/>
    <col min="11270" max="11270" width="16.140625" style="224" customWidth="1"/>
    <col min="11271" max="11272" width="11" style="224" customWidth="1"/>
    <col min="11273" max="11273" width="11.85546875" style="224" customWidth="1"/>
    <col min="11274" max="11520" width="9.140625" style="224"/>
    <col min="11521" max="11521" width="52" style="224" customWidth="1"/>
    <col min="11522" max="11522" width="13.42578125" style="224" customWidth="1"/>
    <col min="11523" max="11523" width="14" style="224" customWidth="1"/>
    <col min="11524" max="11524" width="15.42578125" style="224" customWidth="1"/>
    <col min="11525" max="11525" width="14.28515625" style="224" customWidth="1"/>
    <col min="11526" max="11526" width="16.140625" style="224" customWidth="1"/>
    <col min="11527" max="11528" width="11" style="224" customWidth="1"/>
    <col min="11529" max="11529" width="11.85546875" style="224" customWidth="1"/>
    <col min="11530" max="11776" width="9.140625" style="224"/>
    <col min="11777" max="11777" width="52" style="224" customWidth="1"/>
    <col min="11778" max="11778" width="13.42578125" style="224" customWidth="1"/>
    <col min="11779" max="11779" width="14" style="224" customWidth="1"/>
    <col min="11780" max="11780" width="15.42578125" style="224" customWidth="1"/>
    <col min="11781" max="11781" width="14.28515625" style="224" customWidth="1"/>
    <col min="11782" max="11782" width="16.140625" style="224" customWidth="1"/>
    <col min="11783" max="11784" width="11" style="224" customWidth="1"/>
    <col min="11785" max="11785" width="11.85546875" style="224" customWidth="1"/>
    <col min="11786" max="12032" width="9.140625" style="224"/>
    <col min="12033" max="12033" width="52" style="224" customWidth="1"/>
    <col min="12034" max="12034" width="13.42578125" style="224" customWidth="1"/>
    <col min="12035" max="12035" width="14" style="224" customWidth="1"/>
    <col min="12036" max="12036" width="15.42578125" style="224" customWidth="1"/>
    <col min="12037" max="12037" width="14.28515625" style="224" customWidth="1"/>
    <col min="12038" max="12038" width="16.140625" style="224" customWidth="1"/>
    <col min="12039" max="12040" width="11" style="224" customWidth="1"/>
    <col min="12041" max="12041" width="11.85546875" style="224" customWidth="1"/>
    <col min="12042" max="12288" width="9.140625" style="224"/>
    <col min="12289" max="12289" width="52" style="224" customWidth="1"/>
    <col min="12290" max="12290" width="13.42578125" style="224" customWidth="1"/>
    <col min="12291" max="12291" width="14" style="224" customWidth="1"/>
    <col min="12292" max="12292" width="15.42578125" style="224" customWidth="1"/>
    <col min="12293" max="12293" width="14.28515625" style="224" customWidth="1"/>
    <col min="12294" max="12294" width="16.140625" style="224" customWidth="1"/>
    <col min="12295" max="12296" width="11" style="224" customWidth="1"/>
    <col min="12297" max="12297" width="11.85546875" style="224" customWidth="1"/>
    <col min="12298" max="12544" width="9.140625" style="224"/>
    <col min="12545" max="12545" width="52" style="224" customWidth="1"/>
    <col min="12546" max="12546" width="13.42578125" style="224" customWidth="1"/>
    <col min="12547" max="12547" width="14" style="224" customWidth="1"/>
    <col min="12548" max="12548" width="15.42578125" style="224" customWidth="1"/>
    <col min="12549" max="12549" width="14.28515625" style="224" customWidth="1"/>
    <col min="12550" max="12550" width="16.140625" style="224" customWidth="1"/>
    <col min="12551" max="12552" width="11" style="224" customWidth="1"/>
    <col min="12553" max="12553" width="11.85546875" style="224" customWidth="1"/>
    <col min="12554" max="12800" width="9.140625" style="224"/>
    <col min="12801" max="12801" width="52" style="224" customWidth="1"/>
    <col min="12802" max="12802" width="13.42578125" style="224" customWidth="1"/>
    <col min="12803" max="12803" width="14" style="224" customWidth="1"/>
    <col min="12804" max="12804" width="15.42578125" style="224" customWidth="1"/>
    <col min="12805" max="12805" width="14.28515625" style="224" customWidth="1"/>
    <col min="12806" max="12806" width="16.140625" style="224" customWidth="1"/>
    <col min="12807" max="12808" width="11" style="224" customWidth="1"/>
    <col min="12809" max="12809" width="11.85546875" style="224" customWidth="1"/>
    <col min="12810" max="13056" width="9.140625" style="224"/>
    <col min="13057" max="13057" width="52" style="224" customWidth="1"/>
    <col min="13058" max="13058" width="13.42578125" style="224" customWidth="1"/>
    <col min="13059" max="13059" width="14" style="224" customWidth="1"/>
    <col min="13060" max="13060" width="15.42578125" style="224" customWidth="1"/>
    <col min="13061" max="13061" width="14.28515625" style="224" customWidth="1"/>
    <col min="13062" max="13062" width="16.140625" style="224" customWidth="1"/>
    <col min="13063" max="13064" width="11" style="224" customWidth="1"/>
    <col min="13065" max="13065" width="11.85546875" style="224" customWidth="1"/>
    <col min="13066" max="13312" width="9.140625" style="224"/>
    <col min="13313" max="13313" width="52" style="224" customWidth="1"/>
    <col min="13314" max="13314" width="13.42578125" style="224" customWidth="1"/>
    <col min="13315" max="13315" width="14" style="224" customWidth="1"/>
    <col min="13316" max="13316" width="15.42578125" style="224" customWidth="1"/>
    <col min="13317" max="13317" width="14.28515625" style="224" customWidth="1"/>
    <col min="13318" max="13318" width="16.140625" style="224" customWidth="1"/>
    <col min="13319" max="13320" width="11" style="224" customWidth="1"/>
    <col min="13321" max="13321" width="11.85546875" style="224" customWidth="1"/>
    <col min="13322" max="13568" width="9.140625" style="224"/>
    <col min="13569" max="13569" width="52" style="224" customWidth="1"/>
    <col min="13570" max="13570" width="13.42578125" style="224" customWidth="1"/>
    <col min="13571" max="13571" width="14" style="224" customWidth="1"/>
    <col min="13572" max="13572" width="15.42578125" style="224" customWidth="1"/>
    <col min="13573" max="13573" width="14.28515625" style="224" customWidth="1"/>
    <col min="13574" max="13574" width="16.140625" style="224" customWidth="1"/>
    <col min="13575" max="13576" width="11" style="224" customWidth="1"/>
    <col min="13577" max="13577" width="11.85546875" style="224" customWidth="1"/>
    <col min="13578" max="13824" width="9.140625" style="224"/>
    <col min="13825" max="13825" width="52" style="224" customWidth="1"/>
    <col min="13826" max="13826" width="13.42578125" style="224" customWidth="1"/>
    <col min="13827" max="13827" width="14" style="224" customWidth="1"/>
    <col min="13828" max="13828" width="15.42578125" style="224" customWidth="1"/>
    <col min="13829" max="13829" width="14.28515625" style="224" customWidth="1"/>
    <col min="13830" max="13830" width="16.140625" style="224" customWidth="1"/>
    <col min="13831" max="13832" width="11" style="224" customWidth="1"/>
    <col min="13833" max="13833" width="11.85546875" style="224" customWidth="1"/>
    <col min="13834" max="14080" width="9.140625" style="224"/>
    <col min="14081" max="14081" width="52" style="224" customWidth="1"/>
    <col min="14082" max="14082" width="13.42578125" style="224" customWidth="1"/>
    <col min="14083" max="14083" width="14" style="224" customWidth="1"/>
    <col min="14084" max="14084" width="15.42578125" style="224" customWidth="1"/>
    <col min="14085" max="14085" width="14.28515625" style="224" customWidth="1"/>
    <col min="14086" max="14086" width="16.140625" style="224" customWidth="1"/>
    <col min="14087" max="14088" width="11" style="224" customWidth="1"/>
    <col min="14089" max="14089" width="11.85546875" style="224" customWidth="1"/>
    <col min="14090" max="14336" width="9.140625" style="224"/>
    <col min="14337" max="14337" width="52" style="224" customWidth="1"/>
    <col min="14338" max="14338" width="13.42578125" style="224" customWidth="1"/>
    <col min="14339" max="14339" width="14" style="224" customWidth="1"/>
    <col min="14340" max="14340" width="15.42578125" style="224" customWidth="1"/>
    <col min="14341" max="14341" width="14.28515625" style="224" customWidth="1"/>
    <col min="14342" max="14342" width="16.140625" style="224" customWidth="1"/>
    <col min="14343" max="14344" width="11" style="224" customWidth="1"/>
    <col min="14345" max="14345" width="11.85546875" style="224" customWidth="1"/>
    <col min="14346" max="14592" width="9.140625" style="224"/>
    <col min="14593" max="14593" width="52" style="224" customWidth="1"/>
    <col min="14594" max="14594" width="13.42578125" style="224" customWidth="1"/>
    <col min="14595" max="14595" width="14" style="224" customWidth="1"/>
    <col min="14596" max="14596" width="15.42578125" style="224" customWidth="1"/>
    <col min="14597" max="14597" width="14.28515625" style="224" customWidth="1"/>
    <col min="14598" max="14598" width="16.140625" style="224" customWidth="1"/>
    <col min="14599" max="14600" width="11" style="224" customWidth="1"/>
    <col min="14601" max="14601" width="11.85546875" style="224" customWidth="1"/>
    <col min="14602" max="14848" width="9.140625" style="224"/>
    <col min="14849" max="14849" width="52" style="224" customWidth="1"/>
    <col min="14850" max="14850" width="13.42578125" style="224" customWidth="1"/>
    <col min="14851" max="14851" width="14" style="224" customWidth="1"/>
    <col min="14852" max="14852" width="15.42578125" style="224" customWidth="1"/>
    <col min="14853" max="14853" width="14.28515625" style="224" customWidth="1"/>
    <col min="14854" max="14854" width="16.140625" style="224" customWidth="1"/>
    <col min="14855" max="14856" width="11" style="224" customWidth="1"/>
    <col min="14857" max="14857" width="11.85546875" style="224" customWidth="1"/>
    <col min="14858" max="15104" width="9.140625" style="224"/>
    <col min="15105" max="15105" width="52" style="224" customWidth="1"/>
    <col min="15106" max="15106" width="13.42578125" style="224" customWidth="1"/>
    <col min="15107" max="15107" width="14" style="224" customWidth="1"/>
    <col min="15108" max="15108" width="15.42578125" style="224" customWidth="1"/>
    <col min="15109" max="15109" width="14.28515625" style="224" customWidth="1"/>
    <col min="15110" max="15110" width="16.140625" style="224" customWidth="1"/>
    <col min="15111" max="15112" width="11" style="224" customWidth="1"/>
    <col min="15113" max="15113" width="11.85546875" style="224" customWidth="1"/>
    <col min="15114" max="15360" width="9.140625" style="224"/>
    <col min="15361" max="15361" width="52" style="224" customWidth="1"/>
    <col min="15362" max="15362" width="13.42578125" style="224" customWidth="1"/>
    <col min="15363" max="15363" width="14" style="224" customWidth="1"/>
    <col min="15364" max="15364" width="15.42578125" style="224" customWidth="1"/>
    <col min="15365" max="15365" width="14.28515625" style="224" customWidth="1"/>
    <col min="15366" max="15366" width="16.140625" style="224" customWidth="1"/>
    <col min="15367" max="15368" width="11" style="224" customWidth="1"/>
    <col min="15369" max="15369" width="11.85546875" style="224" customWidth="1"/>
    <col min="15370" max="15616" width="9.140625" style="224"/>
    <col min="15617" max="15617" width="52" style="224" customWidth="1"/>
    <col min="15618" max="15618" width="13.42578125" style="224" customWidth="1"/>
    <col min="15619" max="15619" width="14" style="224" customWidth="1"/>
    <col min="15620" max="15620" width="15.42578125" style="224" customWidth="1"/>
    <col min="15621" max="15621" width="14.28515625" style="224" customWidth="1"/>
    <col min="15622" max="15622" width="16.140625" style="224" customWidth="1"/>
    <col min="15623" max="15624" width="11" style="224" customWidth="1"/>
    <col min="15625" max="15625" width="11.85546875" style="224" customWidth="1"/>
    <col min="15626" max="15872" width="9.140625" style="224"/>
    <col min="15873" max="15873" width="52" style="224" customWidth="1"/>
    <col min="15874" max="15874" width="13.42578125" style="224" customWidth="1"/>
    <col min="15875" max="15875" width="14" style="224" customWidth="1"/>
    <col min="15876" max="15876" width="15.42578125" style="224" customWidth="1"/>
    <col min="15877" max="15877" width="14.28515625" style="224" customWidth="1"/>
    <col min="15878" max="15878" width="16.140625" style="224" customWidth="1"/>
    <col min="15879" max="15880" width="11" style="224" customWidth="1"/>
    <col min="15881" max="15881" width="11.85546875" style="224" customWidth="1"/>
    <col min="15882" max="16128" width="9.140625" style="224"/>
    <col min="16129" max="16129" width="52" style="224" customWidth="1"/>
    <col min="16130" max="16130" width="13.42578125" style="224" customWidth="1"/>
    <col min="16131" max="16131" width="14" style="224" customWidth="1"/>
    <col min="16132" max="16132" width="15.42578125" style="224" customWidth="1"/>
    <col min="16133" max="16133" width="14.28515625" style="224" customWidth="1"/>
    <col min="16134" max="16134" width="16.140625" style="224" customWidth="1"/>
    <col min="16135" max="16136" width="11" style="224" customWidth="1"/>
    <col min="16137" max="16137" width="11.85546875" style="224" customWidth="1"/>
    <col min="16138" max="16384" width="9.140625" style="224"/>
  </cols>
  <sheetData>
    <row r="1" spans="1:6" x14ac:dyDescent="0.25">
      <c r="A1" s="222"/>
      <c r="B1" s="223"/>
      <c r="C1" s="223"/>
      <c r="D1" s="223"/>
      <c r="E1" s="223"/>
      <c r="F1" s="223"/>
    </row>
    <row r="2" spans="1:6" x14ac:dyDescent="0.25">
      <c r="A2" s="222"/>
      <c r="B2" s="703" t="s">
        <v>550</v>
      </c>
      <c r="C2" s="703"/>
      <c r="D2" s="703"/>
      <c r="E2" s="703"/>
      <c r="F2" s="703"/>
    </row>
    <row r="3" spans="1:6" x14ac:dyDescent="0.25">
      <c r="A3" s="222"/>
      <c r="B3" s="223"/>
      <c r="C3" s="223"/>
      <c r="D3" s="223"/>
      <c r="E3" s="223"/>
      <c r="F3" s="223"/>
    </row>
    <row r="4" spans="1:6" ht="15.75" x14ac:dyDescent="0.25">
      <c r="A4" s="702" t="s">
        <v>401</v>
      </c>
      <c r="B4" s="702"/>
      <c r="C4" s="702"/>
      <c r="D4" s="702"/>
      <c r="E4" s="702"/>
      <c r="F4" s="702"/>
    </row>
    <row r="5" spans="1:6" ht="15.75" thickBot="1" x14ac:dyDescent="0.3">
      <c r="A5" s="222"/>
      <c r="B5" s="223"/>
      <c r="C5" s="223"/>
      <c r="D5" s="223"/>
      <c r="E5" s="223"/>
      <c r="F5" s="225" t="s">
        <v>545</v>
      </c>
    </row>
    <row r="6" spans="1:6" s="229" customFormat="1" ht="36.75" thickBot="1" x14ac:dyDescent="0.3">
      <c r="A6" s="226" t="s">
        <v>402</v>
      </c>
      <c r="B6" s="227" t="s">
        <v>379</v>
      </c>
      <c r="C6" s="227" t="s">
        <v>380</v>
      </c>
      <c r="D6" s="227" t="str">
        <f>+'[2]KV_6.sz.mell.'!D6</f>
        <v>Felhasználás   2020. XII. 31-ig</v>
      </c>
      <c r="E6" s="227" t="str">
        <f>+'[2]KV_6.sz.mell.'!E6</f>
        <v>2021. évi előirányzat</v>
      </c>
      <c r="F6" s="228" t="str">
        <f>+CONCATENATE(LEFT([2]KV_ÖSSZEFÜGGÉSEK!A5,4),". utáni szükséglet ",CHAR(10),"")</f>
        <v xml:space="preserve">2021. utáni szükséglet 
</v>
      </c>
    </row>
    <row r="7" spans="1:6" s="104" customFormat="1" ht="15.2" customHeight="1" thickBot="1" x14ac:dyDescent="0.3">
      <c r="A7" s="230" t="s">
        <v>5</v>
      </c>
      <c r="B7" s="232" t="s">
        <v>6</v>
      </c>
      <c r="C7" s="232" t="s">
        <v>275</v>
      </c>
      <c r="D7" s="232" t="s">
        <v>276</v>
      </c>
      <c r="E7" s="232" t="s">
        <v>362</v>
      </c>
      <c r="F7" s="253" t="s">
        <v>381</v>
      </c>
    </row>
    <row r="8" spans="1:6" x14ac:dyDescent="0.25">
      <c r="A8" s="254"/>
      <c r="B8" s="255"/>
      <c r="C8" s="256"/>
      <c r="D8" s="255"/>
      <c r="E8" s="255"/>
      <c r="F8" s="257">
        <f t="shared" ref="F8:F24" si="0">B8-D8-E8</f>
        <v>0</v>
      </c>
    </row>
    <row r="9" spans="1:6" x14ac:dyDescent="0.25">
      <c r="A9" s="254"/>
      <c r="B9" s="255"/>
      <c r="C9" s="256"/>
      <c r="D9" s="255"/>
      <c r="E9" s="255"/>
      <c r="F9" s="257">
        <f t="shared" si="0"/>
        <v>0</v>
      </c>
    </row>
    <row r="10" spans="1:6" x14ac:dyDescent="0.25">
      <c r="A10" s="254"/>
      <c r="B10" s="255"/>
      <c r="C10" s="256"/>
      <c r="D10" s="255"/>
      <c r="E10" s="255"/>
      <c r="F10" s="257">
        <f t="shared" si="0"/>
        <v>0</v>
      </c>
    </row>
    <row r="11" spans="1:6" x14ac:dyDescent="0.25">
      <c r="A11" s="254"/>
      <c r="B11" s="255"/>
      <c r="C11" s="256"/>
      <c r="D11" s="255"/>
      <c r="E11" s="255"/>
      <c r="F11" s="257">
        <f t="shared" si="0"/>
        <v>0</v>
      </c>
    </row>
    <row r="12" spans="1:6" x14ac:dyDescent="0.25">
      <c r="A12" s="254"/>
      <c r="B12" s="255"/>
      <c r="C12" s="256"/>
      <c r="D12" s="255"/>
      <c r="E12" s="255"/>
      <c r="F12" s="257">
        <f t="shared" si="0"/>
        <v>0</v>
      </c>
    </row>
    <row r="13" spans="1:6" x14ac:dyDescent="0.25">
      <c r="A13" s="254"/>
      <c r="B13" s="255"/>
      <c r="C13" s="256"/>
      <c r="D13" s="255"/>
      <c r="E13" s="255"/>
      <c r="F13" s="257">
        <f t="shared" si="0"/>
        <v>0</v>
      </c>
    </row>
    <row r="14" spans="1:6" x14ac:dyDescent="0.25">
      <c r="A14" s="254"/>
      <c r="B14" s="255"/>
      <c r="C14" s="256"/>
      <c r="D14" s="255"/>
      <c r="E14" s="255"/>
      <c r="F14" s="257">
        <f t="shared" si="0"/>
        <v>0</v>
      </c>
    </row>
    <row r="15" spans="1:6" x14ac:dyDescent="0.25">
      <c r="A15" s="254"/>
      <c r="B15" s="255"/>
      <c r="C15" s="256"/>
      <c r="D15" s="255"/>
      <c r="E15" s="255"/>
      <c r="F15" s="257">
        <f t="shared" si="0"/>
        <v>0</v>
      </c>
    </row>
    <row r="16" spans="1:6" x14ac:dyDescent="0.25">
      <c r="A16" s="254"/>
      <c r="B16" s="255"/>
      <c r="C16" s="256"/>
      <c r="D16" s="255"/>
      <c r="E16" s="255"/>
      <c r="F16" s="257">
        <f t="shared" si="0"/>
        <v>0</v>
      </c>
    </row>
    <row r="17" spans="1:6" x14ac:dyDescent="0.25">
      <c r="A17" s="254"/>
      <c r="B17" s="255"/>
      <c r="C17" s="256"/>
      <c r="D17" s="255"/>
      <c r="E17" s="255"/>
      <c r="F17" s="257">
        <f t="shared" si="0"/>
        <v>0</v>
      </c>
    </row>
    <row r="18" spans="1:6" x14ac:dyDescent="0.25">
      <c r="A18" s="254"/>
      <c r="B18" s="255"/>
      <c r="C18" s="256"/>
      <c r="D18" s="255"/>
      <c r="E18" s="255"/>
      <c r="F18" s="257">
        <f t="shared" si="0"/>
        <v>0</v>
      </c>
    </row>
    <row r="19" spans="1:6" x14ac:dyDescent="0.25">
      <c r="A19" s="254"/>
      <c r="B19" s="255"/>
      <c r="C19" s="256"/>
      <c r="D19" s="255"/>
      <c r="E19" s="255"/>
      <c r="F19" s="257">
        <f t="shared" si="0"/>
        <v>0</v>
      </c>
    </row>
    <row r="20" spans="1:6" x14ac:dyDescent="0.25">
      <c r="A20" s="254"/>
      <c r="B20" s="255"/>
      <c r="C20" s="256"/>
      <c r="D20" s="255"/>
      <c r="E20" s="255"/>
      <c r="F20" s="257">
        <f t="shared" si="0"/>
        <v>0</v>
      </c>
    </row>
    <row r="21" spans="1:6" x14ac:dyDescent="0.25">
      <c r="A21" s="254"/>
      <c r="B21" s="255"/>
      <c r="C21" s="256"/>
      <c r="D21" s="255"/>
      <c r="E21" s="255"/>
      <c r="F21" s="257">
        <f t="shared" si="0"/>
        <v>0</v>
      </c>
    </row>
    <row r="22" spans="1:6" x14ac:dyDescent="0.25">
      <c r="A22" s="254"/>
      <c r="B22" s="255"/>
      <c r="C22" s="256"/>
      <c r="D22" s="255"/>
      <c r="E22" s="255"/>
      <c r="F22" s="257">
        <f t="shared" si="0"/>
        <v>0</v>
      </c>
    </row>
    <row r="23" spans="1:6" x14ac:dyDescent="0.25">
      <c r="A23" s="254"/>
      <c r="B23" s="255"/>
      <c r="C23" s="256"/>
      <c r="D23" s="255"/>
      <c r="E23" s="255"/>
      <c r="F23" s="257">
        <f t="shared" si="0"/>
        <v>0</v>
      </c>
    </row>
    <row r="24" spans="1:6" ht="15.95" customHeight="1" thickBot="1" x14ac:dyDescent="0.3">
      <c r="A24" s="258"/>
      <c r="B24" s="259"/>
      <c r="C24" s="260"/>
      <c r="D24" s="259"/>
      <c r="E24" s="259"/>
      <c r="F24" s="261">
        <f t="shared" si="0"/>
        <v>0</v>
      </c>
    </row>
    <row r="25" spans="1:6" s="250" customFormat="1" ht="13.5" thickBot="1" x14ac:dyDescent="0.3">
      <c r="A25" s="245" t="s">
        <v>400</v>
      </c>
      <c r="B25" s="262">
        <f>SUM(B8:B24)</f>
        <v>0</v>
      </c>
      <c r="C25" s="263"/>
      <c r="D25" s="262">
        <f>SUM(D8:D24)</f>
        <v>0</v>
      </c>
      <c r="E25" s="262">
        <f>SUM(E8:E24)</f>
        <v>0</v>
      </c>
      <c r="F25" s="264">
        <f>SUM(F8:F24)</f>
        <v>0</v>
      </c>
    </row>
  </sheetData>
  <mergeCells count="2">
    <mergeCell ref="B2:F2"/>
    <mergeCell ref="A4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5"/>
  <sheetViews>
    <sheetView workbookViewId="0">
      <selection activeCell="I10" sqref="I10"/>
    </sheetView>
  </sheetViews>
  <sheetFormatPr defaultRowHeight="15" x14ac:dyDescent="0.25"/>
  <cols>
    <col min="1" max="1" width="33.140625" customWidth="1"/>
    <col min="2" max="4" width="21.28515625" customWidth="1"/>
    <col min="5" max="5" width="23" customWidth="1"/>
    <col min="256" max="256" width="33.140625" customWidth="1"/>
    <col min="257" max="259" width="21.28515625" customWidth="1"/>
    <col min="260" max="260" width="23" customWidth="1"/>
    <col min="261" max="261" width="4.28515625" bestFit="1" customWidth="1"/>
    <col min="512" max="512" width="33.140625" customWidth="1"/>
    <col min="513" max="515" width="21.28515625" customWidth="1"/>
    <col min="516" max="516" width="23" customWidth="1"/>
    <col min="517" max="517" width="4.28515625" bestFit="1" customWidth="1"/>
    <col min="768" max="768" width="33.140625" customWidth="1"/>
    <col min="769" max="771" width="21.28515625" customWidth="1"/>
    <col min="772" max="772" width="23" customWidth="1"/>
    <col min="773" max="773" width="4.28515625" bestFit="1" customWidth="1"/>
    <col min="1024" max="1024" width="33.140625" customWidth="1"/>
    <col min="1025" max="1027" width="21.28515625" customWidth="1"/>
    <col min="1028" max="1028" width="23" customWidth="1"/>
    <col min="1029" max="1029" width="4.28515625" bestFit="1" customWidth="1"/>
    <col min="1280" max="1280" width="33.140625" customWidth="1"/>
    <col min="1281" max="1283" width="21.28515625" customWidth="1"/>
    <col min="1284" max="1284" width="23" customWidth="1"/>
    <col min="1285" max="1285" width="4.28515625" bestFit="1" customWidth="1"/>
    <col min="1536" max="1536" width="33.140625" customWidth="1"/>
    <col min="1537" max="1539" width="21.28515625" customWidth="1"/>
    <col min="1540" max="1540" width="23" customWidth="1"/>
    <col min="1541" max="1541" width="4.28515625" bestFit="1" customWidth="1"/>
    <col min="1792" max="1792" width="33.140625" customWidth="1"/>
    <col min="1793" max="1795" width="21.28515625" customWidth="1"/>
    <col min="1796" max="1796" width="23" customWidth="1"/>
    <col min="1797" max="1797" width="4.28515625" bestFit="1" customWidth="1"/>
    <col min="2048" max="2048" width="33.140625" customWidth="1"/>
    <col min="2049" max="2051" width="21.28515625" customWidth="1"/>
    <col min="2052" max="2052" width="23" customWidth="1"/>
    <col min="2053" max="2053" width="4.28515625" bestFit="1" customWidth="1"/>
    <col min="2304" max="2304" width="33.140625" customWidth="1"/>
    <col min="2305" max="2307" width="21.28515625" customWidth="1"/>
    <col min="2308" max="2308" width="23" customWidth="1"/>
    <col min="2309" max="2309" width="4.28515625" bestFit="1" customWidth="1"/>
    <col min="2560" max="2560" width="33.140625" customWidth="1"/>
    <col min="2561" max="2563" width="21.28515625" customWidth="1"/>
    <col min="2564" max="2564" width="23" customWidth="1"/>
    <col min="2565" max="2565" width="4.28515625" bestFit="1" customWidth="1"/>
    <col min="2816" max="2816" width="33.140625" customWidth="1"/>
    <col min="2817" max="2819" width="21.28515625" customWidth="1"/>
    <col min="2820" max="2820" width="23" customWidth="1"/>
    <col min="2821" max="2821" width="4.28515625" bestFit="1" customWidth="1"/>
    <col min="3072" max="3072" width="33.140625" customWidth="1"/>
    <col min="3073" max="3075" width="21.28515625" customWidth="1"/>
    <col min="3076" max="3076" width="23" customWidth="1"/>
    <col min="3077" max="3077" width="4.28515625" bestFit="1" customWidth="1"/>
    <col min="3328" max="3328" width="33.140625" customWidth="1"/>
    <col min="3329" max="3331" width="21.28515625" customWidth="1"/>
    <col min="3332" max="3332" width="23" customWidth="1"/>
    <col min="3333" max="3333" width="4.28515625" bestFit="1" customWidth="1"/>
    <col min="3584" max="3584" width="33.140625" customWidth="1"/>
    <col min="3585" max="3587" width="21.28515625" customWidth="1"/>
    <col min="3588" max="3588" width="23" customWidth="1"/>
    <col min="3589" max="3589" width="4.28515625" bestFit="1" customWidth="1"/>
    <col min="3840" max="3840" width="33.140625" customWidth="1"/>
    <col min="3841" max="3843" width="21.28515625" customWidth="1"/>
    <col min="3844" max="3844" width="23" customWidth="1"/>
    <col min="3845" max="3845" width="4.28515625" bestFit="1" customWidth="1"/>
    <col min="4096" max="4096" width="33.140625" customWidth="1"/>
    <col min="4097" max="4099" width="21.28515625" customWidth="1"/>
    <col min="4100" max="4100" width="23" customWidth="1"/>
    <col min="4101" max="4101" width="4.28515625" bestFit="1" customWidth="1"/>
    <col min="4352" max="4352" width="33.140625" customWidth="1"/>
    <col min="4353" max="4355" width="21.28515625" customWidth="1"/>
    <col min="4356" max="4356" width="23" customWidth="1"/>
    <col min="4357" max="4357" width="4.28515625" bestFit="1" customWidth="1"/>
    <col min="4608" max="4608" width="33.140625" customWidth="1"/>
    <col min="4609" max="4611" width="21.28515625" customWidth="1"/>
    <col min="4612" max="4612" width="23" customWidth="1"/>
    <col min="4613" max="4613" width="4.28515625" bestFit="1" customWidth="1"/>
    <col min="4864" max="4864" width="33.140625" customWidth="1"/>
    <col min="4865" max="4867" width="21.28515625" customWidth="1"/>
    <col min="4868" max="4868" width="23" customWidth="1"/>
    <col min="4869" max="4869" width="4.28515625" bestFit="1" customWidth="1"/>
    <col min="5120" max="5120" width="33.140625" customWidth="1"/>
    <col min="5121" max="5123" width="21.28515625" customWidth="1"/>
    <col min="5124" max="5124" width="23" customWidth="1"/>
    <col min="5125" max="5125" width="4.28515625" bestFit="1" customWidth="1"/>
    <col min="5376" max="5376" width="33.140625" customWidth="1"/>
    <col min="5377" max="5379" width="21.28515625" customWidth="1"/>
    <col min="5380" max="5380" width="23" customWidth="1"/>
    <col min="5381" max="5381" width="4.28515625" bestFit="1" customWidth="1"/>
    <col min="5632" max="5632" width="33.140625" customWidth="1"/>
    <col min="5633" max="5635" width="21.28515625" customWidth="1"/>
    <col min="5636" max="5636" width="23" customWidth="1"/>
    <col min="5637" max="5637" width="4.28515625" bestFit="1" customWidth="1"/>
    <col min="5888" max="5888" width="33.140625" customWidth="1"/>
    <col min="5889" max="5891" width="21.28515625" customWidth="1"/>
    <col min="5892" max="5892" width="23" customWidth="1"/>
    <col min="5893" max="5893" width="4.28515625" bestFit="1" customWidth="1"/>
    <col min="6144" max="6144" width="33.140625" customWidth="1"/>
    <col min="6145" max="6147" width="21.28515625" customWidth="1"/>
    <col min="6148" max="6148" width="23" customWidth="1"/>
    <col min="6149" max="6149" width="4.28515625" bestFit="1" customWidth="1"/>
    <col min="6400" max="6400" width="33.140625" customWidth="1"/>
    <col min="6401" max="6403" width="21.28515625" customWidth="1"/>
    <col min="6404" max="6404" width="23" customWidth="1"/>
    <col min="6405" max="6405" width="4.28515625" bestFit="1" customWidth="1"/>
    <col min="6656" max="6656" width="33.140625" customWidth="1"/>
    <col min="6657" max="6659" width="21.28515625" customWidth="1"/>
    <col min="6660" max="6660" width="23" customWidth="1"/>
    <col min="6661" max="6661" width="4.28515625" bestFit="1" customWidth="1"/>
    <col min="6912" max="6912" width="33.140625" customWidth="1"/>
    <col min="6913" max="6915" width="21.28515625" customWidth="1"/>
    <col min="6916" max="6916" width="23" customWidth="1"/>
    <col min="6917" max="6917" width="4.28515625" bestFit="1" customWidth="1"/>
    <col min="7168" max="7168" width="33.140625" customWidth="1"/>
    <col min="7169" max="7171" width="21.28515625" customWidth="1"/>
    <col min="7172" max="7172" width="23" customWidth="1"/>
    <col min="7173" max="7173" width="4.28515625" bestFit="1" customWidth="1"/>
    <col min="7424" max="7424" width="33.140625" customWidth="1"/>
    <col min="7425" max="7427" width="21.28515625" customWidth="1"/>
    <col min="7428" max="7428" width="23" customWidth="1"/>
    <col min="7429" max="7429" width="4.28515625" bestFit="1" customWidth="1"/>
    <col min="7680" max="7680" width="33.140625" customWidth="1"/>
    <col min="7681" max="7683" width="21.28515625" customWidth="1"/>
    <col min="7684" max="7684" width="23" customWidth="1"/>
    <col min="7685" max="7685" width="4.28515625" bestFit="1" customWidth="1"/>
    <col min="7936" max="7936" width="33.140625" customWidth="1"/>
    <col min="7937" max="7939" width="21.28515625" customWidth="1"/>
    <col min="7940" max="7940" width="23" customWidth="1"/>
    <col min="7941" max="7941" width="4.28515625" bestFit="1" customWidth="1"/>
    <col min="8192" max="8192" width="33.140625" customWidth="1"/>
    <col min="8193" max="8195" width="21.28515625" customWidth="1"/>
    <col min="8196" max="8196" width="23" customWidth="1"/>
    <col min="8197" max="8197" width="4.28515625" bestFit="1" customWidth="1"/>
    <col min="8448" max="8448" width="33.140625" customWidth="1"/>
    <col min="8449" max="8451" width="21.28515625" customWidth="1"/>
    <col min="8452" max="8452" width="23" customWidth="1"/>
    <col min="8453" max="8453" width="4.28515625" bestFit="1" customWidth="1"/>
    <col min="8704" max="8704" width="33.140625" customWidth="1"/>
    <col min="8705" max="8707" width="21.28515625" customWidth="1"/>
    <col min="8708" max="8708" width="23" customWidth="1"/>
    <col min="8709" max="8709" width="4.28515625" bestFit="1" customWidth="1"/>
    <col min="8960" max="8960" width="33.140625" customWidth="1"/>
    <col min="8961" max="8963" width="21.28515625" customWidth="1"/>
    <col min="8964" max="8964" width="23" customWidth="1"/>
    <col min="8965" max="8965" width="4.28515625" bestFit="1" customWidth="1"/>
    <col min="9216" max="9216" width="33.140625" customWidth="1"/>
    <col min="9217" max="9219" width="21.28515625" customWidth="1"/>
    <col min="9220" max="9220" width="23" customWidth="1"/>
    <col min="9221" max="9221" width="4.28515625" bestFit="1" customWidth="1"/>
    <col min="9472" max="9472" width="33.140625" customWidth="1"/>
    <col min="9473" max="9475" width="21.28515625" customWidth="1"/>
    <col min="9476" max="9476" width="23" customWidth="1"/>
    <col min="9477" max="9477" width="4.28515625" bestFit="1" customWidth="1"/>
    <col min="9728" max="9728" width="33.140625" customWidth="1"/>
    <col min="9729" max="9731" width="21.28515625" customWidth="1"/>
    <col min="9732" max="9732" width="23" customWidth="1"/>
    <col min="9733" max="9733" width="4.28515625" bestFit="1" customWidth="1"/>
    <col min="9984" max="9984" width="33.140625" customWidth="1"/>
    <col min="9985" max="9987" width="21.28515625" customWidth="1"/>
    <col min="9988" max="9988" width="23" customWidth="1"/>
    <col min="9989" max="9989" width="4.28515625" bestFit="1" customWidth="1"/>
    <col min="10240" max="10240" width="33.140625" customWidth="1"/>
    <col min="10241" max="10243" width="21.28515625" customWidth="1"/>
    <col min="10244" max="10244" width="23" customWidth="1"/>
    <col min="10245" max="10245" width="4.28515625" bestFit="1" customWidth="1"/>
    <col min="10496" max="10496" width="33.140625" customWidth="1"/>
    <col min="10497" max="10499" width="21.28515625" customWidth="1"/>
    <col min="10500" max="10500" width="23" customWidth="1"/>
    <col min="10501" max="10501" width="4.28515625" bestFit="1" customWidth="1"/>
    <col min="10752" max="10752" width="33.140625" customWidth="1"/>
    <col min="10753" max="10755" width="21.28515625" customWidth="1"/>
    <col min="10756" max="10756" width="23" customWidth="1"/>
    <col min="10757" max="10757" width="4.28515625" bestFit="1" customWidth="1"/>
    <col min="11008" max="11008" width="33.140625" customWidth="1"/>
    <col min="11009" max="11011" width="21.28515625" customWidth="1"/>
    <col min="11012" max="11012" width="23" customWidth="1"/>
    <col min="11013" max="11013" width="4.28515625" bestFit="1" customWidth="1"/>
    <col min="11264" max="11264" width="33.140625" customWidth="1"/>
    <col min="11265" max="11267" width="21.28515625" customWidth="1"/>
    <col min="11268" max="11268" width="23" customWidth="1"/>
    <col min="11269" max="11269" width="4.28515625" bestFit="1" customWidth="1"/>
    <col min="11520" max="11520" width="33.140625" customWidth="1"/>
    <col min="11521" max="11523" width="21.28515625" customWidth="1"/>
    <col min="11524" max="11524" width="23" customWidth="1"/>
    <col min="11525" max="11525" width="4.28515625" bestFit="1" customWidth="1"/>
    <col min="11776" max="11776" width="33.140625" customWidth="1"/>
    <col min="11777" max="11779" width="21.28515625" customWidth="1"/>
    <col min="11780" max="11780" width="23" customWidth="1"/>
    <col min="11781" max="11781" width="4.28515625" bestFit="1" customWidth="1"/>
    <col min="12032" max="12032" width="33.140625" customWidth="1"/>
    <col min="12033" max="12035" width="21.28515625" customWidth="1"/>
    <col min="12036" max="12036" width="23" customWidth="1"/>
    <col min="12037" max="12037" width="4.28515625" bestFit="1" customWidth="1"/>
    <col min="12288" max="12288" width="33.140625" customWidth="1"/>
    <col min="12289" max="12291" width="21.28515625" customWidth="1"/>
    <col min="12292" max="12292" width="23" customWidth="1"/>
    <col min="12293" max="12293" width="4.28515625" bestFit="1" customWidth="1"/>
    <col min="12544" max="12544" width="33.140625" customWidth="1"/>
    <col min="12545" max="12547" width="21.28515625" customWidth="1"/>
    <col min="12548" max="12548" width="23" customWidth="1"/>
    <col min="12549" max="12549" width="4.28515625" bestFit="1" customWidth="1"/>
    <col min="12800" max="12800" width="33.140625" customWidth="1"/>
    <col min="12801" max="12803" width="21.28515625" customWidth="1"/>
    <col min="12804" max="12804" width="23" customWidth="1"/>
    <col min="12805" max="12805" width="4.28515625" bestFit="1" customWidth="1"/>
    <col min="13056" max="13056" width="33.140625" customWidth="1"/>
    <col min="13057" max="13059" width="21.28515625" customWidth="1"/>
    <col min="13060" max="13060" width="23" customWidth="1"/>
    <col min="13061" max="13061" width="4.28515625" bestFit="1" customWidth="1"/>
    <col min="13312" max="13312" width="33.140625" customWidth="1"/>
    <col min="13313" max="13315" width="21.28515625" customWidth="1"/>
    <col min="13316" max="13316" width="23" customWidth="1"/>
    <col min="13317" max="13317" width="4.28515625" bestFit="1" customWidth="1"/>
    <col min="13568" max="13568" width="33.140625" customWidth="1"/>
    <col min="13569" max="13571" width="21.28515625" customWidth="1"/>
    <col min="13572" max="13572" width="23" customWidth="1"/>
    <col min="13573" max="13573" width="4.28515625" bestFit="1" customWidth="1"/>
    <col min="13824" max="13824" width="33.140625" customWidth="1"/>
    <col min="13825" max="13827" width="21.28515625" customWidth="1"/>
    <col min="13828" max="13828" width="23" customWidth="1"/>
    <col min="13829" max="13829" width="4.28515625" bestFit="1" customWidth="1"/>
    <col min="14080" max="14080" width="33.140625" customWidth="1"/>
    <col min="14081" max="14083" width="21.28515625" customWidth="1"/>
    <col min="14084" max="14084" width="23" customWidth="1"/>
    <col min="14085" max="14085" width="4.28515625" bestFit="1" customWidth="1"/>
    <col min="14336" max="14336" width="33.140625" customWidth="1"/>
    <col min="14337" max="14339" width="21.28515625" customWidth="1"/>
    <col min="14340" max="14340" width="23" customWidth="1"/>
    <col min="14341" max="14341" width="4.28515625" bestFit="1" customWidth="1"/>
    <col min="14592" max="14592" width="33.140625" customWidth="1"/>
    <col min="14593" max="14595" width="21.28515625" customWidth="1"/>
    <col min="14596" max="14596" width="23" customWidth="1"/>
    <col min="14597" max="14597" width="4.28515625" bestFit="1" customWidth="1"/>
    <col min="14848" max="14848" width="33.140625" customWidth="1"/>
    <col min="14849" max="14851" width="21.28515625" customWidth="1"/>
    <col min="14852" max="14852" width="23" customWidth="1"/>
    <col min="14853" max="14853" width="4.28515625" bestFit="1" customWidth="1"/>
    <col min="15104" max="15104" width="33.140625" customWidth="1"/>
    <col min="15105" max="15107" width="21.28515625" customWidth="1"/>
    <col min="15108" max="15108" width="23" customWidth="1"/>
    <col min="15109" max="15109" width="4.28515625" bestFit="1" customWidth="1"/>
    <col min="15360" max="15360" width="33.140625" customWidth="1"/>
    <col min="15361" max="15363" width="21.28515625" customWidth="1"/>
    <col min="15364" max="15364" width="23" customWidth="1"/>
    <col min="15365" max="15365" width="4.28515625" bestFit="1" customWidth="1"/>
    <col min="15616" max="15616" width="33.140625" customWidth="1"/>
    <col min="15617" max="15619" width="21.28515625" customWidth="1"/>
    <col min="15620" max="15620" width="23" customWidth="1"/>
    <col min="15621" max="15621" width="4.28515625" bestFit="1" customWidth="1"/>
    <col min="15872" max="15872" width="33.140625" customWidth="1"/>
    <col min="15873" max="15875" width="21.28515625" customWidth="1"/>
    <col min="15876" max="15876" width="23" customWidth="1"/>
    <col min="15877" max="15877" width="4.28515625" bestFit="1" customWidth="1"/>
    <col min="16128" max="16128" width="33.140625" customWidth="1"/>
    <col min="16129" max="16131" width="21.28515625" customWidth="1"/>
    <col min="16132" max="16132" width="23" customWidth="1"/>
    <col min="16133" max="16133" width="4.28515625" bestFit="1" customWidth="1"/>
  </cols>
  <sheetData>
    <row r="1" spans="1:5" ht="15" customHeight="1" x14ac:dyDescent="0.25">
      <c r="E1" s="302" t="s">
        <v>551</v>
      </c>
    </row>
    <row r="2" spans="1:5" ht="15.75" x14ac:dyDescent="0.25">
      <c r="A2" s="717" t="s">
        <v>403</v>
      </c>
      <c r="B2" s="717"/>
      <c r="C2" s="717"/>
      <c r="D2" s="717"/>
      <c r="E2" s="717"/>
    </row>
    <row r="3" spans="1:5" ht="15.75" thickBot="1" x14ac:dyDescent="0.3">
      <c r="A3" s="265"/>
      <c r="B3" s="265"/>
      <c r="C3" s="265"/>
      <c r="D3" s="265"/>
      <c r="E3" s="266" t="s">
        <v>545</v>
      </c>
    </row>
    <row r="4" spans="1:5" ht="15.75" thickBot="1" x14ac:dyDescent="0.3">
      <c r="A4" s="718" t="s">
        <v>404</v>
      </c>
      <c r="B4" s="719"/>
      <c r="C4" s="719"/>
      <c r="D4" s="719"/>
      <c r="E4" s="267" t="s">
        <v>405</v>
      </c>
    </row>
    <row r="5" spans="1:5" x14ac:dyDescent="0.25">
      <c r="A5" s="720"/>
      <c r="B5" s="721"/>
      <c r="C5" s="721"/>
      <c r="D5" s="721"/>
      <c r="E5" s="268"/>
    </row>
    <row r="6" spans="1:5" ht="15.75" thickBot="1" x14ac:dyDescent="0.3">
      <c r="A6" s="722"/>
      <c r="B6" s="723"/>
      <c r="C6" s="723"/>
      <c r="D6" s="723"/>
      <c r="E6" s="269"/>
    </row>
    <row r="7" spans="1:5" ht="13.5" customHeight="1" thickBot="1" x14ac:dyDescent="0.3">
      <c r="A7" s="724" t="s">
        <v>406</v>
      </c>
      <c r="B7" s="725"/>
      <c r="C7" s="725"/>
      <c r="D7" s="725"/>
      <c r="E7" s="270">
        <f>SUM(E5:E6)</f>
        <v>0</v>
      </c>
    </row>
    <row r="8" spans="1:5" ht="13.5" customHeight="1" x14ac:dyDescent="0.25">
      <c r="A8" s="271"/>
      <c r="B8" s="271"/>
      <c r="C8" s="271"/>
      <c r="D8" s="271"/>
      <c r="E8" s="272"/>
    </row>
    <row r="9" spans="1:5" ht="15.75" x14ac:dyDescent="0.25">
      <c r="A9" s="726" t="s">
        <v>407</v>
      </c>
      <c r="B9" s="726"/>
      <c r="C9" s="726"/>
      <c r="D9" s="726"/>
      <c r="E9" s="726"/>
    </row>
    <row r="10" spans="1:5" ht="15.75" x14ac:dyDescent="0.25">
      <c r="A10" s="727" t="s">
        <v>408</v>
      </c>
      <c r="B10" s="726"/>
      <c r="C10" s="726"/>
      <c r="D10" s="726"/>
      <c r="E10" s="726"/>
    </row>
    <row r="11" spans="1:5" ht="51" customHeight="1" x14ac:dyDescent="0.25">
      <c r="A11" s="728" t="s">
        <v>409</v>
      </c>
      <c r="B11" s="728"/>
      <c r="C11" s="729" t="s">
        <v>382</v>
      </c>
      <c r="D11" s="729"/>
      <c r="E11" s="729"/>
    </row>
    <row r="12" spans="1:5" ht="15.75" thickBot="1" x14ac:dyDescent="0.3">
      <c r="A12" s="273"/>
      <c r="B12" s="273"/>
      <c r="C12" s="273"/>
      <c r="D12" s="273"/>
      <c r="E12" s="274" t="str">
        <f>$E$3</f>
        <v>Forintban</v>
      </c>
    </row>
    <row r="13" spans="1:5" ht="13.5" customHeight="1" thickBot="1" x14ac:dyDescent="0.3">
      <c r="A13" s="704" t="s">
        <v>410</v>
      </c>
      <c r="B13" s="707" t="s">
        <v>411</v>
      </c>
      <c r="C13" s="708"/>
      <c r="D13" s="708"/>
      <c r="E13" s="709"/>
    </row>
    <row r="14" spans="1:5" ht="13.5" customHeight="1" thickBot="1" x14ac:dyDescent="0.3">
      <c r="A14" s="705"/>
      <c r="B14" s="710" t="s">
        <v>412</v>
      </c>
      <c r="C14" s="713" t="s">
        <v>413</v>
      </c>
      <c r="D14" s="714"/>
      <c r="E14" s="715"/>
    </row>
    <row r="15" spans="1:5" ht="12.75" customHeight="1" x14ac:dyDescent="0.25">
      <c r="A15" s="705"/>
      <c r="B15" s="711"/>
      <c r="C15" s="710" t="str">
        <f>CONCATENATE([2]TARTALOMJEGYZÉK!A1,". előtti forrás, kiadás")</f>
        <v>2021. előtti forrás, kiadás</v>
      </c>
      <c r="D15" s="710" t="str">
        <f>CONCATENATE([2]TARTALOMJEGYZÉK!A1,". évi eredeti előirányzat")</f>
        <v>2021. évi eredeti előirányzat</v>
      </c>
      <c r="E15" s="710" t="str">
        <f>CONCATENATE([2]TARTALOMJEGYZÉK!A1,". év utáni tervezett forrás, kiadás")</f>
        <v>2021. év utáni tervezett forrás, kiadás</v>
      </c>
    </row>
    <row r="16" spans="1:5" ht="15.75" thickBot="1" x14ac:dyDescent="0.3">
      <c r="A16" s="706"/>
      <c r="B16" s="712"/>
      <c r="C16" s="716"/>
      <c r="D16" s="716"/>
      <c r="E16" s="712"/>
    </row>
    <row r="17" spans="1:5" ht="15.75" thickBot="1" x14ac:dyDescent="0.3">
      <c r="A17" s="275" t="s">
        <v>5</v>
      </c>
      <c r="B17" s="276" t="s">
        <v>414</v>
      </c>
      <c r="C17" s="277" t="s">
        <v>275</v>
      </c>
      <c r="D17" s="278" t="s">
        <v>276</v>
      </c>
      <c r="E17" s="279" t="s">
        <v>362</v>
      </c>
    </row>
    <row r="18" spans="1:5" x14ac:dyDescent="0.25">
      <c r="A18" s="280" t="s">
        <v>415</v>
      </c>
      <c r="B18" s="281">
        <f>C18+D18+E18</f>
        <v>0</v>
      </c>
      <c r="C18" s="282"/>
      <c r="D18" s="282"/>
      <c r="E18" s="283"/>
    </row>
    <row r="19" spans="1:5" x14ac:dyDescent="0.25">
      <c r="A19" s="284" t="s">
        <v>416</v>
      </c>
      <c r="B19" s="285">
        <f t="shared" ref="B19:B29" si="0">C19+D19+E19</f>
        <v>0</v>
      </c>
      <c r="C19" s="286"/>
      <c r="D19" s="286"/>
      <c r="E19" s="286"/>
    </row>
    <row r="20" spans="1:5" x14ac:dyDescent="0.25">
      <c r="A20" s="287" t="s">
        <v>417</v>
      </c>
      <c r="B20" s="288">
        <v>158141711</v>
      </c>
      <c r="C20" s="289"/>
      <c r="D20" s="289">
        <v>68353</v>
      </c>
      <c r="E20" s="289"/>
    </row>
    <row r="21" spans="1:5" x14ac:dyDescent="0.25">
      <c r="A21" s="287" t="s">
        <v>418</v>
      </c>
      <c r="B21" s="288">
        <f t="shared" si="0"/>
        <v>0</v>
      </c>
      <c r="C21" s="289"/>
      <c r="D21" s="289"/>
      <c r="E21" s="289"/>
    </row>
    <row r="22" spans="1:5" x14ac:dyDescent="0.25">
      <c r="A22" s="287" t="s">
        <v>419</v>
      </c>
      <c r="B22" s="288">
        <f t="shared" si="0"/>
        <v>0</v>
      </c>
      <c r="C22" s="289"/>
      <c r="D22" s="289"/>
      <c r="E22" s="289"/>
    </row>
    <row r="23" spans="1:5" ht="15.75" thickBot="1" x14ac:dyDescent="0.3">
      <c r="A23" s="287" t="s">
        <v>420</v>
      </c>
      <c r="B23" s="288">
        <f t="shared" si="0"/>
        <v>0</v>
      </c>
      <c r="C23" s="289"/>
      <c r="D23" s="289"/>
      <c r="E23" s="289"/>
    </row>
    <row r="24" spans="1:5" ht="15.75" thickBot="1" x14ac:dyDescent="0.3">
      <c r="A24" s="290" t="s">
        <v>421</v>
      </c>
      <c r="B24" s="291">
        <f>B18+SUM(B20:B23)</f>
        <v>158141711</v>
      </c>
      <c r="C24" s="291">
        <f>C18+SUM(C20:C23)</f>
        <v>0</v>
      </c>
      <c r="D24" s="291">
        <f>D18+SUM(D20:D23)</f>
        <v>68353</v>
      </c>
      <c r="E24" s="292">
        <f>E18+SUM(E20:E23)</f>
        <v>0</v>
      </c>
    </row>
    <row r="25" spans="1:5" x14ac:dyDescent="0.25">
      <c r="A25" s="293" t="s">
        <v>422</v>
      </c>
      <c r="B25" s="281">
        <f t="shared" si="0"/>
        <v>0</v>
      </c>
      <c r="C25" s="282"/>
      <c r="D25" s="282"/>
      <c r="E25" s="283"/>
    </row>
    <row r="26" spans="1:5" x14ac:dyDescent="0.25">
      <c r="A26" s="294" t="s">
        <v>423</v>
      </c>
      <c r="B26" s="288">
        <v>158141711</v>
      </c>
      <c r="C26" s="289"/>
      <c r="D26" s="289">
        <v>68353</v>
      </c>
      <c r="E26" s="289"/>
    </row>
    <row r="27" spans="1:5" x14ac:dyDescent="0.25">
      <c r="A27" s="294" t="s">
        <v>424</v>
      </c>
      <c r="B27" s="288">
        <f t="shared" si="0"/>
        <v>0</v>
      </c>
      <c r="C27" s="289"/>
      <c r="D27" s="289"/>
      <c r="E27" s="289"/>
    </row>
    <row r="28" spans="1:5" x14ac:dyDescent="0.25">
      <c r="A28" s="294" t="s">
        <v>425</v>
      </c>
      <c r="B28" s="288">
        <f t="shared" si="0"/>
        <v>0</v>
      </c>
      <c r="C28" s="289"/>
      <c r="D28" s="289"/>
      <c r="E28" s="289"/>
    </row>
    <row r="29" spans="1:5" ht="15.75" thickBot="1" x14ac:dyDescent="0.3">
      <c r="A29" s="295"/>
      <c r="B29" s="296">
        <f t="shared" si="0"/>
        <v>0</v>
      </c>
      <c r="C29" s="297"/>
      <c r="D29" s="297"/>
      <c r="E29" s="298"/>
    </row>
    <row r="30" spans="1:5" ht="15.75" thickBot="1" x14ac:dyDescent="0.3">
      <c r="A30" s="299" t="s">
        <v>426</v>
      </c>
      <c r="B30" s="291">
        <f>SUM(B25:B29)</f>
        <v>158141711</v>
      </c>
      <c r="C30" s="291">
        <f>SUM(C25:C29)</f>
        <v>0</v>
      </c>
      <c r="D30" s="291">
        <f>SUM(D25:D29)</f>
        <v>68353</v>
      </c>
      <c r="E30" s="292">
        <f>SUM(E25:E29)</f>
        <v>0</v>
      </c>
    </row>
    <row r="31" spans="1:5" ht="12.75" customHeight="1" x14ac:dyDescent="0.25">
      <c r="A31" s="730" t="s">
        <v>427</v>
      </c>
      <c r="B31" s="730"/>
      <c r="C31" s="730"/>
      <c r="D31" s="730"/>
      <c r="E31" s="730"/>
    </row>
    <row r="32" spans="1:5" x14ac:dyDescent="0.25">
      <c r="A32" s="300"/>
      <c r="B32" s="300"/>
      <c r="C32" s="300"/>
      <c r="D32" s="300"/>
      <c r="E32" s="300"/>
    </row>
    <row r="33" spans="1:5" ht="54" customHeight="1" x14ac:dyDescent="0.25">
      <c r="A33" s="728" t="s">
        <v>428</v>
      </c>
      <c r="B33" s="728"/>
      <c r="C33" s="729" t="s">
        <v>384</v>
      </c>
      <c r="D33" s="729"/>
      <c r="E33" s="729"/>
    </row>
    <row r="34" spans="1:5" ht="15.75" thickBot="1" x14ac:dyDescent="0.3">
      <c r="A34" s="273"/>
      <c r="B34" s="273"/>
      <c r="C34" s="273"/>
      <c r="D34" s="273"/>
      <c r="E34" s="274" t="str">
        <f>$E$3</f>
        <v>Forintban</v>
      </c>
    </row>
    <row r="35" spans="1:5" ht="15.75" thickBot="1" x14ac:dyDescent="0.3">
      <c r="A35" s="704" t="s">
        <v>410</v>
      </c>
      <c r="B35" s="707" t="s">
        <v>411</v>
      </c>
      <c r="C35" s="708"/>
      <c r="D35" s="708"/>
      <c r="E35" s="709"/>
    </row>
    <row r="36" spans="1:5" ht="15.75" thickBot="1" x14ac:dyDescent="0.3">
      <c r="A36" s="705"/>
      <c r="B36" s="710" t="str">
        <f>B14</f>
        <v>Összes 
 forrás, kiadás</v>
      </c>
      <c r="C36" s="713" t="s">
        <v>413</v>
      </c>
      <c r="D36" s="714"/>
      <c r="E36" s="715"/>
    </row>
    <row r="37" spans="1:5" ht="12.75" customHeight="1" x14ac:dyDescent="0.25">
      <c r="A37" s="705"/>
      <c r="B37" s="711"/>
      <c r="C37" s="710" t="str">
        <f>CONCATENATE([2]TARTALOMJEGYZÉK!A1,". előtti forrás, kiadás")</f>
        <v>2021. előtti forrás, kiadás</v>
      </c>
      <c r="D37" s="710" t="str">
        <f>CONCATENATE([2]TARTALOMJEGYZÉK!A1,". évi eredeti előirányzat")</f>
        <v>2021. évi eredeti előirányzat</v>
      </c>
      <c r="E37" s="710" t="str">
        <f>CONCATENATE([2]TARTALOMJEGYZÉK!A1,". év utáni tervezett forrás, kiadás")</f>
        <v>2021. év utáni tervezett forrás, kiadás</v>
      </c>
    </row>
    <row r="38" spans="1:5" ht="15.75" thickBot="1" x14ac:dyDescent="0.3">
      <c r="A38" s="706"/>
      <c r="B38" s="712"/>
      <c r="C38" s="716"/>
      <c r="D38" s="716"/>
      <c r="E38" s="712"/>
    </row>
    <row r="39" spans="1:5" ht="15.75" thickBot="1" x14ac:dyDescent="0.3">
      <c r="A39" s="275" t="s">
        <v>5</v>
      </c>
      <c r="B39" s="276" t="s">
        <v>414</v>
      </c>
      <c r="C39" s="277" t="s">
        <v>275</v>
      </c>
      <c r="D39" s="278" t="s">
        <v>276</v>
      </c>
      <c r="E39" s="279" t="s">
        <v>362</v>
      </c>
    </row>
    <row r="40" spans="1:5" x14ac:dyDescent="0.25">
      <c r="A40" s="280" t="s">
        <v>415</v>
      </c>
      <c r="B40" s="281">
        <f t="shared" ref="B40:B45" si="1">C40+D40+E40</f>
        <v>0</v>
      </c>
      <c r="C40" s="282"/>
      <c r="D40" s="282"/>
      <c r="E40" s="283"/>
    </row>
    <row r="41" spans="1:5" x14ac:dyDescent="0.25">
      <c r="A41" s="284" t="s">
        <v>416</v>
      </c>
      <c r="B41" s="285">
        <f t="shared" si="1"/>
        <v>0</v>
      </c>
      <c r="C41" s="286"/>
      <c r="D41" s="286"/>
      <c r="E41" s="286"/>
    </row>
    <row r="42" spans="1:5" x14ac:dyDescent="0.25">
      <c r="A42" s="287" t="s">
        <v>417</v>
      </c>
      <c r="B42" s="288">
        <v>259254136</v>
      </c>
      <c r="C42" s="289"/>
      <c r="D42" s="289">
        <v>42805</v>
      </c>
      <c r="E42" s="289"/>
    </row>
    <row r="43" spans="1:5" x14ac:dyDescent="0.25">
      <c r="A43" s="287" t="s">
        <v>418</v>
      </c>
      <c r="B43" s="288">
        <f t="shared" si="1"/>
        <v>0</v>
      </c>
      <c r="C43" s="289"/>
      <c r="D43" s="289"/>
      <c r="E43" s="289"/>
    </row>
    <row r="44" spans="1:5" x14ac:dyDescent="0.25">
      <c r="A44" s="287" t="s">
        <v>419</v>
      </c>
      <c r="B44" s="288">
        <f t="shared" si="1"/>
        <v>0</v>
      </c>
      <c r="C44" s="289"/>
      <c r="D44" s="289"/>
      <c r="E44" s="289"/>
    </row>
    <row r="45" spans="1:5" ht="15.75" thickBot="1" x14ac:dyDescent="0.3">
      <c r="A45" s="287" t="s">
        <v>420</v>
      </c>
      <c r="B45" s="288">
        <f t="shared" si="1"/>
        <v>0</v>
      </c>
      <c r="C45" s="289"/>
      <c r="D45" s="289"/>
      <c r="E45" s="289"/>
    </row>
    <row r="46" spans="1:5" ht="15.75" thickBot="1" x14ac:dyDescent="0.3">
      <c r="A46" s="290" t="s">
        <v>421</v>
      </c>
      <c r="B46" s="291">
        <f>B40+SUM(B42:B45)</f>
        <v>259254136</v>
      </c>
      <c r="C46" s="291">
        <f>C40+SUM(C42:C45)</f>
        <v>0</v>
      </c>
      <c r="D46" s="291">
        <f>D40+SUM(D42:D45)</f>
        <v>42805</v>
      </c>
      <c r="E46" s="292">
        <f>E40+SUM(E42:E45)</f>
        <v>0</v>
      </c>
    </row>
    <row r="47" spans="1:5" x14ac:dyDescent="0.25">
      <c r="A47" s="293" t="s">
        <v>422</v>
      </c>
      <c r="B47" s="281">
        <f>C47+D47+E47</f>
        <v>0</v>
      </c>
      <c r="C47" s="282"/>
      <c r="D47" s="282"/>
      <c r="E47" s="283"/>
    </row>
    <row r="48" spans="1:5" x14ac:dyDescent="0.25">
      <c r="A48" s="294" t="s">
        <v>423</v>
      </c>
      <c r="B48" s="288">
        <v>259254136</v>
      </c>
      <c r="C48" s="289"/>
      <c r="D48" s="289">
        <v>42805</v>
      </c>
      <c r="E48" s="289"/>
    </row>
    <row r="49" spans="1:5" x14ac:dyDescent="0.25">
      <c r="A49" s="294" t="s">
        <v>424</v>
      </c>
      <c r="B49" s="288">
        <f>C49+D49+E49</f>
        <v>0</v>
      </c>
      <c r="C49" s="289"/>
      <c r="D49" s="289"/>
      <c r="E49" s="289"/>
    </row>
    <row r="50" spans="1:5" x14ac:dyDescent="0.25">
      <c r="A50" s="294" t="s">
        <v>425</v>
      </c>
      <c r="B50" s="288">
        <f>C50+D50+E50</f>
        <v>0</v>
      </c>
      <c r="C50" s="289"/>
      <c r="D50" s="289"/>
      <c r="E50" s="289"/>
    </row>
    <row r="51" spans="1:5" ht="15.75" thickBot="1" x14ac:dyDescent="0.3">
      <c r="A51" s="295"/>
      <c r="B51" s="296">
        <f>C51+D51+E51</f>
        <v>0</v>
      </c>
      <c r="C51" s="297"/>
      <c r="D51" s="297"/>
      <c r="E51" s="298"/>
    </row>
    <row r="52" spans="1:5" ht="15.75" thickBot="1" x14ac:dyDescent="0.3">
      <c r="A52" s="299" t="s">
        <v>426</v>
      </c>
      <c r="B52" s="291">
        <f>SUM(B47:B51)</f>
        <v>259254136</v>
      </c>
      <c r="C52" s="291">
        <f>SUM(C47:C51)</f>
        <v>0</v>
      </c>
      <c r="D52" s="291">
        <f>SUM(D47:D51)</f>
        <v>42805</v>
      </c>
      <c r="E52" s="292">
        <f>SUM(E47:E51)</f>
        <v>0</v>
      </c>
    </row>
    <row r="53" spans="1:5" x14ac:dyDescent="0.25">
      <c r="A53" s="301"/>
      <c r="B53" s="301"/>
      <c r="C53" s="301"/>
      <c r="D53" s="301"/>
      <c r="E53" s="301"/>
    </row>
    <row r="54" spans="1:5" ht="54.75" customHeight="1" x14ac:dyDescent="0.25">
      <c r="A54" s="728" t="s">
        <v>428</v>
      </c>
      <c r="B54" s="728"/>
      <c r="C54" s="729" t="s">
        <v>386</v>
      </c>
      <c r="D54" s="729"/>
      <c r="E54" s="729"/>
    </row>
    <row r="55" spans="1:5" ht="15.75" thickBot="1" x14ac:dyDescent="0.3">
      <c r="A55" s="273"/>
      <c r="B55" s="273"/>
      <c r="C55" s="273"/>
      <c r="D55" s="273"/>
      <c r="E55" s="274" t="str">
        <f>$E$3</f>
        <v>Forintban</v>
      </c>
    </row>
    <row r="56" spans="1:5" ht="15.75" thickBot="1" x14ac:dyDescent="0.3">
      <c r="A56" s="704" t="s">
        <v>410</v>
      </c>
      <c r="B56" s="707" t="s">
        <v>411</v>
      </c>
      <c r="C56" s="708"/>
      <c r="D56" s="708"/>
      <c r="E56" s="709"/>
    </row>
    <row r="57" spans="1:5" ht="15.75" thickBot="1" x14ac:dyDescent="0.3">
      <c r="A57" s="705"/>
      <c r="B57" s="710" t="str">
        <f>B36</f>
        <v>Összes 
 forrás, kiadás</v>
      </c>
      <c r="C57" s="713" t="s">
        <v>413</v>
      </c>
      <c r="D57" s="714"/>
      <c r="E57" s="715"/>
    </row>
    <row r="58" spans="1:5" x14ac:dyDescent="0.25">
      <c r="A58" s="705"/>
      <c r="B58" s="711"/>
      <c r="C58" s="710" t="str">
        <f>CONCATENATE([2]TARTALOMJEGYZÉK!A1,". előtti forrás, kiadás")</f>
        <v>2021. előtti forrás, kiadás</v>
      </c>
      <c r="D58" s="710" t="str">
        <f>CONCATENATE([2]TARTALOMJEGYZÉK!A1,". évi eredeti előirányzat")</f>
        <v>2021. évi eredeti előirányzat</v>
      </c>
      <c r="E58" s="710" t="str">
        <f>CONCATENATE([2]TARTALOMJEGYZÉK!A1,". év utáni tervezett forrás, kiadás")</f>
        <v>2021. év utáni tervezett forrás, kiadás</v>
      </c>
    </row>
    <row r="59" spans="1:5" ht="15.75" thickBot="1" x14ac:dyDescent="0.3">
      <c r="A59" s="706"/>
      <c r="B59" s="712"/>
      <c r="C59" s="716"/>
      <c r="D59" s="716"/>
      <c r="E59" s="712"/>
    </row>
    <row r="60" spans="1:5" ht="15.75" thickBot="1" x14ac:dyDescent="0.3">
      <c r="A60" s="275" t="s">
        <v>5</v>
      </c>
      <c r="B60" s="276" t="s">
        <v>414</v>
      </c>
      <c r="C60" s="277" t="s">
        <v>275</v>
      </c>
      <c r="D60" s="278" t="s">
        <v>276</v>
      </c>
      <c r="E60" s="279" t="s">
        <v>362</v>
      </c>
    </row>
    <row r="61" spans="1:5" x14ac:dyDescent="0.25">
      <c r="A61" s="280" t="s">
        <v>415</v>
      </c>
      <c r="B61" s="281">
        <f t="shared" ref="B61:B66" si="2">C61+D61+E61</f>
        <v>0</v>
      </c>
      <c r="C61" s="282"/>
      <c r="D61" s="282"/>
      <c r="E61" s="283"/>
    </row>
    <row r="62" spans="1:5" x14ac:dyDescent="0.25">
      <c r="A62" s="284" t="s">
        <v>416</v>
      </c>
      <c r="B62" s="285">
        <f t="shared" si="2"/>
        <v>0</v>
      </c>
      <c r="C62" s="286"/>
      <c r="D62" s="286"/>
      <c r="E62" s="286"/>
    </row>
    <row r="63" spans="1:5" x14ac:dyDescent="0.25">
      <c r="A63" s="287" t="s">
        <v>417</v>
      </c>
      <c r="B63" s="288">
        <v>176834400</v>
      </c>
      <c r="C63" s="289"/>
      <c r="D63" s="289">
        <v>601190</v>
      </c>
      <c r="E63" s="289"/>
    </row>
    <row r="64" spans="1:5" x14ac:dyDescent="0.25">
      <c r="A64" s="287" t="s">
        <v>418</v>
      </c>
      <c r="B64" s="288">
        <f t="shared" si="2"/>
        <v>0</v>
      </c>
      <c r="C64" s="289"/>
      <c r="D64" s="289"/>
      <c r="E64" s="289"/>
    </row>
    <row r="65" spans="1:5" x14ac:dyDescent="0.25">
      <c r="A65" s="287" t="s">
        <v>419</v>
      </c>
      <c r="B65" s="288">
        <f t="shared" si="2"/>
        <v>0</v>
      </c>
      <c r="C65" s="289"/>
      <c r="D65" s="289"/>
      <c r="E65" s="289"/>
    </row>
    <row r="66" spans="1:5" ht="15.75" thickBot="1" x14ac:dyDescent="0.3">
      <c r="A66" s="287" t="s">
        <v>420</v>
      </c>
      <c r="B66" s="288">
        <f t="shared" si="2"/>
        <v>0</v>
      </c>
      <c r="C66" s="289"/>
      <c r="D66" s="289"/>
      <c r="E66" s="289"/>
    </row>
    <row r="67" spans="1:5" ht="15.75" thickBot="1" x14ac:dyDescent="0.3">
      <c r="A67" s="290" t="s">
        <v>421</v>
      </c>
      <c r="B67" s="291">
        <f>B61+SUM(B63:B66)</f>
        <v>176834400</v>
      </c>
      <c r="C67" s="291">
        <f>C61+SUM(C63:C66)</f>
        <v>0</v>
      </c>
      <c r="D67" s="291">
        <f>D61+SUM(D63:D66)</f>
        <v>601190</v>
      </c>
      <c r="E67" s="292">
        <f>E61+SUM(E63:E66)</f>
        <v>0</v>
      </c>
    </row>
    <row r="68" spans="1:5" x14ac:dyDescent="0.25">
      <c r="A68" s="293" t="s">
        <v>422</v>
      </c>
      <c r="B68" s="281">
        <f>C68+D68+E68</f>
        <v>0</v>
      </c>
      <c r="C68" s="282"/>
      <c r="D68" s="282"/>
      <c r="E68" s="283"/>
    </row>
    <row r="69" spans="1:5" x14ac:dyDescent="0.25">
      <c r="A69" s="294" t="s">
        <v>423</v>
      </c>
      <c r="B69" s="288">
        <v>176834400</v>
      </c>
      <c r="C69" s="289"/>
      <c r="D69" s="289">
        <v>601190</v>
      </c>
      <c r="E69" s="289"/>
    </row>
    <row r="70" spans="1:5" x14ac:dyDescent="0.25">
      <c r="A70" s="294" t="s">
        <v>424</v>
      </c>
      <c r="B70" s="288">
        <f>C70+D70+E70</f>
        <v>0</v>
      </c>
      <c r="C70" s="289"/>
      <c r="D70" s="289"/>
      <c r="E70" s="289"/>
    </row>
    <row r="71" spans="1:5" x14ac:dyDescent="0.25">
      <c r="A71" s="294" t="s">
        <v>425</v>
      </c>
      <c r="B71" s="288">
        <f>C71+D71+E71</f>
        <v>0</v>
      </c>
      <c r="C71" s="289"/>
      <c r="D71" s="289"/>
      <c r="E71" s="289"/>
    </row>
    <row r="72" spans="1:5" ht="15.75" thickBot="1" x14ac:dyDescent="0.3">
      <c r="A72" s="295"/>
      <c r="B72" s="296">
        <f>C72+D72+E72</f>
        <v>0</v>
      </c>
      <c r="C72" s="297"/>
      <c r="D72" s="297"/>
      <c r="E72" s="298"/>
    </row>
    <row r="73" spans="1:5" ht="15.75" thickBot="1" x14ac:dyDescent="0.3">
      <c r="A73" s="299" t="s">
        <v>426</v>
      </c>
      <c r="B73" s="291">
        <f>SUM(B68:B72)</f>
        <v>176834400</v>
      </c>
      <c r="C73" s="291">
        <f>SUM(C68:C72)</f>
        <v>0</v>
      </c>
      <c r="D73" s="291">
        <f>SUM(D68:D72)</f>
        <v>601190</v>
      </c>
      <c r="E73" s="292">
        <f>SUM(E68:E72)</f>
        <v>0</v>
      </c>
    </row>
    <row r="74" spans="1:5" x14ac:dyDescent="0.25">
      <c r="A74" s="301"/>
      <c r="B74" s="301"/>
      <c r="C74" s="301"/>
      <c r="D74" s="301"/>
      <c r="E74" s="301"/>
    </row>
    <row r="75" spans="1:5" ht="42.75" customHeight="1" x14ac:dyDescent="0.25">
      <c r="A75" s="728" t="s">
        <v>428</v>
      </c>
      <c r="B75" s="728"/>
      <c r="C75" s="729" t="s">
        <v>390</v>
      </c>
      <c r="D75" s="729"/>
      <c r="E75" s="729"/>
    </row>
    <row r="76" spans="1:5" ht="15.75" thickBot="1" x14ac:dyDescent="0.3">
      <c r="A76" s="273"/>
      <c r="B76" s="273"/>
      <c r="C76" s="273"/>
      <c r="D76" s="273"/>
      <c r="E76" s="274" t="str">
        <f>$E$3</f>
        <v>Forintban</v>
      </c>
    </row>
    <row r="77" spans="1:5" ht="15.75" thickBot="1" x14ac:dyDescent="0.3">
      <c r="A77" s="704" t="s">
        <v>410</v>
      </c>
      <c r="B77" s="707" t="s">
        <v>411</v>
      </c>
      <c r="C77" s="708"/>
      <c r="D77" s="708"/>
      <c r="E77" s="709"/>
    </row>
    <row r="78" spans="1:5" ht="15.75" thickBot="1" x14ac:dyDescent="0.3">
      <c r="A78" s="705"/>
      <c r="B78" s="710" t="str">
        <f>B57</f>
        <v>Összes 
 forrás, kiadás</v>
      </c>
      <c r="C78" s="713" t="s">
        <v>413</v>
      </c>
      <c r="D78" s="714"/>
      <c r="E78" s="715"/>
    </row>
    <row r="79" spans="1:5" x14ac:dyDescent="0.25">
      <c r="A79" s="705"/>
      <c r="B79" s="711"/>
      <c r="C79" s="710" t="str">
        <f>CONCATENATE([2]TARTALOMJEGYZÉK!A1,". előtti forrás, kiadás")</f>
        <v>2021. előtti forrás, kiadás</v>
      </c>
      <c r="D79" s="710" t="str">
        <f>CONCATENATE([2]TARTALOMJEGYZÉK!A1,". évi eredeti előirányzat")</f>
        <v>2021. évi eredeti előirányzat</v>
      </c>
      <c r="E79" s="710" t="str">
        <f>CONCATENATE([2]TARTALOMJEGYZÉK!A1,". év utáni tervezett forrás, kiadás")</f>
        <v>2021. év utáni tervezett forrás, kiadás</v>
      </c>
    </row>
    <row r="80" spans="1:5" ht="15.75" thickBot="1" x14ac:dyDescent="0.3">
      <c r="A80" s="706"/>
      <c r="B80" s="712"/>
      <c r="C80" s="716"/>
      <c r="D80" s="716"/>
      <c r="E80" s="712"/>
    </row>
    <row r="81" spans="1:5" ht="15.75" thickBot="1" x14ac:dyDescent="0.3">
      <c r="A81" s="275" t="s">
        <v>5</v>
      </c>
      <c r="B81" s="276" t="s">
        <v>414</v>
      </c>
      <c r="C81" s="277" t="s">
        <v>275</v>
      </c>
      <c r="D81" s="278" t="s">
        <v>276</v>
      </c>
      <c r="E81" s="279" t="s">
        <v>362</v>
      </c>
    </row>
    <row r="82" spans="1:5" x14ac:dyDescent="0.25">
      <c r="A82" s="280" t="s">
        <v>415</v>
      </c>
      <c r="B82" s="281">
        <f t="shared" ref="B82:B87" si="3">C82+D82+E82</f>
        <v>0</v>
      </c>
      <c r="C82" s="282"/>
      <c r="D82" s="282"/>
      <c r="E82" s="283"/>
    </row>
    <row r="83" spans="1:5" x14ac:dyDescent="0.25">
      <c r="A83" s="284" t="s">
        <v>416</v>
      </c>
      <c r="B83" s="285">
        <f t="shared" si="3"/>
        <v>0</v>
      </c>
      <c r="C83" s="286"/>
      <c r="D83" s="286"/>
      <c r="E83" s="286"/>
    </row>
    <row r="84" spans="1:5" x14ac:dyDescent="0.25">
      <c r="A84" s="287" t="s">
        <v>417</v>
      </c>
      <c r="B84" s="288">
        <v>272783465</v>
      </c>
      <c r="C84" s="289"/>
      <c r="D84" s="289">
        <v>254647965</v>
      </c>
      <c r="E84" s="289"/>
    </row>
    <row r="85" spans="1:5" x14ac:dyDescent="0.25">
      <c r="A85" s="287" t="s">
        <v>418</v>
      </c>
      <c r="B85" s="288">
        <f t="shared" si="3"/>
        <v>0</v>
      </c>
      <c r="C85" s="289"/>
      <c r="D85" s="289"/>
      <c r="E85" s="289"/>
    </row>
    <row r="86" spans="1:5" x14ac:dyDescent="0.25">
      <c r="A86" s="287" t="s">
        <v>419</v>
      </c>
      <c r="B86" s="288">
        <f t="shared" si="3"/>
        <v>0</v>
      </c>
      <c r="C86" s="289"/>
      <c r="D86" s="289"/>
      <c r="E86" s="289"/>
    </row>
    <row r="87" spans="1:5" ht="15.75" thickBot="1" x14ac:dyDescent="0.3">
      <c r="A87" s="287" t="s">
        <v>420</v>
      </c>
      <c r="B87" s="288">
        <f t="shared" si="3"/>
        <v>0</v>
      </c>
      <c r="C87" s="289"/>
      <c r="D87" s="289"/>
      <c r="E87" s="289"/>
    </row>
    <row r="88" spans="1:5" ht="15.75" thickBot="1" x14ac:dyDescent="0.3">
      <c r="A88" s="290" t="s">
        <v>421</v>
      </c>
      <c r="B88" s="291">
        <f>B82+SUM(B84:B87)</f>
        <v>272783465</v>
      </c>
      <c r="C88" s="291">
        <f>C82+SUM(C84:C87)</f>
        <v>0</v>
      </c>
      <c r="D88" s="291">
        <f>D82+SUM(D84:D87)</f>
        <v>254647965</v>
      </c>
      <c r="E88" s="292">
        <f>E82+SUM(E84:E87)</f>
        <v>0</v>
      </c>
    </row>
    <row r="89" spans="1:5" x14ac:dyDescent="0.25">
      <c r="A89" s="293" t="s">
        <v>422</v>
      </c>
      <c r="B89" s="281">
        <f>C89+D89+E89</f>
        <v>0</v>
      </c>
      <c r="C89" s="282"/>
      <c r="D89" s="282"/>
      <c r="E89" s="283"/>
    </row>
    <row r="90" spans="1:5" x14ac:dyDescent="0.25">
      <c r="A90" s="294" t="s">
        <v>423</v>
      </c>
      <c r="B90" s="288">
        <v>272783465</v>
      </c>
      <c r="C90" s="289"/>
      <c r="D90" s="289">
        <v>254647965</v>
      </c>
      <c r="E90" s="289"/>
    </row>
    <row r="91" spans="1:5" x14ac:dyDescent="0.25">
      <c r="A91" s="294" t="s">
        <v>424</v>
      </c>
      <c r="B91" s="288">
        <f>C91+D91+E91</f>
        <v>0</v>
      </c>
      <c r="C91" s="289"/>
      <c r="D91" s="289"/>
      <c r="E91" s="289"/>
    </row>
    <row r="92" spans="1:5" x14ac:dyDescent="0.25">
      <c r="A92" s="294" t="s">
        <v>425</v>
      </c>
      <c r="B92" s="288">
        <f>C92+D92+E92</f>
        <v>0</v>
      </c>
      <c r="C92" s="289"/>
      <c r="D92" s="289"/>
      <c r="E92" s="289"/>
    </row>
    <row r="93" spans="1:5" ht="15.75" thickBot="1" x14ac:dyDescent="0.3">
      <c r="A93" s="295"/>
      <c r="B93" s="296">
        <f>C93+D93+E93</f>
        <v>0</v>
      </c>
      <c r="C93" s="297"/>
      <c r="D93" s="297"/>
      <c r="E93" s="298"/>
    </row>
    <row r="94" spans="1:5" ht="15.75" thickBot="1" x14ac:dyDescent="0.3">
      <c r="A94" s="299" t="s">
        <v>426</v>
      </c>
      <c r="B94" s="291">
        <f>SUM(B89:B93)</f>
        <v>272783465</v>
      </c>
      <c r="C94" s="291">
        <f>SUM(C89:C93)</f>
        <v>0</v>
      </c>
      <c r="D94" s="291">
        <f>SUM(D89:D93)</f>
        <v>254647965</v>
      </c>
      <c r="E94" s="292">
        <f>SUM(E89:E93)</f>
        <v>0</v>
      </c>
    </row>
    <row r="95" spans="1:5" x14ac:dyDescent="0.25">
      <c r="A95" s="301"/>
      <c r="B95" s="301"/>
      <c r="C95" s="301"/>
      <c r="D95" s="301"/>
      <c r="E95" s="301"/>
    </row>
    <row r="96" spans="1:5" ht="31.5" customHeight="1" x14ac:dyDescent="0.25">
      <c r="A96" s="728" t="s">
        <v>428</v>
      </c>
      <c r="B96" s="728"/>
      <c r="C96" s="729" t="s">
        <v>392</v>
      </c>
      <c r="D96" s="729"/>
      <c r="E96" s="729"/>
    </row>
    <row r="97" spans="1:5" ht="15.75" thickBot="1" x14ac:dyDescent="0.3">
      <c r="A97" s="273"/>
      <c r="B97" s="273"/>
      <c r="C97" s="273"/>
      <c r="D97" s="273"/>
      <c r="E97" s="274" t="str">
        <f>$E$3</f>
        <v>Forintban</v>
      </c>
    </row>
    <row r="98" spans="1:5" ht="15.75" thickBot="1" x14ac:dyDescent="0.3">
      <c r="A98" s="704" t="s">
        <v>410</v>
      </c>
      <c r="B98" s="707" t="s">
        <v>411</v>
      </c>
      <c r="C98" s="708"/>
      <c r="D98" s="708"/>
      <c r="E98" s="709"/>
    </row>
    <row r="99" spans="1:5" ht="15.75" thickBot="1" x14ac:dyDescent="0.3">
      <c r="A99" s="705"/>
      <c r="B99" s="710" t="str">
        <f>B78</f>
        <v>Összes 
 forrás, kiadás</v>
      </c>
      <c r="C99" s="713" t="s">
        <v>413</v>
      </c>
      <c r="D99" s="714"/>
      <c r="E99" s="715"/>
    </row>
    <row r="100" spans="1:5" x14ac:dyDescent="0.25">
      <c r="A100" s="705"/>
      <c r="B100" s="711"/>
      <c r="C100" s="710" t="str">
        <f>CONCATENATE([2]TARTALOMJEGYZÉK!A1,". előtti forrás, kiadás")</f>
        <v>2021. előtti forrás, kiadás</v>
      </c>
      <c r="D100" s="710" t="str">
        <f>CONCATENATE([2]TARTALOMJEGYZÉK!A1,". évi eredeti előirányzat")</f>
        <v>2021. évi eredeti előirányzat</v>
      </c>
      <c r="E100" s="710" t="str">
        <f>CONCATENATE([2]TARTALOMJEGYZÉK!A1,". év utáni tervezett forrás, kiadás")</f>
        <v>2021. év utáni tervezett forrás, kiadás</v>
      </c>
    </row>
    <row r="101" spans="1:5" ht="15.75" thickBot="1" x14ac:dyDescent="0.3">
      <c r="A101" s="706"/>
      <c r="B101" s="712"/>
      <c r="C101" s="716"/>
      <c r="D101" s="716"/>
      <c r="E101" s="712"/>
    </row>
    <row r="102" spans="1:5" ht="15.75" thickBot="1" x14ac:dyDescent="0.3">
      <c r="A102" s="275" t="s">
        <v>5</v>
      </c>
      <c r="B102" s="276" t="s">
        <v>414</v>
      </c>
      <c r="C102" s="277" t="s">
        <v>275</v>
      </c>
      <c r="D102" s="278" t="s">
        <v>276</v>
      </c>
      <c r="E102" s="279" t="s">
        <v>362</v>
      </c>
    </row>
    <row r="103" spans="1:5" x14ac:dyDescent="0.25">
      <c r="A103" s="280" t="s">
        <v>415</v>
      </c>
      <c r="B103" s="281">
        <f t="shared" ref="B103:B108" si="4">C103+D103+E103</f>
        <v>0</v>
      </c>
      <c r="C103" s="282"/>
      <c r="D103" s="282"/>
      <c r="E103" s="283"/>
    </row>
    <row r="104" spans="1:5" x14ac:dyDescent="0.25">
      <c r="A104" s="284" t="s">
        <v>416</v>
      </c>
      <c r="B104" s="285">
        <f t="shared" si="4"/>
        <v>0</v>
      </c>
      <c r="C104" s="286"/>
      <c r="D104" s="286"/>
      <c r="E104" s="286"/>
    </row>
    <row r="105" spans="1:5" x14ac:dyDescent="0.25">
      <c r="A105" s="287" t="s">
        <v>417</v>
      </c>
      <c r="B105" s="288">
        <v>116055020</v>
      </c>
      <c r="C105" s="289"/>
      <c r="D105" s="289">
        <v>107855020</v>
      </c>
      <c r="E105" s="289"/>
    </row>
    <row r="106" spans="1:5" x14ac:dyDescent="0.25">
      <c r="A106" s="287" t="s">
        <v>418</v>
      </c>
      <c r="B106" s="288">
        <f t="shared" si="4"/>
        <v>0</v>
      </c>
      <c r="C106" s="289"/>
      <c r="D106" s="289"/>
      <c r="E106" s="289"/>
    </row>
    <row r="107" spans="1:5" x14ac:dyDescent="0.25">
      <c r="A107" s="287" t="s">
        <v>419</v>
      </c>
      <c r="B107" s="288">
        <f t="shared" si="4"/>
        <v>0</v>
      </c>
      <c r="C107" s="289"/>
      <c r="D107" s="289"/>
      <c r="E107" s="289"/>
    </row>
    <row r="108" spans="1:5" ht="15.75" thickBot="1" x14ac:dyDescent="0.3">
      <c r="A108" s="287" t="s">
        <v>420</v>
      </c>
      <c r="B108" s="288">
        <f t="shared" si="4"/>
        <v>0</v>
      </c>
      <c r="C108" s="289"/>
      <c r="D108" s="289"/>
      <c r="E108" s="289"/>
    </row>
    <row r="109" spans="1:5" ht="15.75" thickBot="1" x14ac:dyDescent="0.3">
      <c r="A109" s="290" t="s">
        <v>421</v>
      </c>
      <c r="B109" s="291">
        <f>B103+SUM(B105:B108)</f>
        <v>116055020</v>
      </c>
      <c r="C109" s="291">
        <f>C103+SUM(C105:C108)</f>
        <v>0</v>
      </c>
      <c r="D109" s="291">
        <f>D103+SUM(D105:D108)</f>
        <v>107855020</v>
      </c>
      <c r="E109" s="292">
        <f>E103+SUM(E105:E108)</f>
        <v>0</v>
      </c>
    </row>
    <row r="110" spans="1:5" x14ac:dyDescent="0.25">
      <c r="A110" s="293" t="s">
        <v>422</v>
      </c>
      <c r="B110" s="281">
        <f>C110+D110+E110</f>
        <v>0</v>
      </c>
      <c r="C110" s="282"/>
      <c r="D110" s="282"/>
      <c r="E110" s="283"/>
    </row>
    <row r="111" spans="1:5" x14ac:dyDescent="0.25">
      <c r="A111" s="294" t="s">
        <v>423</v>
      </c>
      <c r="B111" s="288">
        <v>116055020</v>
      </c>
      <c r="C111" s="289"/>
      <c r="D111" s="289">
        <v>107855020</v>
      </c>
      <c r="E111" s="289"/>
    </row>
    <row r="112" spans="1:5" x14ac:dyDescent="0.25">
      <c r="A112" s="294" t="s">
        <v>424</v>
      </c>
      <c r="B112" s="288">
        <f>C112+D112+E112</f>
        <v>0</v>
      </c>
      <c r="C112" s="289"/>
      <c r="D112" s="289"/>
      <c r="E112" s="289"/>
    </row>
    <row r="113" spans="1:5" x14ac:dyDescent="0.25">
      <c r="A113" s="294" t="s">
        <v>425</v>
      </c>
      <c r="B113" s="288">
        <f>C113+D113+E113</f>
        <v>0</v>
      </c>
      <c r="C113" s="289"/>
      <c r="D113" s="289"/>
      <c r="E113" s="289"/>
    </row>
    <row r="114" spans="1:5" ht="15.75" thickBot="1" x14ac:dyDescent="0.3">
      <c r="A114" s="295"/>
      <c r="B114" s="296">
        <f>C114+D114+E114</f>
        <v>0</v>
      </c>
      <c r="C114" s="297"/>
      <c r="D114" s="297"/>
      <c r="E114" s="298"/>
    </row>
    <row r="115" spans="1:5" ht="15.75" thickBot="1" x14ac:dyDescent="0.3">
      <c r="A115" s="299" t="s">
        <v>426</v>
      </c>
      <c r="B115" s="291">
        <f>SUM(B110:B114)</f>
        <v>116055020</v>
      </c>
      <c r="C115" s="291">
        <f>SUM(C110:C114)</f>
        <v>0</v>
      </c>
      <c r="D115" s="291">
        <f>SUM(D110:D114)</f>
        <v>107855020</v>
      </c>
      <c r="E115" s="292">
        <f>SUM(E110:E114)</f>
        <v>0</v>
      </c>
    </row>
    <row r="117" spans="1:5" ht="45.75" customHeight="1" x14ac:dyDescent="0.25">
      <c r="A117" s="728" t="s">
        <v>428</v>
      </c>
      <c r="B117" s="728"/>
      <c r="C117" s="729" t="s">
        <v>388</v>
      </c>
      <c r="D117" s="729"/>
      <c r="E117" s="729"/>
    </row>
    <row r="118" spans="1:5" ht="15.75" thickBot="1" x14ac:dyDescent="0.3">
      <c r="A118" s="273"/>
      <c r="B118" s="273"/>
      <c r="C118" s="273"/>
      <c r="D118" s="273"/>
      <c r="E118" s="274" t="str">
        <f>$E$3</f>
        <v>Forintban</v>
      </c>
    </row>
    <row r="119" spans="1:5" ht="15.75" thickBot="1" x14ac:dyDescent="0.3">
      <c r="A119" s="704" t="s">
        <v>410</v>
      </c>
      <c r="B119" s="707" t="s">
        <v>411</v>
      </c>
      <c r="C119" s="708"/>
      <c r="D119" s="708"/>
      <c r="E119" s="709"/>
    </row>
    <row r="120" spans="1:5" ht="15.75" thickBot="1" x14ac:dyDescent="0.3">
      <c r="A120" s="705"/>
      <c r="B120" s="710" t="str">
        <f>B99</f>
        <v>Összes 
 forrás, kiadás</v>
      </c>
      <c r="C120" s="713" t="s">
        <v>413</v>
      </c>
      <c r="D120" s="714"/>
      <c r="E120" s="715"/>
    </row>
    <row r="121" spans="1:5" x14ac:dyDescent="0.25">
      <c r="A121" s="705"/>
      <c r="B121" s="711"/>
      <c r="C121" s="710" t="str">
        <f>CONCATENATE([2]TARTALOMJEGYZÉK!A1,". előtti forrás, kiadás")</f>
        <v>2021. előtti forrás, kiadás</v>
      </c>
      <c r="D121" s="710" t="str">
        <f>CONCATENATE([2]TARTALOMJEGYZÉK!A1,". évi eredeti előirányzat")</f>
        <v>2021. évi eredeti előirányzat</v>
      </c>
      <c r="E121" s="710" t="str">
        <f>CONCATENATE([2]TARTALOMJEGYZÉK!A1,". év utáni tervezett forrás, kiadás")</f>
        <v>2021. év utáni tervezett forrás, kiadás</v>
      </c>
    </row>
    <row r="122" spans="1:5" ht="15.75" thickBot="1" x14ac:dyDescent="0.3">
      <c r="A122" s="706"/>
      <c r="B122" s="712"/>
      <c r="C122" s="716"/>
      <c r="D122" s="716"/>
      <c r="E122" s="712"/>
    </row>
    <row r="123" spans="1:5" ht="15.75" thickBot="1" x14ac:dyDescent="0.3">
      <c r="A123" s="275" t="s">
        <v>5</v>
      </c>
      <c r="B123" s="276" t="s">
        <v>414</v>
      </c>
      <c r="C123" s="277" t="s">
        <v>275</v>
      </c>
      <c r="D123" s="278" t="s">
        <v>276</v>
      </c>
      <c r="E123" s="279" t="s">
        <v>362</v>
      </c>
    </row>
    <row r="124" spans="1:5" x14ac:dyDescent="0.25">
      <c r="A124" s="280" t="s">
        <v>415</v>
      </c>
      <c r="B124" s="281">
        <f t="shared" ref="B124:B129" si="5">C124+D124+E124</f>
        <v>0</v>
      </c>
      <c r="C124" s="282"/>
      <c r="D124" s="282"/>
      <c r="E124" s="283"/>
    </row>
    <row r="125" spans="1:5" x14ac:dyDescent="0.25">
      <c r="A125" s="284" t="s">
        <v>416</v>
      </c>
      <c r="B125" s="285">
        <f t="shared" si="5"/>
        <v>0</v>
      </c>
      <c r="C125" s="286"/>
      <c r="D125" s="286"/>
      <c r="E125" s="286"/>
    </row>
    <row r="126" spans="1:5" x14ac:dyDescent="0.25">
      <c r="A126" s="287" t="s">
        <v>417</v>
      </c>
      <c r="B126" s="288">
        <v>194558270</v>
      </c>
      <c r="C126" s="289"/>
      <c r="D126" s="289">
        <v>87211143</v>
      </c>
      <c r="E126" s="289"/>
    </row>
    <row r="127" spans="1:5" x14ac:dyDescent="0.25">
      <c r="A127" s="287" t="s">
        <v>418</v>
      </c>
      <c r="B127" s="288">
        <f t="shared" si="5"/>
        <v>0</v>
      </c>
      <c r="C127" s="289"/>
      <c r="D127" s="289"/>
      <c r="E127" s="289"/>
    </row>
    <row r="128" spans="1:5" x14ac:dyDescent="0.25">
      <c r="A128" s="287" t="s">
        <v>419</v>
      </c>
      <c r="B128" s="288">
        <f t="shared" si="5"/>
        <v>0</v>
      </c>
      <c r="C128" s="289"/>
      <c r="D128" s="289"/>
      <c r="E128" s="289"/>
    </row>
    <row r="129" spans="1:5" ht="15.75" thickBot="1" x14ac:dyDescent="0.3">
      <c r="A129" s="287" t="s">
        <v>420</v>
      </c>
      <c r="B129" s="288">
        <f t="shared" si="5"/>
        <v>0</v>
      </c>
      <c r="C129" s="289"/>
      <c r="D129" s="289"/>
      <c r="E129" s="289"/>
    </row>
    <row r="130" spans="1:5" ht="15.75" thickBot="1" x14ac:dyDescent="0.3">
      <c r="A130" s="290" t="s">
        <v>421</v>
      </c>
      <c r="B130" s="291">
        <f>B124+SUM(B126:B129)</f>
        <v>194558270</v>
      </c>
      <c r="C130" s="291">
        <f>C124+SUM(C126:C129)</f>
        <v>0</v>
      </c>
      <c r="D130" s="291">
        <f>D124+SUM(D126:D129)</f>
        <v>87211143</v>
      </c>
      <c r="E130" s="292">
        <f>E124+SUM(E126:E129)</f>
        <v>0</v>
      </c>
    </row>
    <row r="131" spans="1:5" x14ac:dyDescent="0.25">
      <c r="A131" s="293" t="s">
        <v>422</v>
      </c>
      <c r="B131" s="281">
        <f>C131+D131+E131</f>
        <v>0</v>
      </c>
      <c r="C131" s="282"/>
      <c r="D131" s="282"/>
      <c r="E131" s="283"/>
    </row>
    <row r="132" spans="1:5" x14ac:dyDescent="0.25">
      <c r="A132" s="294" t="s">
        <v>423</v>
      </c>
      <c r="B132" s="288">
        <v>194558270</v>
      </c>
      <c r="C132" s="289"/>
      <c r="D132" s="289">
        <v>87211143</v>
      </c>
      <c r="E132" s="289"/>
    </row>
    <row r="133" spans="1:5" x14ac:dyDescent="0.25">
      <c r="A133" s="294" t="s">
        <v>424</v>
      </c>
      <c r="B133" s="288">
        <f>C133+D133+E133</f>
        <v>0</v>
      </c>
      <c r="C133" s="289"/>
      <c r="D133" s="289"/>
      <c r="E133" s="289"/>
    </row>
    <row r="134" spans="1:5" x14ac:dyDescent="0.25">
      <c r="A134" s="294" t="s">
        <v>425</v>
      </c>
      <c r="B134" s="288">
        <f>C134+D134+E134</f>
        <v>0</v>
      </c>
      <c r="C134" s="289"/>
      <c r="D134" s="289"/>
      <c r="E134" s="289"/>
    </row>
    <row r="135" spans="1:5" ht="15.75" thickBot="1" x14ac:dyDescent="0.3">
      <c r="A135" s="295"/>
      <c r="B135" s="296">
        <f>C135+D135+E135</f>
        <v>0</v>
      </c>
      <c r="C135" s="297"/>
      <c r="D135" s="297"/>
      <c r="E135" s="298"/>
    </row>
    <row r="136" spans="1:5" ht="15.75" thickBot="1" x14ac:dyDescent="0.3">
      <c r="A136" s="299" t="s">
        <v>426</v>
      </c>
      <c r="B136" s="291">
        <f>SUM(B131:B135)</f>
        <v>194558270</v>
      </c>
      <c r="C136" s="291">
        <f>SUM(C131:C135)</f>
        <v>0</v>
      </c>
      <c r="D136" s="291">
        <f>SUM(D131:D135)</f>
        <v>87211143</v>
      </c>
      <c r="E136" s="292">
        <f>SUM(E131:E135)</f>
        <v>0</v>
      </c>
    </row>
    <row r="138" spans="1:5" x14ac:dyDescent="0.25">
      <c r="A138" s="728" t="s">
        <v>428</v>
      </c>
      <c r="B138" s="728"/>
      <c r="C138" s="729"/>
      <c r="D138" s="729"/>
      <c r="E138" s="729"/>
    </row>
    <row r="139" spans="1:5" ht="15.75" thickBot="1" x14ac:dyDescent="0.3">
      <c r="A139" s="273"/>
      <c r="B139" s="273"/>
      <c r="C139" s="273"/>
      <c r="D139" s="273"/>
      <c r="E139" s="274" t="str">
        <f>$E$3</f>
        <v>Forintban</v>
      </c>
    </row>
    <row r="140" spans="1:5" ht="15.75" thickBot="1" x14ac:dyDescent="0.3">
      <c r="A140" s="704" t="s">
        <v>410</v>
      </c>
      <c r="B140" s="707" t="s">
        <v>411</v>
      </c>
      <c r="C140" s="708"/>
      <c r="D140" s="708"/>
      <c r="E140" s="709"/>
    </row>
    <row r="141" spans="1:5" ht="15.75" thickBot="1" x14ac:dyDescent="0.3">
      <c r="A141" s="705"/>
      <c r="B141" s="710" t="str">
        <f>B120</f>
        <v>Összes 
 forrás, kiadás</v>
      </c>
      <c r="C141" s="713" t="s">
        <v>413</v>
      </c>
      <c r="D141" s="714"/>
      <c r="E141" s="715"/>
    </row>
    <row r="142" spans="1:5" x14ac:dyDescent="0.25">
      <c r="A142" s="705"/>
      <c r="B142" s="711"/>
      <c r="C142" s="710" t="str">
        <f>CONCATENATE([2]TARTALOMJEGYZÉK!A1,". előtti forrás, kiadás")</f>
        <v>2021. előtti forrás, kiadás</v>
      </c>
      <c r="D142" s="710" t="str">
        <f>CONCATENATE([2]TARTALOMJEGYZÉK!A1,". évi eredeti előirányzat")</f>
        <v>2021. évi eredeti előirányzat</v>
      </c>
      <c r="E142" s="710" t="str">
        <f>CONCATENATE([2]TARTALOMJEGYZÉK!A1,". év utáni tervezett forrás, kiadás")</f>
        <v>2021. év utáni tervezett forrás, kiadás</v>
      </c>
    </row>
    <row r="143" spans="1:5" ht="15.75" thickBot="1" x14ac:dyDescent="0.3">
      <c r="A143" s="706"/>
      <c r="B143" s="712"/>
      <c r="C143" s="716"/>
      <c r="D143" s="716"/>
      <c r="E143" s="712"/>
    </row>
    <row r="144" spans="1:5" ht="15.75" thickBot="1" x14ac:dyDescent="0.3">
      <c r="A144" s="275" t="s">
        <v>5</v>
      </c>
      <c r="B144" s="276" t="s">
        <v>414</v>
      </c>
      <c r="C144" s="277" t="s">
        <v>275</v>
      </c>
      <c r="D144" s="278" t="s">
        <v>276</v>
      </c>
      <c r="E144" s="279" t="s">
        <v>362</v>
      </c>
    </row>
    <row r="145" spans="1:5" x14ac:dyDescent="0.25">
      <c r="A145" s="280" t="s">
        <v>415</v>
      </c>
      <c r="B145" s="281">
        <f t="shared" ref="B145:B150" si="6">C145+D145+E145</f>
        <v>0</v>
      </c>
      <c r="C145" s="282"/>
      <c r="D145" s="282"/>
      <c r="E145" s="283"/>
    </row>
    <row r="146" spans="1:5" x14ac:dyDescent="0.25">
      <c r="A146" s="284" t="s">
        <v>416</v>
      </c>
      <c r="B146" s="285">
        <f t="shared" si="6"/>
        <v>0</v>
      </c>
      <c r="C146" s="286"/>
      <c r="D146" s="286"/>
      <c r="E146" s="286"/>
    </row>
    <row r="147" spans="1:5" x14ac:dyDescent="0.25">
      <c r="A147" s="287" t="s">
        <v>417</v>
      </c>
      <c r="B147" s="288">
        <f t="shared" si="6"/>
        <v>0</v>
      </c>
      <c r="C147" s="289"/>
      <c r="D147" s="289"/>
      <c r="E147" s="289"/>
    </row>
    <row r="148" spans="1:5" x14ac:dyDescent="0.25">
      <c r="A148" s="287" t="s">
        <v>418</v>
      </c>
      <c r="B148" s="288">
        <f t="shared" si="6"/>
        <v>0</v>
      </c>
      <c r="C148" s="289"/>
      <c r="D148" s="289"/>
      <c r="E148" s="289"/>
    </row>
    <row r="149" spans="1:5" x14ac:dyDescent="0.25">
      <c r="A149" s="287" t="s">
        <v>419</v>
      </c>
      <c r="B149" s="288">
        <f t="shared" si="6"/>
        <v>0</v>
      </c>
      <c r="C149" s="289"/>
      <c r="D149" s="289"/>
      <c r="E149" s="289"/>
    </row>
    <row r="150" spans="1:5" ht="15.75" thickBot="1" x14ac:dyDescent="0.3">
      <c r="A150" s="287" t="s">
        <v>420</v>
      </c>
      <c r="B150" s="288">
        <f t="shared" si="6"/>
        <v>0</v>
      </c>
      <c r="C150" s="289"/>
      <c r="D150" s="289"/>
      <c r="E150" s="289"/>
    </row>
    <row r="151" spans="1:5" ht="15.75" thickBot="1" x14ac:dyDescent="0.3">
      <c r="A151" s="290" t="s">
        <v>421</v>
      </c>
      <c r="B151" s="291">
        <f>B145+SUM(B147:B150)</f>
        <v>0</v>
      </c>
      <c r="C151" s="291">
        <f>C145+SUM(C147:C150)</f>
        <v>0</v>
      </c>
      <c r="D151" s="291">
        <f>D145+SUM(D147:D150)</f>
        <v>0</v>
      </c>
      <c r="E151" s="292">
        <f>E145+SUM(E147:E150)</f>
        <v>0</v>
      </c>
    </row>
    <row r="152" spans="1:5" x14ac:dyDescent="0.25">
      <c r="A152" s="293" t="s">
        <v>422</v>
      </c>
      <c r="B152" s="281">
        <f>C152+D152+E152</f>
        <v>0</v>
      </c>
      <c r="C152" s="282"/>
      <c r="D152" s="282"/>
      <c r="E152" s="283"/>
    </row>
    <row r="153" spans="1:5" x14ac:dyDescent="0.25">
      <c r="A153" s="294" t="s">
        <v>423</v>
      </c>
      <c r="B153" s="288">
        <f>C153+D153+E153</f>
        <v>0</v>
      </c>
      <c r="C153" s="289"/>
      <c r="D153" s="289"/>
      <c r="E153" s="289"/>
    </row>
    <row r="154" spans="1:5" x14ac:dyDescent="0.25">
      <c r="A154" s="294" t="s">
        <v>424</v>
      </c>
      <c r="B154" s="288">
        <f>C154+D154+E154</f>
        <v>0</v>
      </c>
      <c r="C154" s="289"/>
      <c r="D154" s="289"/>
      <c r="E154" s="289"/>
    </row>
    <row r="155" spans="1:5" x14ac:dyDescent="0.25">
      <c r="A155" s="294" t="s">
        <v>425</v>
      </c>
      <c r="B155" s="288">
        <f>C155+D155+E155</f>
        <v>0</v>
      </c>
      <c r="C155" s="289"/>
      <c r="D155" s="289"/>
      <c r="E155" s="289"/>
    </row>
    <row r="156" spans="1:5" ht="15.75" thickBot="1" x14ac:dyDescent="0.3">
      <c r="A156" s="295"/>
      <c r="B156" s="296">
        <f>C156+D156+E156</f>
        <v>0</v>
      </c>
      <c r="C156" s="297"/>
      <c r="D156" s="297"/>
      <c r="E156" s="298"/>
    </row>
    <row r="157" spans="1:5" ht="15.75" thickBot="1" x14ac:dyDescent="0.3">
      <c r="A157" s="299" t="s">
        <v>426</v>
      </c>
      <c r="B157" s="291">
        <f>SUM(B152:B156)</f>
        <v>0</v>
      </c>
      <c r="C157" s="291">
        <f>SUM(C152:C156)</f>
        <v>0</v>
      </c>
      <c r="D157" s="291">
        <f>SUM(D152:D156)</f>
        <v>0</v>
      </c>
      <c r="E157" s="292">
        <f>SUM(E152:E156)</f>
        <v>0</v>
      </c>
    </row>
    <row r="159" spans="1:5" x14ac:dyDescent="0.25">
      <c r="A159" s="728" t="s">
        <v>428</v>
      </c>
      <c r="B159" s="728"/>
      <c r="C159" s="729"/>
      <c r="D159" s="729"/>
      <c r="E159" s="729"/>
    </row>
    <row r="160" spans="1:5" ht="15.75" thickBot="1" x14ac:dyDescent="0.3">
      <c r="A160" s="273"/>
      <c r="B160" s="273"/>
      <c r="C160" s="273"/>
      <c r="D160" s="273"/>
      <c r="E160" s="274" t="str">
        <f>$E$3</f>
        <v>Forintban</v>
      </c>
    </row>
    <row r="161" spans="1:5" ht="15.75" thickBot="1" x14ac:dyDescent="0.3">
      <c r="A161" s="704" t="s">
        <v>410</v>
      </c>
      <c r="B161" s="707" t="s">
        <v>411</v>
      </c>
      <c r="C161" s="708"/>
      <c r="D161" s="708"/>
      <c r="E161" s="709"/>
    </row>
    <row r="162" spans="1:5" ht="15.75" thickBot="1" x14ac:dyDescent="0.3">
      <c r="A162" s="705"/>
      <c r="B162" s="710" t="str">
        <f>B141</f>
        <v>Összes 
 forrás, kiadás</v>
      </c>
      <c r="C162" s="713" t="s">
        <v>413</v>
      </c>
      <c r="D162" s="714"/>
      <c r="E162" s="715"/>
    </row>
    <row r="163" spans="1:5" x14ac:dyDescent="0.25">
      <c r="A163" s="705"/>
      <c r="B163" s="711"/>
      <c r="C163" s="710" t="str">
        <f>CONCATENATE([2]TARTALOMJEGYZÉK!A1,". előtti forrás, kiadás")</f>
        <v>2021. előtti forrás, kiadás</v>
      </c>
      <c r="D163" s="710" t="str">
        <f>CONCATENATE([2]TARTALOMJEGYZÉK!A1,". évi eredeti előirányzat")</f>
        <v>2021. évi eredeti előirányzat</v>
      </c>
      <c r="E163" s="710" t="str">
        <f>CONCATENATE([2]TARTALOMJEGYZÉK!A1,". év utáni tervezett forrás, kiadás")</f>
        <v>2021. év utáni tervezett forrás, kiadás</v>
      </c>
    </row>
    <row r="164" spans="1:5" ht="15.75" thickBot="1" x14ac:dyDescent="0.3">
      <c r="A164" s="706"/>
      <c r="B164" s="712"/>
      <c r="C164" s="716"/>
      <c r="D164" s="716"/>
      <c r="E164" s="712"/>
    </row>
    <row r="165" spans="1:5" ht="15.75" thickBot="1" x14ac:dyDescent="0.3">
      <c r="A165" s="275" t="s">
        <v>5</v>
      </c>
      <c r="B165" s="276" t="s">
        <v>414</v>
      </c>
      <c r="C165" s="277" t="s">
        <v>275</v>
      </c>
      <c r="D165" s="278" t="s">
        <v>276</v>
      </c>
      <c r="E165" s="279" t="s">
        <v>362</v>
      </c>
    </row>
    <row r="166" spans="1:5" x14ac:dyDescent="0.25">
      <c r="A166" s="280" t="s">
        <v>415</v>
      </c>
      <c r="B166" s="281">
        <f t="shared" ref="B166:B171" si="7">C166+D166+E166</f>
        <v>0</v>
      </c>
      <c r="C166" s="282"/>
      <c r="D166" s="282"/>
      <c r="E166" s="283"/>
    </row>
    <row r="167" spans="1:5" x14ac:dyDescent="0.25">
      <c r="A167" s="284" t="s">
        <v>416</v>
      </c>
      <c r="B167" s="285">
        <f t="shared" si="7"/>
        <v>0</v>
      </c>
      <c r="C167" s="286"/>
      <c r="D167" s="286"/>
      <c r="E167" s="286"/>
    </row>
    <row r="168" spans="1:5" x14ac:dyDescent="0.25">
      <c r="A168" s="287" t="s">
        <v>417</v>
      </c>
      <c r="B168" s="288">
        <f t="shared" si="7"/>
        <v>0</v>
      </c>
      <c r="C168" s="289"/>
      <c r="D168" s="289"/>
      <c r="E168" s="289"/>
    </row>
    <row r="169" spans="1:5" x14ac:dyDescent="0.25">
      <c r="A169" s="287" t="s">
        <v>418</v>
      </c>
      <c r="B169" s="288">
        <f t="shared" si="7"/>
        <v>0</v>
      </c>
      <c r="C169" s="289"/>
      <c r="D169" s="289"/>
      <c r="E169" s="289"/>
    </row>
    <row r="170" spans="1:5" x14ac:dyDescent="0.25">
      <c r="A170" s="287" t="s">
        <v>419</v>
      </c>
      <c r="B170" s="288">
        <f t="shared" si="7"/>
        <v>0</v>
      </c>
      <c r="C170" s="289"/>
      <c r="D170" s="289"/>
      <c r="E170" s="289"/>
    </row>
    <row r="171" spans="1:5" ht="15.75" thickBot="1" x14ac:dyDescent="0.3">
      <c r="A171" s="287" t="s">
        <v>420</v>
      </c>
      <c r="B171" s="288">
        <f t="shared" si="7"/>
        <v>0</v>
      </c>
      <c r="C171" s="289"/>
      <c r="D171" s="289"/>
      <c r="E171" s="289"/>
    </row>
    <row r="172" spans="1:5" ht="15.75" thickBot="1" x14ac:dyDescent="0.3">
      <c r="A172" s="290" t="s">
        <v>421</v>
      </c>
      <c r="B172" s="291">
        <f>B166+SUM(B168:B171)</f>
        <v>0</v>
      </c>
      <c r="C172" s="291">
        <f>C166+SUM(C168:C171)</f>
        <v>0</v>
      </c>
      <c r="D172" s="291">
        <f>D166+SUM(D168:D171)</f>
        <v>0</v>
      </c>
      <c r="E172" s="292">
        <f>E166+SUM(E168:E171)</f>
        <v>0</v>
      </c>
    </row>
    <row r="173" spans="1:5" x14ac:dyDescent="0.25">
      <c r="A173" s="293" t="s">
        <v>422</v>
      </c>
      <c r="B173" s="281">
        <f>C173+D173+E173</f>
        <v>0</v>
      </c>
      <c r="C173" s="282"/>
      <c r="D173" s="282"/>
      <c r="E173" s="283"/>
    </row>
    <row r="174" spans="1:5" x14ac:dyDescent="0.25">
      <c r="A174" s="294" t="s">
        <v>423</v>
      </c>
      <c r="B174" s="288">
        <f>C174+D174+E174</f>
        <v>0</v>
      </c>
      <c r="C174" s="289"/>
      <c r="D174" s="289"/>
      <c r="E174" s="289"/>
    </row>
    <row r="175" spans="1:5" x14ac:dyDescent="0.25">
      <c r="A175" s="294" t="s">
        <v>424</v>
      </c>
      <c r="B175" s="288">
        <f>C175+D175+E175</f>
        <v>0</v>
      </c>
      <c r="C175" s="289"/>
      <c r="D175" s="289"/>
      <c r="E175" s="289"/>
    </row>
    <row r="176" spans="1:5" x14ac:dyDescent="0.25">
      <c r="A176" s="294" t="s">
        <v>425</v>
      </c>
      <c r="B176" s="288">
        <f>C176+D176+E176</f>
        <v>0</v>
      </c>
      <c r="C176" s="289"/>
      <c r="D176" s="289"/>
      <c r="E176" s="289"/>
    </row>
    <row r="177" spans="1:5" ht="15.75" thickBot="1" x14ac:dyDescent="0.3">
      <c r="A177" s="295"/>
      <c r="B177" s="296">
        <f>C177+D177+E177</f>
        <v>0</v>
      </c>
      <c r="C177" s="297"/>
      <c r="D177" s="297"/>
      <c r="E177" s="298"/>
    </row>
    <row r="178" spans="1:5" ht="15.75" thickBot="1" x14ac:dyDescent="0.3">
      <c r="A178" s="299" t="s">
        <v>426</v>
      </c>
      <c r="B178" s="291">
        <f>SUM(B173:B177)</f>
        <v>0</v>
      </c>
      <c r="C178" s="291">
        <f>SUM(C173:C177)</f>
        <v>0</v>
      </c>
      <c r="D178" s="291">
        <f>SUM(D173:D177)</f>
        <v>0</v>
      </c>
      <c r="E178" s="292">
        <f>SUM(E173:E177)</f>
        <v>0</v>
      </c>
    </row>
    <row r="180" spans="1:5" x14ac:dyDescent="0.25">
      <c r="A180" s="728" t="s">
        <v>428</v>
      </c>
      <c r="B180" s="728"/>
      <c r="C180" s="729"/>
      <c r="D180" s="729"/>
      <c r="E180" s="729"/>
    </row>
    <row r="181" spans="1:5" ht="15.75" thickBot="1" x14ac:dyDescent="0.3">
      <c r="A181" s="273"/>
      <c r="B181" s="273"/>
      <c r="C181" s="273"/>
      <c r="D181" s="273"/>
      <c r="E181" s="274" t="str">
        <f>$E$3</f>
        <v>Forintban</v>
      </c>
    </row>
    <row r="182" spans="1:5" ht="15.75" thickBot="1" x14ac:dyDescent="0.3">
      <c r="A182" s="704" t="s">
        <v>410</v>
      </c>
      <c r="B182" s="707" t="s">
        <v>411</v>
      </c>
      <c r="C182" s="708"/>
      <c r="D182" s="708"/>
      <c r="E182" s="709"/>
    </row>
    <row r="183" spans="1:5" ht="15.75" thickBot="1" x14ac:dyDescent="0.3">
      <c r="A183" s="705"/>
      <c r="B183" s="710" t="str">
        <f>B162</f>
        <v>Összes 
 forrás, kiadás</v>
      </c>
      <c r="C183" s="713" t="s">
        <v>413</v>
      </c>
      <c r="D183" s="714"/>
      <c r="E183" s="715"/>
    </row>
    <row r="184" spans="1:5" x14ac:dyDescent="0.25">
      <c r="A184" s="705"/>
      <c r="B184" s="711"/>
      <c r="C184" s="710" t="str">
        <f>CONCATENATE([2]TARTALOMJEGYZÉK!A1,". előtti forrás, kiadás")</f>
        <v>2021. előtti forrás, kiadás</v>
      </c>
      <c r="D184" s="710" t="str">
        <f>CONCATENATE([2]TARTALOMJEGYZÉK!A1,". évi eredeti előirányzat")</f>
        <v>2021. évi eredeti előirányzat</v>
      </c>
      <c r="E184" s="710" t="str">
        <f>CONCATENATE([2]TARTALOMJEGYZÉK!A1,". év utáni tervezett forrás, kiadás")</f>
        <v>2021. év utáni tervezett forrás, kiadás</v>
      </c>
    </row>
    <row r="185" spans="1:5" ht="15.75" thickBot="1" x14ac:dyDescent="0.3">
      <c r="A185" s="706"/>
      <c r="B185" s="712"/>
      <c r="C185" s="716"/>
      <c r="D185" s="716"/>
      <c r="E185" s="712"/>
    </row>
    <row r="186" spans="1:5" ht="15.75" thickBot="1" x14ac:dyDescent="0.3">
      <c r="A186" s="275" t="s">
        <v>5</v>
      </c>
      <c r="B186" s="276" t="s">
        <v>414</v>
      </c>
      <c r="C186" s="277" t="s">
        <v>275</v>
      </c>
      <c r="D186" s="278" t="s">
        <v>276</v>
      </c>
      <c r="E186" s="279" t="s">
        <v>362</v>
      </c>
    </row>
    <row r="187" spans="1:5" x14ac:dyDescent="0.25">
      <c r="A187" s="280" t="s">
        <v>415</v>
      </c>
      <c r="B187" s="281">
        <f t="shared" ref="B187:B192" si="8">C187+D187+E187</f>
        <v>0</v>
      </c>
      <c r="C187" s="282"/>
      <c r="D187" s="282"/>
      <c r="E187" s="283"/>
    </row>
    <row r="188" spans="1:5" x14ac:dyDescent="0.25">
      <c r="A188" s="284" t="s">
        <v>416</v>
      </c>
      <c r="B188" s="285">
        <f t="shared" si="8"/>
        <v>0</v>
      </c>
      <c r="C188" s="286"/>
      <c r="D188" s="286"/>
      <c r="E188" s="286"/>
    </row>
    <row r="189" spans="1:5" x14ac:dyDescent="0.25">
      <c r="A189" s="287" t="s">
        <v>417</v>
      </c>
      <c r="B189" s="288">
        <f t="shared" si="8"/>
        <v>0</v>
      </c>
      <c r="C189" s="289"/>
      <c r="D189" s="289"/>
      <c r="E189" s="289"/>
    </row>
    <row r="190" spans="1:5" x14ac:dyDescent="0.25">
      <c r="A190" s="287" t="s">
        <v>418</v>
      </c>
      <c r="B190" s="288">
        <f t="shared" si="8"/>
        <v>0</v>
      </c>
      <c r="C190" s="289"/>
      <c r="D190" s="289"/>
      <c r="E190" s="289"/>
    </row>
    <row r="191" spans="1:5" x14ac:dyDescent="0.25">
      <c r="A191" s="287" t="s">
        <v>419</v>
      </c>
      <c r="B191" s="288">
        <f t="shared" si="8"/>
        <v>0</v>
      </c>
      <c r="C191" s="289"/>
      <c r="D191" s="289"/>
      <c r="E191" s="289"/>
    </row>
    <row r="192" spans="1:5" ht="15.75" thickBot="1" x14ac:dyDescent="0.3">
      <c r="A192" s="287" t="s">
        <v>420</v>
      </c>
      <c r="B192" s="288">
        <f t="shared" si="8"/>
        <v>0</v>
      </c>
      <c r="C192" s="289"/>
      <c r="D192" s="289"/>
      <c r="E192" s="289"/>
    </row>
    <row r="193" spans="1:5" ht="15.75" thickBot="1" x14ac:dyDescent="0.3">
      <c r="A193" s="290" t="s">
        <v>421</v>
      </c>
      <c r="B193" s="291">
        <f>B187+SUM(B189:B192)</f>
        <v>0</v>
      </c>
      <c r="C193" s="291">
        <f>C187+SUM(C189:C192)</f>
        <v>0</v>
      </c>
      <c r="D193" s="291">
        <f>D187+SUM(D189:D192)</f>
        <v>0</v>
      </c>
      <c r="E193" s="292">
        <f>E187+SUM(E189:E192)</f>
        <v>0</v>
      </c>
    </row>
    <row r="194" spans="1:5" x14ac:dyDescent="0.25">
      <c r="A194" s="293" t="s">
        <v>422</v>
      </c>
      <c r="B194" s="281">
        <f>C194+D194+E194</f>
        <v>0</v>
      </c>
      <c r="C194" s="282"/>
      <c r="D194" s="282"/>
      <c r="E194" s="283"/>
    </row>
    <row r="195" spans="1:5" x14ac:dyDescent="0.25">
      <c r="A195" s="294" t="s">
        <v>423</v>
      </c>
      <c r="B195" s="288">
        <f>C195+D195+E195</f>
        <v>0</v>
      </c>
      <c r="C195" s="289"/>
      <c r="D195" s="289"/>
      <c r="E195" s="289"/>
    </row>
    <row r="196" spans="1:5" x14ac:dyDescent="0.25">
      <c r="A196" s="294" t="s">
        <v>424</v>
      </c>
      <c r="B196" s="288">
        <f>C196+D196+E196</f>
        <v>0</v>
      </c>
      <c r="C196" s="289"/>
      <c r="D196" s="289"/>
      <c r="E196" s="289"/>
    </row>
    <row r="197" spans="1:5" x14ac:dyDescent="0.25">
      <c r="A197" s="294" t="s">
        <v>425</v>
      </c>
      <c r="B197" s="288">
        <f>C197+D197+E197</f>
        <v>0</v>
      </c>
      <c r="C197" s="289"/>
      <c r="D197" s="289"/>
      <c r="E197" s="289"/>
    </row>
    <row r="198" spans="1:5" ht="15.75" thickBot="1" x14ac:dyDescent="0.3">
      <c r="A198" s="295"/>
      <c r="B198" s="296">
        <f>C198+D198+E198</f>
        <v>0</v>
      </c>
      <c r="C198" s="297"/>
      <c r="D198" s="297"/>
      <c r="E198" s="298"/>
    </row>
    <row r="199" spans="1:5" ht="15.75" thickBot="1" x14ac:dyDescent="0.3">
      <c r="A199" s="299" t="s">
        <v>426</v>
      </c>
      <c r="B199" s="291">
        <f>SUM(B194:B198)</f>
        <v>0</v>
      </c>
      <c r="C199" s="291">
        <f>SUM(C194:C198)</f>
        <v>0</v>
      </c>
      <c r="D199" s="291">
        <f>SUM(D194:D198)</f>
        <v>0</v>
      </c>
      <c r="E199" s="292">
        <f>SUM(E194:E198)</f>
        <v>0</v>
      </c>
    </row>
    <row r="201" spans="1:5" x14ac:dyDescent="0.25">
      <c r="A201" s="728" t="s">
        <v>428</v>
      </c>
      <c r="B201" s="728"/>
      <c r="C201" s="729"/>
      <c r="D201" s="729"/>
      <c r="E201" s="729"/>
    </row>
    <row r="202" spans="1:5" ht="15.75" thickBot="1" x14ac:dyDescent="0.3">
      <c r="A202" s="273"/>
      <c r="B202" s="273"/>
      <c r="C202" s="273"/>
      <c r="D202" s="273"/>
      <c r="E202" s="274" t="str">
        <f>$E$3</f>
        <v>Forintban</v>
      </c>
    </row>
    <row r="203" spans="1:5" ht="15.75" thickBot="1" x14ac:dyDescent="0.3">
      <c r="A203" s="704" t="s">
        <v>410</v>
      </c>
      <c r="B203" s="707" t="s">
        <v>411</v>
      </c>
      <c r="C203" s="708"/>
      <c r="D203" s="708"/>
      <c r="E203" s="709"/>
    </row>
    <row r="204" spans="1:5" ht="15.75" thickBot="1" x14ac:dyDescent="0.3">
      <c r="A204" s="705"/>
      <c r="B204" s="710" t="str">
        <f>B183</f>
        <v>Összes 
 forrás, kiadás</v>
      </c>
      <c r="C204" s="713" t="s">
        <v>413</v>
      </c>
      <c r="D204" s="714"/>
      <c r="E204" s="715"/>
    </row>
    <row r="205" spans="1:5" x14ac:dyDescent="0.25">
      <c r="A205" s="705"/>
      <c r="B205" s="711"/>
      <c r="C205" s="710" t="str">
        <f>CONCATENATE([2]TARTALOMJEGYZÉK!$A$1,". előtti forrás, kiadás")</f>
        <v>2021. előtti forrás, kiadás</v>
      </c>
      <c r="D205" s="710" t="str">
        <f>CONCATENATE([2]TARTALOMJEGYZÉK!$A$1,". évi eredeti előirányzat")</f>
        <v>2021. évi eredeti előirányzat</v>
      </c>
      <c r="E205" s="710" t="str">
        <f>CONCATENATE([2]TARTALOMJEGYZÉK!$A$1,". év utáni tervezett forrás, kiadás")</f>
        <v>2021. év utáni tervezett forrás, kiadás</v>
      </c>
    </row>
    <row r="206" spans="1:5" ht="15.75" thickBot="1" x14ac:dyDescent="0.3">
      <c r="A206" s="706"/>
      <c r="B206" s="712"/>
      <c r="C206" s="716"/>
      <c r="D206" s="716"/>
      <c r="E206" s="712"/>
    </row>
    <row r="207" spans="1:5" ht="15.75" thickBot="1" x14ac:dyDescent="0.3">
      <c r="A207" s="275" t="s">
        <v>5</v>
      </c>
      <c r="B207" s="276" t="s">
        <v>414</v>
      </c>
      <c r="C207" s="277" t="s">
        <v>275</v>
      </c>
      <c r="D207" s="278" t="s">
        <v>276</v>
      </c>
      <c r="E207" s="279" t="s">
        <v>362</v>
      </c>
    </row>
    <row r="208" spans="1:5" x14ac:dyDescent="0.25">
      <c r="A208" s="280" t="s">
        <v>415</v>
      </c>
      <c r="B208" s="281">
        <f t="shared" ref="B208:B213" si="9">C208+D208+E208</f>
        <v>0</v>
      </c>
      <c r="C208" s="282"/>
      <c r="D208" s="282"/>
      <c r="E208" s="283"/>
    </row>
    <row r="209" spans="1:5" x14ac:dyDescent="0.25">
      <c r="A209" s="284" t="s">
        <v>416</v>
      </c>
      <c r="B209" s="285">
        <f t="shared" si="9"/>
        <v>0</v>
      </c>
      <c r="C209" s="286"/>
      <c r="D209" s="286"/>
      <c r="E209" s="286"/>
    </row>
    <row r="210" spans="1:5" x14ac:dyDescent="0.25">
      <c r="A210" s="287" t="s">
        <v>417</v>
      </c>
      <c r="B210" s="288">
        <f t="shared" si="9"/>
        <v>0</v>
      </c>
      <c r="C210" s="289"/>
      <c r="D210" s="289"/>
      <c r="E210" s="289"/>
    </row>
    <row r="211" spans="1:5" x14ac:dyDescent="0.25">
      <c r="A211" s="287" t="s">
        <v>418</v>
      </c>
      <c r="B211" s="288">
        <f t="shared" si="9"/>
        <v>0</v>
      </c>
      <c r="C211" s="289"/>
      <c r="D211" s="289"/>
      <c r="E211" s="289"/>
    </row>
    <row r="212" spans="1:5" x14ac:dyDescent="0.25">
      <c r="A212" s="287" t="s">
        <v>419</v>
      </c>
      <c r="B212" s="288">
        <f t="shared" si="9"/>
        <v>0</v>
      </c>
      <c r="C212" s="289"/>
      <c r="D212" s="289"/>
      <c r="E212" s="289"/>
    </row>
    <row r="213" spans="1:5" ht="15.75" thickBot="1" x14ac:dyDescent="0.3">
      <c r="A213" s="287" t="s">
        <v>420</v>
      </c>
      <c r="B213" s="288">
        <f t="shared" si="9"/>
        <v>0</v>
      </c>
      <c r="C213" s="289"/>
      <c r="D213" s="289"/>
      <c r="E213" s="289"/>
    </row>
    <row r="214" spans="1:5" ht="15.75" thickBot="1" x14ac:dyDescent="0.3">
      <c r="A214" s="290" t="s">
        <v>421</v>
      </c>
      <c r="B214" s="291">
        <f>B208+SUM(B210:B213)</f>
        <v>0</v>
      </c>
      <c r="C214" s="291">
        <f>C208+SUM(C210:C213)</f>
        <v>0</v>
      </c>
      <c r="D214" s="291">
        <f>D208+SUM(D210:D213)</f>
        <v>0</v>
      </c>
      <c r="E214" s="292">
        <f>E208+SUM(E210:E213)</f>
        <v>0</v>
      </c>
    </row>
    <row r="215" spans="1:5" x14ac:dyDescent="0.25">
      <c r="A215" s="293" t="s">
        <v>422</v>
      </c>
      <c r="B215" s="281">
        <f>C215+D215+E215</f>
        <v>0</v>
      </c>
      <c r="C215" s="282"/>
      <c r="D215" s="282"/>
      <c r="E215" s="283"/>
    </row>
    <row r="216" spans="1:5" x14ac:dyDescent="0.25">
      <c r="A216" s="294" t="s">
        <v>423</v>
      </c>
      <c r="B216" s="288">
        <f>C216+D216+E216</f>
        <v>0</v>
      </c>
      <c r="C216" s="289"/>
      <c r="D216" s="289"/>
      <c r="E216" s="289"/>
    </row>
    <row r="217" spans="1:5" x14ac:dyDescent="0.25">
      <c r="A217" s="294" t="s">
        <v>424</v>
      </c>
      <c r="B217" s="288">
        <f>C217+D217+E217</f>
        <v>0</v>
      </c>
      <c r="C217" s="289"/>
      <c r="D217" s="289"/>
      <c r="E217" s="289"/>
    </row>
    <row r="218" spans="1:5" x14ac:dyDescent="0.25">
      <c r="A218" s="294" t="s">
        <v>425</v>
      </c>
      <c r="B218" s="288">
        <f>C218+D218+E218</f>
        <v>0</v>
      </c>
      <c r="C218" s="289"/>
      <c r="D218" s="289"/>
      <c r="E218" s="289"/>
    </row>
    <row r="219" spans="1:5" ht="15.75" thickBot="1" x14ac:dyDescent="0.3">
      <c r="A219" s="295"/>
      <c r="B219" s="296">
        <f>C219+D219+E219</f>
        <v>0</v>
      </c>
      <c r="C219" s="297"/>
      <c r="D219" s="297"/>
      <c r="E219" s="298"/>
    </row>
    <row r="220" spans="1:5" ht="15.75" thickBot="1" x14ac:dyDescent="0.3">
      <c r="A220" s="299" t="s">
        <v>426</v>
      </c>
      <c r="B220" s="291">
        <f>SUM(B215:B219)</f>
        <v>0</v>
      </c>
      <c r="C220" s="291">
        <f>SUM(C215:C219)</f>
        <v>0</v>
      </c>
      <c r="D220" s="291">
        <f>SUM(D215:D219)</f>
        <v>0</v>
      </c>
      <c r="E220" s="292">
        <f>SUM(E215:E219)</f>
        <v>0</v>
      </c>
    </row>
    <row r="222" spans="1:5" x14ac:dyDescent="0.25">
      <c r="A222" s="728" t="s">
        <v>428</v>
      </c>
      <c r="B222" s="728"/>
      <c r="C222" s="729"/>
      <c r="D222" s="729"/>
      <c r="E222" s="729"/>
    </row>
    <row r="223" spans="1:5" ht="15.75" thickBot="1" x14ac:dyDescent="0.3">
      <c r="A223" s="273"/>
      <c r="B223" s="273"/>
      <c r="C223" s="273"/>
      <c r="D223" s="273"/>
      <c r="E223" s="274" t="str">
        <f>$E$3</f>
        <v>Forintban</v>
      </c>
    </row>
    <row r="224" spans="1:5" ht="13.5" customHeight="1" thickBot="1" x14ac:dyDescent="0.3">
      <c r="A224" s="704" t="s">
        <v>410</v>
      </c>
      <c r="B224" s="707" t="s">
        <v>411</v>
      </c>
      <c r="C224" s="708"/>
      <c r="D224" s="708"/>
      <c r="E224" s="709"/>
    </row>
    <row r="225" spans="1:5" ht="13.5" customHeight="1" thickBot="1" x14ac:dyDescent="0.3">
      <c r="A225" s="705"/>
      <c r="B225" s="710" t="str">
        <f>B204</f>
        <v>Összes 
 forrás, kiadás</v>
      </c>
      <c r="C225" s="713" t="s">
        <v>413</v>
      </c>
      <c r="D225" s="714"/>
      <c r="E225" s="715"/>
    </row>
    <row r="226" spans="1:5" ht="12.75" customHeight="1" x14ac:dyDescent="0.25">
      <c r="A226" s="705"/>
      <c r="B226" s="711"/>
      <c r="C226" s="710" t="str">
        <f>CONCATENATE([2]TARTALOMJEGYZÉK!$A$1,". előtti forrás, kiadás")</f>
        <v>2021. előtti forrás, kiadás</v>
      </c>
      <c r="D226" s="710" t="str">
        <f>CONCATENATE([2]TARTALOMJEGYZÉK!$A$1,". évi eredeti előirányzat")</f>
        <v>2021. évi eredeti előirányzat</v>
      </c>
      <c r="E226" s="710" t="str">
        <f>CONCATENATE([2]TARTALOMJEGYZÉK!$A$1,". év utáni tervezett forrás, kiadás")</f>
        <v>2021. év utáni tervezett forrás, kiadás</v>
      </c>
    </row>
    <row r="227" spans="1:5" ht="15.75" thickBot="1" x14ac:dyDescent="0.3">
      <c r="A227" s="706"/>
      <c r="B227" s="712"/>
      <c r="C227" s="716"/>
      <c r="D227" s="716"/>
      <c r="E227" s="712"/>
    </row>
    <row r="228" spans="1:5" ht="15.75" thickBot="1" x14ac:dyDescent="0.3">
      <c r="A228" s="275" t="s">
        <v>5</v>
      </c>
      <c r="B228" s="276" t="s">
        <v>414</v>
      </c>
      <c r="C228" s="277" t="s">
        <v>275</v>
      </c>
      <c r="D228" s="278" t="s">
        <v>276</v>
      </c>
      <c r="E228" s="279" t="s">
        <v>362</v>
      </c>
    </row>
    <row r="229" spans="1:5" x14ac:dyDescent="0.25">
      <c r="A229" s="280" t="s">
        <v>415</v>
      </c>
      <c r="B229" s="281">
        <f t="shared" ref="B229:B234" si="10">C229+D229+E229</f>
        <v>0</v>
      </c>
      <c r="C229" s="282"/>
      <c r="D229" s="282"/>
      <c r="E229" s="283"/>
    </row>
    <row r="230" spans="1:5" x14ac:dyDescent="0.25">
      <c r="A230" s="284" t="s">
        <v>416</v>
      </c>
      <c r="B230" s="285">
        <f t="shared" si="10"/>
        <v>0</v>
      </c>
      <c r="C230" s="286"/>
      <c r="D230" s="286"/>
      <c r="E230" s="286"/>
    </row>
    <row r="231" spans="1:5" x14ac:dyDescent="0.25">
      <c r="A231" s="287" t="s">
        <v>417</v>
      </c>
      <c r="B231" s="288">
        <f t="shared" si="10"/>
        <v>0</v>
      </c>
      <c r="C231" s="289"/>
      <c r="D231" s="289"/>
      <c r="E231" s="289"/>
    </row>
    <row r="232" spans="1:5" x14ac:dyDescent="0.25">
      <c r="A232" s="287" t="s">
        <v>418</v>
      </c>
      <c r="B232" s="288">
        <f t="shared" si="10"/>
        <v>0</v>
      </c>
      <c r="C232" s="289"/>
      <c r="D232" s="289"/>
      <c r="E232" s="289"/>
    </row>
    <row r="233" spans="1:5" x14ac:dyDescent="0.25">
      <c r="A233" s="287" t="s">
        <v>419</v>
      </c>
      <c r="B233" s="288">
        <f t="shared" si="10"/>
        <v>0</v>
      </c>
      <c r="C233" s="289"/>
      <c r="D233" s="289"/>
      <c r="E233" s="289"/>
    </row>
    <row r="234" spans="1:5" ht="15.75" thickBot="1" x14ac:dyDescent="0.3">
      <c r="A234" s="287" t="s">
        <v>420</v>
      </c>
      <c r="B234" s="288">
        <f t="shared" si="10"/>
        <v>0</v>
      </c>
      <c r="C234" s="289"/>
      <c r="D234" s="289"/>
      <c r="E234" s="289"/>
    </row>
    <row r="235" spans="1:5" ht="15.75" thickBot="1" x14ac:dyDescent="0.3">
      <c r="A235" s="290" t="s">
        <v>421</v>
      </c>
      <c r="B235" s="291">
        <f>B229+SUM(B231:B234)</f>
        <v>0</v>
      </c>
      <c r="C235" s="291">
        <f>C229+SUM(C231:C234)</f>
        <v>0</v>
      </c>
      <c r="D235" s="291">
        <f>D229+SUM(D231:D234)</f>
        <v>0</v>
      </c>
      <c r="E235" s="292">
        <f>E229+SUM(E231:E234)</f>
        <v>0</v>
      </c>
    </row>
    <row r="236" spans="1:5" x14ac:dyDescent="0.25">
      <c r="A236" s="293" t="s">
        <v>422</v>
      </c>
      <c r="B236" s="281">
        <f>C236+D236+E236</f>
        <v>0</v>
      </c>
      <c r="C236" s="282"/>
      <c r="D236" s="282"/>
      <c r="E236" s="283"/>
    </row>
    <row r="237" spans="1:5" x14ac:dyDescent="0.25">
      <c r="A237" s="294" t="s">
        <v>423</v>
      </c>
      <c r="B237" s="288">
        <f>C237+D237+E237</f>
        <v>0</v>
      </c>
      <c r="C237" s="289"/>
      <c r="D237" s="289"/>
      <c r="E237" s="289"/>
    </row>
    <row r="238" spans="1:5" x14ac:dyDescent="0.25">
      <c r="A238" s="294" t="s">
        <v>424</v>
      </c>
      <c r="B238" s="288">
        <f>C238+D238+E238</f>
        <v>0</v>
      </c>
      <c r="C238" s="289"/>
      <c r="D238" s="289"/>
      <c r="E238" s="289"/>
    </row>
    <row r="239" spans="1:5" x14ac:dyDescent="0.25">
      <c r="A239" s="294" t="s">
        <v>425</v>
      </c>
      <c r="B239" s="288">
        <f>C239+D239+E239</f>
        <v>0</v>
      </c>
      <c r="C239" s="289"/>
      <c r="D239" s="289"/>
      <c r="E239" s="289"/>
    </row>
    <row r="240" spans="1:5" ht="15.75" thickBot="1" x14ac:dyDescent="0.3">
      <c r="A240" s="295"/>
      <c r="B240" s="296">
        <f>C240+D240+E240</f>
        <v>0</v>
      </c>
      <c r="C240" s="297"/>
      <c r="D240" s="297"/>
      <c r="E240" s="298"/>
    </row>
    <row r="241" spans="1:5" ht="15.75" thickBot="1" x14ac:dyDescent="0.3">
      <c r="A241" s="299" t="s">
        <v>426</v>
      </c>
      <c r="B241" s="291">
        <f>SUM(B236:B240)</f>
        <v>0</v>
      </c>
      <c r="C241" s="291">
        <f>SUM(C236:C240)</f>
        <v>0</v>
      </c>
      <c r="D241" s="291">
        <f>SUM(D236:D240)</f>
        <v>0</v>
      </c>
      <c r="E241" s="292">
        <f>SUM(E236:E240)</f>
        <v>0</v>
      </c>
    </row>
    <row r="243" spans="1:5" x14ac:dyDescent="0.25">
      <c r="A243" s="728" t="s">
        <v>428</v>
      </c>
      <c r="B243" s="728"/>
      <c r="C243" s="729"/>
      <c r="D243" s="729"/>
      <c r="E243" s="729"/>
    </row>
    <row r="244" spans="1:5" ht="15.75" thickBot="1" x14ac:dyDescent="0.3">
      <c r="A244" s="273"/>
      <c r="B244" s="273"/>
      <c r="C244" s="273"/>
      <c r="D244" s="273"/>
      <c r="E244" s="274" t="str">
        <f>$E$3</f>
        <v>Forintban</v>
      </c>
    </row>
    <row r="245" spans="1:5" ht="13.5" customHeight="1" thickBot="1" x14ac:dyDescent="0.3">
      <c r="A245" s="704" t="s">
        <v>410</v>
      </c>
      <c r="B245" s="707" t="s">
        <v>411</v>
      </c>
      <c r="C245" s="708"/>
      <c r="D245" s="708"/>
      <c r="E245" s="709"/>
    </row>
    <row r="246" spans="1:5" ht="13.5" customHeight="1" thickBot="1" x14ac:dyDescent="0.3">
      <c r="A246" s="705"/>
      <c r="B246" s="710" t="str">
        <f>B225</f>
        <v>Összes 
 forrás, kiadás</v>
      </c>
      <c r="C246" s="713" t="s">
        <v>413</v>
      </c>
      <c r="D246" s="714"/>
      <c r="E246" s="715"/>
    </row>
    <row r="247" spans="1:5" ht="12.75" customHeight="1" x14ac:dyDescent="0.25">
      <c r="A247" s="705"/>
      <c r="B247" s="711"/>
      <c r="C247" s="710" t="str">
        <f>CONCATENATE([2]TARTALOMJEGYZÉK!$A$1,". előtti forrás, kiadás")</f>
        <v>2021. előtti forrás, kiadás</v>
      </c>
      <c r="D247" s="710" t="str">
        <f>CONCATENATE([2]TARTALOMJEGYZÉK!$A$1,". évi eredeti előirányzat")</f>
        <v>2021. évi eredeti előirányzat</v>
      </c>
      <c r="E247" s="710" t="str">
        <f>CONCATENATE([2]TARTALOMJEGYZÉK!$A$1,". év utáni tervezett forrás, kiadás")</f>
        <v>2021. év utáni tervezett forrás, kiadás</v>
      </c>
    </row>
    <row r="248" spans="1:5" ht="15.75" thickBot="1" x14ac:dyDescent="0.3">
      <c r="A248" s="706"/>
      <c r="B248" s="712"/>
      <c r="C248" s="716"/>
      <c r="D248" s="716"/>
      <c r="E248" s="712"/>
    </row>
    <row r="249" spans="1:5" ht="15.75" thickBot="1" x14ac:dyDescent="0.3">
      <c r="A249" s="275" t="s">
        <v>5</v>
      </c>
      <c r="B249" s="276" t="s">
        <v>414</v>
      </c>
      <c r="C249" s="277" t="s">
        <v>275</v>
      </c>
      <c r="D249" s="278" t="s">
        <v>276</v>
      </c>
      <c r="E249" s="279" t="s">
        <v>362</v>
      </c>
    </row>
    <row r="250" spans="1:5" x14ac:dyDescent="0.25">
      <c r="A250" s="280" t="s">
        <v>415</v>
      </c>
      <c r="B250" s="281">
        <f t="shared" ref="B250:B255" si="11">C250+D250+E250</f>
        <v>0</v>
      </c>
      <c r="C250" s="282"/>
      <c r="D250" s="282"/>
      <c r="E250" s="283"/>
    </row>
    <row r="251" spans="1:5" x14ac:dyDescent="0.25">
      <c r="A251" s="284" t="s">
        <v>416</v>
      </c>
      <c r="B251" s="285">
        <f t="shared" si="11"/>
        <v>0</v>
      </c>
      <c r="C251" s="286"/>
      <c r="D251" s="286"/>
      <c r="E251" s="286"/>
    </row>
    <row r="252" spans="1:5" x14ac:dyDescent="0.25">
      <c r="A252" s="287" t="s">
        <v>417</v>
      </c>
      <c r="B252" s="288">
        <f t="shared" si="11"/>
        <v>0</v>
      </c>
      <c r="C252" s="289"/>
      <c r="D252" s="289"/>
      <c r="E252" s="289"/>
    </row>
    <row r="253" spans="1:5" x14ac:dyDescent="0.25">
      <c r="A253" s="287" t="s">
        <v>418</v>
      </c>
      <c r="B253" s="288">
        <f t="shared" si="11"/>
        <v>0</v>
      </c>
      <c r="C253" s="289"/>
      <c r="D253" s="289"/>
      <c r="E253" s="289"/>
    </row>
    <row r="254" spans="1:5" x14ac:dyDescent="0.25">
      <c r="A254" s="287" t="s">
        <v>419</v>
      </c>
      <c r="B254" s="288">
        <f t="shared" si="11"/>
        <v>0</v>
      </c>
      <c r="C254" s="289"/>
      <c r="D254" s="289"/>
      <c r="E254" s="289"/>
    </row>
    <row r="255" spans="1:5" ht="15.75" thickBot="1" x14ac:dyDescent="0.3">
      <c r="A255" s="287" t="s">
        <v>420</v>
      </c>
      <c r="B255" s="288">
        <f t="shared" si="11"/>
        <v>0</v>
      </c>
      <c r="C255" s="289"/>
      <c r="D255" s="289"/>
      <c r="E255" s="289"/>
    </row>
    <row r="256" spans="1:5" ht="15.75" thickBot="1" x14ac:dyDescent="0.3">
      <c r="A256" s="290" t="s">
        <v>421</v>
      </c>
      <c r="B256" s="291">
        <f>B250+SUM(B252:B255)</f>
        <v>0</v>
      </c>
      <c r="C256" s="291">
        <f>C250+SUM(C252:C255)</f>
        <v>0</v>
      </c>
      <c r="D256" s="291">
        <f>D250+SUM(D252:D255)</f>
        <v>0</v>
      </c>
      <c r="E256" s="292">
        <f>E250+SUM(E252:E255)</f>
        <v>0</v>
      </c>
    </row>
    <row r="257" spans="1:5" x14ac:dyDescent="0.25">
      <c r="A257" s="293" t="s">
        <v>422</v>
      </c>
      <c r="B257" s="281">
        <f>C257+D257+E257</f>
        <v>0</v>
      </c>
      <c r="C257" s="282"/>
      <c r="D257" s="282"/>
      <c r="E257" s="283"/>
    </row>
    <row r="258" spans="1:5" x14ac:dyDescent="0.25">
      <c r="A258" s="294" t="s">
        <v>423</v>
      </c>
      <c r="B258" s="288">
        <f>C258+D258+E258</f>
        <v>0</v>
      </c>
      <c r="C258" s="289"/>
      <c r="D258" s="289"/>
      <c r="E258" s="289"/>
    </row>
    <row r="259" spans="1:5" x14ac:dyDescent="0.25">
      <c r="A259" s="294" t="s">
        <v>424</v>
      </c>
      <c r="B259" s="288">
        <f>C259+D259+E259</f>
        <v>0</v>
      </c>
      <c r="C259" s="289"/>
      <c r="D259" s="289"/>
      <c r="E259" s="289"/>
    </row>
    <row r="260" spans="1:5" x14ac:dyDescent="0.25">
      <c r="A260" s="294" t="s">
        <v>425</v>
      </c>
      <c r="B260" s="288">
        <f>C260+D260+E260</f>
        <v>0</v>
      </c>
      <c r="C260" s="289"/>
      <c r="D260" s="289"/>
      <c r="E260" s="289"/>
    </row>
    <row r="261" spans="1:5" ht="15.75" thickBot="1" x14ac:dyDescent="0.3">
      <c r="A261" s="295"/>
      <c r="B261" s="296">
        <f>C261+D261+E261</f>
        <v>0</v>
      </c>
      <c r="C261" s="297"/>
      <c r="D261" s="297"/>
      <c r="E261" s="298"/>
    </row>
    <row r="262" spans="1:5" ht="15.75" thickBot="1" x14ac:dyDescent="0.3">
      <c r="A262" s="299" t="s">
        <v>426</v>
      </c>
      <c r="B262" s="291">
        <f>SUM(B257:B261)</f>
        <v>0</v>
      </c>
      <c r="C262" s="291">
        <f>SUM(C257:C261)</f>
        <v>0</v>
      </c>
      <c r="D262" s="291">
        <f>SUM(D257:D261)</f>
        <v>0</v>
      </c>
      <c r="E262" s="292">
        <f>SUM(E257:E261)</f>
        <v>0</v>
      </c>
    </row>
    <row r="264" spans="1:5" x14ac:dyDescent="0.25">
      <c r="A264" s="728" t="s">
        <v>428</v>
      </c>
      <c r="B264" s="728"/>
      <c r="C264" s="729"/>
      <c r="D264" s="729"/>
      <c r="E264" s="729"/>
    </row>
    <row r="265" spans="1:5" ht="15.75" thickBot="1" x14ac:dyDescent="0.3">
      <c r="A265" s="273"/>
      <c r="B265" s="273"/>
      <c r="C265" s="273"/>
      <c r="D265" s="273"/>
      <c r="E265" s="274" t="str">
        <f>$E$3</f>
        <v>Forintban</v>
      </c>
    </row>
    <row r="266" spans="1:5" ht="13.5" customHeight="1" thickBot="1" x14ac:dyDescent="0.3">
      <c r="A266" s="704" t="s">
        <v>410</v>
      </c>
      <c r="B266" s="707" t="s">
        <v>411</v>
      </c>
      <c r="C266" s="708"/>
      <c r="D266" s="708"/>
      <c r="E266" s="709"/>
    </row>
    <row r="267" spans="1:5" ht="13.5" customHeight="1" thickBot="1" x14ac:dyDescent="0.3">
      <c r="A267" s="705"/>
      <c r="B267" s="710" t="str">
        <f>B246</f>
        <v>Összes 
 forrás, kiadás</v>
      </c>
      <c r="C267" s="713" t="s">
        <v>413</v>
      </c>
      <c r="D267" s="714"/>
      <c r="E267" s="715"/>
    </row>
    <row r="268" spans="1:5" ht="12.75" customHeight="1" x14ac:dyDescent="0.25">
      <c r="A268" s="705"/>
      <c r="B268" s="711"/>
      <c r="C268" s="710" t="str">
        <f>CONCATENATE([2]TARTALOMJEGYZÉK!$A$1,". előtti forrás, kiadás")</f>
        <v>2021. előtti forrás, kiadás</v>
      </c>
      <c r="D268" s="710" t="str">
        <f>CONCATENATE([2]TARTALOMJEGYZÉK!$A$1,". évi eredeti előirányzat")</f>
        <v>2021. évi eredeti előirányzat</v>
      </c>
      <c r="E268" s="710" t="str">
        <f>CONCATENATE([2]TARTALOMJEGYZÉK!$A$1,". év utáni tervezett forrás, kiadás")</f>
        <v>2021. év utáni tervezett forrás, kiadás</v>
      </c>
    </row>
    <row r="269" spans="1:5" ht="15.75" thickBot="1" x14ac:dyDescent="0.3">
      <c r="A269" s="706"/>
      <c r="B269" s="712"/>
      <c r="C269" s="716"/>
      <c r="D269" s="716"/>
      <c r="E269" s="712"/>
    </row>
    <row r="270" spans="1:5" ht="15.75" thickBot="1" x14ac:dyDescent="0.3">
      <c r="A270" s="275" t="s">
        <v>5</v>
      </c>
      <c r="B270" s="276" t="s">
        <v>414</v>
      </c>
      <c r="C270" s="277" t="s">
        <v>275</v>
      </c>
      <c r="D270" s="278" t="s">
        <v>276</v>
      </c>
      <c r="E270" s="279" t="s">
        <v>362</v>
      </c>
    </row>
    <row r="271" spans="1:5" x14ac:dyDescent="0.25">
      <c r="A271" s="280" t="s">
        <v>415</v>
      </c>
      <c r="B271" s="281">
        <f t="shared" ref="B271:B276" si="12">C271+D271+E271</f>
        <v>0</v>
      </c>
      <c r="C271" s="282"/>
      <c r="D271" s="282"/>
      <c r="E271" s="283"/>
    </row>
    <row r="272" spans="1:5" x14ac:dyDescent="0.25">
      <c r="A272" s="284" t="s">
        <v>416</v>
      </c>
      <c r="B272" s="285">
        <f t="shared" si="12"/>
        <v>0</v>
      </c>
      <c r="C272" s="286"/>
      <c r="D272" s="286"/>
      <c r="E272" s="286"/>
    </row>
    <row r="273" spans="1:5" x14ac:dyDescent="0.25">
      <c r="A273" s="287" t="s">
        <v>417</v>
      </c>
      <c r="B273" s="288">
        <f t="shared" si="12"/>
        <v>0</v>
      </c>
      <c r="C273" s="289"/>
      <c r="D273" s="289"/>
      <c r="E273" s="289"/>
    </row>
    <row r="274" spans="1:5" x14ac:dyDescent="0.25">
      <c r="A274" s="287" t="s">
        <v>418</v>
      </c>
      <c r="B274" s="288">
        <f t="shared" si="12"/>
        <v>0</v>
      </c>
      <c r="C274" s="289"/>
      <c r="D274" s="289"/>
      <c r="E274" s="289"/>
    </row>
    <row r="275" spans="1:5" x14ac:dyDescent="0.25">
      <c r="A275" s="287" t="s">
        <v>419</v>
      </c>
      <c r="B275" s="288">
        <f t="shared" si="12"/>
        <v>0</v>
      </c>
      <c r="C275" s="289"/>
      <c r="D275" s="289"/>
      <c r="E275" s="289"/>
    </row>
    <row r="276" spans="1:5" ht="15.75" thickBot="1" x14ac:dyDescent="0.3">
      <c r="A276" s="287" t="s">
        <v>420</v>
      </c>
      <c r="B276" s="288">
        <f t="shared" si="12"/>
        <v>0</v>
      </c>
      <c r="C276" s="289"/>
      <c r="D276" s="289"/>
      <c r="E276" s="289"/>
    </row>
    <row r="277" spans="1:5" ht="15.75" thickBot="1" x14ac:dyDescent="0.3">
      <c r="A277" s="290" t="s">
        <v>421</v>
      </c>
      <c r="B277" s="291">
        <f>B271+SUM(B273:B276)</f>
        <v>0</v>
      </c>
      <c r="C277" s="291">
        <f>C271+SUM(C273:C276)</f>
        <v>0</v>
      </c>
      <c r="D277" s="291">
        <f>D271+SUM(D273:D276)</f>
        <v>0</v>
      </c>
      <c r="E277" s="292">
        <f>E271+SUM(E273:E276)</f>
        <v>0</v>
      </c>
    </row>
    <row r="278" spans="1:5" x14ac:dyDescent="0.25">
      <c r="A278" s="293" t="s">
        <v>422</v>
      </c>
      <c r="B278" s="281">
        <f>C278+D278+E278</f>
        <v>0</v>
      </c>
      <c r="C278" s="282"/>
      <c r="D278" s="282"/>
      <c r="E278" s="283"/>
    </row>
    <row r="279" spans="1:5" x14ac:dyDescent="0.25">
      <c r="A279" s="294" t="s">
        <v>423</v>
      </c>
      <c r="B279" s="288">
        <f>C279+D279+E279</f>
        <v>0</v>
      </c>
      <c r="C279" s="289"/>
      <c r="D279" s="289"/>
      <c r="E279" s="289"/>
    </row>
    <row r="280" spans="1:5" x14ac:dyDescent="0.25">
      <c r="A280" s="294" t="s">
        <v>424</v>
      </c>
      <c r="B280" s="288">
        <f>C280+D280+E280</f>
        <v>0</v>
      </c>
      <c r="C280" s="289"/>
      <c r="D280" s="289"/>
      <c r="E280" s="289"/>
    </row>
    <row r="281" spans="1:5" x14ac:dyDescent="0.25">
      <c r="A281" s="294" t="s">
        <v>425</v>
      </c>
      <c r="B281" s="288">
        <f>C281+D281+E281</f>
        <v>0</v>
      </c>
      <c r="C281" s="289"/>
      <c r="D281" s="289"/>
      <c r="E281" s="289"/>
    </row>
    <row r="282" spans="1:5" ht="15.75" thickBot="1" x14ac:dyDescent="0.3">
      <c r="A282" s="295"/>
      <c r="B282" s="296">
        <f>C282+D282+E282</f>
        <v>0</v>
      </c>
      <c r="C282" s="297"/>
      <c r="D282" s="297"/>
      <c r="E282" s="298"/>
    </row>
    <row r="283" spans="1:5" ht="15.75" thickBot="1" x14ac:dyDescent="0.3">
      <c r="A283" s="299" t="s">
        <v>426</v>
      </c>
      <c r="B283" s="291">
        <f>SUM(B278:B282)</f>
        <v>0</v>
      </c>
      <c r="C283" s="291">
        <f>SUM(C278:C282)</f>
        <v>0</v>
      </c>
      <c r="D283" s="291">
        <f>SUM(D278:D282)</f>
        <v>0</v>
      </c>
      <c r="E283" s="292">
        <f>SUM(E278:E282)</f>
        <v>0</v>
      </c>
    </row>
    <row r="285" spans="1:5" x14ac:dyDescent="0.25">
      <c r="A285" s="728" t="s">
        <v>428</v>
      </c>
      <c r="B285" s="728"/>
      <c r="C285" s="729"/>
      <c r="D285" s="729"/>
      <c r="E285" s="729"/>
    </row>
    <row r="286" spans="1:5" ht="15.75" thickBot="1" x14ac:dyDescent="0.3">
      <c r="A286" s="273"/>
      <c r="B286" s="273"/>
      <c r="C286" s="273"/>
      <c r="D286" s="273"/>
      <c r="E286" s="274" t="str">
        <f>$E$3</f>
        <v>Forintban</v>
      </c>
    </row>
    <row r="287" spans="1:5" ht="13.5" customHeight="1" thickBot="1" x14ac:dyDescent="0.3">
      <c r="A287" s="704" t="s">
        <v>410</v>
      </c>
      <c r="B287" s="707" t="s">
        <v>411</v>
      </c>
      <c r="C287" s="708"/>
      <c r="D287" s="708"/>
      <c r="E287" s="709"/>
    </row>
    <row r="288" spans="1:5" ht="13.5" customHeight="1" thickBot="1" x14ac:dyDescent="0.3">
      <c r="A288" s="705"/>
      <c r="B288" s="710" t="str">
        <f>B267</f>
        <v>Összes 
 forrás, kiadás</v>
      </c>
      <c r="C288" s="713" t="s">
        <v>413</v>
      </c>
      <c r="D288" s="714"/>
      <c r="E288" s="715"/>
    </row>
    <row r="289" spans="1:5" ht="12.75" customHeight="1" x14ac:dyDescent="0.25">
      <c r="A289" s="705"/>
      <c r="B289" s="711"/>
      <c r="C289" s="710" t="str">
        <f>CONCATENATE([2]TARTALOMJEGYZÉK!$A$1,". előtti forrás, kiadás")</f>
        <v>2021. előtti forrás, kiadás</v>
      </c>
      <c r="D289" s="710" t="str">
        <f>CONCATENATE([2]TARTALOMJEGYZÉK!$A$1,". évi eredeti előirányzat")</f>
        <v>2021. évi eredeti előirányzat</v>
      </c>
      <c r="E289" s="710" t="str">
        <f>CONCATENATE([2]TARTALOMJEGYZÉK!$A$1,". év utáni tervezett forrás, kiadás")</f>
        <v>2021. év utáni tervezett forrás, kiadás</v>
      </c>
    </row>
    <row r="290" spans="1:5" ht="15.75" thickBot="1" x14ac:dyDescent="0.3">
      <c r="A290" s="706"/>
      <c r="B290" s="712"/>
      <c r="C290" s="716"/>
      <c r="D290" s="716"/>
      <c r="E290" s="712"/>
    </row>
    <row r="291" spans="1:5" ht="15.75" thickBot="1" x14ac:dyDescent="0.3">
      <c r="A291" s="275" t="s">
        <v>5</v>
      </c>
      <c r="B291" s="276" t="s">
        <v>414</v>
      </c>
      <c r="C291" s="277" t="s">
        <v>275</v>
      </c>
      <c r="D291" s="278" t="s">
        <v>276</v>
      </c>
      <c r="E291" s="279" t="s">
        <v>362</v>
      </c>
    </row>
    <row r="292" spans="1:5" x14ac:dyDescent="0.25">
      <c r="A292" s="280" t="s">
        <v>415</v>
      </c>
      <c r="B292" s="281">
        <f t="shared" ref="B292:B297" si="13">C292+D292+E292</f>
        <v>0</v>
      </c>
      <c r="C292" s="282"/>
      <c r="D292" s="282"/>
      <c r="E292" s="283"/>
    </row>
    <row r="293" spans="1:5" x14ac:dyDescent="0.25">
      <c r="A293" s="284" t="s">
        <v>416</v>
      </c>
      <c r="B293" s="285">
        <f t="shared" si="13"/>
        <v>0</v>
      </c>
      <c r="C293" s="286"/>
      <c r="D293" s="286"/>
      <c r="E293" s="286"/>
    </row>
    <row r="294" spans="1:5" x14ac:dyDescent="0.25">
      <c r="A294" s="287" t="s">
        <v>417</v>
      </c>
      <c r="B294" s="288">
        <f t="shared" si="13"/>
        <v>0</v>
      </c>
      <c r="C294" s="289"/>
      <c r="D294" s="289"/>
      <c r="E294" s="289"/>
    </row>
    <row r="295" spans="1:5" x14ac:dyDescent="0.25">
      <c r="A295" s="287" t="s">
        <v>418</v>
      </c>
      <c r="B295" s="288">
        <f t="shared" si="13"/>
        <v>0</v>
      </c>
      <c r="C295" s="289"/>
      <c r="D295" s="289"/>
      <c r="E295" s="289"/>
    </row>
    <row r="296" spans="1:5" x14ac:dyDescent="0.25">
      <c r="A296" s="287" t="s">
        <v>419</v>
      </c>
      <c r="B296" s="288">
        <f t="shared" si="13"/>
        <v>0</v>
      </c>
      <c r="C296" s="289"/>
      <c r="D296" s="289"/>
      <c r="E296" s="289"/>
    </row>
    <row r="297" spans="1:5" ht="15.75" thickBot="1" x14ac:dyDescent="0.3">
      <c r="A297" s="287" t="s">
        <v>420</v>
      </c>
      <c r="B297" s="288">
        <f t="shared" si="13"/>
        <v>0</v>
      </c>
      <c r="C297" s="289"/>
      <c r="D297" s="289"/>
      <c r="E297" s="289"/>
    </row>
    <row r="298" spans="1:5" ht="15.75" thickBot="1" x14ac:dyDescent="0.3">
      <c r="A298" s="290" t="s">
        <v>421</v>
      </c>
      <c r="B298" s="291">
        <f>B292+SUM(B294:B297)</f>
        <v>0</v>
      </c>
      <c r="C298" s="291">
        <f>C292+SUM(C294:C297)</f>
        <v>0</v>
      </c>
      <c r="D298" s="291">
        <f>D292+SUM(D294:D297)</f>
        <v>0</v>
      </c>
      <c r="E298" s="292">
        <f>E292+SUM(E294:E297)</f>
        <v>0</v>
      </c>
    </row>
    <row r="299" spans="1:5" x14ac:dyDescent="0.25">
      <c r="A299" s="293" t="s">
        <v>422</v>
      </c>
      <c r="B299" s="281">
        <f>C299+D299+E299</f>
        <v>0</v>
      </c>
      <c r="C299" s="282"/>
      <c r="D299" s="282"/>
      <c r="E299" s="283"/>
    </row>
    <row r="300" spans="1:5" x14ac:dyDescent="0.25">
      <c r="A300" s="294" t="s">
        <v>423</v>
      </c>
      <c r="B300" s="288">
        <f>C300+D300+E300</f>
        <v>0</v>
      </c>
      <c r="C300" s="289"/>
      <c r="D300" s="289"/>
      <c r="E300" s="289"/>
    </row>
    <row r="301" spans="1:5" x14ac:dyDescent="0.25">
      <c r="A301" s="294" t="s">
        <v>424</v>
      </c>
      <c r="B301" s="288">
        <f>C301+D301+E301</f>
        <v>0</v>
      </c>
      <c r="C301" s="289"/>
      <c r="D301" s="289"/>
      <c r="E301" s="289"/>
    </row>
    <row r="302" spans="1:5" x14ac:dyDescent="0.25">
      <c r="A302" s="294" t="s">
        <v>425</v>
      </c>
      <c r="B302" s="288">
        <f>C302+D302+E302</f>
        <v>0</v>
      </c>
      <c r="C302" s="289"/>
      <c r="D302" s="289"/>
      <c r="E302" s="289"/>
    </row>
    <row r="303" spans="1:5" ht="15.75" thickBot="1" x14ac:dyDescent="0.3">
      <c r="A303" s="295"/>
      <c r="B303" s="296">
        <f>C303+D303+E303</f>
        <v>0</v>
      </c>
      <c r="C303" s="297"/>
      <c r="D303" s="297"/>
      <c r="E303" s="298"/>
    </row>
    <row r="304" spans="1:5" ht="15.75" thickBot="1" x14ac:dyDescent="0.3">
      <c r="A304" s="299" t="s">
        <v>426</v>
      </c>
      <c r="B304" s="291">
        <f>SUM(B299:B303)</f>
        <v>0</v>
      </c>
      <c r="C304" s="291">
        <f>SUM(C299:C303)</f>
        <v>0</v>
      </c>
      <c r="D304" s="291">
        <f>SUM(D299:D303)</f>
        <v>0</v>
      </c>
      <c r="E304" s="292">
        <f>SUM(E299:E303)</f>
        <v>0</v>
      </c>
    </row>
    <row r="306" spans="1:5" x14ac:dyDescent="0.25">
      <c r="A306" s="728" t="s">
        <v>428</v>
      </c>
      <c r="B306" s="728"/>
      <c r="C306" s="729"/>
      <c r="D306" s="729"/>
      <c r="E306" s="729"/>
    </row>
    <row r="307" spans="1:5" ht="15.75" thickBot="1" x14ac:dyDescent="0.3">
      <c r="A307" s="273"/>
      <c r="B307" s="273"/>
      <c r="C307" s="273"/>
      <c r="D307" s="273"/>
      <c r="E307" s="274" t="str">
        <f>$E$3</f>
        <v>Forintban</v>
      </c>
    </row>
    <row r="308" spans="1:5" ht="13.5" customHeight="1" thickBot="1" x14ac:dyDescent="0.3">
      <c r="A308" s="704" t="s">
        <v>410</v>
      </c>
      <c r="B308" s="707" t="s">
        <v>411</v>
      </c>
      <c r="C308" s="708"/>
      <c r="D308" s="708"/>
      <c r="E308" s="709"/>
    </row>
    <row r="309" spans="1:5" ht="13.5" customHeight="1" thickBot="1" x14ac:dyDescent="0.3">
      <c r="A309" s="705"/>
      <c r="B309" s="710" t="str">
        <f>B288</f>
        <v>Összes 
 forrás, kiadás</v>
      </c>
      <c r="C309" s="713" t="s">
        <v>413</v>
      </c>
      <c r="D309" s="714"/>
      <c r="E309" s="715"/>
    </row>
    <row r="310" spans="1:5" ht="12.75" customHeight="1" x14ac:dyDescent="0.25">
      <c r="A310" s="705"/>
      <c r="B310" s="711"/>
      <c r="C310" s="710" t="str">
        <f>CONCATENATE([2]TARTALOMJEGYZÉK!$A$1,". előtti forrás, kiadás")</f>
        <v>2021. előtti forrás, kiadás</v>
      </c>
      <c r="D310" s="710" t="str">
        <f>CONCATENATE([2]TARTALOMJEGYZÉK!$A$1,". évi eredeti előirányzat")</f>
        <v>2021. évi eredeti előirányzat</v>
      </c>
      <c r="E310" s="710" t="str">
        <f>CONCATENATE([2]TARTALOMJEGYZÉK!$A$1,". év utáni tervezett forrás, kiadás")</f>
        <v>2021. év utáni tervezett forrás, kiadás</v>
      </c>
    </row>
    <row r="311" spans="1:5" ht="15.75" thickBot="1" x14ac:dyDescent="0.3">
      <c r="A311" s="706"/>
      <c r="B311" s="712"/>
      <c r="C311" s="716"/>
      <c r="D311" s="716"/>
      <c r="E311" s="712"/>
    </row>
    <row r="312" spans="1:5" ht="15.75" thickBot="1" x14ac:dyDescent="0.3">
      <c r="A312" s="275" t="s">
        <v>5</v>
      </c>
      <c r="B312" s="276" t="s">
        <v>414</v>
      </c>
      <c r="C312" s="277" t="s">
        <v>275</v>
      </c>
      <c r="D312" s="278" t="s">
        <v>276</v>
      </c>
      <c r="E312" s="279" t="s">
        <v>362</v>
      </c>
    </row>
    <row r="313" spans="1:5" x14ac:dyDescent="0.25">
      <c r="A313" s="280" t="s">
        <v>415</v>
      </c>
      <c r="B313" s="281">
        <f t="shared" ref="B313:B318" si="14">C313+D313+E313</f>
        <v>0</v>
      </c>
      <c r="C313" s="282"/>
      <c r="D313" s="282"/>
      <c r="E313" s="283"/>
    </row>
    <row r="314" spans="1:5" x14ac:dyDescent="0.25">
      <c r="A314" s="284" t="s">
        <v>416</v>
      </c>
      <c r="B314" s="285">
        <f t="shared" si="14"/>
        <v>0</v>
      </c>
      <c r="C314" s="286"/>
      <c r="D314" s="286"/>
      <c r="E314" s="286"/>
    </row>
    <row r="315" spans="1:5" x14ac:dyDescent="0.25">
      <c r="A315" s="287" t="s">
        <v>417</v>
      </c>
      <c r="B315" s="288">
        <f t="shared" si="14"/>
        <v>0</v>
      </c>
      <c r="C315" s="289"/>
      <c r="D315" s="289"/>
      <c r="E315" s="289"/>
    </row>
    <row r="316" spans="1:5" x14ac:dyDescent="0.25">
      <c r="A316" s="287" t="s">
        <v>418</v>
      </c>
      <c r="B316" s="288">
        <f t="shared" si="14"/>
        <v>0</v>
      </c>
      <c r="C316" s="289"/>
      <c r="D316" s="289"/>
      <c r="E316" s="289"/>
    </row>
    <row r="317" spans="1:5" x14ac:dyDescent="0.25">
      <c r="A317" s="287" t="s">
        <v>419</v>
      </c>
      <c r="B317" s="288">
        <f t="shared" si="14"/>
        <v>0</v>
      </c>
      <c r="C317" s="289"/>
      <c r="D317" s="289"/>
      <c r="E317" s="289"/>
    </row>
    <row r="318" spans="1:5" ht="15.75" thickBot="1" x14ac:dyDescent="0.3">
      <c r="A318" s="287" t="s">
        <v>420</v>
      </c>
      <c r="B318" s="288">
        <f t="shared" si="14"/>
        <v>0</v>
      </c>
      <c r="C318" s="289"/>
      <c r="D318" s="289"/>
      <c r="E318" s="289"/>
    </row>
    <row r="319" spans="1:5" ht="15.75" thickBot="1" x14ac:dyDescent="0.3">
      <c r="A319" s="290" t="s">
        <v>421</v>
      </c>
      <c r="B319" s="291">
        <f>B313+SUM(B315:B318)</f>
        <v>0</v>
      </c>
      <c r="C319" s="291">
        <f>C313+SUM(C315:C318)</f>
        <v>0</v>
      </c>
      <c r="D319" s="291">
        <f>D313+SUM(D315:D318)</f>
        <v>0</v>
      </c>
      <c r="E319" s="292">
        <f>E313+SUM(E315:E318)</f>
        <v>0</v>
      </c>
    </row>
    <row r="320" spans="1:5" x14ac:dyDescent="0.25">
      <c r="A320" s="293" t="s">
        <v>422</v>
      </c>
      <c r="B320" s="281">
        <f>C320+D320+E320</f>
        <v>0</v>
      </c>
      <c r="C320" s="282"/>
      <c r="D320" s="282"/>
      <c r="E320" s="283"/>
    </row>
    <row r="321" spans="1:5" x14ac:dyDescent="0.25">
      <c r="A321" s="294" t="s">
        <v>423</v>
      </c>
      <c r="B321" s="288">
        <f>C321+D321+E321</f>
        <v>0</v>
      </c>
      <c r="C321" s="289"/>
      <c r="D321" s="289"/>
      <c r="E321" s="289"/>
    </row>
    <row r="322" spans="1:5" x14ac:dyDescent="0.25">
      <c r="A322" s="294" t="s">
        <v>424</v>
      </c>
      <c r="B322" s="288">
        <f>C322+D322+E322</f>
        <v>0</v>
      </c>
      <c r="C322" s="289"/>
      <c r="D322" s="289"/>
      <c r="E322" s="289"/>
    </row>
    <row r="323" spans="1:5" x14ac:dyDescent="0.25">
      <c r="A323" s="294" t="s">
        <v>425</v>
      </c>
      <c r="B323" s="288">
        <f>C323+D323+E323</f>
        <v>0</v>
      </c>
      <c r="C323" s="289"/>
      <c r="D323" s="289"/>
      <c r="E323" s="289"/>
    </row>
    <row r="324" spans="1:5" ht="15.75" thickBot="1" x14ac:dyDescent="0.3">
      <c r="A324" s="295"/>
      <c r="B324" s="296">
        <f>C324+D324+E324</f>
        <v>0</v>
      </c>
      <c r="C324" s="297"/>
      <c r="D324" s="297"/>
      <c r="E324" s="298"/>
    </row>
    <row r="325" spans="1:5" ht="15.75" thickBot="1" x14ac:dyDescent="0.3">
      <c r="A325" s="299" t="s">
        <v>426</v>
      </c>
      <c r="B325" s="291">
        <f>SUM(B320:B324)</f>
        <v>0</v>
      </c>
      <c r="C325" s="291">
        <f>SUM(C320:C324)</f>
        <v>0</v>
      </c>
      <c r="D325" s="291">
        <f>SUM(D320:D324)</f>
        <v>0</v>
      </c>
      <c r="E325" s="292">
        <f>SUM(E320:E324)</f>
        <v>0</v>
      </c>
    </row>
  </sheetData>
  <mergeCells count="143">
    <mergeCell ref="A306:B306"/>
    <mergeCell ref="C306:E306"/>
    <mergeCell ref="A308:A311"/>
    <mergeCell ref="B308:E308"/>
    <mergeCell ref="B309:B311"/>
    <mergeCell ref="C309:E309"/>
    <mergeCell ref="C310:C311"/>
    <mergeCell ref="D310:D311"/>
    <mergeCell ref="E310:E311"/>
    <mergeCell ref="A285:B285"/>
    <mergeCell ref="C285:E285"/>
    <mergeCell ref="A287:A290"/>
    <mergeCell ref="B287:E287"/>
    <mergeCell ref="B288:B290"/>
    <mergeCell ref="C288:E288"/>
    <mergeCell ref="C289:C290"/>
    <mergeCell ref="D289:D290"/>
    <mergeCell ref="E289:E290"/>
    <mergeCell ref="A264:B264"/>
    <mergeCell ref="C264:E264"/>
    <mergeCell ref="A266:A269"/>
    <mergeCell ref="B266:E266"/>
    <mergeCell ref="B267:B269"/>
    <mergeCell ref="C267:E267"/>
    <mergeCell ref="C268:C269"/>
    <mergeCell ref="D268:D269"/>
    <mergeCell ref="E268:E269"/>
    <mergeCell ref="A243:B243"/>
    <mergeCell ref="C243:E243"/>
    <mergeCell ref="A245:A248"/>
    <mergeCell ref="B245:E245"/>
    <mergeCell ref="B246:B248"/>
    <mergeCell ref="C246:E246"/>
    <mergeCell ref="C247:C248"/>
    <mergeCell ref="D247:D248"/>
    <mergeCell ref="E247:E248"/>
    <mergeCell ref="A222:B222"/>
    <mergeCell ref="C222:E222"/>
    <mergeCell ref="A224:A227"/>
    <mergeCell ref="B224:E224"/>
    <mergeCell ref="B225:B227"/>
    <mergeCell ref="C225:E225"/>
    <mergeCell ref="C226:C227"/>
    <mergeCell ref="D226:D227"/>
    <mergeCell ref="E226:E227"/>
    <mergeCell ref="A201:B201"/>
    <mergeCell ref="C201:E201"/>
    <mergeCell ref="A203:A206"/>
    <mergeCell ref="B203:E203"/>
    <mergeCell ref="B204:B206"/>
    <mergeCell ref="C204:E204"/>
    <mergeCell ref="C205:C206"/>
    <mergeCell ref="D205:D206"/>
    <mergeCell ref="E205:E206"/>
    <mergeCell ref="A180:B180"/>
    <mergeCell ref="C180:E180"/>
    <mergeCell ref="A182:A185"/>
    <mergeCell ref="B182:E182"/>
    <mergeCell ref="B183:B185"/>
    <mergeCell ref="C183:E183"/>
    <mergeCell ref="C184:C185"/>
    <mergeCell ref="D184:D185"/>
    <mergeCell ref="E184:E185"/>
    <mergeCell ref="A159:B159"/>
    <mergeCell ref="C159:E159"/>
    <mergeCell ref="A161:A164"/>
    <mergeCell ref="B161:E161"/>
    <mergeCell ref="B162:B164"/>
    <mergeCell ref="C162:E162"/>
    <mergeCell ref="C163:C164"/>
    <mergeCell ref="D163:D164"/>
    <mergeCell ref="E163:E164"/>
    <mergeCell ref="A138:B138"/>
    <mergeCell ref="C138:E138"/>
    <mergeCell ref="A140:A143"/>
    <mergeCell ref="B140:E140"/>
    <mergeCell ref="B141:B143"/>
    <mergeCell ref="C141:E141"/>
    <mergeCell ref="C142:C143"/>
    <mergeCell ref="D142:D143"/>
    <mergeCell ref="E142:E143"/>
    <mergeCell ref="A117:B117"/>
    <mergeCell ref="C117:E117"/>
    <mergeCell ref="A119:A122"/>
    <mergeCell ref="B119:E119"/>
    <mergeCell ref="B120:B122"/>
    <mergeCell ref="C120:E120"/>
    <mergeCell ref="C121:C122"/>
    <mergeCell ref="D121:D122"/>
    <mergeCell ref="E121:E122"/>
    <mergeCell ref="A96:B96"/>
    <mergeCell ref="C96:E96"/>
    <mergeCell ref="A98:A101"/>
    <mergeCell ref="B98:E98"/>
    <mergeCell ref="B99:B101"/>
    <mergeCell ref="C99:E99"/>
    <mergeCell ref="C100:C101"/>
    <mergeCell ref="D100:D101"/>
    <mergeCell ref="E100:E101"/>
    <mergeCell ref="A75:B75"/>
    <mergeCell ref="C75:E75"/>
    <mergeCell ref="A77:A80"/>
    <mergeCell ref="B77:E77"/>
    <mergeCell ref="B78:B80"/>
    <mergeCell ref="C78:E78"/>
    <mergeCell ref="C79:C80"/>
    <mergeCell ref="D79:D80"/>
    <mergeCell ref="E79:E80"/>
    <mergeCell ref="A54:B54"/>
    <mergeCell ref="C54:E54"/>
    <mergeCell ref="A56:A59"/>
    <mergeCell ref="B56:E56"/>
    <mergeCell ref="B57:B59"/>
    <mergeCell ref="C57:E57"/>
    <mergeCell ref="C58:C59"/>
    <mergeCell ref="D58:D59"/>
    <mergeCell ref="E58:E59"/>
    <mergeCell ref="A31:E31"/>
    <mergeCell ref="A33:B33"/>
    <mergeCell ref="C33:E33"/>
    <mergeCell ref="A35:A38"/>
    <mergeCell ref="B35:E35"/>
    <mergeCell ref="B36:B38"/>
    <mergeCell ref="C36:E36"/>
    <mergeCell ref="C37:C38"/>
    <mergeCell ref="D37:D38"/>
    <mergeCell ref="E37:E38"/>
    <mergeCell ref="A13:A16"/>
    <mergeCell ref="B13:E13"/>
    <mergeCell ref="B14:B16"/>
    <mergeCell ref="C14:E14"/>
    <mergeCell ref="C15:C16"/>
    <mergeCell ref="D15:D16"/>
    <mergeCell ref="E15:E16"/>
    <mergeCell ref="A2:E2"/>
    <mergeCell ref="A4:D4"/>
    <mergeCell ref="A5:D5"/>
    <mergeCell ref="A6:D6"/>
    <mergeCell ref="A7:D7"/>
    <mergeCell ref="A9:E9"/>
    <mergeCell ref="A10:E10"/>
    <mergeCell ref="A11:B11"/>
    <mergeCell ref="C11:E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workbookViewId="0">
      <selection activeCell="J13" sqref="J13"/>
    </sheetView>
  </sheetViews>
  <sheetFormatPr defaultRowHeight="12" x14ac:dyDescent="0.25"/>
  <cols>
    <col min="1" max="1" width="16.7109375" style="620" customWidth="1"/>
    <col min="2" max="2" width="68.5703125" style="621" customWidth="1"/>
    <col min="3" max="3" width="21.42578125" style="629" customWidth="1"/>
    <col min="4" max="256" width="9.140625" style="592"/>
    <col min="257" max="257" width="16.7109375" style="592" customWidth="1"/>
    <col min="258" max="258" width="61.7109375" style="592" customWidth="1"/>
    <col min="259" max="259" width="21.42578125" style="592" customWidth="1"/>
    <col min="260" max="512" width="9.140625" style="592"/>
    <col min="513" max="513" width="16.7109375" style="592" customWidth="1"/>
    <col min="514" max="514" width="61.7109375" style="592" customWidth="1"/>
    <col min="515" max="515" width="21.42578125" style="592" customWidth="1"/>
    <col min="516" max="768" width="9.140625" style="592"/>
    <col min="769" max="769" width="16.7109375" style="592" customWidth="1"/>
    <col min="770" max="770" width="61.7109375" style="592" customWidth="1"/>
    <col min="771" max="771" width="21.42578125" style="592" customWidth="1"/>
    <col min="772" max="1024" width="9.140625" style="592"/>
    <col min="1025" max="1025" width="16.7109375" style="592" customWidth="1"/>
    <col min="1026" max="1026" width="61.7109375" style="592" customWidth="1"/>
    <col min="1027" max="1027" width="21.42578125" style="592" customWidth="1"/>
    <col min="1028" max="1280" width="9.140625" style="592"/>
    <col min="1281" max="1281" width="16.7109375" style="592" customWidth="1"/>
    <col min="1282" max="1282" width="61.7109375" style="592" customWidth="1"/>
    <col min="1283" max="1283" width="21.42578125" style="592" customWidth="1"/>
    <col min="1284" max="1536" width="9.140625" style="592"/>
    <col min="1537" max="1537" width="16.7109375" style="592" customWidth="1"/>
    <col min="1538" max="1538" width="61.7109375" style="592" customWidth="1"/>
    <col min="1539" max="1539" width="21.42578125" style="592" customWidth="1"/>
    <col min="1540" max="1792" width="9.140625" style="592"/>
    <col min="1793" max="1793" width="16.7109375" style="592" customWidth="1"/>
    <col min="1794" max="1794" width="61.7109375" style="592" customWidth="1"/>
    <col min="1795" max="1795" width="21.42578125" style="592" customWidth="1"/>
    <col min="1796" max="2048" width="9.140625" style="592"/>
    <col min="2049" max="2049" width="16.7109375" style="592" customWidth="1"/>
    <col min="2050" max="2050" width="61.7109375" style="592" customWidth="1"/>
    <col min="2051" max="2051" width="21.42578125" style="592" customWidth="1"/>
    <col min="2052" max="2304" width="9.140625" style="592"/>
    <col min="2305" max="2305" width="16.7109375" style="592" customWidth="1"/>
    <col min="2306" max="2306" width="61.7109375" style="592" customWidth="1"/>
    <col min="2307" max="2307" width="21.42578125" style="592" customWidth="1"/>
    <col min="2308" max="2560" width="9.140625" style="592"/>
    <col min="2561" max="2561" width="16.7109375" style="592" customWidth="1"/>
    <col min="2562" max="2562" width="61.7109375" style="592" customWidth="1"/>
    <col min="2563" max="2563" width="21.42578125" style="592" customWidth="1"/>
    <col min="2564" max="2816" width="9.140625" style="592"/>
    <col min="2817" max="2817" width="16.7109375" style="592" customWidth="1"/>
    <col min="2818" max="2818" width="61.7109375" style="592" customWidth="1"/>
    <col min="2819" max="2819" width="21.42578125" style="592" customWidth="1"/>
    <col min="2820" max="3072" width="9.140625" style="592"/>
    <col min="3073" max="3073" width="16.7109375" style="592" customWidth="1"/>
    <col min="3074" max="3074" width="61.7109375" style="592" customWidth="1"/>
    <col min="3075" max="3075" width="21.42578125" style="592" customWidth="1"/>
    <col min="3076" max="3328" width="9.140625" style="592"/>
    <col min="3329" max="3329" width="16.7109375" style="592" customWidth="1"/>
    <col min="3330" max="3330" width="61.7109375" style="592" customWidth="1"/>
    <col min="3331" max="3331" width="21.42578125" style="592" customWidth="1"/>
    <col min="3332" max="3584" width="9.140625" style="592"/>
    <col min="3585" max="3585" width="16.7109375" style="592" customWidth="1"/>
    <col min="3586" max="3586" width="61.7109375" style="592" customWidth="1"/>
    <col min="3587" max="3587" width="21.42578125" style="592" customWidth="1"/>
    <col min="3588" max="3840" width="9.140625" style="592"/>
    <col min="3841" max="3841" width="16.7109375" style="592" customWidth="1"/>
    <col min="3842" max="3842" width="61.7109375" style="592" customWidth="1"/>
    <col min="3843" max="3843" width="21.42578125" style="592" customWidth="1"/>
    <col min="3844" max="4096" width="9.140625" style="592"/>
    <col min="4097" max="4097" width="16.7109375" style="592" customWidth="1"/>
    <col min="4098" max="4098" width="61.7109375" style="592" customWidth="1"/>
    <col min="4099" max="4099" width="21.42578125" style="592" customWidth="1"/>
    <col min="4100" max="4352" width="9.140625" style="592"/>
    <col min="4353" max="4353" width="16.7109375" style="592" customWidth="1"/>
    <col min="4354" max="4354" width="61.7109375" style="592" customWidth="1"/>
    <col min="4355" max="4355" width="21.42578125" style="592" customWidth="1"/>
    <col min="4356" max="4608" width="9.140625" style="592"/>
    <col min="4609" max="4609" width="16.7109375" style="592" customWidth="1"/>
    <col min="4610" max="4610" width="61.7109375" style="592" customWidth="1"/>
    <col min="4611" max="4611" width="21.42578125" style="592" customWidth="1"/>
    <col min="4612" max="4864" width="9.140625" style="592"/>
    <col min="4865" max="4865" width="16.7109375" style="592" customWidth="1"/>
    <col min="4866" max="4866" width="61.7109375" style="592" customWidth="1"/>
    <col min="4867" max="4867" width="21.42578125" style="592" customWidth="1"/>
    <col min="4868" max="5120" width="9.140625" style="592"/>
    <col min="5121" max="5121" width="16.7109375" style="592" customWidth="1"/>
    <col min="5122" max="5122" width="61.7109375" style="592" customWidth="1"/>
    <col min="5123" max="5123" width="21.42578125" style="592" customWidth="1"/>
    <col min="5124" max="5376" width="9.140625" style="592"/>
    <col min="5377" max="5377" width="16.7109375" style="592" customWidth="1"/>
    <col min="5378" max="5378" width="61.7109375" style="592" customWidth="1"/>
    <col min="5379" max="5379" width="21.42578125" style="592" customWidth="1"/>
    <col min="5380" max="5632" width="9.140625" style="592"/>
    <col min="5633" max="5633" width="16.7109375" style="592" customWidth="1"/>
    <col min="5634" max="5634" width="61.7109375" style="592" customWidth="1"/>
    <col min="5635" max="5635" width="21.42578125" style="592" customWidth="1"/>
    <col min="5636" max="5888" width="9.140625" style="592"/>
    <col min="5889" max="5889" width="16.7109375" style="592" customWidth="1"/>
    <col min="5890" max="5890" width="61.7109375" style="592" customWidth="1"/>
    <col min="5891" max="5891" width="21.42578125" style="592" customWidth="1"/>
    <col min="5892" max="6144" width="9.140625" style="592"/>
    <col min="6145" max="6145" width="16.7109375" style="592" customWidth="1"/>
    <col min="6146" max="6146" width="61.7109375" style="592" customWidth="1"/>
    <col min="6147" max="6147" width="21.42578125" style="592" customWidth="1"/>
    <col min="6148" max="6400" width="9.140625" style="592"/>
    <col min="6401" max="6401" width="16.7109375" style="592" customWidth="1"/>
    <col min="6402" max="6402" width="61.7109375" style="592" customWidth="1"/>
    <col min="6403" max="6403" width="21.42578125" style="592" customWidth="1"/>
    <col min="6404" max="6656" width="9.140625" style="592"/>
    <col min="6657" max="6657" width="16.7109375" style="592" customWidth="1"/>
    <col min="6658" max="6658" width="61.7109375" style="592" customWidth="1"/>
    <col min="6659" max="6659" width="21.42578125" style="592" customWidth="1"/>
    <col min="6660" max="6912" width="9.140625" style="592"/>
    <col min="6913" max="6913" width="16.7109375" style="592" customWidth="1"/>
    <col min="6914" max="6914" width="61.7109375" style="592" customWidth="1"/>
    <col min="6915" max="6915" width="21.42578125" style="592" customWidth="1"/>
    <col min="6916" max="7168" width="9.140625" style="592"/>
    <col min="7169" max="7169" width="16.7109375" style="592" customWidth="1"/>
    <col min="7170" max="7170" width="61.7109375" style="592" customWidth="1"/>
    <col min="7171" max="7171" width="21.42578125" style="592" customWidth="1"/>
    <col min="7172" max="7424" width="9.140625" style="592"/>
    <col min="7425" max="7425" width="16.7109375" style="592" customWidth="1"/>
    <col min="7426" max="7426" width="61.7109375" style="592" customWidth="1"/>
    <col min="7427" max="7427" width="21.42578125" style="592" customWidth="1"/>
    <col min="7428" max="7680" width="9.140625" style="592"/>
    <col min="7681" max="7681" width="16.7109375" style="592" customWidth="1"/>
    <col min="7682" max="7682" width="61.7109375" style="592" customWidth="1"/>
    <col min="7683" max="7683" width="21.42578125" style="592" customWidth="1"/>
    <col min="7684" max="7936" width="9.140625" style="592"/>
    <col min="7937" max="7937" width="16.7109375" style="592" customWidth="1"/>
    <col min="7938" max="7938" width="61.7109375" style="592" customWidth="1"/>
    <col min="7939" max="7939" width="21.42578125" style="592" customWidth="1"/>
    <col min="7940" max="8192" width="9.140625" style="592"/>
    <col min="8193" max="8193" width="16.7109375" style="592" customWidth="1"/>
    <col min="8194" max="8194" width="61.7109375" style="592" customWidth="1"/>
    <col min="8195" max="8195" width="21.42578125" style="592" customWidth="1"/>
    <col min="8196" max="8448" width="9.140625" style="592"/>
    <col min="8449" max="8449" width="16.7109375" style="592" customWidth="1"/>
    <col min="8450" max="8450" width="61.7109375" style="592" customWidth="1"/>
    <col min="8451" max="8451" width="21.42578125" style="592" customWidth="1"/>
    <col min="8452" max="8704" width="9.140625" style="592"/>
    <col min="8705" max="8705" width="16.7109375" style="592" customWidth="1"/>
    <col min="8706" max="8706" width="61.7109375" style="592" customWidth="1"/>
    <col min="8707" max="8707" width="21.42578125" style="592" customWidth="1"/>
    <col min="8708" max="8960" width="9.140625" style="592"/>
    <col min="8961" max="8961" width="16.7109375" style="592" customWidth="1"/>
    <col min="8962" max="8962" width="61.7109375" style="592" customWidth="1"/>
    <col min="8963" max="8963" width="21.42578125" style="592" customWidth="1"/>
    <col min="8964" max="9216" width="9.140625" style="592"/>
    <col min="9217" max="9217" width="16.7109375" style="592" customWidth="1"/>
    <col min="9218" max="9218" width="61.7109375" style="592" customWidth="1"/>
    <col min="9219" max="9219" width="21.42578125" style="592" customWidth="1"/>
    <col min="9220" max="9472" width="9.140625" style="592"/>
    <col min="9473" max="9473" width="16.7109375" style="592" customWidth="1"/>
    <col min="9474" max="9474" width="61.7109375" style="592" customWidth="1"/>
    <col min="9475" max="9475" width="21.42578125" style="592" customWidth="1"/>
    <col min="9476" max="9728" width="9.140625" style="592"/>
    <col min="9729" max="9729" width="16.7109375" style="592" customWidth="1"/>
    <col min="9730" max="9730" width="61.7109375" style="592" customWidth="1"/>
    <col min="9731" max="9731" width="21.42578125" style="592" customWidth="1"/>
    <col min="9732" max="9984" width="9.140625" style="592"/>
    <col min="9985" max="9985" width="16.7109375" style="592" customWidth="1"/>
    <col min="9986" max="9986" width="61.7109375" style="592" customWidth="1"/>
    <col min="9987" max="9987" width="21.42578125" style="592" customWidth="1"/>
    <col min="9988" max="10240" width="9.140625" style="592"/>
    <col min="10241" max="10241" width="16.7109375" style="592" customWidth="1"/>
    <col min="10242" max="10242" width="61.7109375" style="592" customWidth="1"/>
    <col min="10243" max="10243" width="21.42578125" style="592" customWidth="1"/>
    <col min="10244" max="10496" width="9.140625" style="592"/>
    <col min="10497" max="10497" width="16.7109375" style="592" customWidth="1"/>
    <col min="10498" max="10498" width="61.7109375" style="592" customWidth="1"/>
    <col min="10499" max="10499" width="21.42578125" style="592" customWidth="1"/>
    <col min="10500" max="10752" width="9.140625" style="592"/>
    <col min="10753" max="10753" width="16.7109375" style="592" customWidth="1"/>
    <col min="10754" max="10754" width="61.7109375" style="592" customWidth="1"/>
    <col min="10755" max="10755" width="21.42578125" style="592" customWidth="1"/>
    <col min="10756" max="11008" width="9.140625" style="592"/>
    <col min="11009" max="11009" width="16.7109375" style="592" customWidth="1"/>
    <col min="11010" max="11010" width="61.7109375" style="592" customWidth="1"/>
    <col min="11011" max="11011" width="21.42578125" style="592" customWidth="1"/>
    <col min="11012" max="11264" width="9.140625" style="592"/>
    <col min="11265" max="11265" width="16.7109375" style="592" customWidth="1"/>
    <col min="11266" max="11266" width="61.7109375" style="592" customWidth="1"/>
    <col min="11267" max="11267" width="21.42578125" style="592" customWidth="1"/>
    <col min="11268" max="11520" width="9.140625" style="592"/>
    <col min="11521" max="11521" width="16.7109375" style="592" customWidth="1"/>
    <col min="11522" max="11522" width="61.7109375" style="592" customWidth="1"/>
    <col min="11523" max="11523" width="21.42578125" style="592" customWidth="1"/>
    <col min="11524" max="11776" width="9.140625" style="592"/>
    <col min="11777" max="11777" width="16.7109375" style="592" customWidth="1"/>
    <col min="11778" max="11778" width="61.7109375" style="592" customWidth="1"/>
    <col min="11779" max="11779" width="21.42578125" style="592" customWidth="1"/>
    <col min="11780" max="12032" width="9.140625" style="592"/>
    <col min="12033" max="12033" width="16.7109375" style="592" customWidth="1"/>
    <col min="12034" max="12034" width="61.7109375" style="592" customWidth="1"/>
    <col min="12035" max="12035" width="21.42578125" style="592" customWidth="1"/>
    <col min="12036" max="12288" width="9.140625" style="592"/>
    <col min="12289" max="12289" width="16.7109375" style="592" customWidth="1"/>
    <col min="12290" max="12290" width="61.7109375" style="592" customWidth="1"/>
    <col min="12291" max="12291" width="21.42578125" style="592" customWidth="1"/>
    <col min="12292" max="12544" width="9.140625" style="592"/>
    <col min="12545" max="12545" width="16.7109375" style="592" customWidth="1"/>
    <col min="12546" max="12546" width="61.7109375" style="592" customWidth="1"/>
    <col min="12547" max="12547" width="21.42578125" style="592" customWidth="1"/>
    <col min="12548" max="12800" width="9.140625" style="592"/>
    <col min="12801" max="12801" width="16.7109375" style="592" customWidth="1"/>
    <col min="12802" max="12802" width="61.7109375" style="592" customWidth="1"/>
    <col min="12803" max="12803" width="21.42578125" style="592" customWidth="1"/>
    <col min="12804" max="13056" width="9.140625" style="592"/>
    <col min="13057" max="13057" width="16.7109375" style="592" customWidth="1"/>
    <col min="13058" max="13058" width="61.7109375" style="592" customWidth="1"/>
    <col min="13059" max="13059" width="21.42578125" style="592" customWidth="1"/>
    <col min="13060" max="13312" width="9.140625" style="592"/>
    <col min="13313" max="13313" width="16.7109375" style="592" customWidth="1"/>
    <col min="13314" max="13314" width="61.7109375" style="592" customWidth="1"/>
    <col min="13315" max="13315" width="21.42578125" style="592" customWidth="1"/>
    <col min="13316" max="13568" width="9.140625" style="592"/>
    <col min="13569" max="13569" width="16.7109375" style="592" customWidth="1"/>
    <col min="13570" max="13570" width="61.7109375" style="592" customWidth="1"/>
    <col min="13571" max="13571" width="21.42578125" style="592" customWidth="1"/>
    <col min="13572" max="13824" width="9.140625" style="592"/>
    <col min="13825" max="13825" width="16.7109375" style="592" customWidth="1"/>
    <col min="13826" max="13826" width="61.7109375" style="592" customWidth="1"/>
    <col min="13827" max="13827" width="21.42578125" style="592" customWidth="1"/>
    <col min="13828" max="14080" width="9.140625" style="592"/>
    <col min="14081" max="14081" width="16.7109375" style="592" customWidth="1"/>
    <col min="14082" max="14082" width="61.7109375" style="592" customWidth="1"/>
    <col min="14083" max="14083" width="21.42578125" style="592" customWidth="1"/>
    <col min="14084" max="14336" width="9.140625" style="592"/>
    <col min="14337" max="14337" width="16.7109375" style="592" customWidth="1"/>
    <col min="14338" max="14338" width="61.7109375" style="592" customWidth="1"/>
    <col min="14339" max="14339" width="21.42578125" style="592" customWidth="1"/>
    <col min="14340" max="14592" width="9.140625" style="592"/>
    <col min="14593" max="14593" width="16.7109375" style="592" customWidth="1"/>
    <col min="14594" max="14594" width="61.7109375" style="592" customWidth="1"/>
    <col min="14595" max="14595" width="21.42578125" style="592" customWidth="1"/>
    <col min="14596" max="14848" width="9.140625" style="592"/>
    <col min="14849" max="14849" width="16.7109375" style="592" customWidth="1"/>
    <col min="14850" max="14850" width="61.7109375" style="592" customWidth="1"/>
    <col min="14851" max="14851" width="21.42578125" style="592" customWidth="1"/>
    <col min="14852" max="15104" width="9.140625" style="592"/>
    <col min="15105" max="15105" width="16.7109375" style="592" customWidth="1"/>
    <col min="15106" max="15106" width="61.7109375" style="592" customWidth="1"/>
    <col min="15107" max="15107" width="21.42578125" style="592" customWidth="1"/>
    <col min="15108" max="15360" width="9.140625" style="592"/>
    <col min="15361" max="15361" width="16.7109375" style="592" customWidth="1"/>
    <col min="15362" max="15362" width="61.7109375" style="592" customWidth="1"/>
    <col min="15363" max="15363" width="21.42578125" style="592" customWidth="1"/>
    <col min="15364" max="15616" width="9.140625" style="592"/>
    <col min="15617" max="15617" width="16.7109375" style="592" customWidth="1"/>
    <col min="15618" max="15618" width="61.7109375" style="592" customWidth="1"/>
    <col min="15619" max="15619" width="21.42578125" style="592" customWidth="1"/>
    <col min="15620" max="15872" width="9.140625" style="592"/>
    <col min="15873" max="15873" width="16.7109375" style="592" customWidth="1"/>
    <col min="15874" max="15874" width="61.7109375" style="592" customWidth="1"/>
    <col min="15875" max="15875" width="21.42578125" style="592" customWidth="1"/>
    <col min="15876" max="16128" width="9.140625" style="592"/>
    <col min="16129" max="16129" width="16.7109375" style="592" customWidth="1"/>
    <col min="16130" max="16130" width="61.7109375" style="592" customWidth="1"/>
    <col min="16131" max="16131" width="21.42578125" style="592" customWidth="1"/>
    <col min="16132" max="16384" width="9.140625" style="592"/>
  </cols>
  <sheetData>
    <row r="1" spans="1:3" s="587" customFormat="1" ht="15.75" thickBot="1" x14ac:dyDescent="0.3">
      <c r="A1" s="731" t="s">
        <v>570</v>
      </c>
      <c r="B1" s="731"/>
      <c r="C1" s="731"/>
    </row>
    <row r="2" spans="1:3" s="589" customFormat="1" ht="21.2" customHeight="1" x14ac:dyDescent="0.25">
      <c r="A2" s="305" t="s">
        <v>274</v>
      </c>
      <c r="B2" s="588" t="str">
        <f>CONCATENATE([1]ALAPADATOK!A3)</f>
        <v>Demecser Város Önkormányzata</v>
      </c>
      <c r="C2" s="307" t="s">
        <v>429</v>
      </c>
    </row>
    <row r="3" spans="1:3" s="589" customFormat="1" ht="12.75" thickBot="1" x14ac:dyDescent="0.3">
      <c r="A3" s="309" t="s">
        <v>430</v>
      </c>
      <c r="B3" s="590" t="s">
        <v>431</v>
      </c>
      <c r="C3" s="311" t="s">
        <v>429</v>
      </c>
    </row>
    <row r="4" spans="1:3" s="589" customFormat="1" ht="15.95" customHeight="1" thickBot="1" x14ac:dyDescent="0.25">
      <c r="A4" s="312"/>
      <c r="B4" s="312"/>
      <c r="C4" s="591"/>
    </row>
    <row r="5" spans="1:3" ht="12.75" thickBot="1" x14ac:dyDescent="0.3">
      <c r="A5" s="315" t="s">
        <v>432</v>
      </c>
      <c r="B5" s="316" t="s">
        <v>433</v>
      </c>
      <c r="C5" s="317" t="s">
        <v>405</v>
      </c>
    </row>
    <row r="6" spans="1:3" s="596" customFormat="1" ht="12.95" customHeight="1" thickBot="1" x14ac:dyDescent="0.3">
      <c r="A6" s="593"/>
      <c r="B6" s="594" t="s">
        <v>5</v>
      </c>
      <c r="C6" s="595" t="s">
        <v>6</v>
      </c>
    </row>
    <row r="7" spans="1:3" s="596" customFormat="1" ht="15.95" customHeight="1" thickBot="1" x14ac:dyDescent="0.3">
      <c r="A7" s="323"/>
      <c r="B7" s="324" t="s">
        <v>272</v>
      </c>
      <c r="C7" s="325"/>
    </row>
    <row r="8" spans="1:3" s="596" customFormat="1" ht="12" customHeight="1" thickBot="1" x14ac:dyDescent="0.3">
      <c r="A8" s="101" t="s">
        <v>7</v>
      </c>
      <c r="B8" s="483" t="s">
        <v>8</v>
      </c>
      <c r="C8" s="484">
        <f>+C9+C10+C11+C12+C13+C14</f>
        <v>618286390</v>
      </c>
    </row>
    <row r="9" spans="1:3" s="598" customFormat="1" ht="12" customHeight="1" x14ac:dyDescent="0.2">
      <c r="A9" s="597" t="s">
        <v>9</v>
      </c>
      <c r="B9" s="486" t="s">
        <v>10</v>
      </c>
      <c r="C9" s="487">
        <v>229319980</v>
      </c>
    </row>
    <row r="10" spans="1:3" s="600" customFormat="1" ht="12" customHeight="1" x14ac:dyDescent="0.2">
      <c r="A10" s="599" t="s">
        <v>11</v>
      </c>
      <c r="B10" s="489" t="s">
        <v>12</v>
      </c>
      <c r="C10" s="490">
        <v>150867730</v>
      </c>
    </row>
    <row r="11" spans="1:3" s="600" customFormat="1" ht="12" customHeight="1" x14ac:dyDescent="0.2">
      <c r="A11" s="599" t="s">
        <v>13</v>
      </c>
      <c r="B11" s="489" t="s">
        <v>14</v>
      </c>
      <c r="C11" s="490">
        <v>188652588</v>
      </c>
    </row>
    <row r="12" spans="1:3" s="600" customFormat="1" ht="12" customHeight="1" x14ac:dyDescent="0.2">
      <c r="A12" s="599" t="s">
        <v>15</v>
      </c>
      <c r="B12" s="489" t="s">
        <v>16</v>
      </c>
      <c r="C12" s="490">
        <v>9446092</v>
      </c>
    </row>
    <row r="13" spans="1:3" s="600" customFormat="1" ht="12" customHeight="1" x14ac:dyDescent="0.2">
      <c r="A13" s="599" t="s">
        <v>17</v>
      </c>
      <c r="B13" s="489" t="s">
        <v>434</v>
      </c>
      <c r="C13" s="490">
        <v>40000000</v>
      </c>
    </row>
    <row r="14" spans="1:3" s="598" customFormat="1" ht="12" customHeight="1" thickBot="1" x14ac:dyDescent="0.3">
      <c r="A14" s="601" t="s">
        <v>19</v>
      </c>
      <c r="B14" s="497" t="s">
        <v>435</v>
      </c>
      <c r="C14" s="490"/>
    </row>
    <row r="15" spans="1:3" s="598" customFormat="1" ht="12" customHeight="1" thickBot="1" x14ac:dyDescent="0.3">
      <c r="A15" s="101" t="s">
        <v>21</v>
      </c>
      <c r="B15" s="494" t="s">
        <v>22</v>
      </c>
      <c r="C15" s="484">
        <f>+C16+C17+C18+C19+C20</f>
        <v>0</v>
      </c>
    </row>
    <row r="16" spans="1:3" s="598" customFormat="1" ht="12" customHeight="1" x14ac:dyDescent="0.2">
      <c r="A16" s="597" t="s">
        <v>23</v>
      </c>
      <c r="B16" s="486" t="s">
        <v>24</v>
      </c>
      <c r="C16" s="487"/>
    </row>
    <row r="17" spans="1:3" s="598" customFormat="1" ht="12" customHeight="1" x14ac:dyDescent="0.2">
      <c r="A17" s="599" t="s">
        <v>25</v>
      </c>
      <c r="B17" s="489" t="s">
        <v>26</v>
      </c>
      <c r="C17" s="490"/>
    </row>
    <row r="18" spans="1:3" s="598" customFormat="1" ht="12" customHeight="1" x14ac:dyDescent="0.2">
      <c r="A18" s="599" t="s">
        <v>27</v>
      </c>
      <c r="B18" s="489" t="s">
        <v>28</v>
      </c>
      <c r="C18" s="490"/>
    </row>
    <row r="19" spans="1:3" s="598" customFormat="1" ht="12" customHeight="1" x14ac:dyDescent="0.2">
      <c r="A19" s="599" t="s">
        <v>29</v>
      </c>
      <c r="B19" s="489" t="s">
        <v>30</v>
      </c>
      <c r="C19" s="490"/>
    </row>
    <row r="20" spans="1:3" s="598" customFormat="1" ht="12" customHeight="1" x14ac:dyDescent="0.2">
      <c r="A20" s="599" t="s">
        <v>31</v>
      </c>
      <c r="B20" s="489" t="s">
        <v>436</v>
      </c>
      <c r="C20" s="490"/>
    </row>
    <row r="21" spans="1:3" s="600" customFormat="1" ht="12" customHeight="1" thickBot="1" x14ac:dyDescent="0.3">
      <c r="A21" s="601" t="s">
        <v>33</v>
      </c>
      <c r="B21" s="497" t="s">
        <v>437</v>
      </c>
      <c r="C21" s="495"/>
    </row>
    <row r="22" spans="1:3" s="600" customFormat="1" ht="12" customHeight="1" thickBot="1" x14ac:dyDescent="0.3">
      <c r="A22" s="101" t="s">
        <v>35</v>
      </c>
      <c r="B22" s="483" t="s">
        <v>36</v>
      </c>
      <c r="C22" s="484">
        <f>+C23+C24+C25+C26+C27</f>
        <v>9711870</v>
      </c>
    </row>
    <row r="23" spans="1:3" s="600" customFormat="1" ht="12" customHeight="1" x14ac:dyDescent="0.2">
      <c r="A23" s="597" t="s">
        <v>37</v>
      </c>
      <c r="B23" s="486" t="s">
        <v>38</v>
      </c>
      <c r="C23" s="487">
        <v>9711870</v>
      </c>
    </row>
    <row r="24" spans="1:3" s="598" customFormat="1" ht="12" customHeight="1" x14ac:dyDescent="0.2">
      <c r="A24" s="599" t="s">
        <v>39</v>
      </c>
      <c r="B24" s="489" t="s">
        <v>40</v>
      </c>
      <c r="C24" s="490"/>
    </row>
    <row r="25" spans="1:3" s="600" customFormat="1" ht="12" customHeight="1" x14ac:dyDescent="0.2">
      <c r="A25" s="599" t="s">
        <v>41</v>
      </c>
      <c r="B25" s="489" t="s">
        <v>42</v>
      </c>
      <c r="C25" s="490"/>
    </row>
    <row r="26" spans="1:3" s="600" customFormat="1" ht="12" customHeight="1" x14ac:dyDescent="0.2">
      <c r="A26" s="599" t="s">
        <v>43</v>
      </c>
      <c r="B26" s="489" t="s">
        <v>44</v>
      </c>
      <c r="C26" s="490"/>
    </row>
    <row r="27" spans="1:3" s="600" customFormat="1" ht="12" customHeight="1" x14ac:dyDescent="0.2">
      <c r="A27" s="599" t="s">
        <v>45</v>
      </c>
      <c r="B27" s="489" t="s">
        <v>46</v>
      </c>
      <c r="C27" s="490"/>
    </row>
    <row r="28" spans="1:3" s="600" customFormat="1" ht="12" customHeight="1" thickBot="1" x14ac:dyDescent="0.3">
      <c r="A28" s="601" t="s">
        <v>47</v>
      </c>
      <c r="B28" s="497" t="s">
        <v>48</v>
      </c>
      <c r="C28" s="498"/>
    </row>
    <row r="29" spans="1:3" s="600" customFormat="1" ht="12" customHeight="1" thickBot="1" x14ac:dyDescent="0.3">
      <c r="A29" s="101" t="s">
        <v>49</v>
      </c>
      <c r="B29" s="483" t="s">
        <v>438</v>
      </c>
      <c r="C29" s="501">
        <f>SUM(C30:C36)</f>
        <v>28000000</v>
      </c>
    </row>
    <row r="30" spans="1:3" s="600" customFormat="1" ht="12" customHeight="1" x14ac:dyDescent="0.2">
      <c r="A30" s="597" t="s">
        <v>51</v>
      </c>
      <c r="B30" s="486" t="str">
        <f>'[1]KV_1.1.sz.mell.'!B32</f>
        <v>Építményadó</v>
      </c>
      <c r="C30" s="602"/>
    </row>
    <row r="31" spans="1:3" s="600" customFormat="1" ht="12" customHeight="1" x14ac:dyDescent="0.2">
      <c r="A31" s="599" t="s">
        <v>53</v>
      </c>
      <c r="B31" s="486" t="str">
        <f>'[1]KV_1.1.sz.mell.'!B33</f>
        <v>Idegenforgalmi adó</v>
      </c>
      <c r="C31" s="490"/>
    </row>
    <row r="32" spans="1:3" s="600" customFormat="1" ht="12" customHeight="1" x14ac:dyDescent="0.2">
      <c r="A32" s="599" t="s">
        <v>55</v>
      </c>
      <c r="B32" s="486" t="str">
        <f>'[1]KV_1.1.sz.mell.'!B34</f>
        <v>Iparűzési adó</v>
      </c>
      <c r="C32" s="490">
        <v>23000000</v>
      </c>
    </row>
    <row r="33" spans="1:3" s="600" customFormat="1" ht="12" customHeight="1" x14ac:dyDescent="0.2">
      <c r="A33" s="599" t="s">
        <v>57</v>
      </c>
      <c r="B33" s="486" t="str">
        <f>'[1]KV_1.1.sz.mell.'!B35</f>
        <v xml:space="preserve">Talajterhelési díj </v>
      </c>
      <c r="C33" s="490">
        <v>200000</v>
      </c>
    </row>
    <row r="34" spans="1:3" s="600" customFormat="1" ht="12" customHeight="1" x14ac:dyDescent="0.2">
      <c r="A34" s="599" t="s">
        <v>59</v>
      </c>
      <c r="B34" s="486" t="str">
        <f>'[1]KV_1.1.sz.mell.'!B36</f>
        <v>Gépjárműadó</v>
      </c>
      <c r="C34" s="490"/>
    </row>
    <row r="35" spans="1:3" s="600" customFormat="1" ht="12" customHeight="1" x14ac:dyDescent="0.2">
      <c r="A35" s="599" t="s">
        <v>61</v>
      </c>
      <c r="B35" s="486" t="s">
        <v>439</v>
      </c>
      <c r="C35" s="490">
        <v>800000</v>
      </c>
    </row>
    <row r="36" spans="1:3" s="600" customFormat="1" ht="12" customHeight="1" thickBot="1" x14ac:dyDescent="0.25">
      <c r="A36" s="601" t="s">
        <v>63</v>
      </c>
      <c r="B36" s="486" t="str">
        <f>'[1]KV_1.1.sz.mell.'!B38</f>
        <v>Kommunális adó</v>
      </c>
      <c r="C36" s="495">
        <v>4000000</v>
      </c>
    </row>
    <row r="37" spans="1:3" s="600" customFormat="1" ht="12" customHeight="1" thickBot="1" x14ac:dyDescent="0.3">
      <c r="A37" s="101" t="s">
        <v>65</v>
      </c>
      <c r="B37" s="483" t="s">
        <v>66</v>
      </c>
      <c r="C37" s="484">
        <f>SUM(C38:C48)</f>
        <v>42438836</v>
      </c>
    </row>
    <row r="38" spans="1:3" s="600" customFormat="1" ht="12" customHeight="1" x14ac:dyDescent="0.2">
      <c r="A38" s="597" t="s">
        <v>67</v>
      </c>
      <c r="B38" s="486" t="s">
        <v>68</v>
      </c>
      <c r="C38" s="487"/>
    </row>
    <row r="39" spans="1:3" s="600" customFormat="1" ht="12" customHeight="1" x14ac:dyDescent="0.2">
      <c r="A39" s="599" t="s">
        <v>69</v>
      </c>
      <c r="B39" s="489" t="s">
        <v>70</v>
      </c>
      <c r="C39" s="490">
        <v>1624550</v>
      </c>
    </row>
    <row r="40" spans="1:3" s="600" customFormat="1" ht="12" customHeight="1" x14ac:dyDescent="0.2">
      <c r="A40" s="599" t="s">
        <v>71</v>
      </c>
      <c r="B40" s="489" t="s">
        <v>440</v>
      </c>
      <c r="C40" s="490">
        <v>500000</v>
      </c>
    </row>
    <row r="41" spans="1:3" s="600" customFormat="1" ht="12" customHeight="1" x14ac:dyDescent="0.2">
      <c r="A41" s="599" t="s">
        <v>73</v>
      </c>
      <c r="B41" s="489" t="s">
        <v>441</v>
      </c>
      <c r="C41" s="490">
        <v>10000000</v>
      </c>
    </row>
    <row r="42" spans="1:3" s="600" customFormat="1" ht="12" customHeight="1" x14ac:dyDescent="0.2">
      <c r="A42" s="599" t="s">
        <v>75</v>
      </c>
      <c r="B42" s="489" t="s">
        <v>76</v>
      </c>
      <c r="C42" s="490">
        <v>26108671</v>
      </c>
    </row>
    <row r="43" spans="1:3" s="600" customFormat="1" ht="12" customHeight="1" x14ac:dyDescent="0.2">
      <c r="A43" s="599" t="s">
        <v>77</v>
      </c>
      <c r="B43" s="489" t="s">
        <v>78</v>
      </c>
      <c r="C43" s="490">
        <v>4205615</v>
      </c>
    </row>
    <row r="44" spans="1:3" s="600" customFormat="1" ht="12" customHeight="1" x14ac:dyDescent="0.2">
      <c r="A44" s="599" t="s">
        <v>79</v>
      </c>
      <c r="B44" s="489" t="s">
        <v>80</v>
      </c>
      <c r="C44" s="490"/>
    </row>
    <row r="45" spans="1:3" s="600" customFormat="1" ht="12" customHeight="1" x14ac:dyDescent="0.2">
      <c r="A45" s="599" t="s">
        <v>81</v>
      </c>
      <c r="B45" s="489" t="s">
        <v>82</v>
      </c>
      <c r="C45" s="490"/>
    </row>
    <row r="46" spans="1:3" s="600" customFormat="1" ht="12" customHeight="1" x14ac:dyDescent="0.2">
      <c r="A46" s="599" t="s">
        <v>83</v>
      </c>
      <c r="B46" s="489" t="s">
        <v>84</v>
      </c>
      <c r="C46" s="504"/>
    </row>
    <row r="47" spans="1:3" s="600" customFormat="1" ht="12" customHeight="1" x14ac:dyDescent="0.2">
      <c r="A47" s="601" t="s">
        <v>85</v>
      </c>
      <c r="B47" s="505" t="s">
        <v>86</v>
      </c>
      <c r="C47" s="506"/>
    </row>
    <row r="48" spans="1:3" s="600" customFormat="1" ht="12" customHeight="1" thickBot="1" x14ac:dyDescent="0.3">
      <c r="A48" s="601" t="s">
        <v>87</v>
      </c>
      <c r="B48" s="497" t="s">
        <v>442</v>
      </c>
      <c r="C48" s="603"/>
    </row>
    <row r="49" spans="1:3" s="600" customFormat="1" ht="12" customHeight="1" thickBot="1" x14ac:dyDescent="0.3">
      <c r="A49" s="101" t="s">
        <v>89</v>
      </c>
      <c r="B49" s="483" t="s">
        <v>90</v>
      </c>
      <c r="C49" s="484">
        <f>SUM(C50:C54)</f>
        <v>0</v>
      </c>
    </row>
    <row r="50" spans="1:3" s="600" customFormat="1" ht="12" customHeight="1" x14ac:dyDescent="0.2">
      <c r="A50" s="597" t="s">
        <v>91</v>
      </c>
      <c r="B50" s="486" t="s">
        <v>92</v>
      </c>
      <c r="C50" s="507"/>
    </row>
    <row r="51" spans="1:3" s="600" customFormat="1" ht="12" customHeight="1" x14ac:dyDescent="0.2">
      <c r="A51" s="599" t="s">
        <v>93</v>
      </c>
      <c r="B51" s="489" t="s">
        <v>94</v>
      </c>
      <c r="C51" s="504"/>
    </row>
    <row r="52" spans="1:3" s="600" customFormat="1" ht="12" customHeight="1" x14ac:dyDescent="0.2">
      <c r="A52" s="599" t="s">
        <v>95</v>
      </c>
      <c r="B52" s="489" t="s">
        <v>96</v>
      </c>
      <c r="C52" s="504"/>
    </row>
    <row r="53" spans="1:3" s="600" customFormat="1" ht="12" customHeight="1" x14ac:dyDescent="0.2">
      <c r="A53" s="599" t="s">
        <v>97</v>
      </c>
      <c r="B53" s="489" t="s">
        <v>98</v>
      </c>
      <c r="C53" s="504"/>
    </row>
    <row r="54" spans="1:3" s="600" customFormat="1" ht="12" customHeight="1" thickBot="1" x14ac:dyDescent="0.25">
      <c r="A54" s="601" t="s">
        <v>99</v>
      </c>
      <c r="B54" s="505" t="s">
        <v>100</v>
      </c>
      <c r="C54" s="506"/>
    </row>
    <row r="55" spans="1:3" s="600" customFormat="1" ht="12" customHeight="1" thickBot="1" x14ac:dyDescent="0.3">
      <c r="A55" s="101" t="s">
        <v>101</v>
      </c>
      <c r="B55" s="483" t="s">
        <v>102</v>
      </c>
      <c r="C55" s="484">
        <f>SUM(C56:C58)</f>
        <v>300122204</v>
      </c>
    </row>
    <row r="56" spans="1:3" s="600" customFormat="1" ht="12" customHeight="1" x14ac:dyDescent="0.2">
      <c r="A56" s="597" t="s">
        <v>103</v>
      </c>
      <c r="B56" s="486" t="s">
        <v>104</v>
      </c>
      <c r="C56" s="487"/>
    </row>
    <row r="57" spans="1:3" s="600" customFormat="1" ht="12" customHeight="1" x14ac:dyDescent="0.2">
      <c r="A57" s="599" t="s">
        <v>105</v>
      </c>
      <c r="B57" s="489" t="s">
        <v>106</v>
      </c>
      <c r="C57" s="490"/>
    </row>
    <row r="58" spans="1:3" s="600" customFormat="1" ht="24" x14ac:dyDescent="0.25">
      <c r="A58" s="599" t="s">
        <v>107</v>
      </c>
      <c r="B58" s="491" t="s">
        <v>443</v>
      </c>
      <c r="C58" s="490">
        <v>300122204</v>
      </c>
    </row>
    <row r="59" spans="1:3" s="600" customFormat="1" ht="12.75" thickBot="1" x14ac:dyDescent="0.25">
      <c r="A59" s="601" t="s">
        <v>109</v>
      </c>
      <c r="B59" s="505" t="s">
        <v>110</v>
      </c>
      <c r="C59" s="495"/>
    </row>
    <row r="60" spans="1:3" s="600" customFormat="1" ht="12" customHeight="1" thickBot="1" x14ac:dyDescent="0.3">
      <c r="A60" s="101" t="s">
        <v>111</v>
      </c>
      <c r="B60" s="494" t="s">
        <v>112</v>
      </c>
      <c r="C60" s="484">
        <f>SUM(C61:C63)</f>
        <v>15000000</v>
      </c>
    </row>
    <row r="61" spans="1:3" s="600" customFormat="1" ht="12" customHeight="1" x14ac:dyDescent="0.2">
      <c r="A61" s="597" t="s">
        <v>113</v>
      </c>
      <c r="B61" s="486" t="s">
        <v>114</v>
      </c>
      <c r="C61" s="504"/>
    </row>
    <row r="62" spans="1:3" s="600" customFormat="1" ht="12" customHeight="1" x14ac:dyDescent="0.2">
      <c r="A62" s="599" t="s">
        <v>115</v>
      </c>
      <c r="B62" s="489" t="s">
        <v>116</v>
      </c>
      <c r="C62" s="504"/>
    </row>
    <row r="63" spans="1:3" s="600" customFormat="1" ht="12" customHeight="1" x14ac:dyDescent="0.2">
      <c r="A63" s="599" t="s">
        <v>117</v>
      </c>
      <c r="B63" s="489" t="s">
        <v>118</v>
      </c>
      <c r="C63" s="504">
        <v>15000000</v>
      </c>
    </row>
    <row r="64" spans="1:3" s="600" customFormat="1" ht="12" customHeight="1" thickBot="1" x14ac:dyDescent="0.25">
      <c r="A64" s="601" t="s">
        <v>119</v>
      </c>
      <c r="B64" s="505" t="s">
        <v>120</v>
      </c>
      <c r="C64" s="504"/>
    </row>
    <row r="65" spans="1:3" s="600" customFormat="1" ht="12" customHeight="1" thickBot="1" x14ac:dyDescent="0.3">
      <c r="A65" s="101" t="s">
        <v>258</v>
      </c>
      <c r="B65" s="483" t="s">
        <v>122</v>
      </c>
      <c r="C65" s="501">
        <f>+C8+C15+C22+C29+C37+C49+C55+C60</f>
        <v>1013559300</v>
      </c>
    </row>
    <row r="66" spans="1:3" s="600" customFormat="1" ht="12" customHeight="1" thickBot="1" x14ac:dyDescent="0.25">
      <c r="A66" s="604" t="s">
        <v>444</v>
      </c>
      <c r="B66" s="494" t="s">
        <v>124</v>
      </c>
      <c r="C66" s="484">
        <f>SUM(C67:C69)</f>
        <v>0</v>
      </c>
    </row>
    <row r="67" spans="1:3" s="600" customFormat="1" ht="12" customHeight="1" x14ac:dyDescent="0.2">
      <c r="A67" s="597" t="s">
        <v>125</v>
      </c>
      <c r="B67" s="486" t="s">
        <v>126</v>
      </c>
      <c r="C67" s="504"/>
    </row>
    <row r="68" spans="1:3" s="600" customFormat="1" ht="12" customHeight="1" x14ac:dyDescent="0.2">
      <c r="A68" s="599" t="s">
        <v>127</v>
      </c>
      <c r="B68" s="489" t="s">
        <v>128</v>
      </c>
      <c r="C68" s="504"/>
    </row>
    <row r="69" spans="1:3" s="600" customFormat="1" ht="12" customHeight="1" thickBot="1" x14ac:dyDescent="0.25">
      <c r="A69" s="601" t="s">
        <v>129</v>
      </c>
      <c r="B69" s="605" t="s">
        <v>445</v>
      </c>
      <c r="C69" s="504"/>
    </row>
    <row r="70" spans="1:3" s="600" customFormat="1" ht="12" customHeight="1" thickBot="1" x14ac:dyDescent="0.25">
      <c r="A70" s="604" t="s">
        <v>131</v>
      </c>
      <c r="B70" s="494" t="s">
        <v>132</v>
      </c>
      <c r="C70" s="484">
        <f>SUM(C71:C74)</f>
        <v>0</v>
      </c>
    </row>
    <row r="71" spans="1:3" s="600" customFormat="1" ht="12" customHeight="1" x14ac:dyDescent="0.2">
      <c r="A71" s="597" t="s">
        <v>133</v>
      </c>
      <c r="B71" s="486" t="s">
        <v>134</v>
      </c>
      <c r="C71" s="504"/>
    </row>
    <row r="72" spans="1:3" s="600" customFormat="1" ht="12" customHeight="1" x14ac:dyDescent="0.2">
      <c r="A72" s="599" t="s">
        <v>135</v>
      </c>
      <c r="B72" s="489" t="s">
        <v>136</v>
      </c>
      <c r="C72" s="504"/>
    </row>
    <row r="73" spans="1:3" s="600" customFormat="1" ht="12" customHeight="1" x14ac:dyDescent="0.2">
      <c r="A73" s="599" t="s">
        <v>137</v>
      </c>
      <c r="B73" s="489" t="s">
        <v>138</v>
      </c>
      <c r="C73" s="504"/>
    </row>
    <row r="74" spans="1:3" s="600" customFormat="1" ht="12" customHeight="1" x14ac:dyDescent="0.25">
      <c r="A74" s="599" t="s">
        <v>139</v>
      </c>
      <c r="B74" s="491" t="s">
        <v>140</v>
      </c>
      <c r="C74" s="504"/>
    </row>
    <row r="75" spans="1:3" s="600" customFormat="1" ht="12" customHeight="1" thickBot="1" x14ac:dyDescent="0.25">
      <c r="A75" s="606" t="s">
        <v>141</v>
      </c>
      <c r="B75" s="355" t="s">
        <v>142</v>
      </c>
      <c r="C75" s="544">
        <f>SUM(C76:C77)</f>
        <v>552212923</v>
      </c>
    </row>
    <row r="76" spans="1:3" s="600" customFormat="1" ht="12" customHeight="1" x14ac:dyDescent="0.2">
      <c r="A76" s="597" t="s">
        <v>143</v>
      </c>
      <c r="B76" s="486" t="s">
        <v>144</v>
      </c>
      <c r="C76" s="504">
        <v>552212923</v>
      </c>
    </row>
    <row r="77" spans="1:3" s="600" customFormat="1" ht="12" customHeight="1" thickBot="1" x14ac:dyDescent="0.25">
      <c r="A77" s="601" t="s">
        <v>145</v>
      </c>
      <c r="B77" s="505" t="s">
        <v>146</v>
      </c>
      <c r="C77" s="504"/>
    </row>
    <row r="78" spans="1:3" s="598" customFormat="1" ht="12" customHeight="1" thickBot="1" x14ac:dyDescent="0.25">
      <c r="A78" s="604" t="s">
        <v>147</v>
      </c>
      <c r="B78" s="494" t="s">
        <v>148</v>
      </c>
      <c r="C78" s="484">
        <f>SUM(C79:C81)</f>
        <v>0</v>
      </c>
    </row>
    <row r="79" spans="1:3" s="600" customFormat="1" ht="12" customHeight="1" x14ac:dyDescent="0.2">
      <c r="A79" s="597" t="s">
        <v>149</v>
      </c>
      <c r="B79" s="486" t="s">
        <v>150</v>
      </c>
      <c r="C79" s="504"/>
    </row>
    <row r="80" spans="1:3" s="600" customFormat="1" ht="12" customHeight="1" x14ac:dyDescent="0.2">
      <c r="A80" s="599" t="s">
        <v>151</v>
      </c>
      <c r="B80" s="489" t="s">
        <v>152</v>
      </c>
      <c r="C80" s="504"/>
    </row>
    <row r="81" spans="1:3" s="600" customFormat="1" ht="12" customHeight="1" thickBot="1" x14ac:dyDescent="0.25">
      <c r="A81" s="601" t="s">
        <v>153</v>
      </c>
      <c r="B81" s="505" t="s">
        <v>154</v>
      </c>
      <c r="C81" s="504"/>
    </row>
    <row r="82" spans="1:3" s="600" customFormat="1" ht="12" customHeight="1" thickBot="1" x14ac:dyDescent="0.25">
      <c r="A82" s="604" t="s">
        <v>155</v>
      </c>
      <c r="B82" s="494" t="s">
        <v>156</v>
      </c>
      <c r="C82" s="484">
        <f>SUM(C83:C86)</f>
        <v>0</v>
      </c>
    </row>
    <row r="83" spans="1:3" s="600" customFormat="1" ht="12" customHeight="1" x14ac:dyDescent="0.2">
      <c r="A83" s="607" t="s">
        <v>157</v>
      </c>
      <c r="B83" s="486" t="s">
        <v>158</v>
      </c>
      <c r="C83" s="504"/>
    </row>
    <row r="84" spans="1:3" s="600" customFormat="1" ht="12" customHeight="1" x14ac:dyDescent="0.2">
      <c r="A84" s="608" t="s">
        <v>159</v>
      </c>
      <c r="B84" s="489" t="s">
        <v>160</v>
      </c>
      <c r="C84" s="504"/>
    </row>
    <row r="85" spans="1:3" s="600" customFormat="1" ht="12" customHeight="1" x14ac:dyDescent="0.2">
      <c r="A85" s="608" t="s">
        <v>161</v>
      </c>
      <c r="B85" s="489" t="s">
        <v>162</v>
      </c>
      <c r="C85" s="504"/>
    </row>
    <row r="86" spans="1:3" s="598" customFormat="1" ht="12" customHeight="1" thickBot="1" x14ac:dyDescent="0.25">
      <c r="A86" s="609" t="s">
        <v>163</v>
      </c>
      <c r="B86" s="505" t="s">
        <v>164</v>
      </c>
      <c r="C86" s="504"/>
    </row>
    <row r="87" spans="1:3" s="598" customFormat="1" ht="12" customHeight="1" thickBot="1" x14ac:dyDescent="0.25">
      <c r="A87" s="604" t="s">
        <v>165</v>
      </c>
      <c r="B87" s="494" t="s">
        <v>166</v>
      </c>
      <c r="C87" s="520"/>
    </row>
    <row r="88" spans="1:3" s="598" customFormat="1" ht="12" customHeight="1" thickBot="1" x14ac:dyDescent="0.25">
      <c r="A88" s="604" t="s">
        <v>446</v>
      </c>
      <c r="B88" s="494" t="s">
        <v>168</v>
      </c>
      <c r="C88" s="520"/>
    </row>
    <row r="89" spans="1:3" s="598" customFormat="1" ht="12" customHeight="1" thickBot="1" x14ac:dyDescent="0.25">
      <c r="A89" s="604" t="s">
        <v>447</v>
      </c>
      <c r="B89" s="521" t="s">
        <v>170</v>
      </c>
      <c r="C89" s="501">
        <f>+C66+C70+C75+C78+C82+C88+C87</f>
        <v>552212923</v>
      </c>
    </row>
    <row r="90" spans="1:3" s="598" customFormat="1" ht="12" customHeight="1" thickBot="1" x14ac:dyDescent="0.25">
      <c r="A90" s="606" t="s">
        <v>448</v>
      </c>
      <c r="B90" s="523" t="s">
        <v>449</v>
      </c>
      <c r="C90" s="501">
        <f>+C65+C89</f>
        <v>1565772223</v>
      </c>
    </row>
    <row r="91" spans="1:3" s="600" customFormat="1" ht="8.25" customHeight="1" thickBot="1" x14ac:dyDescent="0.3">
      <c r="A91" s="610"/>
      <c r="B91" s="340"/>
      <c r="C91" s="611"/>
    </row>
    <row r="92" spans="1:3" s="596" customFormat="1" ht="16.5" customHeight="1" thickBot="1" x14ac:dyDescent="0.3">
      <c r="A92" s="417"/>
      <c r="B92" s="343" t="s">
        <v>273</v>
      </c>
      <c r="C92" s="612"/>
    </row>
    <row r="93" spans="1:3" s="598" customFormat="1" ht="12" customHeight="1" thickBot="1" x14ac:dyDescent="0.3">
      <c r="A93" s="6" t="s">
        <v>7</v>
      </c>
      <c r="B93" s="529" t="s">
        <v>563</v>
      </c>
      <c r="C93" s="530">
        <f>+C94+C95+C96+C97+C98+C111</f>
        <v>1039107643</v>
      </c>
    </row>
    <row r="94" spans="1:3" ht="12" customHeight="1" x14ac:dyDescent="0.25">
      <c r="A94" s="613" t="s">
        <v>9</v>
      </c>
      <c r="B94" s="531" t="s">
        <v>177</v>
      </c>
      <c r="C94" s="532">
        <v>294625967</v>
      </c>
    </row>
    <row r="95" spans="1:3" ht="12" customHeight="1" x14ac:dyDescent="0.25">
      <c r="A95" s="599" t="s">
        <v>11</v>
      </c>
      <c r="B95" s="533" t="s">
        <v>178</v>
      </c>
      <c r="C95" s="490">
        <v>30710720</v>
      </c>
    </row>
    <row r="96" spans="1:3" ht="12" customHeight="1" x14ac:dyDescent="0.25">
      <c r="A96" s="599" t="s">
        <v>13</v>
      </c>
      <c r="B96" s="533" t="s">
        <v>179</v>
      </c>
      <c r="C96" s="495">
        <v>202793656</v>
      </c>
    </row>
    <row r="97" spans="1:3" ht="12" customHeight="1" x14ac:dyDescent="0.25">
      <c r="A97" s="599" t="s">
        <v>15</v>
      </c>
      <c r="B97" s="534" t="s">
        <v>180</v>
      </c>
      <c r="C97" s="495">
        <v>40286000</v>
      </c>
    </row>
    <row r="98" spans="1:3" ht="12" customHeight="1" x14ac:dyDescent="0.25">
      <c r="A98" s="599" t="s">
        <v>181</v>
      </c>
      <c r="B98" s="535" t="s">
        <v>182</v>
      </c>
      <c r="C98" s="495">
        <v>470691300</v>
      </c>
    </row>
    <row r="99" spans="1:3" ht="12" customHeight="1" x14ac:dyDescent="0.25">
      <c r="A99" s="599" t="s">
        <v>19</v>
      </c>
      <c r="B99" s="533" t="s">
        <v>451</v>
      </c>
      <c r="C99" s="495">
        <v>416817</v>
      </c>
    </row>
    <row r="100" spans="1:3" ht="12" customHeight="1" x14ac:dyDescent="0.2">
      <c r="A100" s="599" t="s">
        <v>184</v>
      </c>
      <c r="B100" s="537" t="s">
        <v>185</v>
      </c>
      <c r="C100" s="495"/>
    </row>
    <row r="101" spans="1:3" ht="12" customHeight="1" x14ac:dyDescent="0.2">
      <c r="A101" s="599" t="s">
        <v>186</v>
      </c>
      <c r="B101" s="537" t="s">
        <v>187</v>
      </c>
      <c r="C101" s="495"/>
    </row>
    <row r="102" spans="1:3" ht="12" customHeight="1" x14ac:dyDescent="0.2">
      <c r="A102" s="599" t="s">
        <v>188</v>
      </c>
      <c r="B102" s="537" t="s">
        <v>189</v>
      </c>
      <c r="C102" s="495"/>
    </row>
    <row r="103" spans="1:3" ht="12" customHeight="1" x14ac:dyDescent="0.25">
      <c r="A103" s="599" t="s">
        <v>190</v>
      </c>
      <c r="B103" s="538" t="s">
        <v>191</v>
      </c>
      <c r="C103" s="495"/>
    </row>
    <row r="104" spans="1:3" ht="12" customHeight="1" x14ac:dyDescent="0.25">
      <c r="A104" s="599" t="s">
        <v>192</v>
      </c>
      <c r="B104" s="538" t="s">
        <v>193</v>
      </c>
      <c r="C104" s="495"/>
    </row>
    <row r="105" spans="1:3" ht="12" customHeight="1" x14ac:dyDescent="0.2">
      <c r="A105" s="599" t="s">
        <v>194</v>
      </c>
      <c r="B105" s="537" t="s">
        <v>195</v>
      </c>
      <c r="C105" s="495">
        <v>432091296</v>
      </c>
    </row>
    <row r="106" spans="1:3" ht="12" customHeight="1" x14ac:dyDescent="0.2">
      <c r="A106" s="599" t="s">
        <v>196</v>
      </c>
      <c r="B106" s="537" t="s">
        <v>197</v>
      </c>
      <c r="C106" s="495"/>
    </row>
    <row r="107" spans="1:3" ht="12" customHeight="1" x14ac:dyDescent="0.25">
      <c r="A107" s="599" t="s">
        <v>198</v>
      </c>
      <c r="B107" s="538" t="s">
        <v>199</v>
      </c>
      <c r="C107" s="495"/>
    </row>
    <row r="108" spans="1:3" ht="12" customHeight="1" x14ac:dyDescent="0.25">
      <c r="A108" s="614" t="s">
        <v>200</v>
      </c>
      <c r="B108" s="536" t="s">
        <v>201</v>
      </c>
      <c r="C108" s="495"/>
    </row>
    <row r="109" spans="1:3" ht="12" customHeight="1" x14ac:dyDescent="0.25">
      <c r="A109" s="599" t="s">
        <v>202</v>
      </c>
      <c r="B109" s="536" t="s">
        <v>203</v>
      </c>
      <c r="C109" s="495"/>
    </row>
    <row r="110" spans="1:3" ht="12" customHeight="1" x14ac:dyDescent="0.25">
      <c r="A110" s="599" t="s">
        <v>204</v>
      </c>
      <c r="B110" s="538" t="s">
        <v>205</v>
      </c>
      <c r="C110" s="490">
        <v>38600004</v>
      </c>
    </row>
    <row r="111" spans="1:3" ht="12" customHeight="1" x14ac:dyDescent="0.25">
      <c r="A111" s="599" t="s">
        <v>206</v>
      </c>
      <c r="B111" s="534" t="s">
        <v>207</v>
      </c>
      <c r="C111" s="490"/>
    </row>
    <row r="112" spans="1:3" ht="12" customHeight="1" x14ac:dyDescent="0.25">
      <c r="A112" s="601" t="s">
        <v>208</v>
      </c>
      <c r="B112" s="533" t="s">
        <v>452</v>
      </c>
      <c r="C112" s="495"/>
    </row>
    <row r="113" spans="1:3" ht="12" customHeight="1" thickBot="1" x14ac:dyDescent="0.3">
      <c r="A113" s="615" t="s">
        <v>210</v>
      </c>
      <c r="B113" s="616" t="s">
        <v>453</v>
      </c>
      <c r="C113" s="541"/>
    </row>
    <row r="114" spans="1:3" ht="12" customHeight="1" thickBot="1" x14ac:dyDescent="0.3">
      <c r="A114" s="101" t="s">
        <v>21</v>
      </c>
      <c r="B114" s="560" t="s">
        <v>561</v>
      </c>
      <c r="C114" s="484">
        <f>+C115+C117+C119</f>
        <v>503802326</v>
      </c>
    </row>
    <row r="115" spans="1:3" ht="12" customHeight="1" x14ac:dyDescent="0.25">
      <c r="A115" s="597" t="s">
        <v>23</v>
      </c>
      <c r="B115" s="533" t="s">
        <v>213</v>
      </c>
      <c r="C115" s="487">
        <v>503802326</v>
      </c>
    </row>
    <row r="116" spans="1:3" ht="12" customHeight="1" x14ac:dyDescent="0.25">
      <c r="A116" s="597" t="s">
        <v>25</v>
      </c>
      <c r="B116" s="545" t="s">
        <v>214</v>
      </c>
      <c r="C116" s="487"/>
    </row>
    <row r="117" spans="1:3" ht="12" customHeight="1" x14ac:dyDescent="0.25">
      <c r="A117" s="597" t="s">
        <v>27</v>
      </c>
      <c r="B117" s="545" t="s">
        <v>215</v>
      </c>
      <c r="C117" s="490"/>
    </row>
    <row r="118" spans="1:3" ht="12" customHeight="1" x14ac:dyDescent="0.25">
      <c r="A118" s="597" t="s">
        <v>29</v>
      </c>
      <c r="B118" s="545" t="s">
        <v>216</v>
      </c>
      <c r="C118" s="546"/>
    </row>
    <row r="119" spans="1:3" ht="12" customHeight="1" x14ac:dyDescent="0.25">
      <c r="A119" s="597" t="s">
        <v>31</v>
      </c>
      <c r="B119" s="493" t="s">
        <v>335</v>
      </c>
      <c r="C119" s="546"/>
    </row>
    <row r="120" spans="1:3" ht="12" customHeight="1" x14ac:dyDescent="0.25">
      <c r="A120" s="597" t="s">
        <v>33</v>
      </c>
      <c r="B120" s="491" t="s">
        <v>218</v>
      </c>
      <c r="C120" s="546"/>
    </row>
    <row r="121" spans="1:3" ht="12" customHeight="1" x14ac:dyDescent="0.25">
      <c r="A121" s="597" t="s">
        <v>219</v>
      </c>
      <c r="B121" s="547" t="s">
        <v>220</v>
      </c>
      <c r="C121" s="546"/>
    </row>
    <row r="122" spans="1:3" ht="12" customHeight="1" x14ac:dyDescent="0.25">
      <c r="A122" s="597" t="s">
        <v>221</v>
      </c>
      <c r="B122" s="538" t="s">
        <v>193</v>
      </c>
      <c r="C122" s="546"/>
    </row>
    <row r="123" spans="1:3" ht="12" customHeight="1" x14ac:dyDescent="0.25">
      <c r="A123" s="597" t="s">
        <v>222</v>
      </c>
      <c r="B123" s="538" t="s">
        <v>223</v>
      </c>
      <c r="C123" s="546"/>
    </row>
    <row r="124" spans="1:3" ht="12" customHeight="1" x14ac:dyDescent="0.25">
      <c r="A124" s="597" t="s">
        <v>224</v>
      </c>
      <c r="B124" s="538" t="s">
        <v>225</v>
      </c>
      <c r="C124" s="546"/>
    </row>
    <row r="125" spans="1:3" ht="12" customHeight="1" x14ac:dyDescent="0.25">
      <c r="A125" s="597" t="s">
        <v>226</v>
      </c>
      <c r="B125" s="538" t="s">
        <v>199</v>
      </c>
      <c r="C125" s="546"/>
    </row>
    <row r="126" spans="1:3" ht="12" customHeight="1" x14ac:dyDescent="0.25">
      <c r="A126" s="597" t="s">
        <v>227</v>
      </c>
      <c r="B126" s="538" t="s">
        <v>228</v>
      </c>
      <c r="C126" s="546"/>
    </row>
    <row r="127" spans="1:3" ht="12" customHeight="1" thickBot="1" x14ac:dyDescent="0.3">
      <c r="A127" s="614" t="s">
        <v>229</v>
      </c>
      <c r="B127" s="538" t="s">
        <v>230</v>
      </c>
      <c r="C127" s="548"/>
    </row>
    <row r="128" spans="1:3" ht="12" customHeight="1" thickBot="1" x14ac:dyDescent="0.3">
      <c r="A128" s="101" t="s">
        <v>35</v>
      </c>
      <c r="B128" s="549" t="s">
        <v>231</v>
      </c>
      <c r="C128" s="484">
        <f>+C93+C114</f>
        <v>1542909969</v>
      </c>
    </row>
    <row r="129" spans="1:11" ht="12" customHeight="1" thickBot="1" x14ac:dyDescent="0.3">
      <c r="A129" s="101" t="s">
        <v>232</v>
      </c>
      <c r="B129" s="549" t="s">
        <v>233</v>
      </c>
      <c r="C129" s="484">
        <f>+C130+C131+C132</f>
        <v>0</v>
      </c>
    </row>
    <row r="130" spans="1:11" s="598" customFormat="1" ht="12" customHeight="1" x14ac:dyDescent="0.25">
      <c r="A130" s="597" t="s">
        <v>51</v>
      </c>
      <c r="B130" s="550" t="s">
        <v>454</v>
      </c>
      <c r="C130" s="546"/>
    </row>
    <row r="131" spans="1:11" ht="12" customHeight="1" x14ac:dyDescent="0.25">
      <c r="A131" s="597" t="s">
        <v>53</v>
      </c>
      <c r="B131" s="550" t="s">
        <v>235</v>
      </c>
      <c r="C131" s="546"/>
    </row>
    <row r="132" spans="1:11" ht="12" customHeight="1" thickBot="1" x14ac:dyDescent="0.3">
      <c r="A132" s="614" t="s">
        <v>55</v>
      </c>
      <c r="B132" s="551" t="s">
        <v>455</v>
      </c>
      <c r="C132" s="546"/>
    </row>
    <row r="133" spans="1:11" ht="12" customHeight="1" thickBot="1" x14ac:dyDescent="0.3">
      <c r="A133" s="101" t="s">
        <v>65</v>
      </c>
      <c r="B133" s="549" t="s">
        <v>237</v>
      </c>
      <c r="C133" s="484">
        <f>+C134+C135+C136+C137+C138+C139</f>
        <v>0</v>
      </c>
    </row>
    <row r="134" spans="1:11" ht="12" customHeight="1" x14ac:dyDescent="0.25">
      <c r="A134" s="597" t="s">
        <v>67</v>
      </c>
      <c r="B134" s="550" t="s">
        <v>238</v>
      </c>
      <c r="C134" s="546"/>
    </row>
    <row r="135" spans="1:11" ht="12" customHeight="1" x14ac:dyDescent="0.25">
      <c r="A135" s="597" t="s">
        <v>69</v>
      </c>
      <c r="B135" s="550" t="s">
        <v>239</v>
      </c>
      <c r="C135" s="546"/>
    </row>
    <row r="136" spans="1:11" ht="12" customHeight="1" x14ac:dyDescent="0.25">
      <c r="A136" s="597" t="s">
        <v>71</v>
      </c>
      <c r="B136" s="550" t="s">
        <v>240</v>
      </c>
      <c r="C136" s="546"/>
    </row>
    <row r="137" spans="1:11" ht="12" customHeight="1" x14ac:dyDescent="0.25">
      <c r="A137" s="597" t="s">
        <v>73</v>
      </c>
      <c r="B137" s="550" t="s">
        <v>456</v>
      </c>
      <c r="C137" s="546"/>
    </row>
    <row r="138" spans="1:11" ht="12" customHeight="1" x14ac:dyDescent="0.25">
      <c r="A138" s="597" t="s">
        <v>75</v>
      </c>
      <c r="B138" s="550" t="s">
        <v>242</v>
      </c>
      <c r="C138" s="546"/>
    </row>
    <row r="139" spans="1:11" s="598" customFormat="1" ht="12" customHeight="1" thickBot="1" x14ac:dyDescent="0.3">
      <c r="A139" s="614" t="s">
        <v>77</v>
      </c>
      <c r="B139" s="551" t="s">
        <v>243</v>
      </c>
      <c r="C139" s="546"/>
    </row>
    <row r="140" spans="1:11" ht="12" customHeight="1" thickBot="1" x14ac:dyDescent="0.3">
      <c r="A140" s="101" t="s">
        <v>89</v>
      </c>
      <c r="B140" s="549" t="s">
        <v>457</v>
      </c>
      <c r="C140" s="501">
        <f>+C141+C142+C144+C145+C143</f>
        <v>22862254</v>
      </c>
      <c r="K140" s="617"/>
    </row>
    <row r="141" spans="1:11" x14ac:dyDescent="0.25">
      <c r="A141" s="597" t="s">
        <v>91</v>
      </c>
      <c r="B141" s="550" t="s">
        <v>245</v>
      </c>
      <c r="C141" s="546"/>
    </row>
    <row r="142" spans="1:11" ht="12" customHeight="1" x14ac:dyDescent="0.25">
      <c r="A142" s="597" t="s">
        <v>93</v>
      </c>
      <c r="B142" s="550" t="s">
        <v>458</v>
      </c>
      <c r="C142" s="546">
        <v>22862254</v>
      </c>
    </row>
    <row r="143" spans="1:11" ht="12" customHeight="1" x14ac:dyDescent="0.25">
      <c r="A143" s="597" t="s">
        <v>95</v>
      </c>
      <c r="B143" s="550" t="s">
        <v>459</v>
      </c>
      <c r="C143" s="546"/>
    </row>
    <row r="144" spans="1:11" s="598" customFormat="1" ht="12" customHeight="1" x14ac:dyDescent="0.25">
      <c r="A144" s="597" t="s">
        <v>97</v>
      </c>
      <c r="B144" s="550" t="s">
        <v>247</v>
      </c>
      <c r="C144" s="546"/>
    </row>
    <row r="145" spans="1:3" s="598" customFormat="1" ht="12" customHeight="1" thickBot="1" x14ac:dyDescent="0.3">
      <c r="A145" s="614" t="s">
        <v>99</v>
      </c>
      <c r="B145" s="551" t="s">
        <v>248</v>
      </c>
      <c r="C145" s="546"/>
    </row>
    <row r="146" spans="1:3" s="598" customFormat="1" ht="12" customHeight="1" thickBot="1" x14ac:dyDescent="0.3">
      <c r="A146" s="101" t="s">
        <v>249</v>
      </c>
      <c r="B146" s="549" t="s">
        <v>250</v>
      </c>
      <c r="C146" s="554">
        <f>+C147+C148+C149+C150+C151</f>
        <v>0</v>
      </c>
    </row>
    <row r="147" spans="1:3" s="598" customFormat="1" ht="12" customHeight="1" x14ac:dyDescent="0.25">
      <c r="A147" s="597" t="s">
        <v>103</v>
      </c>
      <c r="B147" s="550" t="s">
        <v>251</v>
      </c>
      <c r="C147" s="546"/>
    </row>
    <row r="148" spans="1:3" s="598" customFormat="1" ht="12" customHeight="1" x14ac:dyDescent="0.25">
      <c r="A148" s="597" t="s">
        <v>105</v>
      </c>
      <c r="B148" s="550" t="s">
        <v>252</v>
      </c>
      <c r="C148" s="546"/>
    </row>
    <row r="149" spans="1:3" s="598" customFormat="1" ht="12" customHeight="1" x14ac:dyDescent="0.25">
      <c r="A149" s="597" t="s">
        <v>107</v>
      </c>
      <c r="B149" s="550" t="s">
        <v>253</v>
      </c>
      <c r="C149" s="546"/>
    </row>
    <row r="150" spans="1:3" s="598" customFormat="1" ht="12" customHeight="1" x14ac:dyDescent="0.25">
      <c r="A150" s="597" t="s">
        <v>109</v>
      </c>
      <c r="B150" s="550" t="s">
        <v>254</v>
      </c>
      <c r="C150" s="546"/>
    </row>
    <row r="151" spans="1:3" ht="12.75" customHeight="1" thickBot="1" x14ac:dyDescent="0.3">
      <c r="A151" s="614" t="s">
        <v>255</v>
      </c>
      <c r="B151" s="551" t="s">
        <v>256</v>
      </c>
      <c r="C151" s="548"/>
    </row>
    <row r="152" spans="1:3" ht="12.75" customHeight="1" thickBot="1" x14ac:dyDescent="0.3">
      <c r="A152" s="618" t="s">
        <v>111</v>
      </c>
      <c r="B152" s="549" t="s">
        <v>257</v>
      </c>
      <c r="C152" s="554"/>
    </row>
    <row r="153" spans="1:3" ht="12.75" customHeight="1" thickBot="1" x14ac:dyDescent="0.3">
      <c r="A153" s="618" t="s">
        <v>258</v>
      </c>
      <c r="B153" s="549" t="s">
        <v>259</v>
      </c>
      <c r="C153" s="554"/>
    </row>
    <row r="154" spans="1:3" ht="12" customHeight="1" thickBot="1" x14ac:dyDescent="0.3">
      <c r="A154" s="101" t="s">
        <v>260</v>
      </c>
      <c r="B154" s="549" t="s">
        <v>261</v>
      </c>
      <c r="C154" s="353">
        <f>+C129+C133+C140+C146+C152+C153</f>
        <v>22862254</v>
      </c>
    </row>
    <row r="155" spans="1:3" ht="15.2" customHeight="1" thickBot="1" x14ac:dyDescent="0.3">
      <c r="A155" s="619" t="s">
        <v>262</v>
      </c>
      <c r="B155" s="355" t="s">
        <v>263</v>
      </c>
      <c r="C155" s="353">
        <f>+C128+C154</f>
        <v>1565772223</v>
      </c>
    </row>
    <row r="156" spans="1:3" ht="13.5" customHeight="1" thickBot="1" x14ac:dyDescent="0.3">
      <c r="C156" s="622">
        <f>C90-C155</f>
        <v>0</v>
      </c>
    </row>
    <row r="157" spans="1:3" ht="15.2" customHeight="1" thickBot="1" x14ac:dyDescent="0.3">
      <c r="A157" s="623" t="s">
        <v>460</v>
      </c>
      <c r="B157" s="624"/>
      <c r="C157" s="625">
        <v>36</v>
      </c>
    </row>
    <row r="158" spans="1:3" ht="14.45" customHeight="1" thickBot="1" x14ac:dyDescent="0.3">
      <c r="A158" s="623" t="s">
        <v>461</v>
      </c>
      <c r="B158" s="624"/>
      <c r="C158" s="625">
        <v>186</v>
      </c>
    </row>
    <row r="159" spans="1:3" x14ac:dyDescent="0.25">
      <c r="A159" s="626"/>
      <c r="B159" s="627"/>
      <c r="C159" s="628"/>
    </row>
    <row r="160" spans="1:3" x14ac:dyDescent="0.25">
      <c r="A160" s="626"/>
      <c r="B160" s="627"/>
    </row>
    <row r="161" spans="1:3" x14ac:dyDescent="0.25">
      <c r="A161" s="626"/>
      <c r="B161" s="627"/>
      <c r="C161" s="628"/>
    </row>
    <row r="162" spans="1:3" x14ac:dyDescent="0.25">
      <c r="A162" s="626"/>
      <c r="B162" s="627"/>
      <c r="C162" s="628"/>
    </row>
    <row r="163" spans="1:3" x14ac:dyDescent="0.25">
      <c r="A163" s="626"/>
      <c r="B163" s="627"/>
      <c r="C163" s="628"/>
    </row>
    <row r="164" spans="1:3" x14ac:dyDescent="0.25">
      <c r="A164" s="626"/>
      <c r="B164" s="627"/>
      <c r="C164" s="628"/>
    </row>
    <row r="165" spans="1:3" x14ac:dyDescent="0.25">
      <c r="A165" s="626"/>
      <c r="B165" s="627"/>
      <c r="C165" s="628"/>
    </row>
    <row r="166" spans="1:3" x14ac:dyDescent="0.25">
      <c r="A166" s="626"/>
      <c r="B166" s="627"/>
      <c r="C166" s="628"/>
    </row>
    <row r="167" spans="1:3" x14ac:dyDescent="0.25">
      <c r="A167" s="626"/>
      <c r="B167" s="627"/>
      <c r="C167" s="628"/>
    </row>
    <row r="168" spans="1:3" x14ac:dyDescent="0.25">
      <c r="A168" s="626"/>
      <c r="B168" s="627"/>
      <c r="C168" s="628"/>
    </row>
    <row r="169" spans="1:3" x14ac:dyDescent="0.25">
      <c r="A169" s="626"/>
      <c r="B169" s="627"/>
      <c r="C169" s="628"/>
    </row>
    <row r="170" spans="1:3" x14ac:dyDescent="0.25">
      <c r="A170" s="626"/>
      <c r="B170" s="627"/>
      <c r="C170" s="628"/>
    </row>
    <row r="171" spans="1:3" x14ac:dyDescent="0.25">
      <c r="A171" s="626"/>
      <c r="B171" s="627"/>
      <c r="C171" s="628"/>
    </row>
    <row r="172" spans="1:3" x14ac:dyDescent="0.25">
      <c r="A172" s="626"/>
      <c r="B172" s="627"/>
      <c r="C172" s="628"/>
    </row>
    <row r="173" spans="1:3" x14ac:dyDescent="0.25">
      <c r="A173" s="626"/>
      <c r="B173" s="627"/>
      <c r="C173" s="628"/>
    </row>
    <row r="174" spans="1:3" x14ac:dyDescent="0.25">
      <c r="A174" s="626"/>
      <c r="B174" s="627"/>
      <c r="C174" s="628"/>
    </row>
    <row r="175" spans="1:3" x14ac:dyDescent="0.25">
      <c r="A175" s="626"/>
      <c r="B175" s="627"/>
      <c r="C175" s="628"/>
    </row>
    <row r="176" spans="1:3" x14ac:dyDescent="0.25">
      <c r="A176" s="626"/>
      <c r="B176" s="627"/>
      <c r="C176" s="628"/>
    </row>
    <row r="177" spans="1:3" x14ac:dyDescent="0.25">
      <c r="A177" s="626"/>
      <c r="B177" s="627"/>
      <c r="C177" s="628"/>
    </row>
    <row r="178" spans="1:3" x14ac:dyDescent="0.25">
      <c r="A178" s="626"/>
      <c r="B178" s="627"/>
      <c r="C178" s="628"/>
    </row>
    <row r="179" spans="1:3" x14ac:dyDescent="0.25">
      <c r="A179" s="626"/>
      <c r="B179" s="627"/>
      <c r="C179" s="628"/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workbookViewId="0">
      <selection activeCell="G8" sqref="G8"/>
    </sheetView>
  </sheetViews>
  <sheetFormatPr defaultRowHeight="15" x14ac:dyDescent="0.25"/>
  <cols>
    <col min="1" max="1" width="16.7109375" style="356" customWidth="1"/>
    <col min="2" max="2" width="61.7109375" style="357" customWidth="1"/>
    <col min="3" max="3" width="21.42578125" style="365" customWidth="1"/>
    <col min="4" max="256" width="9.140625" style="318"/>
    <col min="257" max="257" width="16.7109375" style="318" customWidth="1"/>
    <col min="258" max="258" width="61.7109375" style="318" customWidth="1"/>
    <col min="259" max="259" width="21.42578125" style="318" customWidth="1"/>
    <col min="260" max="512" width="9.140625" style="318"/>
    <col min="513" max="513" width="16.7109375" style="318" customWidth="1"/>
    <col min="514" max="514" width="61.7109375" style="318" customWidth="1"/>
    <col min="515" max="515" width="21.42578125" style="318" customWidth="1"/>
    <col min="516" max="768" width="9.140625" style="318"/>
    <col min="769" max="769" width="16.7109375" style="318" customWidth="1"/>
    <col min="770" max="770" width="61.7109375" style="318" customWidth="1"/>
    <col min="771" max="771" width="21.42578125" style="318" customWidth="1"/>
    <col min="772" max="1024" width="9.140625" style="318"/>
    <col min="1025" max="1025" width="16.7109375" style="318" customWidth="1"/>
    <col min="1026" max="1026" width="61.7109375" style="318" customWidth="1"/>
    <col min="1027" max="1027" width="21.42578125" style="318" customWidth="1"/>
    <col min="1028" max="1280" width="9.140625" style="318"/>
    <col min="1281" max="1281" width="16.7109375" style="318" customWidth="1"/>
    <col min="1282" max="1282" width="61.7109375" style="318" customWidth="1"/>
    <col min="1283" max="1283" width="21.42578125" style="318" customWidth="1"/>
    <col min="1284" max="1536" width="9.140625" style="318"/>
    <col min="1537" max="1537" width="16.7109375" style="318" customWidth="1"/>
    <col min="1538" max="1538" width="61.7109375" style="318" customWidth="1"/>
    <col min="1539" max="1539" width="21.42578125" style="318" customWidth="1"/>
    <col min="1540" max="1792" width="9.140625" style="318"/>
    <col min="1793" max="1793" width="16.7109375" style="318" customWidth="1"/>
    <col min="1794" max="1794" width="61.7109375" style="318" customWidth="1"/>
    <col min="1795" max="1795" width="21.42578125" style="318" customWidth="1"/>
    <col min="1796" max="2048" width="9.140625" style="318"/>
    <col min="2049" max="2049" width="16.7109375" style="318" customWidth="1"/>
    <col min="2050" max="2050" width="61.7109375" style="318" customWidth="1"/>
    <col min="2051" max="2051" width="21.42578125" style="318" customWidth="1"/>
    <col min="2052" max="2304" width="9.140625" style="318"/>
    <col min="2305" max="2305" width="16.7109375" style="318" customWidth="1"/>
    <col min="2306" max="2306" width="61.7109375" style="318" customWidth="1"/>
    <col min="2307" max="2307" width="21.42578125" style="318" customWidth="1"/>
    <col min="2308" max="2560" width="9.140625" style="318"/>
    <col min="2561" max="2561" width="16.7109375" style="318" customWidth="1"/>
    <col min="2562" max="2562" width="61.7109375" style="318" customWidth="1"/>
    <col min="2563" max="2563" width="21.42578125" style="318" customWidth="1"/>
    <col min="2564" max="2816" width="9.140625" style="318"/>
    <col min="2817" max="2817" width="16.7109375" style="318" customWidth="1"/>
    <col min="2818" max="2818" width="61.7109375" style="318" customWidth="1"/>
    <col min="2819" max="2819" width="21.42578125" style="318" customWidth="1"/>
    <col min="2820" max="3072" width="9.140625" style="318"/>
    <col min="3073" max="3073" width="16.7109375" style="318" customWidth="1"/>
    <col min="3074" max="3074" width="61.7109375" style="318" customWidth="1"/>
    <col min="3075" max="3075" width="21.42578125" style="318" customWidth="1"/>
    <col min="3076" max="3328" width="9.140625" style="318"/>
    <col min="3329" max="3329" width="16.7109375" style="318" customWidth="1"/>
    <col min="3330" max="3330" width="61.7109375" style="318" customWidth="1"/>
    <col min="3331" max="3331" width="21.42578125" style="318" customWidth="1"/>
    <col min="3332" max="3584" width="9.140625" style="318"/>
    <col min="3585" max="3585" width="16.7109375" style="318" customWidth="1"/>
    <col min="3586" max="3586" width="61.7109375" style="318" customWidth="1"/>
    <col min="3587" max="3587" width="21.42578125" style="318" customWidth="1"/>
    <col min="3588" max="3840" width="9.140625" style="318"/>
    <col min="3841" max="3841" width="16.7109375" style="318" customWidth="1"/>
    <col min="3842" max="3842" width="61.7109375" style="318" customWidth="1"/>
    <col min="3843" max="3843" width="21.42578125" style="318" customWidth="1"/>
    <col min="3844" max="4096" width="9.140625" style="318"/>
    <col min="4097" max="4097" width="16.7109375" style="318" customWidth="1"/>
    <col min="4098" max="4098" width="61.7109375" style="318" customWidth="1"/>
    <col min="4099" max="4099" width="21.42578125" style="318" customWidth="1"/>
    <col min="4100" max="4352" width="9.140625" style="318"/>
    <col min="4353" max="4353" width="16.7109375" style="318" customWidth="1"/>
    <col min="4354" max="4354" width="61.7109375" style="318" customWidth="1"/>
    <col min="4355" max="4355" width="21.42578125" style="318" customWidth="1"/>
    <col min="4356" max="4608" width="9.140625" style="318"/>
    <col min="4609" max="4609" width="16.7109375" style="318" customWidth="1"/>
    <col min="4610" max="4610" width="61.7109375" style="318" customWidth="1"/>
    <col min="4611" max="4611" width="21.42578125" style="318" customWidth="1"/>
    <col min="4612" max="4864" width="9.140625" style="318"/>
    <col min="4865" max="4865" width="16.7109375" style="318" customWidth="1"/>
    <col min="4866" max="4866" width="61.7109375" style="318" customWidth="1"/>
    <col min="4867" max="4867" width="21.42578125" style="318" customWidth="1"/>
    <col min="4868" max="5120" width="9.140625" style="318"/>
    <col min="5121" max="5121" width="16.7109375" style="318" customWidth="1"/>
    <col min="5122" max="5122" width="61.7109375" style="318" customWidth="1"/>
    <col min="5123" max="5123" width="21.42578125" style="318" customWidth="1"/>
    <col min="5124" max="5376" width="9.140625" style="318"/>
    <col min="5377" max="5377" width="16.7109375" style="318" customWidth="1"/>
    <col min="5378" max="5378" width="61.7109375" style="318" customWidth="1"/>
    <col min="5379" max="5379" width="21.42578125" style="318" customWidth="1"/>
    <col min="5380" max="5632" width="9.140625" style="318"/>
    <col min="5633" max="5633" width="16.7109375" style="318" customWidth="1"/>
    <col min="5634" max="5634" width="61.7109375" style="318" customWidth="1"/>
    <col min="5635" max="5635" width="21.42578125" style="318" customWidth="1"/>
    <col min="5636" max="5888" width="9.140625" style="318"/>
    <col min="5889" max="5889" width="16.7109375" style="318" customWidth="1"/>
    <col min="5890" max="5890" width="61.7109375" style="318" customWidth="1"/>
    <col min="5891" max="5891" width="21.42578125" style="318" customWidth="1"/>
    <col min="5892" max="6144" width="9.140625" style="318"/>
    <col min="6145" max="6145" width="16.7109375" style="318" customWidth="1"/>
    <col min="6146" max="6146" width="61.7109375" style="318" customWidth="1"/>
    <col min="6147" max="6147" width="21.42578125" style="318" customWidth="1"/>
    <col min="6148" max="6400" width="9.140625" style="318"/>
    <col min="6401" max="6401" width="16.7109375" style="318" customWidth="1"/>
    <col min="6402" max="6402" width="61.7109375" style="318" customWidth="1"/>
    <col min="6403" max="6403" width="21.42578125" style="318" customWidth="1"/>
    <col min="6404" max="6656" width="9.140625" style="318"/>
    <col min="6657" max="6657" width="16.7109375" style="318" customWidth="1"/>
    <col min="6658" max="6658" width="61.7109375" style="318" customWidth="1"/>
    <col min="6659" max="6659" width="21.42578125" style="318" customWidth="1"/>
    <col min="6660" max="6912" width="9.140625" style="318"/>
    <col min="6913" max="6913" width="16.7109375" style="318" customWidth="1"/>
    <col min="6914" max="6914" width="61.7109375" style="318" customWidth="1"/>
    <col min="6915" max="6915" width="21.42578125" style="318" customWidth="1"/>
    <col min="6916" max="7168" width="9.140625" style="318"/>
    <col min="7169" max="7169" width="16.7109375" style="318" customWidth="1"/>
    <col min="7170" max="7170" width="61.7109375" style="318" customWidth="1"/>
    <col min="7171" max="7171" width="21.42578125" style="318" customWidth="1"/>
    <col min="7172" max="7424" width="9.140625" style="318"/>
    <col min="7425" max="7425" width="16.7109375" style="318" customWidth="1"/>
    <col min="7426" max="7426" width="61.7109375" style="318" customWidth="1"/>
    <col min="7427" max="7427" width="21.42578125" style="318" customWidth="1"/>
    <col min="7428" max="7680" width="9.140625" style="318"/>
    <col min="7681" max="7681" width="16.7109375" style="318" customWidth="1"/>
    <col min="7682" max="7682" width="61.7109375" style="318" customWidth="1"/>
    <col min="7683" max="7683" width="21.42578125" style="318" customWidth="1"/>
    <col min="7684" max="7936" width="9.140625" style="318"/>
    <col min="7937" max="7937" width="16.7109375" style="318" customWidth="1"/>
    <col min="7938" max="7938" width="61.7109375" style="318" customWidth="1"/>
    <col min="7939" max="7939" width="21.42578125" style="318" customWidth="1"/>
    <col min="7940" max="8192" width="9.140625" style="318"/>
    <col min="8193" max="8193" width="16.7109375" style="318" customWidth="1"/>
    <col min="8194" max="8194" width="61.7109375" style="318" customWidth="1"/>
    <col min="8195" max="8195" width="21.42578125" style="318" customWidth="1"/>
    <col min="8196" max="8448" width="9.140625" style="318"/>
    <col min="8449" max="8449" width="16.7109375" style="318" customWidth="1"/>
    <col min="8450" max="8450" width="61.7109375" style="318" customWidth="1"/>
    <col min="8451" max="8451" width="21.42578125" style="318" customWidth="1"/>
    <col min="8452" max="8704" width="9.140625" style="318"/>
    <col min="8705" max="8705" width="16.7109375" style="318" customWidth="1"/>
    <col min="8706" max="8706" width="61.7109375" style="318" customWidth="1"/>
    <col min="8707" max="8707" width="21.42578125" style="318" customWidth="1"/>
    <col min="8708" max="8960" width="9.140625" style="318"/>
    <col min="8961" max="8961" width="16.7109375" style="318" customWidth="1"/>
    <col min="8962" max="8962" width="61.7109375" style="318" customWidth="1"/>
    <col min="8963" max="8963" width="21.42578125" style="318" customWidth="1"/>
    <col min="8964" max="9216" width="9.140625" style="318"/>
    <col min="9217" max="9217" width="16.7109375" style="318" customWidth="1"/>
    <col min="9218" max="9218" width="61.7109375" style="318" customWidth="1"/>
    <col min="9219" max="9219" width="21.42578125" style="318" customWidth="1"/>
    <col min="9220" max="9472" width="9.140625" style="318"/>
    <col min="9473" max="9473" width="16.7109375" style="318" customWidth="1"/>
    <col min="9474" max="9474" width="61.7109375" style="318" customWidth="1"/>
    <col min="9475" max="9475" width="21.42578125" style="318" customWidth="1"/>
    <col min="9476" max="9728" width="9.140625" style="318"/>
    <col min="9729" max="9729" width="16.7109375" style="318" customWidth="1"/>
    <col min="9730" max="9730" width="61.7109375" style="318" customWidth="1"/>
    <col min="9731" max="9731" width="21.42578125" style="318" customWidth="1"/>
    <col min="9732" max="9984" width="9.140625" style="318"/>
    <col min="9985" max="9985" width="16.7109375" style="318" customWidth="1"/>
    <col min="9986" max="9986" width="61.7109375" style="318" customWidth="1"/>
    <col min="9987" max="9987" width="21.42578125" style="318" customWidth="1"/>
    <col min="9988" max="10240" width="9.140625" style="318"/>
    <col min="10241" max="10241" width="16.7109375" style="318" customWidth="1"/>
    <col min="10242" max="10242" width="61.7109375" style="318" customWidth="1"/>
    <col min="10243" max="10243" width="21.42578125" style="318" customWidth="1"/>
    <col min="10244" max="10496" width="9.140625" style="318"/>
    <col min="10497" max="10497" width="16.7109375" style="318" customWidth="1"/>
    <col min="10498" max="10498" width="61.7109375" style="318" customWidth="1"/>
    <col min="10499" max="10499" width="21.42578125" style="318" customWidth="1"/>
    <col min="10500" max="10752" width="9.140625" style="318"/>
    <col min="10753" max="10753" width="16.7109375" style="318" customWidth="1"/>
    <col min="10754" max="10754" width="61.7109375" style="318" customWidth="1"/>
    <col min="10755" max="10755" width="21.42578125" style="318" customWidth="1"/>
    <col min="10756" max="11008" width="9.140625" style="318"/>
    <col min="11009" max="11009" width="16.7109375" style="318" customWidth="1"/>
    <col min="11010" max="11010" width="61.7109375" style="318" customWidth="1"/>
    <col min="11011" max="11011" width="21.42578125" style="318" customWidth="1"/>
    <col min="11012" max="11264" width="9.140625" style="318"/>
    <col min="11265" max="11265" width="16.7109375" style="318" customWidth="1"/>
    <col min="11266" max="11266" width="61.7109375" style="318" customWidth="1"/>
    <col min="11267" max="11267" width="21.42578125" style="318" customWidth="1"/>
    <col min="11268" max="11520" width="9.140625" style="318"/>
    <col min="11521" max="11521" width="16.7109375" style="318" customWidth="1"/>
    <col min="11522" max="11522" width="61.7109375" style="318" customWidth="1"/>
    <col min="11523" max="11523" width="21.42578125" style="318" customWidth="1"/>
    <col min="11524" max="11776" width="9.140625" style="318"/>
    <col min="11777" max="11777" width="16.7109375" style="318" customWidth="1"/>
    <col min="11778" max="11778" width="61.7109375" style="318" customWidth="1"/>
    <col min="11779" max="11779" width="21.42578125" style="318" customWidth="1"/>
    <col min="11780" max="12032" width="9.140625" style="318"/>
    <col min="12033" max="12033" width="16.7109375" style="318" customWidth="1"/>
    <col min="12034" max="12034" width="61.7109375" style="318" customWidth="1"/>
    <col min="12035" max="12035" width="21.42578125" style="318" customWidth="1"/>
    <col min="12036" max="12288" width="9.140625" style="318"/>
    <col min="12289" max="12289" width="16.7109375" style="318" customWidth="1"/>
    <col min="12290" max="12290" width="61.7109375" style="318" customWidth="1"/>
    <col min="12291" max="12291" width="21.42578125" style="318" customWidth="1"/>
    <col min="12292" max="12544" width="9.140625" style="318"/>
    <col min="12545" max="12545" width="16.7109375" style="318" customWidth="1"/>
    <col min="12546" max="12546" width="61.7109375" style="318" customWidth="1"/>
    <col min="12547" max="12547" width="21.42578125" style="318" customWidth="1"/>
    <col min="12548" max="12800" width="9.140625" style="318"/>
    <col min="12801" max="12801" width="16.7109375" style="318" customWidth="1"/>
    <col min="12802" max="12802" width="61.7109375" style="318" customWidth="1"/>
    <col min="12803" max="12803" width="21.42578125" style="318" customWidth="1"/>
    <col min="12804" max="13056" width="9.140625" style="318"/>
    <col min="13057" max="13057" width="16.7109375" style="318" customWidth="1"/>
    <col min="13058" max="13058" width="61.7109375" style="318" customWidth="1"/>
    <col min="13059" max="13059" width="21.42578125" style="318" customWidth="1"/>
    <col min="13060" max="13312" width="9.140625" style="318"/>
    <col min="13313" max="13313" width="16.7109375" style="318" customWidth="1"/>
    <col min="13314" max="13314" width="61.7109375" style="318" customWidth="1"/>
    <col min="13315" max="13315" width="21.42578125" style="318" customWidth="1"/>
    <col min="13316" max="13568" width="9.140625" style="318"/>
    <col min="13569" max="13569" width="16.7109375" style="318" customWidth="1"/>
    <col min="13570" max="13570" width="61.7109375" style="318" customWidth="1"/>
    <col min="13571" max="13571" width="21.42578125" style="318" customWidth="1"/>
    <col min="13572" max="13824" width="9.140625" style="318"/>
    <col min="13825" max="13825" width="16.7109375" style="318" customWidth="1"/>
    <col min="13826" max="13826" width="61.7109375" style="318" customWidth="1"/>
    <col min="13827" max="13827" width="21.42578125" style="318" customWidth="1"/>
    <col min="13828" max="14080" width="9.140625" style="318"/>
    <col min="14081" max="14081" width="16.7109375" style="318" customWidth="1"/>
    <col min="14082" max="14082" width="61.7109375" style="318" customWidth="1"/>
    <col min="14083" max="14083" width="21.42578125" style="318" customWidth="1"/>
    <col min="14084" max="14336" width="9.140625" style="318"/>
    <col min="14337" max="14337" width="16.7109375" style="318" customWidth="1"/>
    <col min="14338" max="14338" width="61.7109375" style="318" customWidth="1"/>
    <col min="14339" max="14339" width="21.42578125" style="318" customWidth="1"/>
    <col min="14340" max="14592" width="9.140625" style="318"/>
    <col min="14593" max="14593" width="16.7109375" style="318" customWidth="1"/>
    <col min="14594" max="14594" width="61.7109375" style="318" customWidth="1"/>
    <col min="14595" max="14595" width="21.42578125" style="318" customWidth="1"/>
    <col min="14596" max="14848" width="9.140625" style="318"/>
    <col min="14849" max="14849" width="16.7109375" style="318" customWidth="1"/>
    <col min="14850" max="14850" width="61.7109375" style="318" customWidth="1"/>
    <col min="14851" max="14851" width="21.42578125" style="318" customWidth="1"/>
    <col min="14852" max="15104" width="9.140625" style="318"/>
    <col min="15105" max="15105" width="16.7109375" style="318" customWidth="1"/>
    <col min="15106" max="15106" width="61.7109375" style="318" customWidth="1"/>
    <col min="15107" max="15107" width="21.42578125" style="318" customWidth="1"/>
    <col min="15108" max="15360" width="9.140625" style="318"/>
    <col min="15361" max="15361" width="16.7109375" style="318" customWidth="1"/>
    <col min="15362" max="15362" width="61.7109375" style="318" customWidth="1"/>
    <col min="15363" max="15363" width="21.42578125" style="318" customWidth="1"/>
    <col min="15364" max="15616" width="9.140625" style="318"/>
    <col min="15617" max="15617" width="16.7109375" style="318" customWidth="1"/>
    <col min="15618" max="15618" width="61.7109375" style="318" customWidth="1"/>
    <col min="15619" max="15619" width="21.42578125" style="318" customWidth="1"/>
    <col min="15620" max="15872" width="9.140625" style="318"/>
    <col min="15873" max="15873" width="16.7109375" style="318" customWidth="1"/>
    <col min="15874" max="15874" width="61.7109375" style="318" customWidth="1"/>
    <col min="15875" max="15875" width="21.42578125" style="318" customWidth="1"/>
    <col min="15876" max="16128" width="9.140625" style="318"/>
    <col min="16129" max="16129" width="16.7109375" style="318" customWidth="1"/>
    <col min="16130" max="16130" width="61.7109375" style="318" customWidth="1"/>
    <col min="16131" max="16131" width="21.42578125" style="318" customWidth="1"/>
    <col min="16132" max="16384" width="9.140625" style="318"/>
  </cols>
  <sheetData>
    <row r="1" spans="1:3" s="587" customFormat="1" ht="15.75" thickBot="1" x14ac:dyDescent="0.3">
      <c r="A1" s="731" t="s">
        <v>571</v>
      </c>
      <c r="B1" s="731"/>
      <c r="C1" s="731"/>
    </row>
    <row r="2" spans="1:3" s="308" customFormat="1" ht="21.2" customHeight="1" x14ac:dyDescent="0.25">
      <c r="A2" s="305" t="s">
        <v>274</v>
      </c>
      <c r="B2" s="306" t="str">
        <f>CONCATENATE([1]ALAPADATOK!A3)</f>
        <v>Demecser Város Önkormányzata</v>
      </c>
      <c r="C2" s="307" t="s">
        <v>429</v>
      </c>
    </row>
    <row r="3" spans="1:3" s="308" customFormat="1" ht="16.5" thickBot="1" x14ac:dyDescent="0.3">
      <c r="A3" s="309" t="s">
        <v>430</v>
      </c>
      <c r="B3" s="310" t="s">
        <v>462</v>
      </c>
      <c r="C3" s="311" t="s">
        <v>463</v>
      </c>
    </row>
    <row r="4" spans="1:3" s="314" customFormat="1" ht="15.95" customHeight="1" thickBot="1" x14ac:dyDescent="0.3">
      <c r="A4" s="312"/>
      <c r="B4" s="312"/>
      <c r="C4" s="313"/>
    </row>
    <row r="5" spans="1:3" ht="15.75" thickBot="1" x14ac:dyDescent="0.3">
      <c r="A5" s="315" t="s">
        <v>432</v>
      </c>
      <c r="B5" s="316" t="s">
        <v>433</v>
      </c>
      <c r="C5" s="317" t="s">
        <v>405</v>
      </c>
    </row>
    <row r="6" spans="1:3" s="322" customFormat="1" ht="12.95" customHeight="1" thickBot="1" x14ac:dyDescent="0.3">
      <c r="A6" s="319"/>
      <c r="B6" s="320" t="s">
        <v>5</v>
      </c>
      <c r="C6" s="321" t="s">
        <v>6</v>
      </c>
    </row>
    <row r="7" spans="1:3" s="322" customFormat="1" ht="15.95" customHeight="1" thickBot="1" x14ac:dyDescent="0.3">
      <c r="A7" s="366"/>
      <c r="B7" s="367" t="s">
        <v>272</v>
      </c>
      <c r="C7" s="368"/>
    </row>
    <row r="8" spans="1:3" s="322" customFormat="1" ht="12" customHeight="1" thickBot="1" x14ac:dyDescent="0.3">
      <c r="A8" s="326" t="s">
        <v>7</v>
      </c>
      <c r="B8" s="11" t="s">
        <v>8</v>
      </c>
      <c r="C8" s="12">
        <f>+C9+C10+C11+C12+C13+C14</f>
        <v>618286390</v>
      </c>
    </row>
    <row r="9" spans="1:3" s="328" customFormat="1" ht="12" customHeight="1" x14ac:dyDescent="0.2">
      <c r="A9" s="327" t="s">
        <v>9</v>
      </c>
      <c r="B9" s="15" t="s">
        <v>10</v>
      </c>
      <c r="C9" s="16">
        <v>229319980</v>
      </c>
    </row>
    <row r="10" spans="1:3" s="330" customFormat="1" ht="12" customHeight="1" x14ac:dyDescent="0.2">
      <c r="A10" s="329" t="s">
        <v>11</v>
      </c>
      <c r="B10" s="18" t="s">
        <v>12</v>
      </c>
      <c r="C10" s="19">
        <v>150867730</v>
      </c>
    </row>
    <row r="11" spans="1:3" s="330" customFormat="1" ht="12" customHeight="1" x14ac:dyDescent="0.2">
      <c r="A11" s="329" t="s">
        <v>13</v>
      </c>
      <c r="B11" s="18" t="s">
        <v>14</v>
      </c>
      <c r="C11" s="19">
        <v>188652588</v>
      </c>
    </row>
    <row r="12" spans="1:3" s="330" customFormat="1" ht="12" customHeight="1" x14ac:dyDescent="0.2">
      <c r="A12" s="329" t="s">
        <v>15</v>
      </c>
      <c r="B12" s="18" t="s">
        <v>16</v>
      </c>
      <c r="C12" s="19">
        <v>9446092</v>
      </c>
    </row>
    <row r="13" spans="1:3" s="330" customFormat="1" ht="12" customHeight="1" x14ac:dyDescent="0.2">
      <c r="A13" s="329" t="s">
        <v>17</v>
      </c>
      <c r="B13" s="18" t="s">
        <v>434</v>
      </c>
      <c r="C13" s="19">
        <v>40000000</v>
      </c>
    </row>
    <row r="14" spans="1:3" s="328" customFormat="1" ht="12" customHeight="1" thickBot="1" x14ac:dyDescent="0.25">
      <c r="A14" s="331" t="s">
        <v>19</v>
      </c>
      <c r="B14" s="31" t="s">
        <v>20</v>
      </c>
      <c r="C14" s="19"/>
    </row>
    <row r="15" spans="1:3" s="328" customFormat="1" ht="12" customHeight="1" thickBot="1" x14ac:dyDescent="0.3">
      <c r="A15" s="326" t="s">
        <v>21</v>
      </c>
      <c r="B15" s="23" t="s">
        <v>22</v>
      </c>
      <c r="C15" s="12">
        <f>+C16+C17+C18+C19+C20</f>
        <v>0</v>
      </c>
    </row>
    <row r="16" spans="1:3" s="328" customFormat="1" ht="12" customHeight="1" x14ac:dyDescent="0.2">
      <c r="A16" s="327" t="s">
        <v>23</v>
      </c>
      <c r="B16" s="15" t="s">
        <v>24</v>
      </c>
      <c r="C16" s="16"/>
    </row>
    <row r="17" spans="1:3" s="328" customFormat="1" ht="12" customHeight="1" x14ac:dyDescent="0.2">
      <c r="A17" s="329" t="s">
        <v>25</v>
      </c>
      <c r="B17" s="18" t="s">
        <v>26</v>
      </c>
      <c r="C17" s="19"/>
    </row>
    <row r="18" spans="1:3" s="328" customFormat="1" ht="12" customHeight="1" x14ac:dyDescent="0.2">
      <c r="A18" s="329" t="s">
        <v>27</v>
      </c>
      <c r="B18" s="18" t="s">
        <v>28</v>
      </c>
      <c r="C18" s="19"/>
    </row>
    <row r="19" spans="1:3" s="328" customFormat="1" ht="12" customHeight="1" x14ac:dyDescent="0.2">
      <c r="A19" s="329" t="s">
        <v>29</v>
      </c>
      <c r="B19" s="18" t="s">
        <v>30</v>
      </c>
      <c r="C19" s="19"/>
    </row>
    <row r="20" spans="1:3" s="328" customFormat="1" ht="12" customHeight="1" x14ac:dyDescent="0.2">
      <c r="A20" s="329" t="s">
        <v>31</v>
      </c>
      <c r="B20" s="18" t="s">
        <v>436</v>
      </c>
      <c r="C20" s="19"/>
    </row>
    <row r="21" spans="1:3" s="330" customFormat="1" ht="12" customHeight="1" thickBot="1" x14ac:dyDescent="0.25">
      <c r="A21" s="331" t="s">
        <v>33</v>
      </c>
      <c r="B21" s="31" t="s">
        <v>34</v>
      </c>
      <c r="C21" s="24"/>
    </row>
    <row r="22" spans="1:3" s="330" customFormat="1" ht="12" customHeight="1" thickBot="1" x14ac:dyDescent="0.3">
      <c r="A22" s="326" t="s">
        <v>35</v>
      </c>
      <c r="B22" s="11" t="s">
        <v>36</v>
      </c>
      <c r="C22" s="12">
        <f>+C23+C24+C25+C26+C27</f>
        <v>9711870</v>
      </c>
    </row>
    <row r="23" spans="1:3" s="330" customFormat="1" ht="12" customHeight="1" x14ac:dyDescent="0.2">
      <c r="A23" s="327" t="s">
        <v>37</v>
      </c>
      <c r="B23" s="15" t="s">
        <v>38</v>
      </c>
      <c r="C23" s="16">
        <v>9711870</v>
      </c>
    </row>
    <row r="24" spans="1:3" s="328" customFormat="1" ht="12" customHeight="1" x14ac:dyDescent="0.2">
      <c r="A24" s="329" t="s">
        <v>39</v>
      </c>
      <c r="B24" s="18" t="s">
        <v>40</v>
      </c>
      <c r="C24" s="19"/>
    </row>
    <row r="25" spans="1:3" s="330" customFormat="1" ht="12" customHeight="1" x14ac:dyDescent="0.2">
      <c r="A25" s="329" t="s">
        <v>41</v>
      </c>
      <c r="B25" s="18" t="s">
        <v>42</v>
      </c>
      <c r="C25" s="19"/>
    </row>
    <row r="26" spans="1:3" s="330" customFormat="1" ht="12" customHeight="1" x14ac:dyDescent="0.2">
      <c r="A26" s="329" t="s">
        <v>43</v>
      </c>
      <c r="B26" s="18" t="s">
        <v>44</v>
      </c>
      <c r="C26" s="19"/>
    </row>
    <row r="27" spans="1:3" s="330" customFormat="1" ht="12" customHeight="1" x14ac:dyDescent="0.2">
      <c r="A27" s="329" t="s">
        <v>45</v>
      </c>
      <c r="B27" s="18" t="s">
        <v>46</v>
      </c>
      <c r="C27" s="19"/>
    </row>
    <row r="28" spans="1:3" s="330" customFormat="1" ht="12" customHeight="1" thickBot="1" x14ac:dyDescent="0.25">
      <c r="A28" s="331" t="s">
        <v>47</v>
      </c>
      <c r="B28" s="31" t="s">
        <v>464</v>
      </c>
      <c r="C28" s="24"/>
    </row>
    <row r="29" spans="1:3" s="330" customFormat="1" ht="12" customHeight="1" thickBot="1" x14ac:dyDescent="0.3">
      <c r="A29" s="326" t="s">
        <v>49</v>
      </c>
      <c r="B29" s="11" t="s">
        <v>438</v>
      </c>
      <c r="C29" s="28">
        <f>SUM(C30:C36)</f>
        <v>28000000</v>
      </c>
    </row>
    <row r="30" spans="1:3" s="330" customFormat="1" ht="12" customHeight="1" x14ac:dyDescent="0.2">
      <c r="A30" s="327" t="s">
        <v>51</v>
      </c>
      <c r="B30" s="15" t="str">
        <f>'[1]KV_1.1.sz.mell.'!B32</f>
        <v>Építményadó</v>
      </c>
      <c r="C30" s="16"/>
    </row>
    <row r="31" spans="1:3" s="330" customFormat="1" ht="12" customHeight="1" x14ac:dyDescent="0.2">
      <c r="A31" s="329" t="s">
        <v>53</v>
      </c>
      <c r="B31" s="15" t="str">
        <f>'[1]KV_1.1.sz.mell.'!B33</f>
        <v>Idegenforgalmi adó</v>
      </c>
      <c r="C31" s="19"/>
    </row>
    <row r="32" spans="1:3" s="330" customFormat="1" ht="12" customHeight="1" x14ac:dyDescent="0.2">
      <c r="A32" s="329" t="s">
        <v>55</v>
      </c>
      <c r="B32" s="15" t="str">
        <f>'[1]KV_1.1.sz.mell.'!B34</f>
        <v>Iparűzési adó</v>
      </c>
      <c r="C32" s="19">
        <v>23000000</v>
      </c>
    </row>
    <row r="33" spans="1:3" s="330" customFormat="1" ht="12" customHeight="1" x14ac:dyDescent="0.2">
      <c r="A33" s="329" t="s">
        <v>57</v>
      </c>
      <c r="B33" s="15" t="str">
        <f>'[1]KV_1.1.sz.mell.'!B35</f>
        <v xml:space="preserve">Talajterhelési díj </v>
      </c>
      <c r="C33" s="19">
        <v>200000</v>
      </c>
    </row>
    <row r="34" spans="1:3" s="330" customFormat="1" ht="12" customHeight="1" x14ac:dyDescent="0.2">
      <c r="A34" s="329" t="s">
        <v>59</v>
      </c>
      <c r="B34" s="15" t="str">
        <f>'[1]KV_1.1.sz.mell.'!B36</f>
        <v>Gépjárműadó</v>
      </c>
      <c r="C34" s="19"/>
    </row>
    <row r="35" spans="1:3" s="330" customFormat="1" ht="12" customHeight="1" x14ac:dyDescent="0.2">
      <c r="A35" s="329" t="s">
        <v>61</v>
      </c>
      <c r="B35" s="15" t="str">
        <f>'[1]KV_1.1.sz.mell.'!B37</f>
        <v>Egyéb közhatalmi bevételek, díjak</v>
      </c>
      <c r="C35" s="19">
        <v>800000</v>
      </c>
    </row>
    <row r="36" spans="1:3" s="330" customFormat="1" ht="12" customHeight="1" thickBot="1" x14ac:dyDescent="0.25">
      <c r="A36" s="331" t="s">
        <v>63</v>
      </c>
      <c r="B36" s="15" t="str">
        <f>'[1]KV_1.1.sz.mell.'!B38</f>
        <v>Kommunális adó</v>
      </c>
      <c r="C36" s="24">
        <v>4000000</v>
      </c>
    </row>
    <row r="37" spans="1:3" s="330" customFormat="1" ht="12" customHeight="1" thickBot="1" x14ac:dyDescent="0.3">
      <c r="A37" s="326" t="s">
        <v>65</v>
      </c>
      <c r="B37" s="11" t="s">
        <v>66</v>
      </c>
      <c r="C37" s="12">
        <f>SUM(C38:C48)</f>
        <v>42438836</v>
      </c>
    </row>
    <row r="38" spans="1:3" s="330" customFormat="1" ht="12" customHeight="1" x14ac:dyDescent="0.2">
      <c r="A38" s="327" t="s">
        <v>67</v>
      </c>
      <c r="B38" s="15" t="s">
        <v>68</v>
      </c>
      <c r="C38" s="16"/>
    </row>
    <row r="39" spans="1:3" s="330" customFormat="1" ht="12" customHeight="1" x14ac:dyDescent="0.2">
      <c r="A39" s="329" t="s">
        <v>69</v>
      </c>
      <c r="B39" s="18" t="s">
        <v>70</v>
      </c>
      <c r="C39" s="19">
        <v>1624550</v>
      </c>
    </row>
    <row r="40" spans="1:3" s="330" customFormat="1" ht="12" customHeight="1" x14ac:dyDescent="0.2">
      <c r="A40" s="329" t="s">
        <v>71</v>
      </c>
      <c r="B40" s="18" t="s">
        <v>72</v>
      </c>
      <c r="C40" s="19">
        <v>500000</v>
      </c>
    </row>
    <row r="41" spans="1:3" s="330" customFormat="1" ht="12" customHeight="1" x14ac:dyDescent="0.2">
      <c r="A41" s="329" t="s">
        <v>73</v>
      </c>
      <c r="B41" s="18" t="s">
        <v>74</v>
      </c>
      <c r="C41" s="19">
        <v>10000000</v>
      </c>
    </row>
    <row r="42" spans="1:3" s="330" customFormat="1" ht="12" customHeight="1" x14ac:dyDescent="0.2">
      <c r="A42" s="329" t="s">
        <v>75</v>
      </c>
      <c r="B42" s="18" t="s">
        <v>76</v>
      </c>
      <c r="C42" s="19">
        <v>26108671</v>
      </c>
    </row>
    <row r="43" spans="1:3" s="330" customFormat="1" ht="12" customHeight="1" x14ac:dyDescent="0.2">
      <c r="A43" s="329" t="s">
        <v>77</v>
      </c>
      <c r="B43" s="18" t="s">
        <v>78</v>
      </c>
      <c r="C43" s="19">
        <v>4205615</v>
      </c>
    </row>
    <row r="44" spans="1:3" s="330" customFormat="1" ht="12" customHeight="1" x14ac:dyDescent="0.2">
      <c r="A44" s="329" t="s">
        <v>79</v>
      </c>
      <c r="B44" s="18" t="s">
        <v>80</v>
      </c>
      <c r="C44" s="19"/>
    </row>
    <row r="45" spans="1:3" s="330" customFormat="1" ht="12" customHeight="1" x14ac:dyDescent="0.2">
      <c r="A45" s="329" t="s">
        <v>81</v>
      </c>
      <c r="B45" s="18" t="s">
        <v>82</v>
      </c>
      <c r="C45" s="19"/>
    </row>
    <row r="46" spans="1:3" s="330" customFormat="1" ht="12" customHeight="1" x14ac:dyDescent="0.2">
      <c r="A46" s="329" t="s">
        <v>83</v>
      </c>
      <c r="B46" s="18" t="s">
        <v>84</v>
      </c>
      <c r="C46" s="30"/>
    </row>
    <row r="47" spans="1:3" s="330" customFormat="1" ht="12" customHeight="1" x14ac:dyDescent="0.2">
      <c r="A47" s="331" t="s">
        <v>85</v>
      </c>
      <c r="B47" s="31" t="s">
        <v>86</v>
      </c>
      <c r="C47" s="32"/>
    </row>
    <row r="48" spans="1:3" s="330" customFormat="1" ht="12" customHeight="1" thickBot="1" x14ac:dyDescent="0.25">
      <c r="A48" s="331" t="s">
        <v>87</v>
      </c>
      <c r="B48" s="31" t="s">
        <v>88</v>
      </c>
      <c r="C48" s="332"/>
    </row>
    <row r="49" spans="1:3" s="330" customFormat="1" ht="12" customHeight="1" thickBot="1" x14ac:dyDescent="0.3">
      <c r="A49" s="326" t="s">
        <v>89</v>
      </c>
      <c r="B49" s="11" t="s">
        <v>90</v>
      </c>
      <c r="C49" s="12">
        <f>SUM(C50:C54)</f>
        <v>0</v>
      </c>
    </row>
    <row r="50" spans="1:3" s="330" customFormat="1" ht="12" customHeight="1" x14ac:dyDescent="0.2">
      <c r="A50" s="327" t="s">
        <v>91</v>
      </c>
      <c r="B50" s="15" t="s">
        <v>92</v>
      </c>
      <c r="C50" s="16"/>
    </row>
    <row r="51" spans="1:3" s="330" customFormat="1" ht="12" customHeight="1" x14ac:dyDescent="0.2">
      <c r="A51" s="329" t="s">
        <v>93</v>
      </c>
      <c r="B51" s="18" t="s">
        <v>94</v>
      </c>
      <c r="C51" s="19"/>
    </row>
    <row r="52" spans="1:3" s="330" customFormat="1" ht="12" customHeight="1" x14ac:dyDescent="0.2">
      <c r="A52" s="329" t="s">
        <v>95</v>
      </c>
      <c r="B52" s="18" t="s">
        <v>96</v>
      </c>
      <c r="C52" s="19"/>
    </row>
    <row r="53" spans="1:3" s="330" customFormat="1" ht="12" customHeight="1" x14ac:dyDescent="0.2">
      <c r="A53" s="329" t="s">
        <v>97</v>
      </c>
      <c r="B53" s="18" t="s">
        <v>98</v>
      </c>
      <c r="C53" s="24"/>
    </row>
    <row r="54" spans="1:3" s="330" customFormat="1" ht="12" customHeight="1" thickBot="1" x14ac:dyDescent="0.25">
      <c r="A54" s="331" t="s">
        <v>99</v>
      </c>
      <c r="B54" s="31" t="s">
        <v>100</v>
      </c>
      <c r="C54" s="32"/>
    </row>
    <row r="55" spans="1:3" s="330" customFormat="1" ht="12" customHeight="1" thickBot="1" x14ac:dyDescent="0.3">
      <c r="A55" s="326" t="s">
        <v>101</v>
      </c>
      <c r="B55" s="11" t="s">
        <v>102</v>
      </c>
      <c r="C55" s="12">
        <f>SUM(C56:C58)</f>
        <v>300122204</v>
      </c>
    </row>
    <row r="56" spans="1:3" s="330" customFormat="1" ht="12" customHeight="1" x14ac:dyDescent="0.2">
      <c r="A56" s="327" t="s">
        <v>103</v>
      </c>
      <c r="B56" s="15" t="s">
        <v>104</v>
      </c>
      <c r="C56" s="16"/>
    </row>
    <row r="57" spans="1:3" s="330" customFormat="1" ht="12" customHeight="1" x14ac:dyDescent="0.2">
      <c r="A57" s="329" t="s">
        <v>105</v>
      </c>
      <c r="B57" s="18" t="s">
        <v>106</v>
      </c>
      <c r="C57" s="19"/>
    </row>
    <row r="58" spans="1:3" s="330" customFormat="1" ht="12" customHeight="1" x14ac:dyDescent="0.2">
      <c r="A58" s="329" t="s">
        <v>107</v>
      </c>
      <c r="B58" s="18" t="s">
        <v>108</v>
      </c>
      <c r="C58" s="19">
        <v>300122204</v>
      </c>
    </row>
    <row r="59" spans="1:3" s="330" customFormat="1" ht="12" customHeight="1" thickBot="1" x14ac:dyDescent="0.25">
      <c r="A59" s="331" t="s">
        <v>109</v>
      </c>
      <c r="B59" s="31" t="s">
        <v>110</v>
      </c>
      <c r="C59" s="24"/>
    </row>
    <row r="60" spans="1:3" s="330" customFormat="1" ht="12" customHeight="1" thickBot="1" x14ac:dyDescent="0.3">
      <c r="A60" s="326" t="s">
        <v>111</v>
      </c>
      <c r="B60" s="23" t="s">
        <v>112</v>
      </c>
      <c r="C60" s="12">
        <f>SUM(C61:C63)</f>
        <v>15000000</v>
      </c>
    </row>
    <row r="61" spans="1:3" s="330" customFormat="1" ht="12" customHeight="1" x14ac:dyDescent="0.2">
      <c r="A61" s="327" t="s">
        <v>113</v>
      </c>
      <c r="B61" s="15" t="s">
        <v>114</v>
      </c>
      <c r="C61" s="30"/>
    </row>
    <row r="62" spans="1:3" s="330" customFormat="1" ht="12" customHeight="1" x14ac:dyDescent="0.2">
      <c r="A62" s="329" t="s">
        <v>115</v>
      </c>
      <c r="B62" s="18" t="s">
        <v>116</v>
      </c>
      <c r="C62" s="30"/>
    </row>
    <row r="63" spans="1:3" s="330" customFormat="1" ht="12" customHeight="1" x14ac:dyDescent="0.2">
      <c r="A63" s="329" t="s">
        <v>117</v>
      </c>
      <c r="B63" s="18" t="s">
        <v>118</v>
      </c>
      <c r="C63" s="30">
        <v>15000000</v>
      </c>
    </row>
    <row r="64" spans="1:3" s="330" customFormat="1" ht="12" customHeight="1" thickBot="1" x14ac:dyDescent="0.25">
      <c r="A64" s="331" t="s">
        <v>119</v>
      </c>
      <c r="B64" s="31" t="s">
        <v>120</v>
      </c>
      <c r="C64" s="30"/>
    </row>
    <row r="65" spans="1:3" s="330" customFormat="1" ht="12" customHeight="1" thickBot="1" x14ac:dyDescent="0.3">
      <c r="A65" s="326" t="s">
        <v>258</v>
      </c>
      <c r="B65" s="11" t="s">
        <v>122</v>
      </c>
      <c r="C65" s="28">
        <f>+C8+C15+C22+C29+C37+C49+C55+C60</f>
        <v>1013559300</v>
      </c>
    </row>
    <row r="66" spans="1:3" s="330" customFormat="1" ht="12" customHeight="1" thickBot="1" x14ac:dyDescent="0.2">
      <c r="A66" s="333" t="s">
        <v>444</v>
      </c>
      <c r="B66" s="23" t="s">
        <v>124</v>
      </c>
      <c r="C66" s="12">
        <f>SUM(C67:C69)</f>
        <v>0</v>
      </c>
    </row>
    <row r="67" spans="1:3" s="330" customFormat="1" ht="12" customHeight="1" x14ac:dyDescent="0.2">
      <c r="A67" s="327" t="s">
        <v>125</v>
      </c>
      <c r="B67" s="15" t="s">
        <v>126</v>
      </c>
      <c r="C67" s="30"/>
    </row>
    <row r="68" spans="1:3" s="330" customFormat="1" ht="12" customHeight="1" x14ac:dyDescent="0.2">
      <c r="A68" s="329" t="s">
        <v>127</v>
      </c>
      <c r="B68" s="18" t="s">
        <v>128</v>
      </c>
      <c r="C68" s="30"/>
    </row>
    <row r="69" spans="1:3" s="330" customFormat="1" ht="12" customHeight="1" thickBot="1" x14ac:dyDescent="0.25">
      <c r="A69" s="331" t="s">
        <v>129</v>
      </c>
      <c r="B69" s="334" t="s">
        <v>465</v>
      </c>
      <c r="C69" s="30"/>
    </row>
    <row r="70" spans="1:3" s="330" customFormat="1" ht="12" customHeight="1" thickBot="1" x14ac:dyDescent="0.2">
      <c r="A70" s="333" t="s">
        <v>131</v>
      </c>
      <c r="B70" s="23" t="s">
        <v>132</v>
      </c>
      <c r="C70" s="12">
        <f>SUM(C71:C74)</f>
        <v>0</v>
      </c>
    </row>
    <row r="71" spans="1:3" s="330" customFormat="1" ht="12" customHeight="1" x14ac:dyDescent="0.2">
      <c r="A71" s="327" t="s">
        <v>133</v>
      </c>
      <c r="B71" s="15" t="s">
        <v>134</v>
      </c>
      <c r="C71" s="30"/>
    </row>
    <row r="72" spans="1:3" s="330" customFormat="1" ht="12" customHeight="1" x14ac:dyDescent="0.2">
      <c r="A72" s="329" t="s">
        <v>135</v>
      </c>
      <c r="B72" s="18" t="s">
        <v>136</v>
      </c>
      <c r="C72" s="30"/>
    </row>
    <row r="73" spans="1:3" s="330" customFormat="1" ht="12" customHeight="1" x14ac:dyDescent="0.2">
      <c r="A73" s="329" t="s">
        <v>137</v>
      </c>
      <c r="B73" s="18" t="s">
        <v>138</v>
      </c>
      <c r="C73" s="30"/>
    </row>
    <row r="74" spans="1:3" s="330" customFormat="1" ht="12" customHeight="1" x14ac:dyDescent="0.25">
      <c r="A74" s="329" t="s">
        <v>139</v>
      </c>
      <c r="B74" s="20" t="s">
        <v>140</v>
      </c>
      <c r="C74" s="30"/>
    </row>
    <row r="75" spans="1:3" s="330" customFormat="1" ht="12" customHeight="1" thickBot="1" x14ac:dyDescent="0.2">
      <c r="A75" s="335" t="s">
        <v>141</v>
      </c>
      <c r="B75" s="90" t="s">
        <v>142</v>
      </c>
      <c r="C75" s="74">
        <f>SUM(C76:C77)</f>
        <v>552212923</v>
      </c>
    </row>
    <row r="76" spans="1:3" s="330" customFormat="1" ht="12" customHeight="1" x14ac:dyDescent="0.2">
      <c r="A76" s="327" t="s">
        <v>143</v>
      </c>
      <c r="B76" s="15" t="s">
        <v>144</v>
      </c>
      <c r="C76" s="30">
        <v>552212923</v>
      </c>
    </row>
    <row r="77" spans="1:3" s="330" customFormat="1" ht="12" customHeight="1" thickBot="1" x14ac:dyDescent="0.25">
      <c r="A77" s="331" t="s">
        <v>145</v>
      </c>
      <c r="B77" s="31" t="s">
        <v>146</v>
      </c>
      <c r="C77" s="30"/>
    </row>
    <row r="78" spans="1:3" s="328" customFormat="1" ht="12" customHeight="1" thickBot="1" x14ac:dyDescent="0.2">
      <c r="A78" s="333" t="s">
        <v>147</v>
      </c>
      <c r="B78" s="23" t="s">
        <v>148</v>
      </c>
      <c r="C78" s="12">
        <f>SUM(C79:C81)</f>
        <v>0</v>
      </c>
    </row>
    <row r="79" spans="1:3" s="330" customFormat="1" ht="12" customHeight="1" x14ac:dyDescent="0.2">
      <c r="A79" s="327" t="s">
        <v>149</v>
      </c>
      <c r="B79" s="15" t="s">
        <v>150</v>
      </c>
      <c r="C79" s="30"/>
    </row>
    <row r="80" spans="1:3" s="330" customFormat="1" ht="12" customHeight="1" x14ac:dyDescent="0.2">
      <c r="A80" s="329" t="s">
        <v>151</v>
      </c>
      <c r="B80" s="18" t="s">
        <v>152</v>
      </c>
      <c r="C80" s="30"/>
    </row>
    <row r="81" spans="1:3" s="330" customFormat="1" ht="12" customHeight="1" thickBot="1" x14ac:dyDescent="0.25">
      <c r="A81" s="331" t="s">
        <v>153</v>
      </c>
      <c r="B81" s="31" t="s">
        <v>154</v>
      </c>
      <c r="C81" s="30"/>
    </row>
    <row r="82" spans="1:3" s="330" customFormat="1" ht="12" customHeight="1" thickBot="1" x14ac:dyDescent="0.2">
      <c r="A82" s="333" t="s">
        <v>155</v>
      </c>
      <c r="B82" s="23" t="s">
        <v>156</v>
      </c>
      <c r="C82" s="12">
        <f>SUM(C83:C86)</f>
        <v>0</v>
      </c>
    </row>
    <row r="83" spans="1:3" s="330" customFormat="1" ht="12" customHeight="1" x14ac:dyDescent="0.2">
      <c r="A83" s="336" t="s">
        <v>157</v>
      </c>
      <c r="B83" s="15" t="s">
        <v>158</v>
      </c>
      <c r="C83" s="30"/>
    </row>
    <row r="84" spans="1:3" s="330" customFormat="1" ht="12" customHeight="1" x14ac:dyDescent="0.2">
      <c r="A84" s="337" t="s">
        <v>159</v>
      </c>
      <c r="B84" s="18" t="s">
        <v>160</v>
      </c>
      <c r="C84" s="30"/>
    </row>
    <row r="85" spans="1:3" s="330" customFormat="1" ht="12" customHeight="1" x14ac:dyDescent="0.2">
      <c r="A85" s="337" t="s">
        <v>161</v>
      </c>
      <c r="B85" s="18" t="s">
        <v>162</v>
      </c>
      <c r="C85" s="30"/>
    </row>
    <row r="86" spans="1:3" s="328" customFormat="1" ht="12" customHeight="1" thickBot="1" x14ac:dyDescent="0.25">
      <c r="A86" s="338" t="s">
        <v>163</v>
      </c>
      <c r="B86" s="31" t="s">
        <v>164</v>
      </c>
      <c r="C86" s="30"/>
    </row>
    <row r="87" spans="1:3" s="328" customFormat="1" ht="12" customHeight="1" thickBot="1" x14ac:dyDescent="0.2">
      <c r="A87" s="333" t="s">
        <v>165</v>
      </c>
      <c r="B87" s="23" t="s">
        <v>166</v>
      </c>
      <c r="C87" s="46"/>
    </row>
    <row r="88" spans="1:3" s="328" customFormat="1" ht="12" customHeight="1" thickBot="1" x14ac:dyDescent="0.2">
      <c r="A88" s="333" t="s">
        <v>446</v>
      </c>
      <c r="B88" s="23" t="s">
        <v>168</v>
      </c>
      <c r="C88" s="46"/>
    </row>
    <row r="89" spans="1:3" s="328" customFormat="1" ht="12" customHeight="1" thickBot="1" x14ac:dyDescent="0.2">
      <c r="A89" s="333" t="s">
        <v>447</v>
      </c>
      <c r="B89" s="47" t="s">
        <v>170</v>
      </c>
      <c r="C89" s="28">
        <f>+C66+C70+C75+C78+C82+C88+C87</f>
        <v>552212923</v>
      </c>
    </row>
    <row r="90" spans="1:3" s="328" customFormat="1" ht="12" customHeight="1" thickBot="1" x14ac:dyDescent="0.2">
      <c r="A90" s="335" t="s">
        <v>448</v>
      </c>
      <c r="B90" s="49" t="s">
        <v>449</v>
      </c>
      <c r="C90" s="28">
        <f>+C65+C89</f>
        <v>1565772223</v>
      </c>
    </row>
    <row r="91" spans="1:3" s="330" customFormat="1" ht="8.25" customHeight="1" thickBot="1" x14ac:dyDescent="0.3">
      <c r="A91" s="339"/>
      <c r="B91" s="340"/>
      <c r="C91" s="341"/>
    </row>
    <row r="92" spans="1:3" s="322" customFormat="1" ht="16.5" customHeight="1" thickBot="1" x14ac:dyDescent="0.3">
      <c r="A92" s="342"/>
      <c r="B92" s="343" t="s">
        <v>273</v>
      </c>
      <c r="C92" s="344"/>
    </row>
    <row r="93" spans="1:3" s="346" customFormat="1" ht="12" customHeight="1" thickBot="1" x14ac:dyDescent="0.3">
      <c r="A93" s="345" t="s">
        <v>7</v>
      </c>
      <c r="B93" s="59" t="s">
        <v>450</v>
      </c>
      <c r="C93" s="60">
        <f>+C94+C95+C96+C97+C98+C111</f>
        <v>1039107643</v>
      </c>
    </row>
    <row r="94" spans="1:3" ht="12" customHeight="1" x14ac:dyDescent="0.25">
      <c r="A94" s="347" t="s">
        <v>9</v>
      </c>
      <c r="B94" s="61" t="s">
        <v>177</v>
      </c>
      <c r="C94" s="62">
        <v>294625967</v>
      </c>
    </row>
    <row r="95" spans="1:3" ht="12" customHeight="1" x14ac:dyDescent="0.25">
      <c r="A95" s="329" t="s">
        <v>11</v>
      </c>
      <c r="B95" s="63" t="s">
        <v>178</v>
      </c>
      <c r="C95" s="19">
        <v>30710720</v>
      </c>
    </row>
    <row r="96" spans="1:3" ht="12" customHeight="1" x14ac:dyDescent="0.25">
      <c r="A96" s="329" t="s">
        <v>13</v>
      </c>
      <c r="B96" s="63" t="s">
        <v>179</v>
      </c>
      <c r="C96" s="24">
        <v>202793656</v>
      </c>
    </row>
    <row r="97" spans="1:3" ht="12" customHeight="1" x14ac:dyDescent="0.25">
      <c r="A97" s="329" t="s">
        <v>15</v>
      </c>
      <c r="B97" s="64" t="s">
        <v>180</v>
      </c>
      <c r="C97" s="24">
        <v>40286000</v>
      </c>
    </row>
    <row r="98" spans="1:3" ht="12" customHeight="1" x14ac:dyDescent="0.25">
      <c r="A98" s="329" t="s">
        <v>181</v>
      </c>
      <c r="B98" s="65" t="s">
        <v>182</v>
      </c>
      <c r="C98" s="24">
        <v>470691300</v>
      </c>
    </row>
    <row r="99" spans="1:3" ht="12" customHeight="1" x14ac:dyDescent="0.25">
      <c r="A99" s="329" t="s">
        <v>19</v>
      </c>
      <c r="B99" s="63" t="s">
        <v>451</v>
      </c>
      <c r="C99" s="24">
        <v>416817</v>
      </c>
    </row>
    <row r="100" spans="1:3" ht="12" customHeight="1" x14ac:dyDescent="0.2">
      <c r="A100" s="329" t="s">
        <v>184</v>
      </c>
      <c r="B100" s="67" t="s">
        <v>185</v>
      </c>
      <c r="C100" s="24"/>
    </row>
    <row r="101" spans="1:3" ht="12" customHeight="1" x14ac:dyDescent="0.2">
      <c r="A101" s="329" t="s">
        <v>186</v>
      </c>
      <c r="B101" s="67" t="s">
        <v>187</v>
      </c>
      <c r="C101" s="24"/>
    </row>
    <row r="102" spans="1:3" ht="12" customHeight="1" x14ac:dyDescent="0.2">
      <c r="A102" s="329" t="s">
        <v>188</v>
      </c>
      <c r="B102" s="67" t="s">
        <v>189</v>
      </c>
      <c r="C102" s="24"/>
    </row>
    <row r="103" spans="1:3" ht="12" customHeight="1" x14ac:dyDescent="0.25">
      <c r="A103" s="329" t="s">
        <v>190</v>
      </c>
      <c r="B103" s="68" t="s">
        <v>191</v>
      </c>
      <c r="C103" s="24"/>
    </row>
    <row r="104" spans="1:3" ht="12" customHeight="1" x14ac:dyDescent="0.25">
      <c r="A104" s="329" t="s">
        <v>192</v>
      </c>
      <c r="B104" s="68" t="s">
        <v>193</v>
      </c>
      <c r="C104" s="24"/>
    </row>
    <row r="105" spans="1:3" ht="12" customHeight="1" x14ac:dyDescent="0.2">
      <c r="A105" s="329" t="s">
        <v>194</v>
      </c>
      <c r="B105" s="67" t="s">
        <v>195</v>
      </c>
      <c r="C105" s="24">
        <v>432091296</v>
      </c>
    </row>
    <row r="106" spans="1:3" ht="12" customHeight="1" x14ac:dyDescent="0.2">
      <c r="A106" s="329" t="s">
        <v>196</v>
      </c>
      <c r="B106" s="67" t="s">
        <v>197</v>
      </c>
      <c r="C106" s="24"/>
    </row>
    <row r="107" spans="1:3" ht="12" customHeight="1" x14ac:dyDescent="0.25">
      <c r="A107" s="329" t="s">
        <v>198</v>
      </c>
      <c r="B107" s="68" t="s">
        <v>199</v>
      </c>
      <c r="C107" s="24"/>
    </row>
    <row r="108" spans="1:3" ht="12" customHeight="1" x14ac:dyDescent="0.25">
      <c r="A108" s="348" t="s">
        <v>200</v>
      </c>
      <c r="B108" s="66" t="s">
        <v>201</v>
      </c>
      <c r="C108" s="24"/>
    </row>
    <row r="109" spans="1:3" ht="12" customHeight="1" x14ac:dyDescent="0.25">
      <c r="A109" s="329" t="s">
        <v>202</v>
      </c>
      <c r="B109" s="66" t="s">
        <v>203</v>
      </c>
      <c r="C109" s="24"/>
    </row>
    <row r="110" spans="1:3" ht="12" customHeight="1" x14ac:dyDescent="0.25">
      <c r="A110" s="329" t="s">
        <v>204</v>
      </c>
      <c r="B110" s="68" t="s">
        <v>205</v>
      </c>
      <c r="C110" s="19">
        <v>38600004</v>
      </c>
    </row>
    <row r="111" spans="1:3" ht="12" customHeight="1" x14ac:dyDescent="0.25">
      <c r="A111" s="329" t="s">
        <v>206</v>
      </c>
      <c r="B111" s="64" t="s">
        <v>207</v>
      </c>
      <c r="C111" s="19"/>
    </row>
    <row r="112" spans="1:3" ht="12" customHeight="1" x14ac:dyDescent="0.25">
      <c r="A112" s="331" t="s">
        <v>208</v>
      </c>
      <c r="B112" s="63" t="s">
        <v>452</v>
      </c>
      <c r="C112" s="24"/>
    </row>
    <row r="113" spans="1:3" ht="12" customHeight="1" thickBot="1" x14ac:dyDescent="0.3">
      <c r="A113" s="349" t="s">
        <v>210</v>
      </c>
      <c r="B113" s="350" t="s">
        <v>453</v>
      </c>
      <c r="C113" s="71"/>
    </row>
    <row r="114" spans="1:3" ht="12" customHeight="1" thickBot="1" x14ac:dyDescent="0.3">
      <c r="A114" s="326" t="s">
        <v>21</v>
      </c>
      <c r="B114" s="93" t="s">
        <v>212</v>
      </c>
      <c r="C114" s="12">
        <f>+C115+C117+C119</f>
        <v>503802326</v>
      </c>
    </row>
    <row r="115" spans="1:3" ht="12" customHeight="1" x14ac:dyDescent="0.25">
      <c r="A115" s="327" t="s">
        <v>23</v>
      </c>
      <c r="B115" s="63" t="s">
        <v>213</v>
      </c>
      <c r="C115" s="16">
        <v>503802326</v>
      </c>
    </row>
    <row r="116" spans="1:3" ht="12" customHeight="1" x14ac:dyDescent="0.25">
      <c r="A116" s="327" t="s">
        <v>25</v>
      </c>
      <c r="B116" s="75" t="s">
        <v>214</v>
      </c>
      <c r="C116" s="16"/>
    </row>
    <row r="117" spans="1:3" ht="12" customHeight="1" x14ac:dyDescent="0.25">
      <c r="A117" s="327" t="s">
        <v>27</v>
      </c>
      <c r="B117" s="75" t="s">
        <v>215</v>
      </c>
      <c r="C117" s="19"/>
    </row>
    <row r="118" spans="1:3" ht="12" customHeight="1" x14ac:dyDescent="0.25">
      <c r="A118" s="327" t="s">
        <v>29</v>
      </c>
      <c r="B118" s="75" t="s">
        <v>216</v>
      </c>
      <c r="C118" s="76"/>
    </row>
    <row r="119" spans="1:3" ht="12" customHeight="1" x14ac:dyDescent="0.25">
      <c r="A119" s="327" t="s">
        <v>31</v>
      </c>
      <c r="B119" s="22" t="s">
        <v>335</v>
      </c>
      <c r="C119" s="76"/>
    </row>
    <row r="120" spans="1:3" ht="12" customHeight="1" x14ac:dyDescent="0.25">
      <c r="A120" s="327" t="s">
        <v>33</v>
      </c>
      <c r="B120" s="20" t="s">
        <v>218</v>
      </c>
      <c r="C120" s="76"/>
    </row>
    <row r="121" spans="1:3" ht="12" customHeight="1" x14ac:dyDescent="0.25">
      <c r="A121" s="327" t="s">
        <v>219</v>
      </c>
      <c r="B121" s="77" t="s">
        <v>220</v>
      </c>
      <c r="C121" s="76"/>
    </row>
    <row r="122" spans="1:3" ht="12" customHeight="1" x14ac:dyDescent="0.25">
      <c r="A122" s="327" t="s">
        <v>221</v>
      </c>
      <c r="B122" s="68" t="s">
        <v>193</v>
      </c>
      <c r="C122" s="76"/>
    </row>
    <row r="123" spans="1:3" ht="12" customHeight="1" x14ac:dyDescent="0.25">
      <c r="A123" s="327" t="s">
        <v>222</v>
      </c>
      <c r="B123" s="68" t="s">
        <v>223</v>
      </c>
      <c r="C123" s="76"/>
    </row>
    <row r="124" spans="1:3" ht="12" customHeight="1" x14ac:dyDescent="0.25">
      <c r="A124" s="327" t="s">
        <v>224</v>
      </c>
      <c r="B124" s="68" t="s">
        <v>225</v>
      </c>
      <c r="C124" s="76"/>
    </row>
    <row r="125" spans="1:3" ht="12" customHeight="1" x14ac:dyDescent="0.25">
      <c r="A125" s="327" t="s">
        <v>226</v>
      </c>
      <c r="B125" s="68" t="s">
        <v>199</v>
      </c>
      <c r="C125" s="76"/>
    </row>
    <row r="126" spans="1:3" ht="12" customHeight="1" x14ac:dyDescent="0.25">
      <c r="A126" s="327" t="s">
        <v>227</v>
      </c>
      <c r="B126" s="68" t="s">
        <v>228</v>
      </c>
      <c r="C126" s="76"/>
    </row>
    <row r="127" spans="1:3" ht="12" customHeight="1" thickBot="1" x14ac:dyDescent="0.3">
      <c r="A127" s="348" t="s">
        <v>229</v>
      </c>
      <c r="B127" s="68" t="s">
        <v>230</v>
      </c>
      <c r="C127" s="78"/>
    </row>
    <row r="128" spans="1:3" ht="12" customHeight="1" thickBot="1" x14ac:dyDescent="0.3">
      <c r="A128" s="326" t="s">
        <v>35</v>
      </c>
      <c r="B128" s="79" t="s">
        <v>231</v>
      </c>
      <c r="C128" s="12">
        <f>+C93+C114</f>
        <v>1542909969</v>
      </c>
    </row>
    <row r="129" spans="1:11" ht="12" customHeight="1" thickBot="1" x14ac:dyDescent="0.3">
      <c r="A129" s="326" t="s">
        <v>232</v>
      </c>
      <c r="B129" s="79" t="s">
        <v>233</v>
      </c>
      <c r="C129" s="12">
        <f>+C130+C131+C132</f>
        <v>0</v>
      </c>
    </row>
    <row r="130" spans="1:11" s="346" customFormat="1" ht="12" customHeight="1" x14ac:dyDescent="0.25">
      <c r="A130" s="327" t="s">
        <v>51</v>
      </c>
      <c r="B130" s="80" t="s">
        <v>454</v>
      </c>
      <c r="C130" s="76"/>
    </row>
    <row r="131" spans="1:11" ht="12" customHeight="1" x14ac:dyDescent="0.25">
      <c r="A131" s="327" t="s">
        <v>53</v>
      </c>
      <c r="B131" s="80" t="s">
        <v>235</v>
      </c>
      <c r="C131" s="76"/>
    </row>
    <row r="132" spans="1:11" ht="12" customHeight="1" thickBot="1" x14ac:dyDescent="0.3">
      <c r="A132" s="348" t="s">
        <v>55</v>
      </c>
      <c r="B132" s="81" t="s">
        <v>455</v>
      </c>
      <c r="C132" s="76"/>
    </row>
    <row r="133" spans="1:11" ht="12" customHeight="1" thickBot="1" x14ac:dyDescent="0.3">
      <c r="A133" s="326" t="s">
        <v>65</v>
      </c>
      <c r="B133" s="79" t="s">
        <v>237</v>
      </c>
      <c r="C133" s="12">
        <f>+C134+C135+C136+C137+C138+C139</f>
        <v>0</v>
      </c>
    </row>
    <row r="134" spans="1:11" ht="12" customHeight="1" x14ac:dyDescent="0.25">
      <c r="A134" s="327" t="s">
        <v>67</v>
      </c>
      <c r="B134" s="80" t="s">
        <v>238</v>
      </c>
      <c r="C134" s="76"/>
    </row>
    <row r="135" spans="1:11" ht="12" customHeight="1" x14ac:dyDescent="0.25">
      <c r="A135" s="327" t="s">
        <v>69</v>
      </c>
      <c r="B135" s="80" t="s">
        <v>239</v>
      </c>
      <c r="C135" s="76"/>
    </row>
    <row r="136" spans="1:11" ht="12" customHeight="1" x14ac:dyDescent="0.25">
      <c r="A136" s="327" t="s">
        <v>71</v>
      </c>
      <c r="B136" s="80" t="s">
        <v>240</v>
      </c>
      <c r="C136" s="76"/>
    </row>
    <row r="137" spans="1:11" ht="12" customHeight="1" x14ac:dyDescent="0.25">
      <c r="A137" s="327" t="s">
        <v>73</v>
      </c>
      <c r="B137" s="80" t="s">
        <v>456</v>
      </c>
      <c r="C137" s="76"/>
    </row>
    <row r="138" spans="1:11" ht="12" customHeight="1" x14ac:dyDescent="0.25">
      <c r="A138" s="327" t="s">
        <v>75</v>
      </c>
      <c r="B138" s="80" t="s">
        <v>242</v>
      </c>
      <c r="C138" s="76"/>
    </row>
    <row r="139" spans="1:11" s="346" customFormat="1" ht="12" customHeight="1" thickBot="1" x14ac:dyDescent="0.3">
      <c r="A139" s="348" t="s">
        <v>77</v>
      </c>
      <c r="B139" s="81" t="s">
        <v>243</v>
      </c>
      <c r="C139" s="76"/>
    </row>
    <row r="140" spans="1:11" ht="12" customHeight="1" thickBot="1" x14ac:dyDescent="0.3">
      <c r="A140" s="326" t="s">
        <v>89</v>
      </c>
      <c r="B140" s="79" t="s">
        <v>457</v>
      </c>
      <c r="C140" s="28">
        <f>+C141+C142+C144+C145+C143</f>
        <v>22862254</v>
      </c>
      <c r="K140" s="351"/>
    </row>
    <row r="141" spans="1:11" x14ac:dyDescent="0.25">
      <c r="A141" s="327" t="s">
        <v>91</v>
      </c>
      <c r="B141" s="80" t="s">
        <v>245</v>
      </c>
      <c r="C141" s="76"/>
    </row>
    <row r="142" spans="1:11" ht="12" customHeight="1" x14ac:dyDescent="0.25">
      <c r="A142" s="327" t="s">
        <v>93</v>
      </c>
      <c r="B142" s="80" t="s">
        <v>246</v>
      </c>
      <c r="C142" s="76">
        <v>22862254</v>
      </c>
    </row>
    <row r="143" spans="1:11" s="346" customFormat="1" ht="12" customHeight="1" x14ac:dyDescent="0.25">
      <c r="A143" s="327" t="s">
        <v>95</v>
      </c>
      <c r="B143" s="80" t="s">
        <v>459</v>
      </c>
      <c r="C143" s="76"/>
    </row>
    <row r="144" spans="1:11" s="346" customFormat="1" ht="12" customHeight="1" x14ac:dyDescent="0.25">
      <c r="A144" s="327" t="s">
        <v>97</v>
      </c>
      <c r="B144" s="80" t="s">
        <v>247</v>
      </c>
      <c r="C144" s="76"/>
    </row>
    <row r="145" spans="1:3" s="346" customFormat="1" ht="12" customHeight="1" thickBot="1" x14ac:dyDescent="0.3">
      <c r="A145" s="348" t="s">
        <v>99</v>
      </c>
      <c r="B145" s="81" t="s">
        <v>248</v>
      </c>
      <c r="C145" s="76"/>
    </row>
    <row r="146" spans="1:3" s="346" customFormat="1" ht="12" customHeight="1" thickBot="1" x14ac:dyDescent="0.3">
      <c r="A146" s="326" t="s">
        <v>249</v>
      </c>
      <c r="B146" s="79" t="s">
        <v>250</v>
      </c>
      <c r="C146" s="84">
        <f>+C147+C148+C149+C150+C151</f>
        <v>0</v>
      </c>
    </row>
    <row r="147" spans="1:3" s="346" customFormat="1" ht="12" customHeight="1" x14ac:dyDescent="0.25">
      <c r="A147" s="327" t="s">
        <v>103</v>
      </c>
      <c r="B147" s="80" t="s">
        <v>251</v>
      </c>
      <c r="C147" s="76"/>
    </row>
    <row r="148" spans="1:3" s="346" customFormat="1" ht="12" customHeight="1" x14ac:dyDescent="0.25">
      <c r="A148" s="327" t="s">
        <v>105</v>
      </c>
      <c r="B148" s="80" t="s">
        <v>252</v>
      </c>
      <c r="C148" s="76"/>
    </row>
    <row r="149" spans="1:3" s="346" customFormat="1" ht="12" customHeight="1" x14ac:dyDescent="0.25">
      <c r="A149" s="327" t="s">
        <v>107</v>
      </c>
      <c r="B149" s="80" t="s">
        <v>253</v>
      </c>
      <c r="C149" s="76"/>
    </row>
    <row r="150" spans="1:3" ht="12.75" customHeight="1" x14ac:dyDescent="0.25">
      <c r="A150" s="327" t="s">
        <v>109</v>
      </c>
      <c r="B150" s="80" t="s">
        <v>254</v>
      </c>
      <c r="C150" s="76"/>
    </row>
    <row r="151" spans="1:3" ht="12.75" customHeight="1" thickBot="1" x14ac:dyDescent="0.3">
      <c r="A151" s="348" t="s">
        <v>255</v>
      </c>
      <c r="B151" s="81" t="s">
        <v>256</v>
      </c>
      <c r="C151" s="78"/>
    </row>
    <row r="152" spans="1:3" ht="12.75" customHeight="1" thickBot="1" x14ac:dyDescent="0.3">
      <c r="A152" s="352" t="s">
        <v>111</v>
      </c>
      <c r="B152" s="79" t="s">
        <v>257</v>
      </c>
      <c r="C152" s="84"/>
    </row>
    <row r="153" spans="1:3" ht="12" customHeight="1" thickBot="1" x14ac:dyDescent="0.3">
      <c r="A153" s="352" t="s">
        <v>258</v>
      </c>
      <c r="B153" s="79" t="s">
        <v>259</v>
      </c>
      <c r="C153" s="84"/>
    </row>
    <row r="154" spans="1:3" ht="15.2" customHeight="1" thickBot="1" x14ac:dyDescent="0.3">
      <c r="A154" s="326" t="s">
        <v>260</v>
      </c>
      <c r="B154" s="79" t="s">
        <v>261</v>
      </c>
      <c r="C154" s="353">
        <f>+C129+C133+C140+C146+C152+C153</f>
        <v>22862254</v>
      </c>
    </row>
    <row r="155" spans="1:3" ht="15.75" thickBot="1" x14ac:dyDescent="0.3">
      <c r="A155" s="354" t="s">
        <v>262</v>
      </c>
      <c r="B155" s="355" t="s">
        <v>263</v>
      </c>
      <c r="C155" s="353">
        <f>+C128+C154</f>
        <v>1565772223</v>
      </c>
    </row>
    <row r="156" spans="1:3" ht="13.5" customHeight="1" thickBot="1" x14ac:dyDescent="0.3">
      <c r="C156" s="358">
        <f>C90-C155</f>
        <v>0</v>
      </c>
    </row>
    <row r="157" spans="1:3" ht="14.45" customHeight="1" thickBot="1" x14ac:dyDescent="0.3">
      <c r="A157" s="359" t="s">
        <v>460</v>
      </c>
      <c r="B157" s="360"/>
      <c r="C157" s="361">
        <v>35</v>
      </c>
    </row>
    <row r="158" spans="1:3" ht="15.75" thickBot="1" x14ac:dyDescent="0.3">
      <c r="A158" s="359" t="s">
        <v>461</v>
      </c>
      <c r="B158" s="360"/>
      <c r="C158" s="361">
        <v>176</v>
      </c>
    </row>
    <row r="159" spans="1:3" x14ac:dyDescent="0.25">
      <c r="A159" s="362"/>
      <c r="B159" s="363"/>
      <c r="C159" s="364"/>
    </row>
    <row r="160" spans="1:3" x14ac:dyDescent="0.25">
      <c r="A160" s="362"/>
      <c r="B160" s="363"/>
    </row>
    <row r="161" spans="1:3" x14ac:dyDescent="0.25">
      <c r="A161" s="362"/>
      <c r="B161" s="363"/>
      <c r="C161" s="364"/>
    </row>
    <row r="162" spans="1:3" x14ac:dyDescent="0.25">
      <c r="A162" s="362"/>
      <c r="B162" s="363"/>
      <c r="C162" s="364"/>
    </row>
    <row r="163" spans="1:3" x14ac:dyDescent="0.25">
      <c r="A163" s="362"/>
      <c r="B163" s="363"/>
      <c r="C163" s="364"/>
    </row>
    <row r="164" spans="1:3" x14ac:dyDescent="0.25">
      <c r="A164" s="362"/>
      <c r="B164" s="363"/>
      <c r="C164" s="364"/>
    </row>
    <row r="165" spans="1:3" x14ac:dyDescent="0.25">
      <c r="A165" s="362"/>
      <c r="B165" s="363"/>
      <c r="C165" s="364"/>
    </row>
    <row r="166" spans="1:3" x14ac:dyDescent="0.25">
      <c r="A166" s="362"/>
      <c r="B166" s="363"/>
      <c r="C166" s="364"/>
    </row>
    <row r="167" spans="1:3" x14ac:dyDescent="0.25">
      <c r="A167" s="362"/>
      <c r="B167" s="363"/>
      <c r="C167" s="364"/>
    </row>
    <row r="168" spans="1:3" x14ac:dyDescent="0.25">
      <c r="A168" s="362"/>
      <c r="B168" s="363"/>
      <c r="C168" s="364"/>
    </row>
    <row r="169" spans="1:3" x14ac:dyDescent="0.25">
      <c r="A169" s="362"/>
      <c r="B169" s="363"/>
      <c r="C169" s="364"/>
    </row>
    <row r="170" spans="1:3" x14ac:dyDescent="0.25">
      <c r="A170" s="362"/>
      <c r="B170" s="363"/>
      <c r="C170" s="364"/>
    </row>
    <row r="171" spans="1:3" x14ac:dyDescent="0.25">
      <c r="A171" s="362"/>
      <c r="B171" s="363"/>
      <c r="C171" s="364"/>
    </row>
    <row r="172" spans="1:3" x14ac:dyDescent="0.25">
      <c r="A172" s="362"/>
      <c r="B172" s="363"/>
      <c r="C172" s="364"/>
    </row>
    <row r="173" spans="1:3" x14ac:dyDescent="0.25">
      <c r="A173" s="362"/>
      <c r="B173" s="363"/>
      <c r="C173" s="364"/>
    </row>
    <row r="174" spans="1:3" x14ac:dyDescent="0.25">
      <c r="A174" s="362"/>
      <c r="B174" s="363"/>
      <c r="C174" s="364"/>
    </row>
    <row r="175" spans="1:3" x14ac:dyDescent="0.25">
      <c r="A175" s="362"/>
      <c r="B175" s="363"/>
      <c r="C175" s="364"/>
    </row>
    <row r="176" spans="1:3" x14ac:dyDescent="0.25">
      <c r="A176" s="362"/>
      <c r="B176" s="363"/>
      <c r="C176" s="364"/>
    </row>
    <row r="177" spans="1:3" x14ac:dyDescent="0.25">
      <c r="A177" s="362"/>
      <c r="B177" s="363"/>
      <c r="C177" s="364"/>
    </row>
    <row r="178" spans="1:3" x14ac:dyDescent="0.25">
      <c r="A178" s="362"/>
      <c r="B178" s="363"/>
      <c r="C178" s="364"/>
    </row>
  </sheetData>
  <mergeCells count="1"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workbookViewId="0">
      <selection activeCell="B1" sqref="B1:C1"/>
    </sheetView>
  </sheetViews>
  <sheetFormatPr defaultRowHeight="15" x14ac:dyDescent="0.25"/>
  <cols>
    <col min="1" max="1" width="16.7109375" style="356" customWidth="1"/>
    <col min="2" max="2" width="61.7109375" style="357" customWidth="1"/>
    <col min="3" max="3" width="21.42578125" style="365" customWidth="1"/>
    <col min="4" max="256" width="9.140625" style="318"/>
    <col min="257" max="257" width="16.7109375" style="318" customWidth="1"/>
    <col min="258" max="258" width="61.7109375" style="318" customWidth="1"/>
    <col min="259" max="259" width="21.42578125" style="318" customWidth="1"/>
    <col min="260" max="512" width="9.140625" style="318"/>
    <col min="513" max="513" width="16.7109375" style="318" customWidth="1"/>
    <col min="514" max="514" width="61.7109375" style="318" customWidth="1"/>
    <col min="515" max="515" width="21.42578125" style="318" customWidth="1"/>
    <col min="516" max="768" width="9.140625" style="318"/>
    <col min="769" max="769" width="16.7109375" style="318" customWidth="1"/>
    <col min="770" max="770" width="61.7109375" style="318" customWidth="1"/>
    <col min="771" max="771" width="21.42578125" style="318" customWidth="1"/>
    <col min="772" max="1024" width="9.140625" style="318"/>
    <col min="1025" max="1025" width="16.7109375" style="318" customWidth="1"/>
    <col min="1026" max="1026" width="61.7109375" style="318" customWidth="1"/>
    <col min="1027" max="1027" width="21.42578125" style="318" customWidth="1"/>
    <col min="1028" max="1280" width="9.140625" style="318"/>
    <col min="1281" max="1281" width="16.7109375" style="318" customWidth="1"/>
    <col min="1282" max="1282" width="61.7109375" style="318" customWidth="1"/>
    <col min="1283" max="1283" width="21.42578125" style="318" customWidth="1"/>
    <col min="1284" max="1536" width="9.140625" style="318"/>
    <col min="1537" max="1537" width="16.7109375" style="318" customWidth="1"/>
    <col min="1538" max="1538" width="61.7109375" style="318" customWidth="1"/>
    <col min="1539" max="1539" width="21.42578125" style="318" customWidth="1"/>
    <col min="1540" max="1792" width="9.140625" style="318"/>
    <col min="1793" max="1793" width="16.7109375" style="318" customWidth="1"/>
    <col min="1794" max="1794" width="61.7109375" style="318" customWidth="1"/>
    <col min="1795" max="1795" width="21.42578125" style="318" customWidth="1"/>
    <col min="1796" max="2048" width="9.140625" style="318"/>
    <col min="2049" max="2049" width="16.7109375" style="318" customWidth="1"/>
    <col min="2050" max="2050" width="61.7109375" style="318" customWidth="1"/>
    <col min="2051" max="2051" width="21.42578125" style="318" customWidth="1"/>
    <col min="2052" max="2304" width="9.140625" style="318"/>
    <col min="2305" max="2305" width="16.7109375" style="318" customWidth="1"/>
    <col min="2306" max="2306" width="61.7109375" style="318" customWidth="1"/>
    <col min="2307" max="2307" width="21.42578125" style="318" customWidth="1"/>
    <col min="2308" max="2560" width="9.140625" style="318"/>
    <col min="2561" max="2561" width="16.7109375" style="318" customWidth="1"/>
    <col min="2562" max="2562" width="61.7109375" style="318" customWidth="1"/>
    <col min="2563" max="2563" width="21.42578125" style="318" customWidth="1"/>
    <col min="2564" max="2816" width="9.140625" style="318"/>
    <col min="2817" max="2817" width="16.7109375" style="318" customWidth="1"/>
    <col min="2818" max="2818" width="61.7109375" style="318" customWidth="1"/>
    <col min="2819" max="2819" width="21.42578125" style="318" customWidth="1"/>
    <col min="2820" max="3072" width="9.140625" style="318"/>
    <col min="3073" max="3073" width="16.7109375" style="318" customWidth="1"/>
    <col min="3074" max="3074" width="61.7109375" style="318" customWidth="1"/>
    <col min="3075" max="3075" width="21.42578125" style="318" customWidth="1"/>
    <col min="3076" max="3328" width="9.140625" style="318"/>
    <col min="3329" max="3329" width="16.7109375" style="318" customWidth="1"/>
    <col min="3330" max="3330" width="61.7109375" style="318" customWidth="1"/>
    <col min="3331" max="3331" width="21.42578125" style="318" customWidth="1"/>
    <col min="3332" max="3584" width="9.140625" style="318"/>
    <col min="3585" max="3585" width="16.7109375" style="318" customWidth="1"/>
    <col min="3586" max="3586" width="61.7109375" style="318" customWidth="1"/>
    <col min="3587" max="3587" width="21.42578125" style="318" customWidth="1"/>
    <col min="3588" max="3840" width="9.140625" style="318"/>
    <col min="3841" max="3841" width="16.7109375" style="318" customWidth="1"/>
    <col min="3842" max="3842" width="61.7109375" style="318" customWidth="1"/>
    <col min="3843" max="3843" width="21.42578125" style="318" customWidth="1"/>
    <col min="3844" max="4096" width="9.140625" style="318"/>
    <col min="4097" max="4097" width="16.7109375" style="318" customWidth="1"/>
    <col min="4098" max="4098" width="61.7109375" style="318" customWidth="1"/>
    <col min="4099" max="4099" width="21.42578125" style="318" customWidth="1"/>
    <col min="4100" max="4352" width="9.140625" style="318"/>
    <col min="4353" max="4353" width="16.7109375" style="318" customWidth="1"/>
    <col min="4354" max="4354" width="61.7109375" style="318" customWidth="1"/>
    <col min="4355" max="4355" width="21.42578125" style="318" customWidth="1"/>
    <col min="4356" max="4608" width="9.140625" style="318"/>
    <col min="4609" max="4609" width="16.7109375" style="318" customWidth="1"/>
    <col min="4610" max="4610" width="61.7109375" style="318" customWidth="1"/>
    <col min="4611" max="4611" width="21.42578125" style="318" customWidth="1"/>
    <col min="4612" max="4864" width="9.140625" style="318"/>
    <col min="4865" max="4865" width="16.7109375" style="318" customWidth="1"/>
    <col min="4866" max="4866" width="61.7109375" style="318" customWidth="1"/>
    <col min="4867" max="4867" width="21.42578125" style="318" customWidth="1"/>
    <col min="4868" max="5120" width="9.140625" style="318"/>
    <col min="5121" max="5121" width="16.7109375" style="318" customWidth="1"/>
    <col min="5122" max="5122" width="61.7109375" style="318" customWidth="1"/>
    <col min="5123" max="5123" width="21.42578125" style="318" customWidth="1"/>
    <col min="5124" max="5376" width="9.140625" style="318"/>
    <col min="5377" max="5377" width="16.7109375" style="318" customWidth="1"/>
    <col min="5378" max="5378" width="61.7109375" style="318" customWidth="1"/>
    <col min="5379" max="5379" width="21.42578125" style="318" customWidth="1"/>
    <col min="5380" max="5632" width="9.140625" style="318"/>
    <col min="5633" max="5633" width="16.7109375" style="318" customWidth="1"/>
    <col min="5634" max="5634" width="61.7109375" style="318" customWidth="1"/>
    <col min="5635" max="5635" width="21.42578125" style="318" customWidth="1"/>
    <col min="5636" max="5888" width="9.140625" style="318"/>
    <col min="5889" max="5889" width="16.7109375" style="318" customWidth="1"/>
    <col min="5890" max="5890" width="61.7109375" style="318" customWidth="1"/>
    <col min="5891" max="5891" width="21.42578125" style="318" customWidth="1"/>
    <col min="5892" max="6144" width="9.140625" style="318"/>
    <col min="6145" max="6145" width="16.7109375" style="318" customWidth="1"/>
    <col min="6146" max="6146" width="61.7109375" style="318" customWidth="1"/>
    <col min="6147" max="6147" width="21.42578125" style="318" customWidth="1"/>
    <col min="6148" max="6400" width="9.140625" style="318"/>
    <col min="6401" max="6401" width="16.7109375" style="318" customWidth="1"/>
    <col min="6402" max="6402" width="61.7109375" style="318" customWidth="1"/>
    <col min="6403" max="6403" width="21.42578125" style="318" customWidth="1"/>
    <col min="6404" max="6656" width="9.140625" style="318"/>
    <col min="6657" max="6657" width="16.7109375" style="318" customWidth="1"/>
    <col min="6658" max="6658" width="61.7109375" style="318" customWidth="1"/>
    <col min="6659" max="6659" width="21.42578125" style="318" customWidth="1"/>
    <col min="6660" max="6912" width="9.140625" style="318"/>
    <col min="6913" max="6913" width="16.7109375" style="318" customWidth="1"/>
    <col min="6914" max="6914" width="61.7109375" style="318" customWidth="1"/>
    <col min="6915" max="6915" width="21.42578125" style="318" customWidth="1"/>
    <col min="6916" max="7168" width="9.140625" style="318"/>
    <col min="7169" max="7169" width="16.7109375" style="318" customWidth="1"/>
    <col min="7170" max="7170" width="61.7109375" style="318" customWidth="1"/>
    <col min="7171" max="7171" width="21.42578125" style="318" customWidth="1"/>
    <col min="7172" max="7424" width="9.140625" style="318"/>
    <col min="7425" max="7425" width="16.7109375" style="318" customWidth="1"/>
    <col min="7426" max="7426" width="61.7109375" style="318" customWidth="1"/>
    <col min="7427" max="7427" width="21.42578125" style="318" customWidth="1"/>
    <col min="7428" max="7680" width="9.140625" style="318"/>
    <col min="7681" max="7681" width="16.7109375" style="318" customWidth="1"/>
    <col min="7682" max="7682" width="61.7109375" style="318" customWidth="1"/>
    <col min="7683" max="7683" width="21.42578125" style="318" customWidth="1"/>
    <col min="7684" max="7936" width="9.140625" style="318"/>
    <col min="7937" max="7937" width="16.7109375" style="318" customWidth="1"/>
    <col min="7938" max="7938" width="61.7109375" style="318" customWidth="1"/>
    <col min="7939" max="7939" width="21.42578125" style="318" customWidth="1"/>
    <col min="7940" max="8192" width="9.140625" style="318"/>
    <col min="8193" max="8193" width="16.7109375" style="318" customWidth="1"/>
    <col min="8194" max="8194" width="61.7109375" style="318" customWidth="1"/>
    <col min="8195" max="8195" width="21.42578125" style="318" customWidth="1"/>
    <col min="8196" max="8448" width="9.140625" style="318"/>
    <col min="8449" max="8449" width="16.7109375" style="318" customWidth="1"/>
    <col min="8450" max="8450" width="61.7109375" style="318" customWidth="1"/>
    <col min="8451" max="8451" width="21.42578125" style="318" customWidth="1"/>
    <col min="8452" max="8704" width="9.140625" style="318"/>
    <col min="8705" max="8705" width="16.7109375" style="318" customWidth="1"/>
    <col min="8706" max="8706" width="61.7109375" style="318" customWidth="1"/>
    <col min="8707" max="8707" width="21.42578125" style="318" customWidth="1"/>
    <col min="8708" max="8960" width="9.140625" style="318"/>
    <col min="8961" max="8961" width="16.7109375" style="318" customWidth="1"/>
    <col min="8962" max="8962" width="61.7109375" style="318" customWidth="1"/>
    <col min="8963" max="8963" width="21.42578125" style="318" customWidth="1"/>
    <col min="8964" max="9216" width="9.140625" style="318"/>
    <col min="9217" max="9217" width="16.7109375" style="318" customWidth="1"/>
    <col min="9218" max="9218" width="61.7109375" style="318" customWidth="1"/>
    <col min="9219" max="9219" width="21.42578125" style="318" customWidth="1"/>
    <col min="9220" max="9472" width="9.140625" style="318"/>
    <col min="9473" max="9473" width="16.7109375" style="318" customWidth="1"/>
    <col min="9474" max="9474" width="61.7109375" style="318" customWidth="1"/>
    <col min="9475" max="9475" width="21.42578125" style="318" customWidth="1"/>
    <col min="9476" max="9728" width="9.140625" style="318"/>
    <col min="9729" max="9729" width="16.7109375" style="318" customWidth="1"/>
    <col min="9730" max="9730" width="61.7109375" style="318" customWidth="1"/>
    <col min="9731" max="9731" width="21.42578125" style="318" customWidth="1"/>
    <col min="9732" max="9984" width="9.140625" style="318"/>
    <col min="9985" max="9985" width="16.7109375" style="318" customWidth="1"/>
    <col min="9986" max="9986" width="61.7109375" style="318" customWidth="1"/>
    <col min="9987" max="9987" width="21.42578125" style="318" customWidth="1"/>
    <col min="9988" max="10240" width="9.140625" style="318"/>
    <col min="10241" max="10241" width="16.7109375" style="318" customWidth="1"/>
    <col min="10242" max="10242" width="61.7109375" style="318" customWidth="1"/>
    <col min="10243" max="10243" width="21.42578125" style="318" customWidth="1"/>
    <col min="10244" max="10496" width="9.140625" style="318"/>
    <col min="10497" max="10497" width="16.7109375" style="318" customWidth="1"/>
    <col min="10498" max="10498" width="61.7109375" style="318" customWidth="1"/>
    <col min="10499" max="10499" width="21.42578125" style="318" customWidth="1"/>
    <col min="10500" max="10752" width="9.140625" style="318"/>
    <col min="10753" max="10753" width="16.7109375" style="318" customWidth="1"/>
    <col min="10754" max="10754" width="61.7109375" style="318" customWidth="1"/>
    <col min="10755" max="10755" width="21.42578125" style="318" customWidth="1"/>
    <col min="10756" max="11008" width="9.140625" style="318"/>
    <col min="11009" max="11009" width="16.7109375" style="318" customWidth="1"/>
    <col min="11010" max="11010" width="61.7109375" style="318" customWidth="1"/>
    <col min="11011" max="11011" width="21.42578125" style="318" customWidth="1"/>
    <col min="11012" max="11264" width="9.140625" style="318"/>
    <col min="11265" max="11265" width="16.7109375" style="318" customWidth="1"/>
    <col min="11266" max="11266" width="61.7109375" style="318" customWidth="1"/>
    <col min="11267" max="11267" width="21.42578125" style="318" customWidth="1"/>
    <col min="11268" max="11520" width="9.140625" style="318"/>
    <col min="11521" max="11521" width="16.7109375" style="318" customWidth="1"/>
    <col min="11522" max="11522" width="61.7109375" style="318" customWidth="1"/>
    <col min="11523" max="11523" width="21.42578125" style="318" customWidth="1"/>
    <col min="11524" max="11776" width="9.140625" style="318"/>
    <col min="11777" max="11777" width="16.7109375" style="318" customWidth="1"/>
    <col min="11778" max="11778" width="61.7109375" style="318" customWidth="1"/>
    <col min="11779" max="11779" width="21.42578125" style="318" customWidth="1"/>
    <col min="11780" max="12032" width="9.140625" style="318"/>
    <col min="12033" max="12033" width="16.7109375" style="318" customWidth="1"/>
    <col min="12034" max="12034" width="61.7109375" style="318" customWidth="1"/>
    <col min="12035" max="12035" width="21.42578125" style="318" customWidth="1"/>
    <col min="12036" max="12288" width="9.140625" style="318"/>
    <col min="12289" max="12289" width="16.7109375" style="318" customWidth="1"/>
    <col min="12290" max="12290" width="61.7109375" style="318" customWidth="1"/>
    <col min="12291" max="12291" width="21.42578125" style="318" customWidth="1"/>
    <col min="12292" max="12544" width="9.140625" style="318"/>
    <col min="12545" max="12545" width="16.7109375" style="318" customWidth="1"/>
    <col min="12546" max="12546" width="61.7109375" style="318" customWidth="1"/>
    <col min="12547" max="12547" width="21.42578125" style="318" customWidth="1"/>
    <col min="12548" max="12800" width="9.140625" style="318"/>
    <col min="12801" max="12801" width="16.7109375" style="318" customWidth="1"/>
    <col min="12802" max="12802" width="61.7109375" style="318" customWidth="1"/>
    <col min="12803" max="12803" width="21.42578125" style="318" customWidth="1"/>
    <col min="12804" max="13056" width="9.140625" style="318"/>
    <col min="13057" max="13057" width="16.7109375" style="318" customWidth="1"/>
    <col min="13058" max="13058" width="61.7109375" style="318" customWidth="1"/>
    <col min="13059" max="13059" width="21.42578125" style="318" customWidth="1"/>
    <col min="13060" max="13312" width="9.140625" style="318"/>
    <col min="13313" max="13313" width="16.7109375" style="318" customWidth="1"/>
    <col min="13314" max="13314" width="61.7109375" style="318" customWidth="1"/>
    <col min="13315" max="13315" width="21.42578125" style="318" customWidth="1"/>
    <col min="13316" max="13568" width="9.140625" style="318"/>
    <col min="13569" max="13569" width="16.7109375" style="318" customWidth="1"/>
    <col min="13570" max="13570" width="61.7109375" style="318" customWidth="1"/>
    <col min="13571" max="13571" width="21.42578125" style="318" customWidth="1"/>
    <col min="13572" max="13824" width="9.140625" style="318"/>
    <col min="13825" max="13825" width="16.7109375" style="318" customWidth="1"/>
    <col min="13826" max="13826" width="61.7109375" style="318" customWidth="1"/>
    <col min="13827" max="13827" width="21.42578125" style="318" customWidth="1"/>
    <col min="13828" max="14080" width="9.140625" style="318"/>
    <col min="14081" max="14081" width="16.7109375" style="318" customWidth="1"/>
    <col min="14082" max="14082" width="61.7109375" style="318" customWidth="1"/>
    <col min="14083" max="14083" width="21.42578125" style="318" customWidth="1"/>
    <col min="14084" max="14336" width="9.140625" style="318"/>
    <col min="14337" max="14337" width="16.7109375" style="318" customWidth="1"/>
    <col min="14338" max="14338" width="61.7109375" style="318" customWidth="1"/>
    <col min="14339" max="14339" width="21.42578125" style="318" customWidth="1"/>
    <col min="14340" max="14592" width="9.140625" style="318"/>
    <col min="14593" max="14593" width="16.7109375" style="318" customWidth="1"/>
    <col min="14594" max="14594" width="61.7109375" style="318" customWidth="1"/>
    <col min="14595" max="14595" width="21.42578125" style="318" customWidth="1"/>
    <col min="14596" max="14848" width="9.140625" style="318"/>
    <col min="14849" max="14849" width="16.7109375" style="318" customWidth="1"/>
    <col min="14850" max="14850" width="61.7109375" style="318" customWidth="1"/>
    <col min="14851" max="14851" width="21.42578125" style="318" customWidth="1"/>
    <col min="14852" max="15104" width="9.140625" style="318"/>
    <col min="15105" max="15105" width="16.7109375" style="318" customWidth="1"/>
    <col min="15106" max="15106" width="61.7109375" style="318" customWidth="1"/>
    <col min="15107" max="15107" width="21.42578125" style="318" customWidth="1"/>
    <col min="15108" max="15360" width="9.140625" style="318"/>
    <col min="15361" max="15361" width="16.7109375" style="318" customWidth="1"/>
    <col min="15362" max="15362" width="61.7109375" style="318" customWidth="1"/>
    <col min="15363" max="15363" width="21.42578125" style="318" customWidth="1"/>
    <col min="15364" max="15616" width="9.140625" style="318"/>
    <col min="15617" max="15617" width="16.7109375" style="318" customWidth="1"/>
    <col min="15618" max="15618" width="61.7109375" style="318" customWidth="1"/>
    <col min="15619" max="15619" width="21.42578125" style="318" customWidth="1"/>
    <col min="15620" max="15872" width="9.140625" style="318"/>
    <col min="15873" max="15873" width="16.7109375" style="318" customWidth="1"/>
    <col min="15874" max="15874" width="61.7109375" style="318" customWidth="1"/>
    <col min="15875" max="15875" width="21.42578125" style="318" customWidth="1"/>
    <col min="15876" max="16128" width="9.140625" style="318"/>
    <col min="16129" max="16129" width="16.7109375" style="318" customWidth="1"/>
    <col min="16130" max="16130" width="61.7109375" style="318" customWidth="1"/>
    <col min="16131" max="16131" width="21.42578125" style="318" customWidth="1"/>
    <col min="16132" max="16384" width="9.140625" style="318"/>
  </cols>
  <sheetData>
    <row r="1" spans="1:3" s="304" customFormat="1" ht="23.25" customHeight="1" thickBot="1" x14ac:dyDescent="0.3">
      <c r="A1" s="303"/>
      <c r="B1" s="732" t="s">
        <v>552</v>
      </c>
      <c r="C1" s="732"/>
    </row>
    <row r="2" spans="1:3" s="308" customFormat="1" ht="21.2" customHeight="1" x14ac:dyDescent="0.25">
      <c r="A2" s="305" t="s">
        <v>274</v>
      </c>
      <c r="B2" s="306" t="str">
        <f>CONCATENATE([2]ALAPADATOK!A3)</f>
        <v>Demecser Város Önkormányzata</v>
      </c>
      <c r="C2" s="307" t="s">
        <v>429</v>
      </c>
    </row>
    <row r="3" spans="1:3" s="308" customFormat="1" ht="16.5" thickBot="1" x14ac:dyDescent="0.3">
      <c r="A3" s="309" t="s">
        <v>430</v>
      </c>
      <c r="B3" s="310" t="s">
        <v>466</v>
      </c>
      <c r="C3" s="311" t="s">
        <v>467</v>
      </c>
    </row>
    <row r="4" spans="1:3" s="314" customFormat="1" ht="15.95" customHeight="1" thickBot="1" x14ac:dyDescent="0.3">
      <c r="A4" s="312"/>
      <c r="B4" s="312"/>
      <c r="C4" s="313" t="s">
        <v>545</v>
      </c>
    </row>
    <row r="5" spans="1:3" ht="15.75" thickBot="1" x14ac:dyDescent="0.3">
      <c r="A5" s="315" t="s">
        <v>432</v>
      </c>
      <c r="B5" s="316" t="s">
        <v>433</v>
      </c>
      <c r="C5" s="317" t="s">
        <v>405</v>
      </c>
    </row>
    <row r="6" spans="1:3" s="322" customFormat="1" ht="12.95" customHeight="1" thickBot="1" x14ac:dyDescent="0.3">
      <c r="A6" s="319"/>
      <c r="B6" s="320" t="s">
        <v>5</v>
      </c>
      <c r="C6" s="321" t="s">
        <v>6</v>
      </c>
    </row>
    <row r="7" spans="1:3" s="322" customFormat="1" ht="15.95" customHeight="1" thickBot="1" x14ac:dyDescent="0.3">
      <c r="A7" s="366"/>
      <c r="B7" s="367" t="s">
        <v>272</v>
      </c>
      <c r="C7" s="368"/>
    </row>
    <row r="8" spans="1:3" s="322" customFormat="1" ht="12" customHeight="1" thickBot="1" x14ac:dyDescent="0.3">
      <c r="A8" s="326" t="s">
        <v>7</v>
      </c>
      <c r="B8" s="11" t="s">
        <v>8</v>
      </c>
      <c r="C8" s="12">
        <f>+C9+C10+C11+C12+C13+C14</f>
        <v>0</v>
      </c>
    </row>
    <row r="9" spans="1:3" s="328" customFormat="1" ht="12" customHeight="1" x14ac:dyDescent="0.2">
      <c r="A9" s="327" t="s">
        <v>9</v>
      </c>
      <c r="B9" s="15" t="s">
        <v>10</v>
      </c>
      <c r="C9" s="16"/>
    </row>
    <row r="10" spans="1:3" s="330" customFormat="1" ht="12" customHeight="1" x14ac:dyDescent="0.2">
      <c r="A10" s="329" t="s">
        <v>11</v>
      </c>
      <c r="B10" s="18" t="s">
        <v>12</v>
      </c>
      <c r="C10" s="19"/>
    </row>
    <row r="11" spans="1:3" s="330" customFormat="1" ht="12" customHeight="1" x14ac:dyDescent="0.2">
      <c r="A11" s="329" t="s">
        <v>13</v>
      </c>
      <c r="B11" s="18" t="s">
        <v>14</v>
      </c>
      <c r="C11" s="19"/>
    </row>
    <row r="12" spans="1:3" s="330" customFormat="1" ht="12" customHeight="1" x14ac:dyDescent="0.2">
      <c r="A12" s="329" t="s">
        <v>15</v>
      </c>
      <c r="B12" s="18" t="s">
        <v>16</v>
      </c>
      <c r="C12" s="19"/>
    </row>
    <row r="13" spans="1:3" s="330" customFormat="1" ht="12" customHeight="1" x14ac:dyDescent="0.2">
      <c r="A13" s="329" t="s">
        <v>17</v>
      </c>
      <c r="B13" s="18" t="s">
        <v>434</v>
      </c>
      <c r="C13" s="19"/>
    </row>
    <row r="14" spans="1:3" s="328" customFormat="1" ht="12" customHeight="1" thickBot="1" x14ac:dyDescent="0.25">
      <c r="A14" s="331" t="s">
        <v>19</v>
      </c>
      <c r="B14" s="31" t="s">
        <v>20</v>
      </c>
      <c r="C14" s="19"/>
    </row>
    <row r="15" spans="1:3" s="328" customFormat="1" ht="12" customHeight="1" thickBot="1" x14ac:dyDescent="0.3">
      <c r="A15" s="326" t="s">
        <v>21</v>
      </c>
      <c r="B15" s="23" t="s">
        <v>22</v>
      </c>
      <c r="C15" s="12">
        <f>+C16+C17+C18+C19+C20</f>
        <v>0</v>
      </c>
    </row>
    <row r="16" spans="1:3" s="328" customFormat="1" ht="12" customHeight="1" x14ac:dyDescent="0.2">
      <c r="A16" s="327" t="s">
        <v>23</v>
      </c>
      <c r="B16" s="15" t="s">
        <v>24</v>
      </c>
      <c r="C16" s="16"/>
    </row>
    <row r="17" spans="1:3" s="328" customFormat="1" ht="12" customHeight="1" x14ac:dyDescent="0.2">
      <c r="A17" s="329" t="s">
        <v>25</v>
      </c>
      <c r="B17" s="18" t="s">
        <v>26</v>
      </c>
      <c r="C17" s="19"/>
    </row>
    <row r="18" spans="1:3" s="328" customFormat="1" ht="12" customHeight="1" x14ac:dyDescent="0.2">
      <c r="A18" s="329" t="s">
        <v>27</v>
      </c>
      <c r="B18" s="18" t="s">
        <v>28</v>
      </c>
      <c r="C18" s="19"/>
    </row>
    <row r="19" spans="1:3" s="328" customFormat="1" ht="12" customHeight="1" x14ac:dyDescent="0.2">
      <c r="A19" s="329" t="s">
        <v>29</v>
      </c>
      <c r="B19" s="18" t="s">
        <v>30</v>
      </c>
      <c r="C19" s="19"/>
    </row>
    <row r="20" spans="1:3" s="328" customFormat="1" ht="12" customHeight="1" x14ac:dyDescent="0.2">
      <c r="A20" s="329" t="s">
        <v>31</v>
      </c>
      <c r="B20" s="18" t="s">
        <v>436</v>
      </c>
      <c r="C20" s="19"/>
    </row>
    <row r="21" spans="1:3" s="330" customFormat="1" ht="12" customHeight="1" thickBot="1" x14ac:dyDescent="0.25">
      <c r="A21" s="331" t="s">
        <v>33</v>
      </c>
      <c r="B21" s="31" t="s">
        <v>34</v>
      </c>
      <c r="C21" s="24"/>
    </row>
    <row r="22" spans="1:3" s="330" customFormat="1" ht="12" customHeight="1" thickBot="1" x14ac:dyDescent="0.3">
      <c r="A22" s="326" t="s">
        <v>35</v>
      </c>
      <c r="B22" s="11" t="s">
        <v>36</v>
      </c>
      <c r="C22" s="12">
        <f>+C23+C24+C25+C26+C27</f>
        <v>0</v>
      </c>
    </row>
    <row r="23" spans="1:3" s="330" customFormat="1" ht="12" customHeight="1" x14ac:dyDescent="0.2">
      <c r="A23" s="327" t="s">
        <v>37</v>
      </c>
      <c r="B23" s="15" t="s">
        <v>38</v>
      </c>
      <c r="C23" s="16"/>
    </row>
    <row r="24" spans="1:3" s="328" customFormat="1" ht="12" customHeight="1" x14ac:dyDescent="0.2">
      <c r="A24" s="329" t="s">
        <v>39</v>
      </c>
      <c r="B24" s="18" t="s">
        <v>40</v>
      </c>
      <c r="C24" s="19"/>
    </row>
    <row r="25" spans="1:3" s="330" customFormat="1" ht="12" customHeight="1" x14ac:dyDescent="0.2">
      <c r="A25" s="329" t="s">
        <v>41</v>
      </c>
      <c r="B25" s="18" t="s">
        <v>42</v>
      </c>
      <c r="C25" s="19"/>
    </row>
    <row r="26" spans="1:3" s="330" customFormat="1" ht="12" customHeight="1" x14ac:dyDescent="0.2">
      <c r="A26" s="329" t="s">
        <v>43</v>
      </c>
      <c r="B26" s="18" t="s">
        <v>44</v>
      </c>
      <c r="C26" s="19"/>
    </row>
    <row r="27" spans="1:3" s="330" customFormat="1" ht="12" customHeight="1" x14ac:dyDescent="0.2">
      <c r="A27" s="329" t="s">
        <v>45</v>
      </c>
      <c r="B27" s="18" t="s">
        <v>46</v>
      </c>
      <c r="C27" s="19"/>
    </row>
    <row r="28" spans="1:3" s="330" customFormat="1" ht="12" customHeight="1" thickBot="1" x14ac:dyDescent="0.25">
      <c r="A28" s="331" t="s">
        <v>47</v>
      </c>
      <c r="B28" s="31" t="s">
        <v>464</v>
      </c>
      <c r="C28" s="24"/>
    </row>
    <row r="29" spans="1:3" s="330" customFormat="1" ht="12" customHeight="1" thickBot="1" x14ac:dyDescent="0.3">
      <c r="A29" s="326" t="s">
        <v>49</v>
      </c>
      <c r="B29" s="11" t="s">
        <v>468</v>
      </c>
      <c r="C29" s="28">
        <f>SUM(C30:C36)</f>
        <v>0</v>
      </c>
    </row>
    <row r="30" spans="1:3" s="330" customFormat="1" ht="12" customHeight="1" x14ac:dyDescent="0.2">
      <c r="A30" s="327" t="s">
        <v>51</v>
      </c>
      <c r="B30" s="15" t="str">
        <f>'[2]KV_1.1.sz.mell.'!B32</f>
        <v>Építményadó</v>
      </c>
      <c r="C30" s="16"/>
    </row>
    <row r="31" spans="1:3" s="330" customFormat="1" ht="12" customHeight="1" x14ac:dyDescent="0.2">
      <c r="A31" s="329" t="s">
        <v>53</v>
      </c>
      <c r="B31" s="15" t="str">
        <f>'[2]KV_1.1.sz.mell.'!B33</f>
        <v>Idegenforgalmi adó</v>
      </c>
      <c r="C31" s="19"/>
    </row>
    <row r="32" spans="1:3" s="330" customFormat="1" ht="12" customHeight="1" x14ac:dyDescent="0.2">
      <c r="A32" s="329" t="s">
        <v>55</v>
      </c>
      <c r="B32" s="15" t="str">
        <f>'[2]KV_1.1.sz.mell.'!B34</f>
        <v>Iparűzési adó</v>
      </c>
      <c r="C32" s="19"/>
    </row>
    <row r="33" spans="1:3" s="330" customFormat="1" ht="12" customHeight="1" x14ac:dyDescent="0.2">
      <c r="A33" s="329" t="s">
        <v>57</v>
      </c>
      <c r="B33" s="15" t="str">
        <f>'[2]KV_1.1.sz.mell.'!B35</f>
        <v xml:space="preserve">Talajterhelési díj </v>
      </c>
      <c r="C33" s="19"/>
    </row>
    <row r="34" spans="1:3" s="330" customFormat="1" ht="12" customHeight="1" x14ac:dyDescent="0.2">
      <c r="A34" s="329" t="s">
        <v>59</v>
      </c>
      <c r="B34" s="15" t="str">
        <f>'[2]KV_1.1.sz.mell.'!B36</f>
        <v>Gépjárműadó</v>
      </c>
      <c r="C34" s="19"/>
    </row>
    <row r="35" spans="1:3" s="330" customFormat="1" ht="12" customHeight="1" x14ac:dyDescent="0.2">
      <c r="A35" s="329" t="s">
        <v>61</v>
      </c>
      <c r="B35" s="15" t="str">
        <f>'[2]KV_1.1.sz.mell.'!B37</f>
        <v>Egyéb közhatalmi bevételek, díjak</v>
      </c>
      <c r="C35" s="19"/>
    </row>
    <row r="36" spans="1:3" s="330" customFormat="1" ht="12" customHeight="1" thickBot="1" x14ac:dyDescent="0.25">
      <c r="A36" s="331" t="s">
        <v>63</v>
      </c>
      <c r="B36" s="15" t="str">
        <f>'[2]KV_1.1.sz.mell.'!B38</f>
        <v>Kommunális adó</v>
      </c>
      <c r="C36" s="24"/>
    </row>
    <row r="37" spans="1:3" s="330" customFormat="1" ht="12" customHeight="1" thickBot="1" x14ac:dyDescent="0.3">
      <c r="A37" s="326" t="s">
        <v>65</v>
      </c>
      <c r="B37" s="11" t="s">
        <v>66</v>
      </c>
      <c r="C37" s="12">
        <f>SUM(C38:C48)</f>
        <v>0</v>
      </c>
    </row>
    <row r="38" spans="1:3" s="330" customFormat="1" ht="12" customHeight="1" x14ac:dyDescent="0.2">
      <c r="A38" s="327" t="s">
        <v>67</v>
      </c>
      <c r="B38" s="15" t="s">
        <v>68</v>
      </c>
      <c r="C38" s="16"/>
    </row>
    <row r="39" spans="1:3" s="330" customFormat="1" ht="12" customHeight="1" x14ac:dyDescent="0.2">
      <c r="A39" s="329" t="s">
        <v>69</v>
      </c>
      <c r="B39" s="18" t="s">
        <v>70</v>
      </c>
      <c r="C39" s="19"/>
    </row>
    <row r="40" spans="1:3" s="330" customFormat="1" ht="12" customHeight="1" x14ac:dyDescent="0.2">
      <c r="A40" s="329" t="s">
        <v>71</v>
      </c>
      <c r="B40" s="18" t="s">
        <v>72</v>
      </c>
      <c r="C40" s="19"/>
    </row>
    <row r="41" spans="1:3" s="330" customFormat="1" ht="12" customHeight="1" x14ac:dyDescent="0.2">
      <c r="A41" s="329" t="s">
        <v>73</v>
      </c>
      <c r="B41" s="18" t="s">
        <v>74</v>
      </c>
      <c r="C41" s="19"/>
    </row>
    <row r="42" spans="1:3" s="330" customFormat="1" ht="12" customHeight="1" x14ac:dyDescent="0.2">
      <c r="A42" s="329" t="s">
        <v>75</v>
      </c>
      <c r="B42" s="18" t="s">
        <v>76</v>
      </c>
      <c r="C42" s="19"/>
    </row>
    <row r="43" spans="1:3" s="330" customFormat="1" ht="12" customHeight="1" x14ac:dyDescent="0.2">
      <c r="A43" s="329" t="s">
        <v>77</v>
      </c>
      <c r="B43" s="18" t="s">
        <v>78</v>
      </c>
      <c r="C43" s="19"/>
    </row>
    <row r="44" spans="1:3" s="330" customFormat="1" ht="12" customHeight="1" x14ac:dyDescent="0.2">
      <c r="A44" s="329" t="s">
        <v>79</v>
      </c>
      <c r="B44" s="18" t="s">
        <v>80</v>
      </c>
      <c r="C44" s="19"/>
    </row>
    <row r="45" spans="1:3" s="330" customFormat="1" ht="12" customHeight="1" x14ac:dyDescent="0.2">
      <c r="A45" s="329" t="s">
        <v>81</v>
      </c>
      <c r="B45" s="18" t="s">
        <v>469</v>
      </c>
      <c r="C45" s="19"/>
    </row>
    <row r="46" spans="1:3" s="330" customFormat="1" ht="12" customHeight="1" x14ac:dyDescent="0.2">
      <c r="A46" s="329" t="s">
        <v>83</v>
      </c>
      <c r="B46" s="18" t="s">
        <v>84</v>
      </c>
      <c r="C46" s="30"/>
    </row>
    <row r="47" spans="1:3" s="330" customFormat="1" ht="12" customHeight="1" x14ac:dyDescent="0.2">
      <c r="A47" s="331" t="s">
        <v>85</v>
      </c>
      <c r="B47" s="31" t="s">
        <v>86</v>
      </c>
      <c r="C47" s="32"/>
    </row>
    <row r="48" spans="1:3" s="330" customFormat="1" ht="12" customHeight="1" thickBot="1" x14ac:dyDescent="0.25">
      <c r="A48" s="331" t="s">
        <v>87</v>
      </c>
      <c r="B48" s="31" t="s">
        <v>88</v>
      </c>
      <c r="C48" s="32"/>
    </row>
    <row r="49" spans="1:3" s="330" customFormat="1" ht="12" customHeight="1" thickBot="1" x14ac:dyDescent="0.3">
      <c r="A49" s="326" t="s">
        <v>89</v>
      </c>
      <c r="B49" s="11" t="s">
        <v>90</v>
      </c>
      <c r="C49" s="12">
        <f>SUM(C50:C54)</f>
        <v>0</v>
      </c>
    </row>
    <row r="50" spans="1:3" s="330" customFormat="1" ht="12" customHeight="1" x14ac:dyDescent="0.2">
      <c r="A50" s="327" t="s">
        <v>91</v>
      </c>
      <c r="B50" s="15" t="s">
        <v>92</v>
      </c>
      <c r="C50" s="33"/>
    </row>
    <row r="51" spans="1:3" s="330" customFormat="1" ht="12" customHeight="1" x14ac:dyDescent="0.2">
      <c r="A51" s="329" t="s">
        <v>93</v>
      </c>
      <c r="B51" s="18" t="s">
        <v>94</v>
      </c>
      <c r="C51" s="30"/>
    </row>
    <row r="52" spans="1:3" s="330" customFormat="1" ht="12" customHeight="1" x14ac:dyDescent="0.2">
      <c r="A52" s="329" t="s">
        <v>95</v>
      </c>
      <c r="B52" s="18" t="s">
        <v>96</v>
      </c>
      <c r="C52" s="30"/>
    </row>
    <row r="53" spans="1:3" s="330" customFormat="1" ht="12" customHeight="1" x14ac:dyDescent="0.2">
      <c r="A53" s="329" t="s">
        <v>97</v>
      </c>
      <c r="B53" s="18" t="s">
        <v>98</v>
      </c>
      <c r="C53" s="30"/>
    </row>
    <row r="54" spans="1:3" s="330" customFormat="1" ht="12" customHeight="1" thickBot="1" x14ac:dyDescent="0.25">
      <c r="A54" s="331" t="s">
        <v>99</v>
      </c>
      <c r="B54" s="31" t="s">
        <v>100</v>
      </c>
      <c r="C54" s="32"/>
    </row>
    <row r="55" spans="1:3" s="330" customFormat="1" ht="12" customHeight="1" thickBot="1" x14ac:dyDescent="0.3">
      <c r="A55" s="326" t="s">
        <v>101</v>
      </c>
      <c r="B55" s="11" t="s">
        <v>102</v>
      </c>
      <c r="C55" s="12">
        <f>SUM(C56:C58)</f>
        <v>9919389</v>
      </c>
    </row>
    <row r="56" spans="1:3" s="330" customFormat="1" ht="12" customHeight="1" x14ac:dyDescent="0.2">
      <c r="A56" s="327" t="s">
        <v>103</v>
      </c>
      <c r="B56" s="15" t="s">
        <v>104</v>
      </c>
      <c r="C56" s="16"/>
    </row>
    <row r="57" spans="1:3" s="330" customFormat="1" ht="12" customHeight="1" x14ac:dyDescent="0.2">
      <c r="A57" s="329" t="s">
        <v>105</v>
      </c>
      <c r="B57" s="18" t="s">
        <v>106</v>
      </c>
      <c r="C57" s="19"/>
    </row>
    <row r="58" spans="1:3" s="330" customFormat="1" ht="12" customHeight="1" x14ac:dyDescent="0.2">
      <c r="A58" s="329" t="s">
        <v>107</v>
      </c>
      <c r="B58" s="18" t="s">
        <v>108</v>
      </c>
      <c r="C58" s="19">
        <v>9919389</v>
      </c>
    </row>
    <row r="59" spans="1:3" s="330" customFormat="1" ht="12" customHeight="1" thickBot="1" x14ac:dyDescent="0.25">
      <c r="A59" s="331" t="s">
        <v>109</v>
      </c>
      <c r="B59" s="31" t="s">
        <v>110</v>
      </c>
      <c r="C59" s="24"/>
    </row>
    <row r="60" spans="1:3" s="330" customFormat="1" ht="12" customHeight="1" thickBot="1" x14ac:dyDescent="0.3">
      <c r="A60" s="326" t="s">
        <v>111</v>
      </c>
      <c r="B60" s="23" t="s">
        <v>112</v>
      </c>
      <c r="C60" s="12">
        <f>SUM(C61:C63)</f>
        <v>0</v>
      </c>
    </row>
    <row r="61" spans="1:3" s="330" customFormat="1" ht="12" customHeight="1" x14ac:dyDescent="0.2">
      <c r="A61" s="327" t="s">
        <v>113</v>
      </c>
      <c r="B61" s="15" t="s">
        <v>114</v>
      </c>
      <c r="C61" s="30"/>
    </row>
    <row r="62" spans="1:3" s="330" customFormat="1" ht="12" customHeight="1" x14ac:dyDescent="0.2">
      <c r="A62" s="329" t="s">
        <v>115</v>
      </c>
      <c r="B62" s="18" t="s">
        <v>116</v>
      </c>
      <c r="C62" s="30"/>
    </row>
    <row r="63" spans="1:3" s="330" customFormat="1" ht="12" customHeight="1" x14ac:dyDescent="0.2">
      <c r="A63" s="329" t="s">
        <v>117</v>
      </c>
      <c r="B63" s="18" t="s">
        <v>118</v>
      </c>
      <c r="C63" s="30"/>
    </row>
    <row r="64" spans="1:3" s="330" customFormat="1" ht="12" customHeight="1" thickBot="1" x14ac:dyDescent="0.25">
      <c r="A64" s="331" t="s">
        <v>119</v>
      </c>
      <c r="B64" s="31" t="s">
        <v>120</v>
      </c>
      <c r="C64" s="30"/>
    </row>
    <row r="65" spans="1:3" s="330" customFormat="1" ht="12" customHeight="1" thickBot="1" x14ac:dyDescent="0.3">
      <c r="A65" s="326" t="s">
        <v>258</v>
      </c>
      <c r="B65" s="11" t="s">
        <v>122</v>
      </c>
      <c r="C65" s="28">
        <f>+C8+C15+C22+C29+C37+C49+C55+C60</f>
        <v>9919389</v>
      </c>
    </row>
    <row r="66" spans="1:3" s="330" customFormat="1" ht="12" customHeight="1" thickBot="1" x14ac:dyDescent="0.2">
      <c r="A66" s="333" t="s">
        <v>444</v>
      </c>
      <c r="B66" s="23" t="s">
        <v>124</v>
      </c>
      <c r="C66" s="12">
        <f>SUM(C67:C69)</f>
        <v>0</v>
      </c>
    </row>
    <row r="67" spans="1:3" s="330" customFormat="1" ht="12" customHeight="1" x14ac:dyDescent="0.2">
      <c r="A67" s="327" t="s">
        <v>125</v>
      </c>
      <c r="B67" s="15" t="s">
        <v>126</v>
      </c>
      <c r="C67" s="30"/>
    </row>
    <row r="68" spans="1:3" s="330" customFormat="1" ht="12" customHeight="1" x14ac:dyDescent="0.2">
      <c r="A68" s="329" t="s">
        <v>127</v>
      </c>
      <c r="B68" s="18" t="s">
        <v>128</v>
      </c>
      <c r="C68" s="30"/>
    </row>
    <row r="69" spans="1:3" s="330" customFormat="1" ht="12" customHeight="1" thickBot="1" x14ac:dyDescent="0.25">
      <c r="A69" s="331" t="s">
        <v>129</v>
      </c>
      <c r="B69" s="334" t="s">
        <v>465</v>
      </c>
      <c r="C69" s="30"/>
    </row>
    <row r="70" spans="1:3" s="330" customFormat="1" ht="12" customHeight="1" thickBot="1" x14ac:dyDescent="0.2">
      <c r="A70" s="333" t="s">
        <v>131</v>
      </c>
      <c r="B70" s="23" t="s">
        <v>132</v>
      </c>
      <c r="C70" s="12">
        <f>SUM(C71:C74)</f>
        <v>0</v>
      </c>
    </row>
    <row r="71" spans="1:3" s="330" customFormat="1" ht="12" customHeight="1" x14ac:dyDescent="0.2">
      <c r="A71" s="327" t="s">
        <v>133</v>
      </c>
      <c r="B71" s="15" t="s">
        <v>134</v>
      </c>
      <c r="C71" s="30"/>
    </row>
    <row r="72" spans="1:3" s="330" customFormat="1" ht="12" customHeight="1" x14ac:dyDescent="0.2">
      <c r="A72" s="329" t="s">
        <v>135</v>
      </c>
      <c r="B72" s="18" t="s">
        <v>136</v>
      </c>
      <c r="C72" s="30"/>
    </row>
    <row r="73" spans="1:3" s="330" customFormat="1" ht="12" customHeight="1" x14ac:dyDescent="0.2">
      <c r="A73" s="329" t="s">
        <v>137</v>
      </c>
      <c r="B73" s="18" t="s">
        <v>138</v>
      </c>
      <c r="C73" s="30"/>
    </row>
    <row r="74" spans="1:3" s="330" customFormat="1" ht="12" customHeight="1" x14ac:dyDescent="0.25">
      <c r="A74" s="329" t="s">
        <v>139</v>
      </c>
      <c r="B74" s="20" t="s">
        <v>140</v>
      </c>
      <c r="C74" s="30"/>
    </row>
    <row r="75" spans="1:3" s="330" customFormat="1" ht="12" customHeight="1" thickBot="1" x14ac:dyDescent="0.2">
      <c r="A75" s="335" t="s">
        <v>141</v>
      </c>
      <c r="B75" s="90" t="s">
        <v>142</v>
      </c>
      <c r="C75" s="74">
        <f>SUM(C76:C77)</f>
        <v>0</v>
      </c>
    </row>
    <row r="76" spans="1:3" s="330" customFormat="1" ht="12" customHeight="1" x14ac:dyDescent="0.2">
      <c r="A76" s="327" t="s">
        <v>143</v>
      </c>
      <c r="B76" s="15" t="s">
        <v>144</v>
      </c>
      <c r="C76" s="30"/>
    </row>
    <row r="77" spans="1:3" s="330" customFormat="1" ht="12" customHeight="1" thickBot="1" x14ac:dyDescent="0.25">
      <c r="A77" s="331" t="s">
        <v>145</v>
      </c>
      <c r="B77" s="31" t="s">
        <v>146</v>
      </c>
      <c r="C77" s="30"/>
    </row>
    <row r="78" spans="1:3" s="328" customFormat="1" ht="12" customHeight="1" thickBot="1" x14ac:dyDescent="0.2">
      <c r="A78" s="333" t="s">
        <v>147</v>
      </c>
      <c r="B78" s="23" t="s">
        <v>148</v>
      </c>
      <c r="C78" s="12">
        <f>SUM(C79:C81)</f>
        <v>0</v>
      </c>
    </row>
    <row r="79" spans="1:3" s="330" customFormat="1" ht="12" customHeight="1" x14ac:dyDescent="0.2">
      <c r="A79" s="327" t="s">
        <v>149</v>
      </c>
      <c r="B79" s="15" t="s">
        <v>150</v>
      </c>
      <c r="C79" s="30"/>
    </row>
    <row r="80" spans="1:3" s="330" customFormat="1" ht="12" customHeight="1" x14ac:dyDescent="0.2">
      <c r="A80" s="329" t="s">
        <v>151</v>
      </c>
      <c r="B80" s="18" t="s">
        <v>152</v>
      </c>
      <c r="C80" s="30"/>
    </row>
    <row r="81" spans="1:3" s="330" customFormat="1" ht="12" customHeight="1" thickBot="1" x14ac:dyDescent="0.25">
      <c r="A81" s="331" t="s">
        <v>153</v>
      </c>
      <c r="B81" s="31" t="s">
        <v>154</v>
      </c>
      <c r="C81" s="30"/>
    </row>
    <row r="82" spans="1:3" s="330" customFormat="1" ht="12" customHeight="1" thickBot="1" x14ac:dyDescent="0.2">
      <c r="A82" s="333" t="s">
        <v>155</v>
      </c>
      <c r="B82" s="23" t="s">
        <v>156</v>
      </c>
      <c r="C82" s="12">
        <f>SUM(C83:C86)</f>
        <v>0</v>
      </c>
    </row>
    <row r="83" spans="1:3" s="330" customFormat="1" ht="12" customHeight="1" x14ac:dyDescent="0.2">
      <c r="A83" s="336" t="s">
        <v>157</v>
      </c>
      <c r="B83" s="15" t="s">
        <v>158</v>
      </c>
      <c r="C83" s="30"/>
    </row>
    <row r="84" spans="1:3" s="330" customFormat="1" ht="12" customHeight="1" x14ac:dyDescent="0.2">
      <c r="A84" s="337" t="s">
        <v>159</v>
      </c>
      <c r="B84" s="18" t="s">
        <v>160</v>
      </c>
      <c r="C84" s="30"/>
    </row>
    <row r="85" spans="1:3" s="330" customFormat="1" ht="12" customHeight="1" x14ac:dyDescent="0.2">
      <c r="A85" s="337" t="s">
        <v>161</v>
      </c>
      <c r="B85" s="18" t="s">
        <v>162</v>
      </c>
      <c r="C85" s="30"/>
    </row>
    <row r="86" spans="1:3" s="328" customFormat="1" ht="12" customHeight="1" thickBot="1" x14ac:dyDescent="0.25">
      <c r="A86" s="338" t="s">
        <v>163</v>
      </c>
      <c r="B86" s="31" t="s">
        <v>164</v>
      </c>
      <c r="C86" s="30"/>
    </row>
    <row r="87" spans="1:3" s="328" customFormat="1" ht="12" customHeight="1" thickBot="1" x14ac:dyDescent="0.2">
      <c r="A87" s="333" t="s">
        <v>165</v>
      </c>
      <c r="B87" s="23" t="s">
        <v>166</v>
      </c>
      <c r="C87" s="46"/>
    </row>
    <row r="88" spans="1:3" s="328" customFormat="1" ht="12" customHeight="1" thickBot="1" x14ac:dyDescent="0.2">
      <c r="A88" s="333" t="s">
        <v>446</v>
      </c>
      <c r="B88" s="23" t="s">
        <v>168</v>
      </c>
      <c r="C88" s="46"/>
    </row>
    <row r="89" spans="1:3" s="328" customFormat="1" ht="12" customHeight="1" thickBot="1" x14ac:dyDescent="0.2">
      <c r="A89" s="333" t="s">
        <v>447</v>
      </c>
      <c r="B89" s="47" t="s">
        <v>170</v>
      </c>
      <c r="C89" s="28">
        <f>+C66+C70+C75+C78+C82+C88+C87</f>
        <v>0</v>
      </c>
    </row>
    <row r="90" spans="1:3" s="328" customFormat="1" ht="12" customHeight="1" thickBot="1" x14ac:dyDescent="0.2">
      <c r="A90" s="335" t="s">
        <v>448</v>
      </c>
      <c r="B90" s="49" t="s">
        <v>449</v>
      </c>
      <c r="C90" s="28">
        <f>+C65+C89</f>
        <v>9919389</v>
      </c>
    </row>
    <row r="91" spans="1:3" s="330" customFormat="1" ht="8.25" customHeight="1" thickBot="1" x14ac:dyDescent="0.3">
      <c r="A91" s="339"/>
      <c r="B91" s="340"/>
      <c r="C91" s="341"/>
    </row>
    <row r="92" spans="1:3" s="322" customFormat="1" ht="16.5" customHeight="1" thickBot="1" x14ac:dyDescent="0.3">
      <c r="A92" s="342"/>
      <c r="B92" s="343" t="s">
        <v>273</v>
      </c>
      <c r="C92" s="344"/>
    </row>
    <row r="93" spans="1:3" s="346" customFormat="1" ht="12" customHeight="1" thickBot="1" x14ac:dyDescent="0.3">
      <c r="A93" s="345" t="s">
        <v>7</v>
      </c>
      <c r="B93" s="59" t="s">
        <v>450</v>
      </c>
      <c r="C93" s="60">
        <f>+C94+C95+C96+C97+C98+C111</f>
        <v>9919389</v>
      </c>
    </row>
    <row r="94" spans="1:3" ht="12" customHeight="1" x14ac:dyDescent="0.25">
      <c r="A94" s="347" t="s">
        <v>9</v>
      </c>
      <c r="B94" s="61" t="s">
        <v>177</v>
      </c>
      <c r="C94" s="62">
        <v>4016787</v>
      </c>
    </row>
    <row r="95" spans="1:3" ht="12" customHeight="1" x14ac:dyDescent="0.25">
      <c r="A95" s="329" t="s">
        <v>11</v>
      </c>
      <c r="B95" s="63" t="s">
        <v>178</v>
      </c>
      <c r="C95" s="19">
        <v>622602</v>
      </c>
    </row>
    <row r="96" spans="1:3" ht="12" customHeight="1" x14ac:dyDescent="0.25">
      <c r="A96" s="329" t="s">
        <v>13</v>
      </c>
      <c r="B96" s="63" t="s">
        <v>179</v>
      </c>
      <c r="C96" s="24">
        <v>5280000</v>
      </c>
    </row>
    <row r="97" spans="1:3" ht="12" customHeight="1" x14ac:dyDescent="0.25">
      <c r="A97" s="329" t="s">
        <v>15</v>
      </c>
      <c r="B97" s="64" t="s">
        <v>180</v>
      </c>
      <c r="C97" s="24"/>
    </row>
    <row r="98" spans="1:3" ht="12" customHeight="1" x14ac:dyDescent="0.25">
      <c r="A98" s="329" t="s">
        <v>181</v>
      </c>
      <c r="B98" s="65" t="s">
        <v>182</v>
      </c>
      <c r="C98" s="24"/>
    </row>
    <row r="99" spans="1:3" ht="12" customHeight="1" x14ac:dyDescent="0.25">
      <c r="A99" s="329" t="s">
        <v>19</v>
      </c>
      <c r="B99" s="63" t="s">
        <v>451</v>
      </c>
      <c r="C99" s="24"/>
    </row>
    <row r="100" spans="1:3" ht="12" customHeight="1" x14ac:dyDescent="0.2">
      <c r="A100" s="329" t="s">
        <v>184</v>
      </c>
      <c r="B100" s="67" t="s">
        <v>185</v>
      </c>
      <c r="C100" s="24"/>
    </row>
    <row r="101" spans="1:3" ht="12" customHeight="1" x14ac:dyDescent="0.2">
      <c r="A101" s="329" t="s">
        <v>186</v>
      </c>
      <c r="B101" s="67" t="s">
        <v>187</v>
      </c>
      <c r="C101" s="24"/>
    </row>
    <row r="102" spans="1:3" ht="12" customHeight="1" x14ac:dyDescent="0.2">
      <c r="A102" s="329" t="s">
        <v>188</v>
      </c>
      <c r="B102" s="67" t="s">
        <v>189</v>
      </c>
      <c r="C102" s="24"/>
    </row>
    <row r="103" spans="1:3" ht="12" customHeight="1" x14ac:dyDescent="0.25">
      <c r="A103" s="329" t="s">
        <v>190</v>
      </c>
      <c r="B103" s="68" t="s">
        <v>191</v>
      </c>
      <c r="C103" s="24"/>
    </row>
    <row r="104" spans="1:3" ht="12" customHeight="1" x14ac:dyDescent="0.25">
      <c r="A104" s="329" t="s">
        <v>192</v>
      </c>
      <c r="B104" s="68" t="s">
        <v>193</v>
      </c>
      <c r="C104" s="24"/>
    </row>
    <row r="105" spans="1:3" ht="12" customHeight="1" x14ac:dyDescent="0.2">
      <c r="A105" s="329" t="s">
        <v>194</v>
      </c>
      <c r="B105" s="67" t="s">
        <v>195</v>
      </c>
      <c r="C105" s="24"/>
    </row>
    <row r="106" spans="1:3" ht="12" customHeight="1" x14ac:dyDescent="0.2">
      <c r="A106" s="329" t="s">
        <v>196</v>
      </c>
      <c r="B106" s="67" t="s">
        <v>197</v>
      </c>
      <c r="C106" s="24"/>
    </row>
    <row r="107" spans="1:3" ht="12" customHeight="1" x14ac:dyDescent="0.25">
      <c r="A107" s="329" t="s">
        <v>198</v>
      </c>
      <c r="B107" s="68" t="s">
        <v>199</v>
      </c>
      <c r="C107" s="24"/>
    </row>
    <row r="108" spans="1:3" ht="12" customHeight="1" x14ac:dyDescent="0.25">
      <c r="A108" s="348" t="s">
        <v>200</v>
      </c>
      <c r="B108" s="66" t="s">
        <v>201</v>
      </c>
      <c r="C108" s="24"/>
    </row>
    <row r="109" spans="1:3" ht="12" customHeight="1" x14ac:dyDescent="0.25">
      <c r="A109" s="329" t="s">
        <v>202</v>
      </c>
      <c r="B109" s="66" t="s">
        <v>203</v>
      </c>
      <c r="C109" s="24"/>
    </row>
    <row r="110" spans="1:3" ht="12" customHeight="1" x14ac:dyDescent="0.25">
      <c r="A110" s="329" t="s">
        <v>204</v>
      </c>
      <c r="B110" s="68" t="s">
        <v>205</v>
      </c>
      <c r="C110" s="19"/>
    </row>
    <row r="111" spans="1:3" ht="12" customHeight="1" x14ac:dyDescent="0.25">
      <c r="A111" s="329" t="s">
        <v>206</v>
      </c>
      <c r="B111" s="64" t="s">
        <v>207</v>
      </c>
      <c r="C111" s="19"/>
    </row>
    <row r="112" spans="1:3" ht="12" customHeight="1" x14ac:dyDescent="0.25">
      <c r="A112" s="331" t="s">
        <v>208</v>
      </c>
      <c r="B112" s="63" t="s">
        <v>452</v>
      </c>
      <c r="C112" s="24"/>
    </row>
    <row r="113" spans="1:3" ht="12" customHeight="1" thickBot="1" x14ac:dyDescent="0.3">
      <c r="A113" s="349" t="s">
        <v>210</v>
      </c>
      <c r="B113" s="350" t="s">
        <v>453</v>
      </c>
      <c r="C113" s="71"/>
    </row>
    <row r="114" spans="1:3" ht="12" customHeight="1" thickBot="1" x14ac:dyDescent="0.3">
      <c r="A114" s="326" t="s">
        <v>21</v>
      </c>
      <c r="B114" s="93" t="s">
        <v>212</v>
      </c>
      <c r="C114" s="12">
        <f>+C115+C117+C119</f>
        <v>0</v>
      </c>
    </row>
    <row r="115" spans="1:3" ht="12" customHeight="1" x14ac:dyDescent="0.25">
      <c r="A115" s="327" t="s">
        <v>23</v>
      </c>
      <c r="B115" s="63" t="s">
        <v>213</v>
      </c>
      <c r="C115" s="16"/>
    </row>
    <row r="116" spans="1:3" ht="12" customHeight="1" x14ac:dyDescent="0.25">
      <c r="A116" s="327" t="s">
        <v>25</v>
      </c>
      <c r="B116" s="75" t="s">
        <v>214</v>
      </c>
      <c r="C116" s="16"/>
    </row>
    <row r="117" spans="1:3" ht="12" customHeight="1" x14ac:dyDescent="0.25">
      <c r="A117" s="327" t="s">
        <v>27</v>
      </c>
      <c r="B117" s="75" t="s">
        <v>215</v>
      </c>
      <c r="C117" s="19"/>
    </row>
    <row r="118" spans="1:3" ht="12" customHeight="1" x14ac:dyDescent="0.25">
      <c r="A118" s="327" t="s">
        <v>29</v>
      </c>
      <c r="B118" s="75" t="s">
        <v>216</v>
      </c>
      <c r="C118" s="76"/>
    </row>
    <row r="119" spans="1:3" ht="12" customHeight="1" x14ac:dyDescent="0.25">
      <c r="A119" s="327" t="s">
        <v>31</v>
      </c>
      <c r="B119" s="22" t="s">
        <v>335</v>
      </c>
      <c r="C119" s="76"/>
    </row>
    <row r="120" spans="1:3" ht="12" customHeight="1" x14ac:dyDescent="0.25">
      <c r="A120" s="327" t="s">
        <v>33</v>
      </c>
      <c r="B120" s="20" t="s">
        <v>218</v>
      </c>
      <c r="C120" s="76"/>
    </row>
    <row r="121" spans="1:3" ht="12" customHeight="1" x14ac:dyDescent="0.25">
      <c r="A121" s="327" t="s">
        <v>219</v>
      </c>
      <c r="B121" s="77" t="s">
        <v>220</v>
      </c>
      <c r="C121" s="76"/>
    </row>
    <row r="122" spans="1:3" ht="12" customHeight="1" x14ac:dyDescent="0.25">
      <c r="A122" s="327" t="s">
        <v>221</v>
      </c>
      <c r="B122" s="68" t="s">
        <v>193</v>
      </c>
      <c r="C122" s="76"/>
    </row>
    <row r="123" spans="1:3" ht="12" customHeight="1" x14ac:dyDescent="0.25">
      <c r="A123" s="327" t="s">
        <v>222</v>
      </c>
      <c r="B123" s="68" t="s">
        <v>223</v>
      </c>
      <c r="C123" s="76"/>
    </row>
    <row r="124" spans="1:3" ht="12" customHeight="1" x14ac:dyDescent="0.25">
      <c r="A124" s="327" t="s">
        <v>224</v>
      </c>
      <c r="B124" s="68" t="s">
        <v>225</v>
      </c>
      <c r="C124" s="76"/>
    </row>
    <row r="125" spans="1:3" ht="12" customHeight="1" x14ac:dyDescent="0.25">
      <c r="A125" s="327" t="s">
        <v>226</v>
      </c>
      <c r="B125" s="68" t="s">
        <v>199</v>
      </c>
      <c r="C125" s="76"/>
    </row>
    <row r="126" spans="1:3" ht="12" customHeight="1" x14ac:dyDescent="0.25">
      <c r="A126" s="327" t="s">
        <v>227</v>
      </c>
      <c r="B126" s="68" t="s">
        <v>228</v>
      </c>
      <c r="C126" s="76"/>
    </row>
    <row r="127" spans="1:3" ht="12" customHeight="1" thickBot="1" x14ac:dyDescent="0.3">
      <c r="A127" s="348" t="s">
        <v>229</v>
      </c>
      <c r="B127" s="68" t="s">
        <v>230</v>
      </c>
      <c r="C127" s="78"/>
    </row>
    <row r="128" spans="1:3" ht="12" customHeight="1" thickBot="1" x14ac:dyDescent="0.3">
      <c r="A128" s="326" t="s">
        <v>35</v>
      </c>
      <c r="B128" s="79" t="s">
        <v>231</v>
      </c>
      <c r="C128" s="12">
        <f>+C93+C114</f>
        <v>9919389</v>
      </c>
    </row>
    <row r="129" spans="1:11" ht="12" customHeight="1" thickBot="1" x14ac:dyDescent="0.3">
      <c r="A129" s="326" t="s">
        <v>232</v>
      </c>
      <c r="B129" s="79" t="s">
        <v>233</v>
      </c>
      <c r="C129" s="12">
        <f>+C130+C131+C132</f>
        <v>0</v>
      </c>
    </row>
    <row r="130" spans="1:11" s="346" customFormat="1" ht="12" customHeight="1" x14ac:dyDescent="0.25">
      <c r="A130" s="327" t="s">
        <v>51</v>
      </c>
      <c r="B130" s="80" t="s">
        <v>454</v>
      </c>
      <c r="C130" s="76"/>
    </row>
    <row r="131" spans="1:11" ht="12" customHeight="1" x14ac:dyDescent="0.25">
      <c r="A131" s="327" t="s">
        <v>53</v>
      </c>
      <c r="B131" s="80" t="s">
        <v>235</v>
      </c>
      <c r="C131" s="76"/>
    </row>
    <row r="132" spans="1:11" ht="12" customHeight="1" thickBot="1" x14ac:dyDescent="0.3">
      <c r="A132" s="348" t="s">
        <v>55</v>
      </c>
      <c r="B132" s="81" t="s">
        <v>455</v>
      </c>
      <c r="C132" s="76"/>
    </row>
    <row r="133" spans="1:11" ht="12" customHeight="1" thickBot="1" x14ac:dyDescent="0.3">
      <c r="A133" s="326" t="s">
        <v>65</v>
      </c>
      <c r="B133" s="79" t="s">
        <v>237</v>
      </c>
      <c r="C133" s="12">
        <f>+C134+C135+C136+C137+C138+C139</f>
        <v>0</v>
      </c>
    </row>
    <row r="134" spans="1:11" ht="12" customHeight="1" x14ac:dyDescent="0.25">
      <c r="A134" s="327" t="s">
        <v>67</v>
      </c>
      <c r="B134" s="80" t="s">
        <v>238</v>
      </c>
      <c r="C134" s="76"/>
    </row>
    <row r="135" spans="1:11" ht="12" customHeight="1" x14ac:dyDescent="0.25">
      <c r="A135" s="327" t="s">
        <v>69</v>
      </c>
      <c r="B135" s="80" t="s">
        <v>239</v>
      </c>
      <c r="C135" s="76"/>
    </row>
    <row r="136" spans="1:11" ht="12" customHeight="1" x14ac:dyDescent="0.25">
      <c r="A136" s="327" t="s">
        <v>71</v>
      </c>
      <c r="B136" s="80" t="s">
        <v>240</v>
      </c>
      <c r="C136" s="76"/>
    </row>
    <row r="137" spans="1:11" ht="12" customHeight="1" x14ac:dyDescent="0.25">
      <c r="A137" s="327" t="s">
        <v>73</v>
      </c>
      <c r="B137" s="80" t="s">
        <v>456</v>
      </c>
      <c r="C137" s="76"/>
    </row>
    <row r="138" spans="1:11" ht="12" customHeight="1" x14ac:dyDescent="0.25">
      <c r="A138" s="327" t="s">
        <v>75</v>
      </c>
      <c r="B138" s="80" t="s">
        <v>242</v>
      </c>
      <c r="C138" s="76"/>
    </row>
    <row r="139" spans="1:11" s="346" customFormat="1" ht="12" customHeight="1" thickBot="1" x14ac:dyDescent="0.3">
      <c r="A139" s="348" t="s">
        <v>77</v>
      </c>
      <c r="B139" s="81" t="s">
        <v>243</v>
      </c>
      <c r="C139" s="76"/>
    </row>
    <row r="140" spans="1:11" ht="12" customHeight="1" thickBot="1" x14ac:dyDescent="0.3">
      <c r="A140" s="326" t="s">
        <v>89</v>
      </c>
      <c r="B140" s="79" t="s">
        <v>457</v>
      </c>
      <c r="C140" s="28">
        <f>+C141+C142+C144+C145+C143</f>
        <v>0</v>
      </c>
      <c r="K140" s="351"/>
    </row>
    <row r="141" spans="1:11" x14ac:dyDescent="0.25">
      <c r="A141" s="327" t="s">
        <v>91</v>
      </c>
      <c r="B141" s="80" t="s">
        <v>245</v>
      </c>
      <c r="C141" s="76"/>
    </row>
    <row r="142" spans="1:11" ht="12" customHeight="1" x14ac:dyDescent="0.25">
      <c r="A142" s="327" t="s">
        <v>93</v>
      </c>
      <c r="B142" s="80" t="s">
        <v>246</v>
      </c>
      <c r="C142" s="76"/>
    </row>
    <row r="143" spans="1:11" s="346" customFormat="1" ht="12" customHeight="1" x14ac:dyDescent="0.25">
      <c r="A143" s="327" t="s">
        <v>95</v>
      </c>
      <c r="B143" s="80" t="s">
        <v>459</v>
      </c>
      <c r="C143" s="76"/>
    </row>
    <row r="144" spans="1:11" s="346" customFormat="1" ht="12" customHeight="1" x14ac:dyDescent="0.25">
      <c r="A144" s="327" t="s">
        <v>97</v>
      </c>
      <c r="B144" s="80" t="s">
        <v>247</v>
      </c>
      <c r="C144" s="76"/>
    </row>
    <row r="145" spans="1:3" s="346" customFormat="1" ht="12" customHeight="1" thickBot="1" x14ac:dyDescent="0.3">
      <c r="A145" s="348" t="s">
        <v>99</v>
      </c>
      <c r="B145" s="81" t="s">
        <v>248</v>
      </c>
      <c r="C145" s="76"/>
    </row>
    <row r="146" spans="1:3" s="346" customFormat="1" ht="12" customHeight="1" thickBot="1" x14ac:dyDescent="0.3">
      <c r="A146" s="326" t="s">
        <v>249</v>
      </c>
      <c r="B146" s="79" t="s">
        <v>250</v>
      </c>
      <c r="C146" s="84">
        <f>+C147+C148+C149+C150+C151</f>
        <v>0</v>
      </c>
    </row>
    <row r="147" spans="1:3" s="346" customFormat="1" ht="12" customHeight="1" x14ac:dyDescent="0.25">
      <c r="A147" s="327" t="s">
        <v>103</v>
      </c>
      <c r="B147" s="80" t="s">
        <v>251</v>
      </c>
      <c r="C147" s="76"/>
    </row>
    <row r="148" spans="1:3" s="346" customFormat="1" ht="12" customHeight="1" x14ac:dyDescent="0.25">
      <c r="A148" s="327" t="s">
        <v>105</v>
      </c>
      <c r="B148" s="80" t="s">
        <v>252</v>
      </c>
      <c r="C148" s="76"/>
    </row>
    <row r="149" spans="1:3" s="346" customFormat="1" ht="12" customHeight="1" x14ac:dyDescent="0.25">
      <c r="A149" s="327" t="s">
        <v>107</v>
      </c>
      <c r="B149" s="80" t="s">
        <v>253</v>
      </c>
      <c r="C149" s="76"/>
    </row>
    <row r="150" spans="1:3" ht="12.75" customHeight="1" x14ac:dyDescent="0.25">
      <c r="A150" s="327" t="s">
        <v>109</v>
      </c>
      <c r="B150" s="80" t="s">
        <v>254</v>
      </c>
      <c r="C150" s="76"/>
    </row>
    <row r="151" spans="1:3" ht="12.75" customHeight="1" thickBot="1" x14ac:dyDescent="0.3">
      <c r="A151" s="348" t="s">
        <v>255</v>
      </c>
      <c r="B151" s="81" t="s">
        <v>256</v>
      </c>
      <c r="C151" s="78"/>
    </row>
    <row r="152" spans="1:3" ht="12.75" customHeight="1" thickBot="1" x14ac:dyDescent="0.3">
      <c r="A152" s="352" t="s">
        <v>111</v>
      </c>
      <c r="B152" s="79" t="s">
        <v>257</v>
      </c>
      <c r="C152" s="84"/>
    </row>
    <row r="153" spans="1:3" ht="12" customHeight="1" thickBot="1" x14ac:dyDescent="0.3">
      <c r="A153" s="352" t="s">
        <v>258</v>
      </c>
      <c r="B153" s="79" t="s">
        <v>259</v>
      </c>
      <c r="C153" s="84"/>
    </row>
    <row r="154" spans="1:3" ht="15.2" customHeight="1" thickBot="1" x14ac:dyDescent="0.3">
      <c r="A154" s="326" t="s">
        <v>260</v>
      </c>
      <c r="B154" s="79" t="s">
        <v>261</v>
      </c>
      <c r="C154" s="353">
        <f>+C129+C133+C140+C146+C152+C153</f>
        <v>0</v>
      </c>
    </row>
    <row r="155" spans="1:3" ht="15.75" thickBot="1" x14ac:dyDescent="0.3">
      <c r="A155" s="354" t="s">
        <v>262</v>
      </c>
      <c r="B155" s="355" t="s">
        <v>263</v>
      </c>
      <c r="C155" s="353">
        <f>+C128+C154</f>
        <v>9919389</v>
      </c>
    </row>
    <row r="156" spans="1:3" ht="13.5" customHeight="1" thickBot="1" x14ac:dyDescent="0.3">
      <c r="C156" s="358">
        <f>C90-C155</f>
        <v>0</v>
      </c>
    </row>
    <row r="157" spans="1:3" ht="14.45" customHeight="1" thickBot="1" x14ac:dyDescent="0.3">
      <c r="A157" s="359" t="s">
        <v>460</v>
      </c>
      <c r="B157" s="360"/>
      <c r="C157" s="361">
        <v>1</v>
      </c>
    </row>
    <row r="158" spans="1:3" ht="15.75" thickBot="1" x14ac:dyDescent="0.3">
      <c r="A158" s="359" t="s">
        <v>461</v>
      </c>
      <c r="B158" s="360"/>
      <c r="C158" s="361"/>
    </row>
    <row r="159" spans="1:3" x14ac:dyDescent="0.25">
      <c r="A159" s="362"/>
      <c r="B159" s="363"/>
      <c r="C159" s="364"/>
    </row>
    <row r="160" spans="1:3" x14ac:dyDescent="0.25">
      <c r="A160" s="362"/>
      <c r="B160" s="363"/>
    </row>
    <row r="161" spans="1:3" x14ac:dyDescent="0.25">
      <c r="A161" s="362"/>
      <c r="B161" s="363"/>
      <c r="C161" s="364"/>
    </row>
    <row r="162" spans="1:3" x14ac:dyDescent="0.25">
      <c r="A162" s="362"/>
      <c r="B162" s="363"/>
      <c r="C162" s="364"/>
    </row>
    <row r="163" spans="1:3" x14ac:dyDescent="0.25">
      <c r="A163" s="362"/>
      <c r="B163" s="363"/>
      <c r="C163" s="364"/>
    </row>
    <row r="164" spans="1:3" x14ac:dyDescent="0.25">
      <c r="A164" s="362"/>
      <c r="B164" s="363"/>
      <c r="C164" s="364"/>
    </row>
    <row r="165" spans="1:3" x14ac:dyDescent="0.25">
      <c r="A165" s="362"/>
      <c r="B165" s="363"/>
      <c r="C165" s="364"/>
    </row>
    <row r="166" spans="1:3" x14ac:dyDescent="0.25">
      <c r="A166" s="362"/>
      <c r="B166" s="363"/>
      <c r="C166" s="364"/>
    </row>
    <row r="167" spans="1:3" x14ac:dyDescent="0.25">
      <c r="A167" s="362"/>
      <c r="B167" s="363"/>
      <c r="C167" s="364"/>
    </row>
    <row r="168" spans="1:3" x14ac:dyDescent="0.25">
      <c r="A168" s="362"/>
      <c r="B168" s="363"/>
      <c r="C168" s="364"/>
    </row>
    <row r="169" spans="1:3" x14ac:dyDescent="0.25">
      <c r="A169" s="362"/>
      <c r="B169" s="363"/>
      <c r="C169" s="364"/>
    </row>
    <row r="170" spans="1:3" x14ac:dyDescent="0.25">
      <c r="A170" s="362"/>
      <c r="B170" s="363"/>
      <c r="C170" s="364"/>
    </row>
    <row r="171" spans="1:3" x14ac:dyDescent="0.25">
      <c r="A171" s="362"/>
      <c r="B171" s="363"/>
      <c r="C171" s="364"/>
    </row>
    <row r="172" spans="1:3" x14ac:dyDescent="0.25">
      <c r="A172" s="362"/>
      <c r="B172" s="363"/>
      <c r="C172" s="364"/>
    </row>
    <row r="173" spans="1:3" x14ac:dyDescent="0.25">
      <c r="A173" s="362"/>
      <c r="B173" s="363"/>
      <c r="C173" s="364"/>
    </row>
    <row r="174" spans="1:3" x14ac:dyDescent="0.25">
      <c r="A174" s="362"/>
      <c r="B174" s="363"/>
      <c r="C174" s="364"/>
    </row>
    <row r="175" spans="1:3" x14ac:dyDescent="0.25">
      <c r="A175" s="362"/>
      <c r="B175" s="363"/>
      <c r="C175" s="364"/>
    </row>
    <row r="176" spans="1:3" x14ac:dyDescent="0.25">
      <c r="A176" s="362"/>
      <c r="B176" s="363"/>
      <c r="C176" s="364"/>
    </row>
    <row r="177" spans="1:3" x14ac:dyDescent="0.25">
      <c r="A177" s="362"/>
      <c r="B177" s="363"/>
      <c r="C177" s="364"/>
    </row>
    <row r="178" spans="1:3" x14ac:dyDescent="0.25">
      <c r="A178" s="362"/>
      <c r="B178" s="363"/>
      <c r="C178" s="364"/>
    </row>
  </sheetData>
  <mergeCells count="1">
    <mergeCell ref="B1:C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workbookViewId="0">
      <selection activeCell="E5" sqref="E5"/>
    </sheetView>
  </sheetViews>
  <sheetFormatPr defaultRowHeight="15" x14ac:dyDescent="0.25"/>
  <cols>
    <col min="1" max="1" width="16.7109375" style="356" customWidth="1"/>
    <col min="2" max="2" width="61.7109375" style="357" customWidth="1"/>
    <col min="3" max="3" width="21.42578125" style="365" customWidth="1"/>
    <col min="4" max="256" width="9.140625" style="318"/>
    <col min="257" max="257" width="16.7109375" style="318" customWidth="1"/>
    <col min="258" max="258" width="61.7109375" style="318" customWidth="1"/>
    <col min="259" max="259" width="21.42578125" style="318" customWidth="1"/>
    <col min="260" max="512" width="9.140625" style="318"/>
    <col min="513" max="513" width="16.7109375" style="318" customWidth="1"/>
    <col min="514" max="514" width="61.7109375" style="318" customWidth="1"/>
    <col min="515" max="515" width="21.42578125" style="318" customWidth="1"/>
    <col min="516" max="768" width="9.140625" style="318"/>
    <col min="769" max="769" width="16.7109375" style="318" customWidth="1"/>
    <col min="770" max="770" width="61.7109375" style="318" customWidth="1"/>
    <col min="771" max="771" width="21.42578125" style="318" customWidth="1"/>
    <col min="772" max="1024" width="9.140625" style="318"/>
    <col min="1025" max="1025" width="16.7109375" style="318" customWidth="1"/>
    <col min="1026" max="1026" width="61.7109375" style="318" customWidth="1"/>
    <col min="1027" max="1027" width="21.42578125" style="318" customWidth="1"/>
    <col min="1028" max="1280" width="9.140625" style="318"/>
    <col min="1281" max="1281" width="16.7109375" style="318" customWidth="1"/>
    <col min="1282" max="1282" width="61.7109375" style="318" customWidth="1"/>
    <col min="1283" max="1283" width="21.42578125" style="318" customWidth="1"/>
    <col min="1284" max="1536" width="9.140625" style="318"/>
    <col min="1537" max="1537" width="16.7109375" style="318" customWidth="1"/>
    <col min="1538" max="1538" width="61.7109375" style="318" customWidth="1"/>
    <col min="1539" max="1539" width="21.42578125" style="318" customWidth="1"/>
    <col min="1540" max="1792" width="9.140625" style="318"/>
    <col min="1793" max="1793" width="16.7109375" style="318" customWidth="1"/>
    <col min="1794" max="1794" width="61.7109375" style="318" customWidth="1"/>
    <col min="1795" max="1795" width="21.42578125" style="318" customWidth="1"/>
    <col min="1796" max="2048" width="9.140625" style="318"/>
    <col min="2049" max="2049" width="16.7109375" style="318" customWidth="1"/>
    <col min="2050" max="2050" width="61.7109375" style="318" customWidth="1"/>
    <col min="2051" max="2051" width="21.42578125" style="318" customWidth="1"/>
    <col min="2052" max="2304" width="9.140625" style="318"/>
    <col min="2305" max="2305" width="16.7109375" style="318" customWidth="1"/>
    <col min="2306" max="2306" width="61.7109375" style="318" customWidth="1"/>
    <col min="2307" max="2307" width="21.42578125" style="318" customWidth="1"/>
    <col min="2308" max="2560" width="9.140625" style="318"/>
    <col min="2561" max="2561" width="16.7109375" style="318" customWidth="1"/>
    <col min="2562" max="2562" width="61.7109375" style="318" customWidth="1"/>
    <col min="2563" max="2563" width="21.42578125" style="318" customWidth="1"/>
    <col min="2564" max="2816" width="9.140625" style="318"/>
    <col min="2817" max="2817" width="16.7109375" style="318" customWidth="1"/>
    <col min="2818" max="2818" width="61.7109375" style="318" customWidth="1"/>
    <col min="2819" max="2819" width="21.42578125" style="318" customWidth="1"/>
    <col min="2820" max="3072" width="9.140625" style="318"/>
    <col min="3073" max="3073" width="16.7109375" style="318" customWidth="1"/>
    <col min="3074" max="3074" width="61.7109375" style="318" customWidth="1"/>
    <col min="3075" max="3075" width="21.42578125" style="318" customWidth="1"/>
    <col min="3076" max="3328" width="9.140625" style="318"/>
    <col min="3329" max="3329" width="16.7109375" style="318" customWidth="1"/>
    <col min="3330" max="3330" width="61.7109375" style="318" customWidth="1"/>
    <col min="3331" max="3331" width="21.42578125" style="318" customWidth="1"/>
    <col min="3332" max="3584" width="9.140625" style="318"/>
    <col min="3585" max="3585" width="16.7109375" style="318" customWidth="1"/>
    <col min="3586" max="3586" width="61.7109375" style="318" customWidth="1"/>
    <col min="3587" max="3587" width="21.42578125" style="318" customWidth="1"/>
    <col min="3588" max="3840" width="9.140625" style="318"/>
    <col min="3841" max="3841" width="16.7109375" style="318" customWidth="1"/>
    <col min="3842" max="3842" width="61.7109375" style="318" customWidth="1"/>
    <col min="3843" max="3843" width="21.42578125" style="318" customWidth="1"/>
    <col min="3844" max="4096" width="9.140625" style="318"/>
    <col min="4097" max="4097" width="16.7109375" style="318" customWidth="1"/>
    <col min="4098" max="4098" width="61.7109375" style="318" customWidth="1"/>
    <col min="4099" max="4099" width="21.42578125" style="318" customWidth="1"/>
    <col min="4100" max="4352" width="9.140625" style="318"/>
    <col min="4353" max="4353" width="16.7109375" style="318" customWidth="1"/>
    <col min="4354" max="4354" width="61.7109375" style="318" customWidth="1"/>
    <col min="4355" max="4355" width="21.42578125" style="318" customWidth="1"/>
    <col min="4356" max="4608" width="9.140625" style="318"/>
    <col min="4609" max="4609" width="16.7109375" style="318" customWidth="1"/>
    <col min="4610" max="4610" width="61.7109375" style="318" customWidth="1"/>
    <col min="4611" max="4611" width="21.42578125" style="318" customWidth="1"/>
    <col min="4612" max="4864" width="9.140625" style="318"/>
    <col min="4865" max="4865" width="16.7109375" style="318" customWidth="1"/>
    <col min="4866" max="4866" width="61.7109375" style="318" customWidth="1"/>
    <col min="4867" max="4867" width="21.42578125" style="318" customWidth="1"/>
    <col min="4868" max="5120" width="9.140625" style="318"/>
    <col min="5121" max="5121" width="16.7109375" style="318" customWidth="1"/>
    <col min="5122" max="5122" width="61.7109375" style="318" customWidth="1"/>
    <col min="5123" max="5123" width="21.42578125" style="318" customWidth="1"/>
    <col min="5124" max="5376" width="9.140625" style="318"/>
    <col min="5377" max="5377" width="16.7109375" style="318" customWidth="1"/>
    <col min="5378" max="5378" width="61.7109375" style="318" customWidth="1"/>
    <col min="5379" max="5379" width="21.42578125" style="318" customWidth="1"/>
    <col min="5380" max="5632" width="9.140625" style="318"/>
    <col min="5633" max="5633" width="16.7109375" style="318" customWidth="1"/>
    <col min="5634" max="5634" width="61.7109375" style="318" customWidth="1"/>
    <col min="5635" max="5635" width="21.42578125" style="318" customWidth="1"/>
    <col min="5636" max="5888" width="9.140625" style="318"/>
    <col min="5889" max="5889" width="16.7109375" style="318" customWidth="1"/>
    <col min="5890" max="5890" width="61.7109375" style="318" customWidth="1"/>
    <col min="5891" max="5891" width="21.42578125" style="318" customWidth="1"/>
    <col min="5892" max="6144" width="9.140625" style="318"/>
    <col min="6145" max="6145" width="16.7109375" style="318" customWidth="1"/>
    <col min="6146" max="6146" width="61.7109375" style="318" customWidth="1"/>
    <col min="6147" max="6147" width="21.42578125" style="318" customWidth="1"/>
    <col min="6148" max="6400" width="9.140625" style="318"/>
    <col min="6401" max="6401" width="16.7109375" style="318" customWidth="1"/>
    <col min="6402" max="6402" width="61.7109375" style="318" customWidth="1"/>
    <col min="6403" max="6403" width="21.42578125" style="318" customWidth="1"/>
    <col min="6404" max="6656" width="9.140625" style="318"/>
    <col min="6657" max="6657" width="16.7109375" style="318" customWidth="1"/>
    <col min="6658" max="6658" width="61.7109375" style="318" customWidth="1"/>
    <col min="6659" max="6659" width="21.42578125" style="318" customWidth="1"/>
    <col min="6660" max="6912" width="9.140625" style="318"/>
    <col min="6913" max="6913" width="16.7109375" style="318" customWidth="1"/>
    <col min="6914" max="6914" width="61.7109375" style="318" customWidth="1"/>
    <col min="6915" max="6915" width="21.42578125" style="318" customWidth="1"/>
    <col min="6916" max="7168" width="9.140625" style="318"/>
    <col min="7169" max="7169" width="16.7109375" style="318" customWidth="1"/>
    <col min="7170" max="7170" width="61.7109375" style="318" customWidth="1"/>
    <col min="7171" max="7171" width="21.42578125" style="318" customWidth="1"/>
    <col min="7172" max="7424" width="9.140625" style="318"/>
    <col min="7425" max="7425" width="16.7109375" style="318" customWidth="1"/>
    <col min="7426" max="7426" width="61.7109375" style="318" customWidth="1"/>
    <col min="7427" max="7427" width="21.42578125" style="318" customWidth="1"/>
    <col min="7428" max="7680" width="9.140625" style="318"/>
    <col min="7681" max="7681" width="16.7109375" style="318" customWidth="1"/>
    <col min="7682" max="7682" width="61.7109375" style="318" customWidth="1"/>
    <col min="7683" max="7683" width="21.42578125" style="318" customWidth="1"/>
    <col min="7684" max="7936" width="9.140625" style="318"/>
    <col min="7937" max="7937" width="16.7109375" style="318" customWidth="1"/>
    <col min="7938" max="7938" width="61.7109375" style="318" customWidth="1"/>
    <col min="7939" max="7939" width="21.42578125" style="318" customWidth="1"/>
    <col min="7940" max="8192" width="9.140625" style="318"/>
    <col min="8193" max="8193" width="16.7109375" style="318" customWidth="1"/>
    <col min="8194" max="8194" width="61.7109375" style="318" customWidth="1"/>
    <col min="8195" max="8195" width="21.42578125" style="318" customWidth="1"/>
    <col min="8196" max="8448" width="9.140625" style="318"/>
    <col min="8449" max="8449" width="16.7109375" style="318" customWidth="1"/>
    <col min="8450" max="8450" width="61.7109375" style="318" customWidth="1"/>
    <col min="8451" max="8451" width="21.42578125" style="318" customWidth="1"/>
    <col min="8452" max="8704" width="9.140625" style="318"/>
    <col min="8705" max="8705" width="16.7109375" style="318" customWidth="1"/>
    <col min="8706" max="8706" width="61.7109375" style="318" customWidth="1"/>
    <col min="8707" max="8707" width="21.42578125" style="318" customWidth="1"/>
    <col min="8708" max="8960" width="9.140625" style="318"/>
    <col min="8961" max="8961" width="16.7109375" style="318" customWidth="1"/>
    <col min="8962" max="8962" width="61.7109375" style="318" customWidth="1"/>
    <col min="8963" max="8963" width="21.42578125" style="318" customWidth="1"/>
    <col min="8964" max="9216" width="9.140625" style="318"/>
    <col min="9217" max="9217" width="16.7109375" style="318" customWidth="1"/>
    <col min="9218" max="9218" width="61.7109375" style="318" customWidth="1"/>
    <col min="9219" max="9219" width="21.42578125" style="318" customWidth="1"/>
    <col min="9220" max="9472" width="9.140625" style="318"/>
    <col min="9473" max="9473" width="16.7109375" style="318" customWidth="1"/>
    <col min="9474" max="9474" width="61.7109375" style="318" customWidth="1"/>
    <col min="9475" max="9475" width="21.42578125" style="318" customWidth="1"/>
    <col min="9476" max="9728" width="9.140625" style="318"/>
    <col min="9729" max="9729" width="16.7109375" style="318" customWidth="1"/>
    <col min="9730" max="9730" width="61.7109375" style="318" customWidth="1"/>
    <col min="9731" max="9731" width="21.42578125" style="318" customWidth="1"/>
    <col min="9732" max="9984" width="9.140625" style="318"/>
    <col min="9985" max="9985" width="16.7109375" style="318" customWidth="1"/>
    <col min="9986" max="9986" width="61.7109375" style="318" customWidth="1"/>
    <col min="9987" max="9987" width="21.42578125" style="318" customWidth="1"/>
    <col min="9988" max="10240" width="9.140625" style="318"/>
    <col min="10241" max="10241" width="16.7109375" style="318" customWidth="1"/>
    <col min="10242" max="10242" width="61.7109375" style="318" customWidth="1"/>
    <col min="10243" max="10243" width="21.42578125" style="318" customWidth="1"/>
    <col min="10244" max="10496" width="9.140625" style="318"/>
    <col min="10497" max="10497" width="16.7109375" style="318" customWidth="1"/>
    <col min="10498" max="10498" width="61.7109375" style="318" customWidth="1"/>
    <col min="10499" max="10499" width="21.42578125" style="318" customWidth="1"/>
    <col min="10500" max="10752" width="9.140625" style="318"/>
    <col min="10753" max="10753" width="16.7109375" style="318" customWidth="1"/>
    <col min="10754" max="10754" width="61.7109375" style="318" customWidth="1"/>
    <col min="10755" max="10755" width="21.42578125" style="318" customWidth="1"/>
    <col min="10756" max="11008" width="9.140625" style="318"/>
    <col min="11009" max="11009" width="16.7109375" style="318" customWidth="1"/>
    <col min="11010" max="11010" width="61.7109375" style="318" customWidth="1"/>
    <col min="11011" max="11011" width="21.42578125" style="318" customWidth="1"/>
    <col min="11012" max="11264" width="9.140625" style="318"/>
    <col min="11265" max="11265" width="16.7109375" style="318" customWidth="1"/>
    <col min="11266" max="11266" width="61.7109375" style="318" customWidth="1"/>
    <col min="11267" max="11267" width="21.42578125" style="318" customWidth="1"/>
    <col min="11268" max="11520" width="9.140625" style="318"/>
    <col min="11521" max="11521" width="16.7109375" style="318" customWidth="1"/>
    <col min="11522" max="11522" width="61.7109375" style="318" customWidth="1"/>
    <col min="11523" max="11523" width="21.42578125" style="318" customWidth="1"/>
    <col min="11524" max="11776" width="9.140625" style="318"/>
    <col min="11777" max="11777" width="16.7109375" style="318" customWidth="1"/>
    <col min="11778" max="11778" width="61.7109375" style="318" customWidth="1"/>
    <col min="11779" max="11779" width="21.42578125" style="318" customWidth="1"/>
    <col min="11780" max="12032" width="9.140625" style="318"/>
    <col min="12033" max="12033" width="16.7109375" style="318" customWidth="1"/>
    <col min="12034" max="12034" width="61.7109375" style="318" customWidth="1"/>
    <col min="12035" max="12035" width="21.42578125" style="318" customWidth="1"/>
    <col min="12036" max="12288" width="9.140625" style="318"/>
    <col min="12289" max="12289" width="16.7109375" style="318" customWidth="1"/>
    <col min="12290" max="12290" width="61.7109375" style="318" customWidth="1"/>
    <col min="12291" max="12291" width="21.42578125" style="318" customWidth="1"/>
    <col min="12292" max="12544" width="9.140625" style="318"/>
    <col min="12545" max="12545" width="16.7109375" style="318" customWidth="1"/>
    <col min="12546" max="12546" width="61.7109375" style="318" customWidth="1"/>
    <col min="12547" max="12547" width="21.42578125" style="318" customWidth="1"/>
    <col min="12548" max="12800" width="9.140625" style="318"/>
    <col min="12801" max="12801" width="16.7109375" style="318" customWidth="1"/>
    <col min="12802" max="12802" width="61.7109375" style="318" customWidth="1"/>
    <col min="12803" max="12803" width="21.42578125" style="318" customWidth="1"/>
    <col min="12804" max="13056" width="9.140625" style="318"/>
    <col min="13057" max="13057" width="16.7109375" style="318" customWidth="1"/>
    <col min="13058" max="13058" width="61.7109375" style="318" customWidth="1"/>
    <col min="13059" max="13059" width="21.42578125" style="318" customWidth="1"/>
    <col min="13060" max="13312" width="9.140625" style="318"/>
    <col min="13313" max="13313" width="16.7109375" style="318" customWidth="1"/>
    <col min="13314" max="13314" width="61.7109375" style="318" customWidth="1"/>
    <col min="13315" max="13315" width="21.42578125" style="318" customWidth="1"/>
    <col min="13316" max="13568" width="9.140625" style="318"/>
    <col min="13569" max="13569" width="16.7109375" style="318" customWidth="1"/>
    <col min="13570" max="13570" width="61.7109375" style="318" customWidth="1"/>
    <col min="13571" max="13571" width="21.42578125" style="318" customWidth="1"/>
    <col min="13572" max="13824" width="9.140625" style="318"/>
    <col min="13825" max="13825" width="16.7109375" style="318" customWidth="1"/>
    <col min="13826" max="13826" width="61.7109375" style="318" customWidth="1"/>
    <col min="13827" max="13827" width="21.42578125" style="318" customWidth="1"/>
    <col min="13828" max="14080" width="9.140625" style="318"/>
    <col min="14081" max="14081" width="16.7109375" style="318" customWidth="1"/>
    <col min="14082" max="14082" width="61.7109375" style="318" customWidth="1"/>
    <col min="14083" max="14083" width="21.42578125" style="318" customWidth="1"/>
    <col min="14084" max="14336" width="9.140625" style="318"/>
    <col min="14337" max="14337" width="16.7109375" style="318" customWidth="1"/>
    <col min="14338" max="14338" width="61.7109375" style="318" customWidth="1"/>
    <col min="14339" max="14339" width="21.42578125" style="318" customWidth="1"/>
    <col min="14340" max="14592" width="9.140625" style="318"/>
    <col min="14593" max="14593" width="16.7109375" style="318" customWidth="1"/>
    <col min="14594" max="14594" width="61.7109375" style="318" customWidth="1"/>
    <col min="14595" max="14595" width="21.42578125" style="318" customWidth="1"/>
    <col min="14596" max="14848" width="9.140625" style="318"/>
    <col min="14849" max="14849" width="16.7109375" style="318" customWidth="1"/>
    <col min="14850" max="14850" width="61.7109375" style="318" customWidth="1"/>
    <col min="14851" max="14851" width="21.42578125" style="318" customWidth="1"/>
    <col min="14852" max="15104" width="9.140625" style="318"/>
    <col min="15105" max="15105" width="16.7109375" style="318" customWidth="1"/>
    <col min="15106" max="15106" width="61.7109375" style="318" customWidth="1"/>
    <col min="15107" max="15107" width="21.42578125" style="318" customWidth="1"/>
    <col min="15108" max="15360" width="9.140625" style="318"/>
    <col min="15361" max="15361" width="16.7109375" style="318" customWidth="1"/>
    <col min="15362" max="15362" width="61.7109375" style="318" customWidth="1"/>
    <col min="15363" max="15363" width="21.42578125" style="318" customWidth="1"/>
    <col min="15364" max="15616" width="9.140625" style="318"/>
    <col min="15617" max="15617" width="16.7109375" style="318" customWidth="1"/>
    <col min="15618" max="15618" width="61.7109375" style="318" customWidth="1"/>
    <col min="15619" max="15619" width="21.42578125" style="318" customWidth="1"/>
    <col min="15620" max="15872" width="9.140625" style="318"/>
    <col min="15873" max="15873" width="16.7109375" style="318" customWidth="1"/>
    <col min="15874" max="15874" width="61.7109375" style="318" customWidth="1"/>
    <col min="15875" max="15875" width="21.42578125" style="318" customWidth="1"/>
    <col min="15876" max="16128" width="9.140625" style="318"/>
    <col min="16129" max="16129" width="16.7109375" style="318" customWidth="1"/>
    <col min="16130" max="16130" width="61.7109375" style="318" customWidth="1"/>
    <col min="16131" max="16131" width="21.42578125" style="318" customWidth="1"/>
    <col min="16132" max="16384" width="9.140625" style="318"/>
  </cols>
  <sheetData>
    <row r="1" spans="1:3" s="304" customFormat="1" ht="23.25" customHeight="1" thickBot="1" x14ac:dyDescent="0.3">
      <c r="A1" s="303"/>
      <c r="B1" s="732" t="s">
        <v>553</v>
      </c>
      <c r="C1" s="732"/>
    </row>
    <row r="2" spans="1:3" s="308" customFormat="1" ht="21.2" customHeight="1" x14ac:dyDescent="0.25">
      <c r="A2" s="305" t="s">
        <v>274</v>
      </c>
      <c r="B2" s="306" t="str">
        <f>CONCATENATE([2]ALAPADATOK!A3)</f>
        <v>Demecser Város Önkormányzata</v>
      </c>
      <c r="C2" s="307" t="s">
        <v>429</v>
      </c>
    </row>
    <row r="3" spans="1:3" s="308" customFormat="1" ht="16.5" thickBot="1" x14ac:dyDescent="0.3">
      <c r="A3" s="309" t="s">
        <v>430</v>
      </c>
      <c r="B3" s="310" t="s">
        <v>470</v>
      </c>
      <c r="C3" s="311" t="s">
        <v>471</v>
      </c>
    </row>
    <row r="4" spans="1:3" s="314" customFormat="1" ht="15.95" customHeight="1" thickBot="1" x14ac:dyDescent="0.3">
      <c r="A4" s="312"/>
      <c r="B4" s="312"/>
      <c r="C4" s="313" t="s">
        <v>554</v>
      </c>
    </row>
    <row r="5" spans="1:3" ht="15.75" thickBot="1" x14ac:dyDescent="0.3">
      <c r="A5" s="315" t="s">
        <v>432</v>
      </c>
      <c r="B5" s="316" t="s">
        <v>433</v>
      </c>
      <c r="C5" s="317" t="s">
        <v>405</v>
      </c>
    </row>
    <row r="6" spans="1:3" s="322" customFormat="1" ht="12.95" customHeight="1" thickBot="1" x14ac:dyDescent="0.3">
      <c r="A6" s="319"/>
      <c r="B6" s="320" t="s">
        <v>5</v>
      </c>
      <c r="C6" s="321" t="s">
        <v>6</v>
      </c>
    </row>
    <row r="7" spans="1:3" s="322" customFormat="1" ht="15.95" customHeight="1" thickBot="1" x14ac:dyDescent="0.3">
      <c r="A7" s="366"/>
      <c r="B7" s="367" t="s">
        <v>272</v>
      </c>
      <c r="C7" s="368"/>
    </row>
    <row r="8" spans="1:3" s="322" customFormat="1" ht="12" customHeight="1" thickBot="1" x14ac:dyDescent="0.3">
      <c r="A8" s="326" t="s">
        <v>7</v>
      </c>
      <c r="B8" s="11" t="s">
        <v>8</v>
      </c>
      <c r="C8" s="12">
        <f>+C9+C10+C11+C12+C13+C14</f>
        <v>612881334</v>
      </c>
    </row>
    <row r="9" spans="1:3" s="328" customFormat="1" ht="12" customHeight="1" x14ac:dyDescent="0.2">
      <c r="A9" s="327" t="s">
        <v>9</v>
      </c>
      <c r="B9" s="15" t="s">
        <v>10</v>
      </c>
      <c r="C9" s="16">
        <v>228343456</v>
      </c>
    </row>
    <row r="10" spans="1:3" s="330" customFormat="1" ht="12" customHeight="1" x14ac:dyDescent="0.2">
      <c r="A10" s="329" t="s">
        <v>11</v>
      </c>
      <c r="B10" s="18" t="s">
        <v>12</v>
      </c>
      <c r="C10" s="19">
        <v>145992580</v>
      </c>
    </row>
    <row r="11" spans="1:3" s="330" customFormat="1" ht="12" customHeight="1" x14ac:dyDescent="0.2">
      <c r="A11" s="329" t="s">
        <v>13</v>
      </c>
      <c r="B11" s="18" t="s">
        <v>14</v>
      </c>
      <c r="C11" s="19">
        <v>189293358</v>
      </c>
    </row>
    <row r="12" spans="1:3" s="330" customFormat="1" ht="12" customHeight="1" x14ac:dyDescent="0.2">
      <c r="A12" s="329" t="s">
        <v>15</v>
      </c>
      <c r="B12" s="18" t="s">
        <v>16</v>
      </c>
      <c r="C12" s="19">
        <v>9251940</v>
      </c>
    </row>
    <row r="13" spans="1:3" s="330" customFormat="1" ht="12" customHeight="1" x14ac:dyDescent="0.2">
      <c r="A13" s="329" t="s">
        <v>17</v>
      </c>
      <c r="B13" s="18" t="s">
        <v>434</v>
      </c>
      <c r="C13" s="19">
        <v>40000000</v>
      </c>
    </row>
    <row r="14" spans="1:3" s="328" customFormat="1" ht="12" customHeight="1" thickBot="1" x14ac:dyDescent="0.25">
      <c r="A14" s="331" t="s">
        <v>19</v>
      </c>
      <c r="B14" s="31" t="s">
        <v>20</v>
      </c>
      <c r="C14" s="19"/>
    </row>
    <row r="15" spans="1:3" s="328" customFormat="1" ht="12" customHeight="1" thickBot="1" x14ac:dyDescent="0.3">
      <c r="A15" s="326" t="s">
        <v>21</v>
      </c>
      <c r="B15" s="23" t="s">
        <v>22</v>
      </c>
      <c r="C15" s="12">
        <f>+C16+C17+C18+C19+C20</f>
        <v>0</v>
      </c>
    </row>
    <row r="16" spans="1:3" s="328" customFormat="1" ht="12" customHeight="1" x14ac:dyDescent="0.2">
      <c r="A16" s="327" t="s">
        <v>23</v>
      </c>
      <c r="B16" s="15" t="s">
        <v>24</v>
      </c>
      <c r="C16" s="16"/>
    </row>
    <row r="17" spans="1:3" s="328" customFormat="1" ht="12" customHeight="1" x14ac:dyDescent="0.2">
      <c r="A17" s="329" t="s">
        <v>25</v>
      </c>
      <c r="B17" s="18" t="s">
        <v>26</v>
      </c>
      <c r="C17" s="19"/>
    </row>
    <row r="18" spans="1:3" s="328" customFormat="1" ht="12" customHeight="1" x14ac:dyDescent="0.2">
      <c r="A18" s="329" t="s">
        <v>27</v>
      </c>
      <c r="B18" s="18" t="s">
        <v>28</v>
      </c>
      <c r="C18" s="19"/>
    </row>
    <row r="19" spans="1:3" s="328" customFormat="1" ht="12" customHeight="1" x14ac:dyDescent="0.2">
      <c r="A19" s="329" t="s">
        <v>29</v>
      </c>
      <c r="B19" s="18" t="s">
        <v>30</v>
      </c>
      <c r="C19" s="19"/>
    </row>
    <row r="20" spans="1:3" s="328" customFormat="1" ht="12" customHeight="1" x14ac:dyDescent="0.2">
      <c r="A20" s="329" t="s">
        <v>31</v>
      </c>
      <c r="B20" s="18" t="s">
        <v>436</v>
      </c>
      <c r="C20" s="19"/>
    </row>
    <row r="21" spans="1:3" s="330" customFormat="1" ht="12" customHeight="1" thickBot="1" x14ac:dyDescent="0.25">
      <c r="A21" s="331" t="s">
        <v>33</v>
      </c>
      <c r="B21" s="31" t="s">
        <v>34</v>
      </c>
      <c r="C21" s="24"/>
    </row>
    <row r="22" spans="1:3" s="330" customFormat="1" ht="12" customHeight="1" thickBot="1" x14ac:dyDescent="0.3">
      <c r="A22" s="326" t="s">
        <v>35</v>
      </c>
      <c r="B22" s="11" t="s">
        <v>36</v>
      </c>
      <c r="C22" s="12">
        <f>+C23+C24+C25+C26+C27</f>
        <v>0</v>
      </c>
    </row>
    <row r="23" spans="1:3" s="330" customFormat="1" ht="12" customHeight="1" x14ac:dyDescent="0.2">
      <c r="A23" s="327" t="s">
        <v>37</v>
      </c>
      <c r="B23" s="15" t="s">
        <v>38</v>
      </c>
      <c r="C23" s="16"/>
    </row>
    <row r="24" spans="1:3" s="328" customFormat="1" ht="12" customHeight="1" x14ac:dyDescent="0.2">
      <c r="A24" s="329" t="s">
        <v>39</v>
      </c>
      <c r="B24" s="18" t="s">
        <v>40</v>
      </c>
      <c r="C24" s="19"/>
    </row>
    <row r="25" spans="1:3" s="330" customFormat="1" ht="12" customHeight="1" x14ac:dyDescent="0.2">
      <c r="A25" s="329" t="s">
        <v>41</v>
      </c>
      <c r="B25" s="18" t="s">
        <v>42</v>
      </c>
      <c r="C25" s="19"/>
    </row>
    <row r="26" spans="1:3" s="330" customFormat="1" ht="12" customHeight="1" x14ac:dyDescent="0.2">
      <c r="A26" s="329" t="s">
        <v>43</v>
      </c>
      <c r="B26" s="18" t="s">
        <v>44</v>
      </c>
      <c r="C26" s="19"/>
    </row>
    <row r="27" spans="1:3" s="330" customFormat="1" ht="12" customHeight="1" x14ac:dyDescent="0.2">
      <c r="A27" s="329" t="s">
        <v>45</v>
      </c>
      <c r="B27" s="18" t="s">
        <v>46</v>
      </c>
      <c r="C27" s="19"/>
    </row>
    <row r="28" spans="1:3" s="330" customFormat="1" ht="12" customHeight="1" thickBot="1" x14ac:dyDescent="0.25">
      <c r="A28" s="331" t="s">
        <v>47</v>
      </c>
      <c r="B28" s="31" t="s">
        <v>464</v>
      </c>
      <c r="C28" s="24"/>
    </row>
    <row r="29" spans="1:3" s="330" customFormat="1" ht="12" customHeight="1" thickBot="1" x14ac:dyDescent="0.3">
      <c r="A29" s="326" t="s">
        <v>49</v>
      </c>
      <c r="B29" s="11" t="s">
        <v>468</v>
      </c>
      <c r="C29" s="28">
        <f>SUM(C30:C36)</f>
        <v>28000000</v>
      </c>
    </row>
    <row r="30" spans="1:3" s="330" customFormat="1" ht="12" customHeight="1" x14ac:dyDescent="0.2">
      <c r="A30" s="327" t="s">
        <v>51</v>
      </c>
      <c r="B30" s="15" t="str">
        <f>'[2]KV_1.1.sz.mell.'!B32</f>
        <v>Építményadó</v>
      </c>
      <c r="C30" s="16"/>
    </row>
    <row r="31" spans="1:3" s="330" customFormat="1" ht="12" customHeight="1" x14ac:dyDescent="0.2">
      <c r="A31" s="329" t="s">
        <v>53</v>
      </c>
      <c r="B31" s="15" t="str">
        <f>'[2]KV_1.1.sz.mell.'!B33</f>
        <v>Idegenforgalmi adó</v>
      </c>
      <c r="C31" s="19"/>
    </row>
    <row r="32" spans="1:3" s="330" customFormat="1" ht="12" customHeight="1" x14ac:dyDescent="0.2">
      <c r="A32" s="329" t="s">
        <v>55</v>
      </c>
      <c r="B32" s="15" t="str">
        <f>'[2]KV_1.1.sz.mell.'!B34</f>
        <v>Iparűzési adó</v>
      </c>
      <c r="C32" s="19">
        <v>23000000</v>
      </c>
    </row>
    <row r="33" spans="1:3" s="330" customFormat="1" ht="12" customHeight="1" x14ac:dyDescent="0.2">
      <c r="A33" s="329" t="s">
        <v>57</v>
      </c>
      <c r="B33" s="15" t="str">
        <f>'[2]KV_1.1.sz.mell.'!B35</f>
        <v xml:space="preserve">Talajterhelési díj </v>
      </c>
      <c r="C33" s="19">
        <v>200000</v>
      </c>
    </row>
    <row r="34" spans="1:3" s="330" customFormat="1" ht="12" customHeight="1" x14ac:dyDescent="0.2">
      <c r="A34" s="329" t="s">
        <v>59</v>
      </c>
      <c r="B34" s="15" t="str">
        <f>'[2]KV_1.1.sz.mell.'!B36</f>
        <v>Gépjárműadó</v>
      </c>
      <c r="C34" s="19"/>
    </row>
    <row r="35" spans="1:3" s="330" customFormat="1" ht="12" customHeight="1" x14ac:dyDescent="0.2">
      <c r="A35" s="329" t="s">
        <v>61</v>
      </c>
      <c r="B35" s="15" t="str">
        <f>'[2]KV_1.1.sz.mell.'!B37</f>
        <v>Egyéb közhatalmi bevételek, díjak</v>
      </c>
      <c r="C35" s="19">
        <v>800000</v>
      </c>
    </row>
    <row r="36" spans="1:3" s="330" customFormat="1" ht="12" customHeight="1" thickBot="1" x14ac:dyDescent="0.25">
      <c r="A36" s="331" t="s">
        <v>63</v>
      </c>
      <c r="B36" s="15" t="str">
        <f>'[2]KV_1.1.sz.mell.'!B38</f>
        <v>Kommunális adó</v>
      </c>
      <c r="C36" s="24">
        <v>4000000</v>
      </c>
    </row>
    <row r="37" spans="1:3" s="330" customFormat="1" ht="12" customHeight="1" thickBot="1" x14ac:dyDescent="0.3">
      <c r="A37" s="326" t="s">
        <v>65</v>
      </c>
      <c r="B37" s="11" t="s">
        <v>66</v>
      </c>
      <c r="C37" s="12">
        <f>SUM(C38:C48)</f>
        <v>16330165</v>
      </c>
    </row>
    <row r="38" spans="1:3" s="330" customFormat="1" ht="12" customHeight="1" x14ac:dyDescent="0.2">
      <c r="A38" s="327" t="s">
        <v>67</v>
      </c>
      <c r="B38" s="15" t="s">
        <v>68</v>
      </c>
      <c r="C38" s="16"/>
    </row>
    <row r="39" spans="1:3" s="330" customFormat="1" ht="12" customHeight="1" x14ac:dyDescent="0.2">
      <c r="A39" s="329" t="s">
        <v>69</v>
      </c>
      <c r="B39" s="18" t="s">
        <v>70</v>
      </c>
      <c r="C39" s="19">
        <v>1624550</v>
      </c>
    </row>
    <row r="40" spans="1:3" s="330" customFormat="1" ht="12" customHeight="1" x14ac:dyDescent="0.2">
      <c r="A40" s="329" t="s">
        <v>71</v>
      </c>
      <c r="B40" s="18" t="s">
        <v>72</v>
      </c>
      <c r="C40" s="19">
        <v>500000</v>
      </c>
    </row>
    <row r="41" spans="1:3" s="330" customFormat="1" ht="12" customHeight="1" x14ac:dyDescent="0.2">
      <c r="A41" s="329" t="s">
        <v>73</v>
      </c>
      <c r="B41" s="18" t="s">
        <v>74</v>
      </c>
      <c r="C41" s="19">
        <v>10000000</v>
      </c>
    </row>
    <row r="42" spans="1:3" s="330" customFormat="1" ht="12" customHeight="1" x14ac:dyDescent="0.2">
      <c r="A42" s="329" t="s">
        <v>75</v>
      </c>
      <c r="B42" s="18" t="s">
        <v>76</v>
      </c>
      <c r="C42" s="19"/>
    </row>
    <row r="43" spans="1:3" s="330" customFormat="1" ht="12" customHeight="1" x14ac:dyDescent="0.2">
      <c r="A43" s="329" t="s">
        <v>77</v>
      </c>
      <c r="B43" s="18" t="s">
        <v>78</v>
      </c>
      <c r="C43" s="19">
        <v>4205615</v>
      </c>
    </row>
    <row r="44" spans="1:3" s="330" customFormat="1" ht="12" customHeight="1" x14ac:dyDescent="0.2">
      <c r="A44" s="329" t="s">
        <v>79</v>
      </c>
      <c r="B44" s="18" t="s">
        <v>80</v>
      </c>
      <c r="C44" s="19"/>
    </row>
    <row r="45" spans="1:3" s="330" customFormat="1" ht="12" customHeight="1" x14ac:dyDescent="0.2">
      <c r="A45" s="329" t="s">
        <v>81</v>
      </c>
      <c r="B45" s="18" t="s">
        <v>82</v>
      </c>
      <c r="C45" s="19"/>
    </row>
    <row r="46" spans="1:3" s="330" customFormat="1" ht="12" customHeight="1" x14ac:dyDescent="0.2">
      <c r="A46" s="329" t="s">
        <v>83</v>
      </c>
      <c r="B46" s="18" t="s">
        <v>84</v>
      </c>
      <c r="C46" s="30"/>
    </row>
    <row r="47" spans="1:3" s="330" customFormat="1" ht="12" customHeight="1" x14ac:dyDescent="0.2">
      <c r="A47" s="331" t="s">
        <v>85</v>
      </c>
      <c r="B47" s="31" t="s">
        <v>86</v>
      </c>
      <c r="C47" s="32"/>
    </row>
    <row r="48" spans="1:3" s="330" customFormat="1" ht="12" customHeight="1" thickBot="1" x14ac:dyDescent="0.25">
      <c r="A48" s="331" t="s">
        <v>87</v>
      </c>
      <c r="B48" s="31" t="s">
        <v>88</v>
      </c>
      <c r="C48" s="332"/>
    </row>
    <row r="49" spans="1:3" s="330" customFormat="1" ht="12" customHeight="1" thickBot="1" x14ac:dyDescent="0.3">
      <c r="A49" s="326" t="s">
        <v>89</v>
      </c>
      <c r="B49" s="11" t="s">
        <v>90</v>
      </c>
      <c r="C49" s="12">
        <f>SUM(C50:C54)</f>
        <v>0</v>
      </c>
    </row>
    <row r="50" spans="1:3" s="330" customFormat="1" ht="12" customHeight="1" x14ac:dyDescent="0.2">
      <c r="A50" s="327" t="s">
        <v>91</v>
      </c>
      <c r="B50" s="15" t="s">
        <v>92</v>
      </c>
      <c r="C50" s="33"/>
    </row>
    <row r="51" spans="1:3" s="330" customFormat="1" ht="12" customHeight="1" x14ac:dyDescent="0.2">
      <c r="A51" s="329" t="s">
        <v>93</v>
      </c>
      <c r="B51" s="18" t="s">
        <v>94</v>
      </c>
      <c r="C51" s="30"/>
    </row>
    <row r="52" spans="1:3" s="330" customFormat="1" ht="12" customHeight="1" x14ac:dyDescent="0.2">
      <c r="A52" s="329" t="s">
        <v>95</v>
      </c>
      <c r="B52" s="18" t="s">
        <v>96</v>
      </c>
      <c r="C52" s="30"/>
    </row>
    <row r="53" spans="1:3" s="330" customFormat="1" ht="12" customHeight="1" x14ac:dyDescent="0.2">
      <c r="A53" s="329" t="s">
        <v>97</v>
      </c>
      <c r="B53" s="18" t="s">
        <v>98</v>
      </c>
      <c r="C53" s="30"/>
    </row>
    <row r="54" spans="1:3" s="330" customFormat="1" ht="12" customHeight="1" thickBot="1" x14ac:dyDescent="0.25">
      <c r="A54" s="331" t="s">
        <v>99</v>
      </c>
      <c r="B54" s="29" t="s">
        <v>100</v>
      </c>
      <c r="C54" s="32"/>
    </row>
    <row r="55" spans="1:3" s="330" customFormat="1" ht="12" customHeight="1" thickBot="1" x14ac:dyDescent="0.3">
      <c r="A55" s="326" t="s">
        <v>101</v>
      </c>
      <c r="B55" s="11" t="s">
        <v>102</v>
      </c>
      <c r="C55" s="12">
        <f>SUM(C56:C58)</f>
        <v>49759721</v>
      </c>
    </row>
    <row r="56" spans="1:3" s="330" customFormat="1" ht="12" customHeight="1" x14ac:dyDescent="0.2">
      <c r="A56" s="327" t="s">
        <v>103</v>
      </c>
      <c r="B56" s="15" t="s">
        <v>104</v>
      </c>
      <c r="C56" s="16"/>
    </row>
    <row r="57" spans="1:3" s="330" customFormat="1" ht="12" customHeight="1" x14ac:dyDescent="0.2">
      <c r="A57" s="329" t="s">
        <v>105</v>
      </c>
      <c r="B57" s="18" t="s">
        <v>106</v>
      </c>
      <c r="C57" s="19"/>
    </row>
    <row r="58" spans="1:3" s="330" customFormat="1" ht="12" customHeight="1" x14ac:dyDescent="0.2">
      <c r="A58" s="329" t="s">
        <v>107</v>
      </c>
      <c r="B58" s="18" t="s">
        <v>108</v>
      </c>
      <c r="C58" s="19">
        <v>49759721</v>
      </c>
    </row>
    <row r="59" spans="1:3" s="330" customFormat="1" ht="12" customHeight="1" thickBot="1" x14ac:dyDescent="0.25">
      <c r="A59" s="331" t="s">
        <v>109</v>
      </c>
      <c r="B59" s="29" t="s">
        <v>110</v>
      </c>
      <c r="C59" s="24"/>
    </row>
    <row r="60" spans="1:3" s="330" customFormat="1" ht="12" customHeight="1" thickBot="1" x14ac:dyDescent="0.3">
      <c r="A60" s="326" t="s">
        <v>111</v>
      </c>
      <c r="B60" s="23" t="s">
        <v>112</v>
      </c>
      <c r="C60" s="12">
        <f>SUM(C61:C63)</f>
        <v>0</v>
      </c>
    </row>
    <row r="61" spans="1:3" s="330" customFormat="1" ht="12" customHeight="1" x14ac:dyDescent="0.2">
      <c r="A61" s="327" t="s">
        <v>113</v>
      </c>
      <c r="B61" s="15" t="s">
        <v>114</v>
      </c>
      <c r="C61" s="30"/>
    </row>
    <row r="62" spans="1:3" s="330" customFormat="1" ht="12" customHeight="1" x14ac:dyDescent="0.2">
      <c r="A62" s="329" t="s">
        <v>115</v>
      </c>
      <c r="B62" s="18" t="s">
        <v>116</v>
      </c>
      <c r="C62" s="30"/>
    </row>
    <row r="63" spans="1:3" s="330" customFormat="1" ht="12" customHeight="1" x14ac:dyDescent="0.2">
      <c r="A63" s="329" t="s">
        <v>117</v>
      </c>
      <c r="B63" s="18" t="s">
        <v>118</v>
      </c>
      <c r="C63" s="30"/>
    </row>
    <row r="64" spans="1:3" s="330" customFormat="1" ht="12" customHeight="1" thickBot="1" x14ac:dyDescent="0.25">
      <c r="A64" s="331" t="s">
        <v>119</v>
      </c>
      <c r="B64" s="29" t="s">
        <v>120</v>
      </c>
      <c r="C64" s="30"/>
    </row>
    <row r="65" spans="1:3" s="330" customFormat="1" ht="12" customHeight="1" thickBot="1" x14ac:dyDescent="0.3">
      <c r="A65" s="326" t="s">
        <v>258</v>
      </c>
      <c r="B65" s="11" t="s">
        <v>122</v>
      </c>
      <c r="C65" s="28">
        <f>+C8+C15+C22+C29+C37+C49+C55+C60</f>
        <v>706971220</v>
      </c>
    </row>
    <row r="66" spans="1:3" s="330" customFormat="1" ht="12" customHeight="1" thickBot="1" x14ac:dyDescent="0.2">
      <c r="A66" s="333" t="s">
        <v>444</v>
      </c>
      <c r="B66" s="23" t="s">
        <v>124</v>
      </c>
      <c r="C66" s="12">
        <f>SUM(C67:C69)</f>
        <v>0</v>
      </c>
    </row>
    <row r="67" spans="1:3" s="330" customFormat="1" ht="12" customHeight="1" x14ac:dyDescent="0.2">
      <c r="A67" s="327" t="s">
        <v>125</v>
      </c>
      <c r="B67" s="15" t="s">
        <v>126</v>
      </c>
      <c r="C67" s="30"/>
    </row>
    <row r="68" spans="1:3" s="330" customFormat="1" ht="12" customHeight="1" x14ac:dyDescent="0.2">
      <c r="A68" s="329" t="s">
        <v>127</v>
      </c>
      <c r="B68" s="18" t="s">
        <v>128</v>
      </c>
      <c r="C68" s="30"/>
    </row>
    <row r="69" spans="1:3" s="330" customFormat="1" ht="12" customHeight="1" thickBot="1" x14ac:dyDescent="0.25">
      <c r="A69" s="331" t="s">
        <v>129</v>
      </c>
      <c r="B69" s="369" t="s">
        <v>465</v>
      </c>
      <c r="C69" s="30"/>
    </row>
    <row r="70" spans="1:3" s="330" customFormat="1" ht="12" customHeight="1" thickBot="1" x14ac:dyDescent="0.2">
      <c r="A70" s="333" t="s">
        <v>131</v>
      </c>
      <c r="B70" s="23" t="s">
        <v>132</v>
      </c>
      <c r="C70" s="12">
        <f>SUM(C71:C74)</f>
        <v>0</v>
      </c>
    </row>
    <row r="71" spans="1:3" s="330" customFormat="1" ht="12" customHeight="1" x14ac:dyDescent="0.2">
      <c r="A71" s="327" t="s">
        <v>133</v>
      </c>
      <c r="B71" s="15" t="s">
        <v>134</v>
      </c>
      <c r="C71" s="30"/>
    </row>
    <row r="72" spans="1:3" s="330" customFormat="1" ht="12" customHeight="1" x14ac:dyDescent="0.2">
      <c r="A72" s="329" t="s">
        <v>135</v>
      </c>
      <c r="B72" s="18" t="s">
        <v>136</v>
      </c>
      <c r="C72" s="30"/>
    </row>
    <row r="73" spans="1:3" s="330" customFormat="1" ht="12" customHeight="1" x14ac:dyDescent="0.2">
      <c r="A73" s="329" t="s">
        <v>137</v>
      </c>
      <c r="B73" s="18" t="s">
        <v>138</v>
      </c>
      <c r="C73" s="30"/>
    </row>
    <row r="74" spans="1:3" s="330" customFormat="1" ht="12" customHeight="1" x14ac:dyDescent="0.25">
      <c r="A74" s="329" t="s">
        <v>139</v>
      </c>
      <c r="B74" s="20" t="s">
        <v>140</v>
      </c>
      <c r="C74" s="30"/>
    </row>
    <row r="75" spans="1:3" s="330" customFormat="1" ht="12" customHeight="1" thickBot="1" x14ac:dyDescent="0.2">
      <c r="A75" s="335" t="s">
        <v>141</v>
      </c>
      <c r="B75" s="90" t="s">
        <v>142</v>
      </c>
      <c r="C75" s="74">
        <f>SUM(C76:C77)</f>
        <v>60671134</v>
      </c>
    </row>
    <row r="76" spans="1:3" s="330" customFormat="1" ht="12" customHeight="1" x14ac:dyDescent="0.2">
      <c r="A76" s="327" t="s">
        <v>143</v>
      </c>
      <c r="B76" s="15" t="s">
        <v>144</v>
      </c>
      <c r="C76" s="30">
        <v>60671134</v>
      </c>
    </row>
    <row r="77" spans="1:3" s="330" customFormat="1" ht="12" customHeight="1" thickBot="1" x14ac:dyDescent="0.25">
      <c r="A77" s="331" t="s">
        <v>145</v>
      </c>
      <c r="B77" s="31" t="s">
        <v>146</v>
      </c>
      <c r="C77" s="30"/>
    </row>
    <row r="78" spans="1:3" s="328" customFormat="1" ht="12" customHeight="1" thickBot="1" x14ac:dyDescent="0.2">
      <c r="A78" s="333" t="s">
        <v>147</v>
      </c>
      <c r="B78" s="23" t="s">
        <v>148</v>
      </c>
      <c r="C78" s="12">
        <f>SUM(C79:C81)</f>
        <v>0</v>
      </c>
    </row>
    <row r="79" spans="1:3" s="330" customFormat="1" ht="12" customHeight="1" x14ac:dyDescent="0.2">
      <c r="A79" s="327" t="s">
        <v>149</v>
      </c>
      <c r="B79" s="15" t="s">
        <v>150</v>
      </c>
      <c r="C79" s="30"/>
    </row>
    <row r="80" spans="1:3" s="330" customFormat="1" ht="12" customHeight="1" x14ac:dyDescent="0.2">
      <c r="A80" s="329" t="s">
        <v>151</v>
      </c>
      <c r="B80" s="18" t="s">
        <v>152</v>
      </c>
      <c r="C80" s="30"/>
    </row>
    <row r="81" spans="1:3" s="330" customFormat="1" ht="12" customHeight="1" thickBot="1" x14ac:dyDescent="0.25">
      <c r="A81" s="331" t="s">
        <v>153</v>
      </c>
      <c r="B81" s="31" t="s">
        <v>154</v>
      </c>
      <c r="C81" s="30"/>
    </row>
    <row r="82" spans="1:3" s="330" customFormat="1" ht="12" customHeight="1" thickBot="1" x14ac:dyDescent="0.2">
      <c r="A82" s="333" t="s">
        <v>155</v>
      </c>
      <c r="B82" s="23" t="s">
        <v>156</v>
      </c>
      <c r="C82" s="12">
        <f>SUM(C83:C86)</f>
        <v>0</v>
      </c>
    </row>
    <row r="83" spans="1:3" s="330" customFormat="1" ht="12" customHeight="1" x14ac:dyDescent="0.2">
      <c r="A83" s="336" t="s">
        <v>157</v>
      </c>
      <c r="B83" s="15" t="s">
        <v>158</v>
      </c>
      <c r="C83" s="30"/>
    </row>
    <row r="84" spans="1:3" s="330" customFormat="1" ht="12" customHeight="1" x14ac:dyDescent="0.2">
      <c r="A84" s="337" t="s">
        <v>159</v>
      </c>
      <c r="B84" s="18" t="s">
        <v>160</v>
      </c>
      <c r="C84" s="30"/>
    </row>
    <row r="85" spans="1:3" s="330" customFormat="1" ht="12" customHeight="1" x14ac:dyDescent="0.2">
      <c r="A85" s="337" t="s">
        <v>161</v>
      </c>
      <c r="B85" s="18" t="s">
        <v>162</v>
      </c>
      <c r="C85" s="30"/>
    </row>
    <row r="86" spans="1:3" s="328" customFormat="1" ht="12" customHeight="1" thickBot="1" x14ac:dyDescent="0.25">
      <c r="A86" s="338" t="s">
        <v>163</v>
      </c>
      <c r="B86" s="31" t="s">
        <v>164</v>
      </c>
      <c r="C86" s="30"/>
    </row>
    <row r="87" spans="1:3" s="328" customFormat="1" ht="12" customHeight="1" thickBot="1" x14ac:dyDescent="0.2">
      <c r="A87" s="333" t="s">
        <v>165</v>
      </c>
      <c r="B87" s="23" t="s">
        <v>166</v>
      </c>
      <c r="C87" s="46"/>
    </row>
    <row r="88" spans="1:3" s="328" customFormat="1" ht="12" customHeight="1" thickBot="1" x14ac:dyDescent="0.2">
      <c r="A88" s="333" t="s">
        <v>446</v>
      </c>
      <c r="B88" s="23" t="s">
        <v>168</v>
      </c>
      <c r="C88" s="46"/>
    </row>
    <row r="89" spans="1:3" s="328" customFormat="1" ht="12" customHeight="1" thickBot="1" x14ac:dyDescent="0.2">
      <c r="A89" s="333" t="s">
        <v>447</v>
      </c>
      <c r="B89" s="47" t="s">
        <v>170</v>
      </c>
      <c r="C89" s="28">
        <f>+C66+C70+C75+C78+C82+C88+C87</f>
        <v>60671134</v>
      </c>
    </row>
    <row r="90" spans="1:3" s="328" customFormat="1" ht="12" customHeight="1" thickBot="1" x14ac:dyDescent="0.2">
      <c r="A90" s="335" t="s">
        <v>448</v>
      </c>
      <c r="B90" s="49" t="s">
        <v>449</v>
      </c>
      <c r="C90" s="28">
        <f>+C65+C89</f>
        <v>767642354</v>
      </c>
    </row>
    <row r="91" spans="1:3" s="330" customFormat="1" ht="8.25" customHeight="1" thickBot="1" x14ac:dyDescent="0.3">
      <c r="A91" s="339"/>
      <c r="B91" s="340"/>
      <c r="C91" s="341"/>
    </row>
    <row r="92" spans="1:3" s="322" customFormat="1" ht="16.5" customHeight="1" thickBot="1" x14ac:dyDescent="0.3">
      <c r="A92" s="342"/>
      <c r="B92" s="343" t="s">
        <v>273</v>
      </c>
      <c r="C92" s="344"/>
    </row>
    <row r="93" spans="1:3" s="346" customFormat="1" ht="12" customHeight="1" thickBot="1" x14ac:dyDescent="0.3">
      <c r="A93" s="345" t="s">
        <v>7</v>
      </c>
      <c r="B93" s="59" t="s">
        <v>450</v>
      </c>
      <c r="C93" s="60">
        <f>+C94+C95+C96+C97+C98+C111</f>
        <v>744780100</v>
      </c>
    </row>
    <row r="94" spans="1:3" ht="12" customHeight="1" x14ac:dyDescent="0.25">
      <c r="A94" s="347" t="s">
        <v>9</v>
      </c>
      <c r="B94" s="61" t="s">
        <v>177</v>
      </c>
      <c r="C94" s="62">
        <v>135536432</v>
      </c>
    </row>
    <row r="95" spans="1:3" ht="12" customHeight="1" x14ac:dyDescent="0.25">
      <c r="A95" s="329" t="s">
        <v>11</v>
      </c>
      <c r="B95" s="63" t="s">
        <v>178</v>
      </c>
      <c r="C95" s="19">
        <v>17839966</v>
      </c>
    </row>
    <row r="96" spans="1:3" ht="12" customHeight="1" x14ac:dyDescent="0.25">
      <c r="A96" s="329" t="s">
        <v>13</v>
      </c>
      <c r="B96" s="63" t="s">
        <v>179</v>
      </c>
      <c r="C96" s="24">
        <v>124879623</v>
      </c>
    </row>
    <row r="97" spans="1:3" ht="12" customHeight="1" x14ac:dyDescent="0.25">
      <c r="A97" s="329" t="s">
        <v>15</v>
      </c>
      <c r="B97" s="64" t="s">
        <v>180</v>
      </c>
      <c r="C97" s="24">
        <v>40286000</v>
      </c>
    </row>
    <row r="98" spans="1:3" ht="12" customHeight="1" x14ac:dyDescent="0.25">
      <c r="A98" s="329" t="s">
        <v>181</v>
      </c>
      <c r="B98" s="65" t="s">
        <v>182</v>
      </c>
      <c r="C98" s="24">
        <v>426238079</v>
      </c>
    </row>
    <row r="99" spans="1:3" ht="12" customHeight="1" x14ac:dyDescent="0.25">
      <c r="A99" s="329" t="s">
        <v>19</v>
      </c>
      <c r="B99" s="63" t="s">
        <v>451</v>
      </c>
      <c r="C99" s="24">
        <v>416817</v>
      </c>
    </row>
    <row r="100" spans="1:3" ht="12" customHeight="1" x14ac:dyDescent="0.2">
      <c r="A100" s="329" t="s">
        <v>184</v>
      </c>
      <c r="B100" s="67" t="s">
        <v>185</v>
      </c>
      <c r="C100" s="24"/>
    </row>
    <row r="101" spans="1:3" ht="12" customHeight="1" x14ac:dyDescent="0.2">
      <c r="A101" s="329" t="s">
        <v>186</v>
      </c>
      <c r="B101" s="67" t="s">
        <v>187</v>
      </c>
      <c r="C101" s="24"/>
    </row>
    <row r="102" spans="1:3" ht="12" customHeight="1" x14ac:dyDescent="0.2">
      <c r="A102" s="329" t="s">
        <v>188</v>
      </c>
      <c r="B102" s="67" t="s">
        <v>189</v>
      </c>
      <c r="C102" s="24"/>
    </row>
    <row r="103" spans="1:3" ht="12" customHeight="1" x14ac:dyDescent="0.25">
      <c r="A103" s="329" t="s">
        <v>190</v>
      </c>
      <c r="B103" s="68" t="s">
        <v>191</v>
      </c>
      <c r="C103" s="24"/>
    </row>
    <row r="104" spans="1:3" ht="12" customHeight="1" x14ac:dyDescent="0.25">
      <c r="A104" s="329" t="s">
        <v>192</v>
      </c>
      <c r="B104" s="68" t="s">
        <v>193</v>
      </c>
      <c r="C104" s="24"/>
    </row>
    <row r="105" spans="1:3" ht="12" customHeight="1" x14ac:dyDescent="0.2">
      <c r="A105" s="329" t="s">
        <v>194</v>
      </c>
      <c r="B105" s="67" t="s">
        <v>195</v>
      </c>
      <c r="C105" s="24">
        <v>425821262</v>
      </c>
    </row>
    <row r="106" spans="1:3" ht="12" customHeight="1" x14ac:dyDescent="0.2">
      <c r="A106" s="329" t="s">
        <v>196</v>
      </c>
      <c r="B106" s="67" t="s">
        <v>197</v>
      </c>
      <c r="C106" s="24"/>
    </row>
    <row r="107" spans="1:3" ht="12" customHeight="1" x14ac:dyDescent="0.25">
      <c r="A107" s="329" t="s">
        <v>198</v>
      </c>
      <c r="B107" s="68" t="s">
        <v>199</v>
      </c>
      <c r="C107" s="24"/>
    </row>
    <row r="108" spans="1:3" ht="12" customHeight="1" x14ac:dyDescent="0.25">
      <c r="A108" s="348" t="s">
        <v>200</v>
      </c>
      <c r="B108" s="66" t="s">
        <v>201</v>
      </c>
      <c r="C108" s="24"/>
    </row>
    <row r="109" spans="1:3" ht="12" customHeight="1" x14ac:dyDescent="0.25">
      <c r="A109" s="329" t="s">
        <v>202</v>
      </c>
      <c r="B109" s="66" t="s">
        <v>203</v>
      </c>
      <c r="C109" s="24"/>
    </row>
    <row r="110" spans="1:3" ht="12" customHeight="1" x14ac:dyDescent="0.25">
      <c r="A110" s="329" t="s">
        <v>204</v>
      </c>
      <c r="B110" s="68" t="s">
        <v>205</v>
      </c>
      <c r="C110" s="19"/>
    </row>
    <row r="111" spans="1:3" ht="12" customHeight="1" x14ac:dyDescent="0.25">
      <c r="A111" s="329" t="s">
        <v>206</v>
      </c>
      <c r="B111" s="64" t="s">
        <v>207</v>
      </c>
      <c r="C111" s="19"/>
    </row>
    <row r="112" spans="1:3" ht="12" customHeight="1" x14ac:dyDescent="0.25">
      <c r="A112" s="331" t="s">
        <v>208</v>
      </c>
      <c r="B112" s="63" t="s">
        <v>452</v>
      </c>
      <c r="C112" s="24"/>
    </row>
    <row r="113" spans="1:3" ht="12" customHeight="1" thickBot="1" x14ac:dyDescent="0.3">
      <c r="A113" s="349" t="s">
        <v>210</v>
      </c>
      <c r="B113" s="350" t="s">
        <v>453</v>
      </c>
      <c r="C113" s="71"/>
    </row>
    <row r="114" spans="1:3" ht="12" customHeight="1" thickBot="1" x14ac:dyDescent="0.3">
      <c r="A114" s="326" t="s">
        <v>21</v>
      </c>
      <c r="B114" s="93" t="s">
        <v>212</v>
      </c>
      <c r="C114" s="12">
        <f>+C115+C117+C119</f>
        <v>0</v>
      </c>
    </row>
    <row r="115" spans="1:3" ht="12" customHeight="1" x14ac:dyDescent="0.25">
      <c r="A115" s="327" t="s">
        <v>23</v>
      </c>
      <c r="B115" s="63" t="s">
        <v>213</v>
      </c>
      <c r="C115" s="16"/>
    </row>
    <row r="116" spans="1:3" ht="12" customHeight="1" x14ac:dyDescent="0.25">
      <c r="A116" s="327" t="s">
        <v>25</v>
      </c>
      <c r="B116" s="75" t="s">
        <v>214</v>
      </c>
      <c r="C116" s="16"/>
    </row>
    <row r="117" spans="1:3" ht="12" customHeight="1" x14ac:dyDescent="0.25">
      <c r="A117" s="327" t="s">
        <v>27</v>
      </c>
      <c r="B117" s="75" t="s">
        <v>215</v>
      </c>
      <c r="C117" s="19"/>
    </row>
    <row r="118" spans="1:3" ht="12" customHeight="1" x14ac:dyDescent="0.25">
      <c r="A118" s="327" t="s">
        <v>29</v>
      </c>
      <c r="B118" s="75" t="s">
        <v>216</v>
      </c>
      <c r="C118" s="76"/>
    </row>
    <row r="119" spans="1:3" ht="12" customHeight="1" x14ac:dyDescent="0.25">
      <c r="A119" s="327" t="s">
        <v>31</v>
      </c>
      <c r="B119" s="22" t="s">
        <v>335</v>
      </c>
      <c r="C119" s="76"/>
    </row>
    <row r="120" spans="1:3" ht="12" customHeight="1" x14ac:dyDescent="0.25">
      <c r="A120" s="327" t="s">
        <v>33</v>
      </c>
      <c r="B120" s="20" t="s">
        <v>218</v>
      </c>
      <c r="C120" s="76"/>
    </row>
    <row r="121" spans="1:3" ht="12" customHeight="1" x14ac:dyDescent="0.25">
      <c r="A121" s="327" t="s">
        <v>219</v>
      </c>
      <c r="B121" s="77" t="s">
        <v>220</v>
      </c>
      <c r="C121" s="76"/>
    </row>
    <row r="122" spans="1:3" ht="12" customHeight="1" x14ac:dyDescent="0.25">
      <c r="A122" s="327" t="s">
        <v>221</v>
      </c>
      <c r="B122" s="68" t="s">
        <v>193</v>
      </c>
      <c r="C122" s="76"/>
    </row>
    <row r="123" spans="1:3" ht="12" customHeight="1" x14ac:dyDescent="0.25">
      <c r="A123" s="327" t="s">
        <v>222</v>
      </c>
      <c r="B123" s="68" t="s">
        <v>223</v>
      </c>
      <c r="C123" s="76"/>
    </row>
    <row r="124" spans="1:3" ht="12" customHeight="1" x14ac:dyDescent="0.25">
      <c r="A124" s="327" t="s">
        <v>224</v>
      </c>
      <c r="B124" s="68" t="s">
        <v>225</v>
      </c>
      <c r="C124" s="76"/>
    </row>
    <row r="125" spans="1:3" ht="12" customHeight="1" x14ac:dyDescent="0.25">
      <c r="A125" s="327" t="s">
        <v>226</v>
      </c>
      <c r="B125" s="68" t="s">
        <v>199</v>
      </c>
      <c r="C125" s="76"/>
    </row>
    <row r="126" spans="1:3" ht="12" customHeight="1" x14ac:dyDescent="0.25">
      <c r="A126" s="327" t="s">
        <v>227</v>
      </c>
      <c r="B126" s="68" t="s">
        <v>228</v>
      </c>
      <c r="C126" s="76"/>
    </row>
    <row r="127" spans="1:3" ht="12" customHeight="1" thickBot="1" x14ac:dyDescent="0.3">
      <c r="A127" s="348" t="s">
        <v>229</v>
      </c>
      <c r="B127" s="68" t="s">
        <v>230</v>
      </c>
      <c r="C127" s="78"/>
    </row>
    <row r="128" spans="1:3" ht="12" customHeight="1" thickBot="1" x14ac:dyDescent="0.3">
      <c r="A128" s="326" t="s">
        <v>35</v>
      </c>
      <c r="B128" s="79" t="s">
        <v>231</v>
      </c>
      <c r="C128" s="12">
        <f>+C93+C114</f>
        <v>744780100</v>
      </c>
    </row>
    <row r="129" spans="1:11" ht="12" customHeight="1" thickBot="1" x14ac:dyDescent="0.3">
      <c r="A129" s="326" t="s">
        <v>232</v>
      </c>
      <c r="B129" s="79" t="s">
        <v>233</v>
      </c>
      <c r="C129" s="12">
        <f>+C130+C131+C132</f>
        <v>0</v>
      </c>
    </row>
    <row r="130" spans="1:11" s="346" customFormat="1" ht="12" customHeight="1" x14ac:dyDescent="0.25">
      <c r="A130" s="327" t="s">
        <v>51</v>
      </c>
      <c r="B130" s="80" t="s">
        <v>454</v>
      </c>
      <c r="C130" s="76"/>
    </row>
    <row r="131" spans="1:11" ht="12" customHeight="1" x14ac:dyDescent="0.25">
      <c r="A131" s="327" t="s">
        <v>53</v>
      </c>
      <c r="B131" s="80" t="s">
        <v>235</v>
      </c>
      <c r="C131" s="76"/>
    </row>
    <row r="132" spans="1:11" ht="12" customHeight="1" thickBot="1" x14ac:dyDescent="0.3">
      <c r="A132" s="348" t="s">
        <v>55</v>
      </c>
      <c r="B132" s="81" t="s">
        <v>455</v>
      </c>
      <c r="C132" s="76"/>
    </row>
    <row r="133" spans="1:11" ht="12" customHeight="1" thickBot="1" x14ac:dyDescent="0.3">
      <c r="A133" s="326" t="s">
        <v>65</v>
      </c>
      <c r="B133" s="79" t="s">
        <v>237</v>
      </c>
      <c r="C133" s="12">
        <f>+C134+C135+C136+C137+C138+C139</f>
        <v>0</v>
      </c>
    </row>
    <row r="134" spans="1:11" ht="12" customHeight="1" x14ac:dyDescent="0.25">
      <c r="A134" s="327" t="s">
        <v>67</v>
      </c>
      <c r="B134" s="80" t="s">
        <v>238</v>
      </c>
      <c r="C134" s="76"/>
    </row>
    <row r="135" spans="1:11" ht="12" customHeight="1" x14ac:dyDescent="0.25">
      <c r="A135" s="327" t="s">
        <v>69</v>
      </c>
      <c r="B135" s="80" t="s">
        <v>239</v>
      </c>
      <c r="C135" s="76"/>
    </row>
    <row r="136" spans="1:11" ht="12" customHeight="1" x14ac:dyDescent="0.25">
      <c r="A136" s="327" t="s">
        <v>71</v>
      </c>
      <c r="B136" s="80" t="s">
        <v>240</v>
      </c>
      <c r="C136" s="76"/>
    </row>
    <row r="137" spans="1:11" ht="12" customHeight="1" x14ac:dyDescent="0.25">
      <c r="A137" s="327" t="s">
        <v>73</v>
      </c>
      <c r="B137" s="80" t="s">
        <v>456</v>
      </c>
      <c r="C137" s="76"/>
    </row>
    <row r="138" spans="1:11" ht="12" customHeight="1" x14ac:dyDescent="0.25">
      <c r="A138" s="327" t="s">
        <v>75</v>
      </c>
      <c r="B138" s="80" t="s">
        <v>242</v>
      </c>
      <c r="C138" s="76"/>
    </row>
    <row r="139" spans="1:11" s="346" customFormat="1" ht="12" customHeight="1" thickBot="1" x14ac:dyDescent="0.3">
      <c r="A139" s="348" t="s">
        <v>77</v>
      </c>
      <c r="B139" s="81" t="s">
        <v>243</v>
      </c>
      <c r="C139" s="76"/>
    </row>
    <row r="140" spans="1:11" ht="12" customHeight="1" thickBot="1" x14ac:dyDescent="0.3">
      <c r="A140" s="326" t="s">
        <v>89</v>
      </c>
      <c r="B140" s="79" t="s">
        <v>457</v>
      </c>
      <c r="C140" s="28">
        <f>+C141+C142+C144+C145+C143</f>
        <v>22862254</v>
      </c>
      <c r="K140" s="351"/>
    </row>
    <row r="141" spans="1:11" x14ac:dyDescent="0.25">
      <c r="A141" s="327" t="s">
        <v>91</v>
      </c>
      <c r="B141" s="80" t="s">
        <v>245</v>
      </c>
      <c r="C141" s="76"/>
    </row>
    <row r="142" spans="1:11" ht="12" customHeight="1" x14ac:dyDescent="0.25">
      <c r="A142" s="327" t="s">
        <v>93</v>
      </c>
      <c r="B142" s="80" t="s">
        <v>246</v>
      </c>
      <c r="C142" s="76">
        <v>22862254</v>
      </c>
    </row>
    <row r="143" spans="1:11" s="346" customFormat="1" ht="12" customHeight="1" x14ac:dyDescent="0.25">
      <c r="A143" s="327" t="s">
        <v>95</v>
      </c>
      <c r="B143" s="80" t="s">
        <v>459</v>
      </c>
      <c r="C143" s="76"/>
    </row>
    <row r="144" spans="1:11" s="346" customFormat="1" ht="12" customHeight="1" x14ac:dyDescent="0.25">
      <c r="A144" s="327" t="s">
        <v>97</v>
      </c>
      <c r="B144" s="80" t="s">
        <v>247</v>
      </c>
      <c r="C144" s="76"/>
    </row>
    <row r="145" spans="1:3" s="346" customFormat="1" ht="12" customHeight="1" thickBot="1" x14ac:dyDescent="0.3">
      <c r="A145" s="348" t="s">
        <v>99</v>
      </c>
      <c r="B145" s="81" t="s">
        <v>248</v>
      </c>
      <c r="C145" s="76"/>
    </row>
    <row r="146" spans="1:3" s="346" customFormat="1" ht="12" customHeight="1" thickBot="1" x14ac:dyDescent="0.3">
      <c r="A146" s="326" t="s">
        <v>249</v>
      </c>
      <c r="B146" s="79" t="s">
        <v>250</v>
      </c>
      <c r="C146" s="84">
        <f>+C147+C148+C149+C150+C151</f>
        <v>0</v>
      </c>
    </row>
    <row r="147" spans="1:3" s="346" customFormat="1" ht="12" customHeight="1" x14ac:dyDescent="0.25">
      <c r="A147" s="327" t="s">
        <v>103</v>
      </c>
      <c r="B147" s="80" t="s">
        <v>251</v>
      </c>
      <c r="C147" s="76"/>
    </row>
    <row r="148" spans="1:3" s="346" customFormat="1" ht="12" customHeight="1" x14ac:dyDescent="0.25">
      <c r="A148" s="327" t="s">
        <v>105</v>
      </c>
      <c r="B148" s="80" t="s">
        <v>252</v>
      </c>
      <c r="C148" s="76"/>
    </row>
    <row r="149" spans="1:3" s="346" customFormat="1" ht="12" customHeight="1" x14ac:dyDescent="0.25">
      <c r="A149" s="327" t="s">
        <v>107</v>
      </c>
      <c r="B149" s="80" t="s">
        <v>253</v>
      </c>
      <c r="C149" s="76"/>
    </row>
    <row r="150" spans="1:3" ht="12.75" customHeight="1" x14ac:dyDescent="0.25">
      <c r="A150" s="327" t="s">
        <v>109</v>
      </c>
      <c r="B150" s="80" t="s">
        <v>254</v>
      </c>
      <c r="C150" s="76"/>
    </row>
    <row r="151" spans="1:3" ht="12.75" customHeight="1" thickBot="1" x14ac:dyDescent="0.3">
      <c r="A151" s="348" t="s">
        <v>255</v>
      </c>
      <c r="B151" s="81" t="s">
        <v>256</v>
      </c>
      <c r="C151" s="78"/>
    </row>
    <row r="152" spans="1:3" ht="12.75" customHeight="1" thickBot="1" x14ac:dyDescent="0.3">
      <c r="A152" s="352" t="s">
        <v>111</v>
      </c>
      <c r="B152" s="79" t="s">
        <v>257</v>
      </c>
      <c r="C152" s="84"/>
    </row>
    <row r="153" spans="1:3" ht="12" customHeight="1" thickBot="1" x14ac:dyDescent="0.3">
      <c r="A153" s="352" t="s">
        <v>258</v>
      </c>
      <c r="B153" s="79" t="s">
        <v>259</v>
      </c>
      <c r="C153" s="84"/>
    </row>
    <row r="154" spans="1:3" ht="15.2" customHeight="1" thickBot="1" x14ac:dyDescent="0.3">
      <c r="A154" s="326" t="s">
        <v>260</v>
      </c>
      <c r="B154" s="79" t="s">
        <v>261</v>
      </c>
      <c r="C154" s="353">
        <f>+C129+C133+C140+C146+C152+C153</f>
        <v>22862254</v>
      </c>
    </row>
    <row r="155" spans="1:3" ht="15.75" thickBot="1" x14ac:dyDescent="0.3">
      <c r="A155" s="354" t="s">
        <v>262</v>
      </c>
      <c r="B155" s="355" t="s">
        <v>263</v>
      </c>
      <c r="C155" s="353">
        <f>+C128+C154</f>
        <v>767642354</v>
      </c>
    </row>
    <row r="156" spans="1:3" ht="13.5" customHeight="1" thickBot="1" x14ac:dyDescent="0.3">
      <c r="C156" s="358">
        <f>C90-C155</f>
        <v>0</v>
      </c>
    </row>
    <row r="157" spans="1:3" ht="14.45" customHeight="1" thickBot="1" x14ac:dyDescent="0.3">
      <c r="A157" s="359" t="s">
        <v>460</v>
      </c>
      <c r="B157" s="360"/>
      <c r="C157" s="361">
        <v>35</v>
      </c>
    </row>
    <row r="158" spans="1:3" ht="15.75" thickBot="1" x14ac:dyDescent="0.3">
      <c r="A158" s="359" t="s">
        <v>461</v>
      </c>
      <c r="B158" s="360"/>
      <c r="C158" s="361">
        <v>176</v>
      </c>
    </row>
    <row r="159" spans="1:3" x14ac:dyDescent="0.25">
      <c r="A159" s="362"/>
      <c r="B159" s="363"/>
      <c r="C159" s="364"/>
    </row>
    <row r="160" spans="1:3" x14ac:dyDescent="0.25">
      <c r="A160" s="362"/>
      <c r="B160" s="363"/>
    </row>
    <row r="161" spans="1:3" x14ac:dyDescent="0.25">
      <c r="A161" s="362"/>
      <c r="B161" s="363"/>
      <c r="C161" s="364"/>
    </row>
    <row r="162" spans="1:3" x14ac:dyDescent="0.25">
      <c r="A162" s="362"/>
      <c r="B162" s="363"/>
      <c r="C162" s="364"/>
    </row>
    <row r="163" spans="1:3" x14ac:dyDescent="0.25">
      <c r="A163" s="362"/>
      <c r="B163" s="363"/>
      <c r="C163" s="364"/>
    </row>
    <row r="164" spans="1:3" x14ac:dyDescent="0.25">
      <c r="A164" s="362"/>
      <c r="B164" s="363"/>
      <c r="C164" s="364"/>
    </row>
    <row r="165" spans="1:3" x14ac:dyDescent="0.25">
      <c r="A165" s="362"/>
      <c r="B165" s="363"/>
      <c r="C165" s="364"/>
    </row>
    <row r="166" spans="1:3" x14ac:dyDescent="0.25">
      <c r="A166" s="362"/>
      <c r="B166" s="363"/>
      <c r="C166" s="364"/>
    </row>
    <row r="167" spans="1:3" x14ac:dyDescent="0.25">
      <c r="A167" s="362"/>
      <c r="B167" s="363"/>
      <c r="C167" s="364"/>
    </row>
    <row r="168" spans="1:3" x14ac:dyDescent="0.25">
      <c r="A168" s="362"/>
      <c r="B168" s="363"/>
      <c r="C168" s="364"/>
    </row>
    <row r="169" spans="1:3" x14ac:dyDescent="0.25">
      <c r="A169" s="362"/>
      <c r="B169" s="363"/>
      <c r="C169" s="364"/>
    </row>
    <row r="170" spans="1:3" x14ac:dyDescent="0.25">
      <c r="A170" s="362"/>
      <c r="B170" s="363"/>
      <c r="C170" s="364"/>
    </row>
    <row r="171" spans="1:3" x14ac:dyDescent="0.25">
      <c r="A171" s="362"/>
      <c r="B171" s="363"/>
      <c r="C171" s="364"/>
    </row>
    <row r="172" spans="1:3" x14ac:dyDescent="0.25">
      <c r="A172" s="362"/>
      <c r="B172" s="363"/>
      <c r="C172" s="364"/>
    </row>
    <row r="173" spans="1:3" x14ac:dyDescent="0.25">
      <c r="A173" s="362"/>
      <c r="B173" s="363"/>
      <c r="C173" s="364"/>
    </row>
    <row r="174" spans="1:3" x14ac:dyDescent="0.25">
      <c r="A174" s="362"/>
      <c r="B174" s="363"/>
      <c r="C174" s="364"/>
    </row>
    <row r="175" spans="1:3" x14ac:dyDescent="0.25">
      <c r="A175" s="362"/>
      <c r="B175" s="363"/>
      <c r="C175" s="364"/>
    </row>
    <row r="176" spans="1:3" x14ac:dyDescent="0.25">
      <c r="A176" s="362"/>
      <c r="B176" s="363"/>
      <c r="C176" s="364"/>
    </row>
  </sheetData>
  <mergeCells count="1">
    <mergeCell ref="B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workbookViewId="0">
      <selection activeCell="F8" sqref="F8:F9"/>
    </sheetView>
  </sheetViews>
  <sheetFormatPr defaultRowHeight="15" x14ac:dyDescent="0.25"/>
  <cols>
    <col min="1" max="1" width="18.42578125" style="404" customWidth="1"/>
    <col min="2" max="2" width="67.85546875" style="377" customWidth="1"/>
    <col min="3" max="3" width="21.42578125" style="377" customWidth="1"/>
    <col min="4" max="256" width="9.140625" style="377"/>
    <col min="257" max="257" width="11.85546875" style="377" customWidth="1"/>
    <col min="258" max="258" width="67.85546875" style="377" customWidth="1"/>
    <col min="259" max="259" width="21.42578125" style="377" customWidth="1"/>
    <col min="260" max="512" width="9.140625" style="377"/>
    <col min="513" max="513" width="11.85546875" style="377" customWidth="1"/>
    <col min="514" max="514" width="67.85546875" style="377" customWidth="1"/>
    <col min="515" max="515" width="21.42578125" style="377" customWidth="1"/>
    <col min="516" max="768" width="9.140625" style="377"/>
    <col min="769" max="769" width="11.85546875" style="377" customWidth="1"/>
    <col min="770" max="770" width="67.85546875" style="377" customWidth="1"/>
    <col min="771" max="771" width="21.42578125" style="377" customWidth="1"/>
    <col min="772" max="1024" width="9.140625" style="377"/>
    <col min="1025" max="1025" width="11.85546875" style="377" customWidth="1"/>
    <col min="1026" max="1026" width="67.85546875" style="377" customWidth="1"/>
    <col min="1027" max="1027" width="21.42578125" style="377" customWidth="1"/>
    <col min="1028" max="1280" width="9.140625" style="377"/>
    <col min="1281" max="1281" width="11.85546875" style="377" customWidth="1"/>
    <col min="1282" max="1282" width="67.85546875" style="377" customWidth="1"/>
    <col min="1283" max="1283" width="21.42578125" style="377" customWidth="1"/>
    <col min="1284" max="1536" width="9.140625" style="377"/>
    <col min="1537" max="1537" width="11.85546875" style="377" customWidth="1"/>
    <col min="1538" max="1538" width="67.85546875" style="377" customWidth="1"/>
    <col min="1539" max="1539" width="21.42578125" style="377" customWidth="1"/>
    <col min="1540" max="1792" width="9.140625" style="377"/>
    <col min="1793" max="1793" width="11.85546875" style="377" customWidth="1"/>
    <col min="1794" max="1794" width="67.85546875" style="377" customWidth="1"/>
    <col min="1795" max="1795" width="21.42578125" style="377" customWidth="1"/>
    <col min="1796" max="2048" width="9.140625" style="377"/>
    <col min="2049" max="2049" width="11.85546875" style="377" customWidth="1"/>
    <col min="2050" max="2050" width="67.85546875" style="377" customWidth="1"/>
    <col min="2051" max="2051" width="21.42578125" style="377" customWidth="1"/>
    <col min="2052" max="2304" width="9.140625" style="377"/>
    <col min="2305" max="2305" width="11.85546875" style="377" customWidth="1"/>
    <col min="2306" max="2306" width="67.85546875" style="377" customWidth="1"/>
    <col min="2307" max="2307" width="21.42578125" style="377" customWidth="1"/>
    <col min="2308" max="2560" width="9.140625" style="377"/>
    <col min="2561" max="2561" width="11.85546875" style="377" customWidth="1"/>
    <col min="2562" max="2562" width="67.85546875" style="377" customWidth="1"/>
    <col min="2563" max="2563" width="21.42578125" style="377" customWidth="1"/>
    <col min="2564" max="2816" width="9.140625" style="377"/>
    <col min="2817" max="2817" width="11.85546875" style="377" customWidth="1"/>
    <col min="2818" max="2818" width="67.85546875" style="377" customWidth="1"/>
    <col min="2819" max="2819" width="21.42578125" style="377" customWidth="1"/>
    <col min="2820" max="3072" width="9.140625" style="377"/>
    <col min="3073" max="3073" width="11.85546875" style="377" customWidth="1"/>
    <col min="3074" max="3074" width="67.85546875" style="377" customWidth="1"/>
    <col min="3075" max="3075" width="21.42578125" style="377" customWidth="1"/>
    <col min="3076" max="3328" width="9.140625" style="377"/>
    <col min="3329" max="3329" width="11.85546875" style="377" customWidth="1"/>
    <col min="3330" max="3330" width="67.85546875" style="377" customWidth="1"/>
    <col min="3331" max="3331" width="21.42578125" style="377" customWidth="1"/>
    <col min="3332" max="3584" width="9.140625" style="377"/>
    <col min="3585" max="3585" width="11.85546875" style="377" customWidth="1"/>
    <col min="3586" max="3586" width="67.85546875" style="377" customWidth="1"/>
    <col min="3587" max="3587" width="21.42578125" style="377" customWidth="1"/>
    <col min="3588" max="3840" width="9.140625" style="377"/>
    <col min="3841" max="3841" width="11.85546875" style="377" customWidth="1"/>
    <col min="3842" max="3842" width="67.85546875" style="377" customWidth="1"/>
    <col min="3843" max="3843" width="21.42578125" style="377" customWidth="1"/>
    <col min="3844" max="4096" width="9.140625" style="377"/>
    <col min="4097" max="4097" width="11.85546875" style="377" customWidth="1"/>
    <col min="4098" max="4098" width="67.85546875" style="377" customWidth="1"/>
    <col min="4099" max="4099" width="21.42578125" style="377" customWidth="1"/>
    <col min="4100" max="4352" width="9.140625" style="377"/>
    <col min="4353" max="4353" width="11.85546875" style="377" customWidth="1"/>
    <col min="4354" max="4354" width="67.85546875" style="377" customWidth="1"/>
    <col min="4355" max="4355" width="21.42578125" style="377" customWidth="1"/>
    <col min="4356" max="4608" width="9.140625" style="377"/>
    <col min="4609" max="4609" width="11.85546875" style="377" customWidth="1"/>
    <col min="4610" max="4610" width="67.85546875" style="377" customWidth="1"/>
    <col min="4611" max="4611" width="21.42578125" style="377" customWidth="1"/>
    <col min="4612" max="4864" width="9.140625" style="377"/>
    <col min="4865" max="4865" width="11.85546875" style="377" customWidth="1"/>
    <col min="4866" max="4866" width="67.85546875" style="377" customWidth="1"/>
    <col min="4867" max="4867" width="21.42578125" style="377" customWidth="1"/>
    <col min="4868" max="5120" width="9.140625" style="377"/>
    <col min="5121" max="5121" width="11.85546875" style="377" customWidth="1"/>
    <col min="5122" max="5122" width="67.85546875" style="377" customWidth="1"/>
    <col min="5123" max="5123" width="21.42578125" style="377" customWidth="1"/>
    <col min="5124" max="5376" width="9.140625" style="377"/>
    <col min="5377" max="5377" width="11.85546875" style="377" customWidth="1"/>
    <col min="5378" max="5378" width="67.85546875" style="377" customWidth="1"/>
    <col min="5379" max="5379" width="21.42578125" style="377" customWidth="1"/>
    <col min="5380" max="5632" width="9.140625" style="377"/>
    <col min="5633" max="5633" width="11.85546875" style="377" customWidth="1"/>
    <col min="5634" max="5634" width="67.85546875" style="377" customWidth="1"/>
    <col min="5635" max="5635" width="21.42578125" style="377" customWidth="1"/>
    <col min="5636" max="5888" width="9.140625" style="377"/>
    <col min="5889" max="5889" width="11.85546875" style="377" customWidth="1"/>
    <col min="5890" max="5890" width="67.85546875" style="377" customWidth="1"/>
    <col min="5891" max="5891" width="21.42578125" style="377" customWidth="1"/>
    <col min="5892" max="6144" width="9.140625" style="377"/>
    <col min="6145" max="6145" width="11.85546875" style="377" customWidth="1"/>
    <col min="6146" max="6146" width="67.85546875" style="377" customWidth="1"/>
    <col min="6147" max="6147" width="21.42578125" style="377" customWidth="1"/>
    <col min="6148" max="6400" width="9.140625" style="377"/>
    <col min="6401" max="6401" width="11.85546875" style="377" customWidth="1"/>
    <col min="6402" max="6402" width="67.85546875" style="377" customWidth="1"/>
    <col min="6403" max="6403" width="21.42578125" style="377" customWidth="1"/>
    <col min="6404" max="6656" width="9.140625" style="377"/>
    <col min="6657" max="6657" width="11.85546875" style="377" customWidth="1"/>
    <col min="6658" max="6658" width="67.85546875" style="377" customWidth="1"/>
    <col min="6659" max="6659" width="21.42578125" style="377" customWidth="1"/>
    <col min="6660" max="6912" width="9.140625" style="377"/>
    <col min="6913" max="6913" width="11.85546875" style="377" customWidth="1"/>
    <col min="6914" max="6914" width="67.85546875" style="377" customWidth="1"/>
    <col min="6915" max="6915" width="21.42578125" style="377" customWidth="1"/>
    <col min="6916" max="7168" width="9.140625" style="377"/>
    <col min="7169" max="7169" width="11.85546875" style="377" customWidth="1"/>
    <col min="7170" max="7170" width="67.85546875" style="377" customWidth="1"/>
    <col min="7171" max="7171" width="21.42578125" style="377" customWidth="1"/>
    <col min="7172" max="7424" width="9.140625" style="377"/>
    <col min="7425" max="7425" width="11.85546875" style="377" customWidth="1"/>
    <col min="7426" max="7426" width="67.85546875" style="377" customWidth="1"/>
    <col min="7427" max="7427" width="21.42578125" style="377" customWidth="1"/>
    <col min="7428" max="7680" width="9.140625" style="377"/>
    <col min="7681" max="7681" width="11.85546875" style="377" customWidth="1"/>
    <col min="7682" max="7682" width="67.85546875" style="377" customWidth="1"/>
    <col min="7683" max="7683" width="21.42578125" style="377" customWidth="1"/>
    <col min="7684" max="7936" width="9.140625" style="377"/>
    <col min="7937" max="7937" width="11.85546875" style="377" customWidth="1"/>
    <col min="7938" max="7938" width="67.85546875" style="377" customWidth="1"/>
    <col min="7939" max="7939" width="21.42578125" style="377" customWidth="1"/>
    <col min="7940" max="8192" width="9.140625" style="377"/>
    <col min="8193" max="8193" width="11.85546875" style="377" customWidth="1"/>
    <col min="8194" max="8194" width="67.85546875" style="377" customWidth="1"/>
    <col min="8195" max="8195" width="21.42578125" style="377" customWidth="1"/>
    <col min="8196" max="8448" width="9.140625" style="377"/>
    <col min="8449" max="8449" width="11.85546875" style="377" customWidth="1"/>
    <col min="8450" max="8450" width="67.85546875" style="377" customWidth="1"/>
    <col min="8451" max="8451" width="21.42578125" style="377" customWidth="1"/>
    <col min="8452" max="8704" width="9.140625" style="377"/>
    <col min="8705" max="8705" width="11.85546875" style="377" customWidth="1"/>
    <col min="8706" max="8706" width="67.85546875" style="377" customWidth="1"/>
    <col min="8707" max="8707" width="21.42578125" style="377" customWidth="1"/>
    <col min="8708" max="8960" width="9.140625" style="377"/>
    <col min="8961" max="8961" width="11.85546875" style="377" customWidth="1"/>
    <col min="8962" max="8962" width="67.85546875" style="377" customWidth="1"/>
    <col min="8963" max="8963" width="21.42578125" style="377" customWidth="1"/>
    <col min="8964" max="9216" width="9.140625" style="377"/>
    <col min="9217" max="9217" width="11.85546875" style="377" customWidth="1"/>
    <col min="9218" max="9218" width="67.85546875" style="377" customWidth="1"/>
    <col min="9219" max="9219" width="21.42578125" style="377" customWidth="1"/>
    <col min="9220" max="9472" width="9.140625" style="377"/>
    <col min="9473" max="9473" width="11.85546875" style="377" customWidth="1"/>
    <col min="9474" max="9474" width="67.85546875" style="377" customWidth="1"/>
    <col min="9475" max="9475" width="21.42578125" style="377" customWidth="1"/>
    <col min="9476" max="9728" width="9.140625" style="377"/>
    <col min="9729" max="9729" width="11.85546875" style="377" customWidth="1"/>
    <col min="9730" max="9730" width="67.85546875" style="377" customWidth="1"/>
    <col min="9731" max="9731" width="21.42578125" style="377" customWidth="1"/>
    <col min="9732" max="9984" width="9.140625" style="377"/>
    <col min="9985" max="9985" width="11.85546875" style="377" customWidth="1"/>
    <col min="9986" max="9986" width="67.85546875" style="377" customWidth="1"/>
    <col min="9987" max="9987" width="21.42578125" style="377" customWidth="1"/>
    <col min="9988" max="10240" width="9.140625" style="377"/>
    <col min="10241" max="10241" width="11.85546875" style="377" customWidth="1"/>
    <col min="10242" max="10242" width="67.85546875" style="377" customWidth="1"/>
    <col min="10243" max="10243" width="21.42578125" style="377" customWidth="1"/>
    <col min="10244" max="10496" width="9.140625" style="377"/>
    <col min="10497" max="10497" width="11.85546875" style="377" customWidth="1"/>
    <col min="10498" max="10498" width="67.85546875" style="377" customWidth="1"/>
    <col min="10499" max="10499" width="21.42578125" style="377" customWidth="1"/>
    <col min="10500" max="10752" width="9.140625" style="377"/>
    <col min="10753" max="10753" width="11.85546875" style="377" customWidth="1"/>
    <col min="10754" max="10754" width="67.85546875" style="377" customWidth="1"/>
    <col min="10755" max="10755" width="21.42578125" style="377" customWidth="1"/>
    <col min="10756" max="11008" width="9.140625" style="377"/>
    <col min="11009" max="11009" width="11.85546875" style="377" customWidth="1"/>
    <col min="11010" max="11010" width="67.85546875" style="377" customWidth="1"/>
    <col min="11011" max="11011" width="21.42578125" style="377" customWidth="1"/>
    <col min="11012" max="11264" width="9.140625" style="377"/>
    <col min="11265" max="11265" width="11.85546875" style="377" customWidth="1"/>
    <col min="11266" max="11266" width="67.85546875" style="377" customWidth="1"/>
    <col min="11267" max="11267" width="21.42578125" style="377" customWidth="1"/>
    <col min="11268" max="11520" width="9.140625" style="377"/>
    <col min="11521" max="11521" width="11.85546875" style="377" customWidth="1"/>
    <col min="11522" max="11522" width="67.85546875" style="377" customWidth="1"/>
    <col min="11523" max="11523" width="21.42578125" style="377" customWidth="1"/>
    <col min="11524" max="11776" width="9.140625" style="377"/>
    <col min="11777" max="11777" width="11.85546875" style="377" customWidth="1"/>
    <col min="11778" max="11778" width="67.85546875" style="377" customWidth="1"/>
    <col min="11779" max="11779" width="21.42578125" style="377" customWidth="1"/>
    <col min="11780" max="12032" width="9.140625" style="377"/>
    <col min="12033" max="12033" width="11.85546875" style="377" customWidth="1"/>
    <col min="12034" max="12034" width="67.85546875" style="377" customWidth="1"/>
    <col min="12035" max="12035" width="21.42578125" style="377" customWidth="1"/>
    <col min="12036" max="12288" width="9.140625" style="377"/>
    <col min="12289" max="12289" width="11.85546875" style="377" customWidth="1"/>
    <col min="12290" max="12290" width="67.85546875" style="377" customWidth="1"/>
    <col min="12291" max="12291" width="21.42578125" style="377" customWidth="1"/>
    <col min="12292" max="12544" width="9.140625" style="377"/>
    <col min="12545" max="12545" width="11.85546875" style="377" customWidth="1"/>
    <col min="12546" max="12546" width="67.85546875" style="377" customWidth="1"/>
    <col min="12547" max="12547" width="21.42578125" style="377" customWidth="1"/>
    <col min="12548" max="12800" width="9.140625" style="377"/>
    <col min="12801" max="12801" width="11.85546875" style="377" customWidth="1"/>
    <col min="12802" max="12802" width="67.85546875" style="377" customWidth="1"/>
    <col min="12803" max="12803" width="21.42578125" style="377" customWidth="1"/>
    <col min="12804" max="13056" width="9.140625" style="377"/>
    <col min="13057" max="13057" width="11.85546875" style="377" customWidth="1"/>
    <col min="13058" max="13058" width="67.85546875" style="377" customWidth="1"/>
    <col min="13059" max="13059" width="21.42578125" style="377" customWidth="1"/>
    <col min="13060" max="13312" width="9.140625" style="377"/>
    <col min="13313" max="13313" width="11.85546875" style="377" customWidth="1"/>
    <col min="13314" max="13314" width="67.85546875" style="377" customWidth="1"/>
    <col min="13315" max="13315" width="21.42578125" style="377" customWidth="1"/>
    <col min="13316" max="13568" width="9.140625" style="377"/>
    <col min="13569" max="13569" width="11.85546875" style="377" customWidth="1"/>
    <col min="13570" max="13570" width="67.85546875" style="377" customWidth="1"/>
    <col min="13571" max="13571" width="21.42578125" style="377" customWidth="1"/>
    <col min="13572" max="13824" width="9.140625" style="377"/>
    <col min="13825" max="13825" width="11.85546875" style="377" customWidth="1"/>
    <col min="13826" max="13826" width="67.85546875" style="377" customWidth="1"/>
    <col min="13827" max="13827" width="21.42578125" style="377" customWidth="1"/>
    <col min="13828" max="14080" width="9.140625" style="377"/>
    <col min="14081" max="14081" width="11.85546875" style="377" customWidth="1"/>
    <col min="14082" max="14082" width="67.85546875" style="377" customWidth="1"/>
    <col min="14083" max="14083" width="21.42578125" style="377" customWidth="1"/>
    <col min="14084" max="14336" width="9.140625" style="377"/>
    <col min="14337" max="14337" width="11.85546875" style="377" customWidth="1"/>
    <col min="14338" max="14338" width="67.85546875" style="377" customWidth="1"/>
    <col min="14339" max="14339" width="21.42578125" style="377" customWidth="1"/>
    <col min="14340" max="14592" width="9.140625" style="377"/>
    <col min="14593" max="14593" width="11.85546875" style="377" customWidth="1"/>
    <col min="14594" max="14594" width="67.85546875" style="377" customWidth="1"/>
    <col min="14595" max="14595" width="21.42578125" style="377" customWidth="1"/>
    <col min="14596" max="14848" width="9.140625" style="377"/>
    <col min="14849" max="14849" width="11.85546875" style="377" customWidth="1"/>
    <col min="14850" max="14850" width="67.85546875" style="377" customWidth="1"/>
    <col min="14851" max="14851" width="21.42578125" style="377" customWidth="1"/>
    <col min="14852" max="15104" width="9.140625" style="377"/>
    <col min="15105" max="15105" width="11.85546875" style="377" customWidth="1"/>
    <col min="15106" max="15106" width="67.85546875" style="377" customWidth="1"/>
    <col min="15107" max="15107" width="21.42578125" style="377" customWidth="1"/>
    <col min="15108" max="15360" width="9.140625" style="377"/>
    <col min="15361" max="15361" width="11.85546875" style="377" customWidth="1"/>
    <col min="15362" max="15362" width="67.85546875" style="377" customWidth="1"/>
    <col min="15363" max="15363" width="21.42578125" style="377" customWidth="1"/>
    <col min="15364" max="15616" width="9.140625" style="377"/>
    <col min="15617" max="15617" width="11.85546875" style="377" customWidth="1"/>
    <col min="15618" max="15618" width="67.85546875" style="377" customWidth="1"/>
    <col min="15619" max="15619" width="21.42578125" style="377" customWidth="1"/>
    <col min="15620" max="15872" width="9.140625" style="377"/>
    <col min="15873" max="15873" width="11.85546875" style="377" customWidth="1"/>
    <col min="15874" max="15874" width="67.85546875" style="377" customWidth="1"/>
    <col min="15875" max="15875" width="21.42578125" style="377" customWidth="1"/>
    <col min="15876" max="16128" width="9.140625" style="377"/>
    <col min="16129" max="16129" width="11.85546875" style="377" customWidth="1"/>
    <col min="16130" max="16130" width="67.85546875" style="377" customWidth="1"/>
    <col min="16131" max="16131" width="21.42578125" style="377" customWidth="1"/>
    <col min="16132" max="16384" width="9.140625" style="377"/>
  </cols>
  <sheetData>
    <row r="1" spans="1:3" ht="15.75" thickBot="1" x14ac:dyDescent="0.3">
      <c r="A1" s="733" t="s">
        <v>572</v>
      </c>
      <c r="B1" s="733"/>
      <c r="C1" s="733"/>
    </row>
    <row r="2" spans="1:3" s="372" customFormat="1" ht="24" x14ac:dyDescent="0.25">
      <c r="A2" s="305" t="s">
        <v>472</v>
      </c>
      <c r="B2" s="306" t="str">
        <f>CONCATENATE([1]ALAPADATOK!A11)</f>
        <v>Demecseri Közös Önkormányzati Hivatal</v>
      </c>
      <c r="C2" s="371" t="s">
        <v>463</v>
      </c>
    </row>
    <row r="3" spans="1:3" s="372" customFormat="1" ht="16.5" thickBot="1" x14ac:dyDescent="0.3">
      <c r="A3" s="373" t="s">
        <v>430</v>
      </c>
      <c r="B3" s="310" t="s">
        <v>431</v>
      </c>
      <c r="C3" s="374" t="s">
        <v>429</v>
      </c>
    </row>
    <row r="4" spans="1:3" s="375" customFormat="1" ht="15.95" customHeight="1" thickBot="1" x14ac:dyDescent="0.3">
      <c r="A4" s="312"/>
      <c r="B4" s="312"/>
      <c r="C4" s="313"/>
    </row>
    <row r="5" spans="1:3" ht="15.75" thickBot="1" x14ac:dyDescent="0.3">
      <c r="A5" s="315" t="s">
        <v>432</v>
      </c>
      <c r="B5" s="316" t="s">
        <v>433</v>
      </c>
      <c r="C5" s="376" t="s">
        <v>405</v>
      </c>
    </row>
    <row r="6" spans="1:3" s="378" customFormat="1" ht="12.95" customHeight="1" thickBot="1" x14ac:dyDescent="0.3">
      <c r="A6" s="319"/>
      <c r="B6" s="320" t="s">
        <v>5</v>
      </c>
      <c r="C6" s="321" t="s">
        <v>6</v>
      </c>
    </row>
    <row r="7" spans="1:3" s="378" customFormat="1" ht="15.95" customHeight="1" thickBot="1" x14ac:dyDescent="0.3">
      <c r="A7" s="366"/>
      <c r="B7" s="367" t="s">
        <v>272</v>
      </c>
      <c r="C7" s="379"/>
    </row>
    <row r="8" spans="1:3" s="382" customFormat="1" ht="12" customHeight="1" thickBot="1" x14ac:dyDescent="0.3">
      <c r="A8" s="380" t="s">
        <v>7</v>
      </c>
      <c r="B8" s="381" t="s">
        <v>473</v>
      </c>
      <c r="C8" s="139">
        <f>SUM(C9:C19)</f>
        <v>3250000</v>
      </c>
    </row>
    <row r="9" spans="1:3" s="382" customFormat="1" ht="12" customHeight="1" x14ac:dyDescent="0.25">
      <c r="A9" s="383" t="s">
        <v>9</v>
      </c>
      <c r="B9" s="61" t="s">
        <v>68</v>
      </c>
      <c r="C9" s="384"/>
    </row>
    <row r="10" spans="1:3" s="382" customFormat="1" ht="12" customHeight="1" x14ac:dyDescent="0.25">
      <c r="A10" s="385" t="s">
        <v>11</v>
      </c>
      <c r="B10" s="63" t="s">
        <v>70</v>
      </c>
      <c r="C10" s="128"/>
    </row>
    <row r="11" spans="1:3" s="382" customFormat="1" ht="12" customHeight="1" x14ac:dyDescent="0.25">
      <c r="A11" s="385" t="s">
        <v>13</v>
      </c>
      <c r="B11" s="63" t="s">
        <v>72</v>
      </c>
      <c r="C11" s="128"/>
    </row>
    <row r="12" spans="1:3" s="382" customFormat="1" ht="12" customHeight="1" x14ac:dyDescent="0.25">
      <c r="A12" s="385" t="s">
        <v>15</v>
      </c>
      <c r="B12" s="63" t="s">
        <v>74</v>
      </c>
      <c r="C12" s="128"/>
    </row>
    <row r="13" spans="1:3" s="382" customFormat="1" ht="12" customHeight="1" x14ac:dyDescent="0.25">
      <c r="A13" s="385" t="s">
        <v>17</v>
      </c>
      <c r="B13" s="63" t="s">
        <v>76</v>
      </c>
      <c r="C13" s="128"/>
    </row>
    <row r="14" spans="1:3" s="382" customFormat="1" ht="12" customHeight="1" x14ac:dyDescent="0.25">
      <c r="A14" s="385" t="s">
        <v>19</v>
      </c>
      <c r="B14" s="63" t="s">
        <v>474</v>
      </c>
      <c r="C14" s="128"/>
    </row>
    <row r="15" spans="1:3" s="382" customFormat="1" ht="12" customHeight="1" x14ac:dyDescent="0.25">
      <c r="A15" s="385" t="s">
        <v>184</v>
      </c>
      <c r="B15" s="81" t="s">
        <v>475</v>
      </c>
      <c r="C15" s="128"/>
    </row>
    <row r="16" spans="1:3" s="382" customFormat="1" ht="12" customHeight="1" x14ac:dyDescent="0.25">
      <c r="A16" s="385" t="s">
        <v>186</v>
      </c>
      <c r="B16" s="63" t="s">
        <v>476</v>
      </c>
      <c r="C16" s="161"/>
    </row>
    <row r="17" spans="1:3" s="386" customFormat="1" ht="12" customHeight="1" x14ac:dyDescent="0.25">
      <c r="A17" s="385" t="s">
        <v>188</v>
      </c>
      <c r="B17" s="63" t="s">
        <v>84</v>
      </c>
      <c r="C17" s="128"/>
    </row>
    <row r="18" spans="1:3" s="386" customFormat="1" ht="12" customHeight="1" x14ac:dyDescent="0.25">
      <c r="A18" s="385" t="s">
        <v>190</v>
      </c>
      <c r="B18" s="63" t="s">
        <v>86</v>
      </c>
      <c r="C18" s="135"/>
    </row>
    <row r="19" spans="1:3" s="386" customFormat="1" ht="12" customHeight="1" thickBot="1" x14ac:dyDescent="0.3">
      <c r="A19" s="385" t="s">
        <v>192</v>
      </c>
      <c r="B19" s="81" t="s">
        <v>88</v>
      </c>
      <c r="C19" s="135">
        <v>3250000</v>
      </c>
    </row>
    <row r="20" spans="1:3" s="382" customFormat="1" ht="12" customHeight="1" thickBot="1" x14ac:dyDescent="0.3">
      <c r="A20" s="380" t="s">
        <v>21</v>
      </c>
      <c r="B20" s="381" t="s">
        <v>477</v>
      </c>
      <c r="C20" s="139">
        <f>SUM(C21:C23)</f>
        <v>0</v>
      </c>
    </row>
    <row r="21" spans="1:3" s="386" customFormat="1" ht="12" customHeight="1" x14ac:dyDescent="0.25">
      <c r="A21" s="385" t="s">
        <v>23</v>
      </c>
      <c r="B21" s="80" t="s">
        <v>24</v>
      </c>
      <c r="C21" s="128"/>
    </row>
    <row r="22" spans="1:3" s="386" customFormat="1" ht="12" customHeight="1" x14ac:dyDescent="0.25">
      <c r="A22" s="385" t="s">
        <v>25</v>
      </c>
      <c r="B22" s="63" t="s">
        <v>478</v>
      </c>
      <c r="C22" s="128"/>
    </row>
    <row r="23" spans="1:3" s="386" customFormat="1" ht="12" customHeight="1" x14ac:dyDescent="0.25">
      <c r="A23" s="385" t="s">
        <v>27</v>
      </c>
      <c r="B23" s="63" t="s">
        <v>479</v>
      </c>
      <c r="C23" s="128"/>
    </row>
    <row r="24" spans="1:3" s="386" customFormat="1" ht="12" customHeight="1" thickBot="1" x14ac:dyDescent="0.3">
      <c r="A24" s="385" t="s">
        <v>29</v>
      </c>
      <c r="B24" s="63" t="s">
        <v>480</v>
      </c>
      <c r="C24" s="128"/>
    </row>
    <row r="25" spans="1:3" s="386" customFormat="1" ht="12" customHeight="1" thickBot="1" x14ac:dyDescent="0.3">
      <c r="A25" s="387" t="s">
        <v>35</v>
      </c>
      <c r="B25" s="79" t="s">
        <v>282</v>
      </c>
      <c r="C25" s="388"/>
    </row>
    <row r="26" spans="1:3" s="386" customFormat="1" ht="12" customHeight="1" thickBot="1" x14ac:dyDescent="0.3">
      <c r="A26" s="387" t="s">
        <v>232</v>
      </c>
      <c r="B26" s="79" t="s">
        <v>481</v>
      </c>
      <c r="C26" s="139">
        <f>+C27+C28+C29</f>
        <v>0</v>
      </c>
    </row>
    <row r="27" spans="1:3" s="386" customFormat="1" ht="12" customHeight="1" x14ac:dyDescent="0.25">
      <c r="A27" s="389" t="s">
        <v>51</v>
      </c>
      <c r="B27" s="390" t="s">
        <v>38</v>
      </c>
      <c r="C27" s="164"/>
    </row>
    <row r="28" spans="1:3" s="386" customFormat="1" ht="12" customHeight="1" x14ac:dyDescent="0.25">
      <c r="A28" s="389" t="s">
        <v>53</v>
      </c>
      <c r="B28" s="390" t="s">
        <v>478</v>
      </c>
      <c r="C28" s="128"/>
    </row>
    <row r="29" spans="1:3" s="386" customFormat="1" ht="12" customHeight="1" x14ac:dyDescent="0.25">
      <c r="A29" s="389" t="s">
        <v>55</v>
      </c>
      <c r="B29" s="391" t="s">
        <v>482</v>
      </c>
      <c r="C29" s="128"/>
    </row>
    <row r="30" spans="1:3" s="386" customFormat="1" ht="12" customHeight="1" thickBot="1" x14ac:dyDescent="0.3">
      <c r="A30" s="385" t="s">
        <v>57</v>
      </c>
      <c r="B30" s="392" t="s">
        <v>483</v>
      </c>
      <c r="C30" s="393"/>
    </row>
    <row r="31" spans="1:3" s="386" customFormat="1" ht="12" customHeight="1" thickBot="1" x14ac:dyDescent="0.3">
      <c r="A31" s="387" t="s">
        <v>65</v>
      </c>
      <c r="B31" s="79" t="s">
        <v>484</v>
      </c>
      <c r="C31" s="139">
        <f>+C32+C33+C34</f>
        <v>0</v>
      </c>
    </row>
    <row r="32" spans="1:3" s="386" customFormat="1" ht="12" customHeight="1" x14ac:dyDescent="0.25">
      <c r="A32" s="389" t="s">
        <v>67</v>
      </c>
      <c r="B32" s="390" t="s">
        <v>92</v>
      </c>
      <c r="C32" s="164"/>
    </row>
    <row r="33" spans="1:3" s="386" customFormat="1" ht="12" customHeight="1" x14ac:dyDescent="0.25">
      <c r="A33" s="389" t="s">
        <v>69</v>
      </c>
      <c r="B33" s="391" t="s">
        <v>94</v>
      </c>
      <c r="C33" s="144"/>
    </row>
    <row r="34" spans="1:3" s="386" customFormat="1" ht="12" customHeight="1" thickBot="1" x14ac:dyDescent="0.3">
      <c r="A34" s="385" t="s">
        <v>71</v>
      </c>
      <c r="B34" s="392" t="s">
        <v>96</v>
      </c>
      <c r="C34" s="393"/>
    </row>
    <row r="35" spans="1:3" s="382" customFormat="1" ht="12" customHeight="1" thickBot="1" x14ac:dyDescent="0.3">
      <c r="A35" s="387" t="s">
        <v>89</v>
      </c>
      <c r="B35" s="79" t="s">
        <v>284</v>
      </c>
      <c r="C35" s="388"/>
    </row>
    <row r="36" spans="1:3" s="382" customFormat="1" ht="12" customHeight="1" thickBot="1" x14ac:dyDescent="0.3">
      <c r="A36" s="387" t="s">
        <v>249</v>
      </c>
      <c r="B36" s="79" t="s">
        <v>485</v>
      </c>
      <c r="C36" s="394"/>
    </row>
    <row r="37" spans="1:3" s="382" customFormat="1" ht="12" customHeight="1" thickBot="1" x14ac:dyDescent="0.3">
      <c r="A37" s="380" t="s">
        <v>111</v>
      </c>
      <c r="B37" s="79" t="s">
        <v>486</v>
      </c>
      <c r="C37" s="395">
        <f>+C8+C20+C25+C26+C31+C35+C36</f>
        <v>3250000</v>
      </c>
    </row>
    <row r="38" spans="1:3" s="382" customFormat="1" ht="12" customHeight="1" thickBot="1" x14ac:dyDescent="0.3">
      <c r="A38" s="396" t="s">
        <v>258</v>
      </c>
      <c r="B38" s="79" t="s">
        <v>487</v>
      </c>
      <c r="C38" s="395">
        <f>+C39+C40+C41</f>
        <v>172076497</v>
      </c>
    </row>
    <row r="39" spans="1:3" s="382" customFormat="1" ht="12" customHeight="1" x14ac:dyDescent="0.25">
      <c r="A39" s="389" t="s">
        <v>488</v>
      </c>
      <c r="B39" s="390" t="s">
        <v>340</v>
      </c>
      <c r="C39" s="164">
        <v>161504</v>
      </c>
    </row>
    <row r="40" spans="1:3" s="382" customFormat="1" ht="12" customHeight="1" x14ac:dyDescent="0.25">
      <c r="A40" s="389" t="s">
        <v>489</v>
      </c>
      <c r="B40" s="391" t="s">
        <v>490</v>
      </c>
      <c r="C40" s="144"/>
    </row>
    <row r="41" spans="1:3" s="386" customFormat="1" ht="12" customHeight="1" thickBot="1" x14ac:dyDescent="0.3">
      <c r="A41" s="385" t="s">
        <v>491</v>
      </c>
      <c r="B41" s="392" t="s">
        <v>492</v>
      </c>
      <c r="C41" s="393">
        <v>171914993</v>
      </c>
    </row>
    <row r="42" spans="1:3" s="386" customFormat="1" ht="15.2" customHeight="1" thickBot="1" x14ac:dyDescent="0.25">
      <c r="A42" s="396" t="s">
        <v>260</v>
      </c>
      <c r="B42" s="397" t="s">
        <v>493</v>
      </c>
      <c r="C42" s="344">
        <f>+C37+C38</f>
        <v>175326497</v>
      </c>
    </row>
    <row r="43" spans="1:3" s="386" customFormat="1" ht="15.2" customHeight="1" x14ac:dyDescent="0.25">
      <c r="A43" s="339"/>
      <c r="B43" s="340"/>
      <c r="C43" s="341"/>
    </row>
    <row r="44" spans="1:3" ht="15.75" thickBot="1" x14ac:dyDescent="0.3">
      <c r="A44" s="398"/>
      <c r="B44" s="399"/>
      <c r="C44" s="400"/>
    </row>
    <row r="45" spans="1:3" s="378" customFormat="1" ht="16.5" customHeight="1" thickBot="1" x14ac:dyDescent="0.3">
      <c r="A45" s="342"/>
      <c r="B45" s="343" t="s">
        <v>273</v>
      </c>
      <c r="C45" s="344"/>
    </row>
    <row r="46" spans="1:3" s="401" customFormat="1" ht="12" customHeight="1" thickBot="1" x14ac:dyDescent="0.3">
      <c r="A46" s="387" t="s">
        <v>7</v>
      </c>
      <c r="B46" s="79" t="s">
        <v>494</v>
      </c>
      <c r="C46" s="139">
        <f>SUM(C47:C51)</f>
        <v>172076497</v>
      </c>
    </row>
    <row r="47" spans="1:3" ht="12" customHeight="1" x14ac:dyDescent="0.25">
      <c r="A47" s="385" t="s">
        <v>9</v>
      </c>
      <c r="B47" s="80" t="s">
        <v>177</v>
      </c>
      <c r="C47" s="164">
        <v>127335420</v>
      </c>
    </row>
    <row r="48" spans="1:3" ht="12" customHeight="1" x14ac:dyDescent="0.25">
      <c r="A48" s="385" t="s">
        <v>11</v>
      </c>
      <c r="B48" s="63" t="s">
        <v>178</v>
      </c>
      <c r="C48" s="147">
        <v>18689931</v>
      </c>
    </row>
    <row r="49" spans="1:3" ht="12" customHeight="1" x14ac:dyDescent="0.25">
      <c r="A49" s="385" t="s">
        <v>13</v>
      </c>
      <c r="B49" s="63" t="s">
        <v>179</v>
      </c>
      <c r="C49" s="147">
        <v>26051146</v>
      </c>
    </row>
    <row r="50" spans="1:3" ht="12" customHeight="1" x14ac:dyDescent="0.25">
      <c r="A50" s="385" t="s">
        <v>15</v>
      </c>
      <c r="B50" s="63" t="s">
        <v>180</v>
      </c>
      <c r="C50" s="147"/>
    </row>
    <row r="51" spans="1:3" ht="12" customHeight="1" thickBot="1" x14ac:dyDescent="0.3">
      <c r="A51" s="385" t="s">
        <v>17</v>
      </c>
      <c r="B51" s="63" t="s">
        <v>182</v>
      </c>
      <c r="C51" s="147"/>
    </row>
    <row r="52" spans="1:3" ht="12" customHeight="1" thickBot="1" x14ac:dyDescent="0.3">
      <c r="A52" s="387" t="s">
        <v>21</v>
      </c>
      <c r="B52" s="79" t="s">
        <v>495</v>
      </c>
      <c r="C52" s="139">
        <f>SUM(C53:C55)</f>
        <v>3250000</v>
      </c>
    </row>
    <row r="53" spans="1:3" s="401" customFormat="1" ht="12" customHeight="1" x14ac:dyDescent="0.25">
      <c r="A53" s="385" t="s">
        <v>23</v>
      </c>
      <c r="B53" s="80" t="s">
        <v>213</v>
      </c>
      <c r="C53" s="164">
        <v>3250000</v>
      </c>
    </row>
    <row r="54" spans="1:3" ht="12" customHeight="1" x14ac:dyDescent="0.25">
      <c r="A54" s="385" t="s">
        <v>25</v>
      </c>
      <c r="B54" s="63" t="s">
        <v>215</v>
      </c>
      <c r="C54" s="147"/>
    </row>
    <row r="55" spans="1:3" ht="12" customHeight="1" x14ac:dyDescent="0.25">
      <c r="A55" s="385" t="s">
        <v>27</v>
      </c>
      <c r="B55" s="63" t="s">
        <v>496</v>
      </c>
      <c r="C55" s="147"/>
    </row>
    <row r="56" spans="1:3" ht="12" customHeight="1" thickBot="1" x14ac:dyDescent="0.3">
      <c r="A56" s="385" t="s">
        <v>29</v>
      </c>
      <c r="B56" s="63" t="s">
        <v>497</v>
      </c>
      <c r="C56" s="147"/>
    </row>
    <row r="57" spans="1:3" ht="12" customHeight="1" thickBot="1" x14ac:dyDescent="0.3">
      <c r="A57" s="387" t="s">
        <v>35</v>
      </c>
      <c r="B57" s="79" t="s">
        <v>498</v>
      </c>
      <c r="C57" s="388"/>
    </row>
    <row r="58" spans="1:3" ht="15.2" customHeight="1" thickBot="1" x14ac:dyDescent="0.3">
      <c r="A58" s="387" t="s">
        <v>232</v>
      </c>
      <c r="B58" s="402" t="s">
        <v>499</v>
      </c>
      <c r="C58" s="403">
        <f>+C46+C52+C57</f>
        <v>175326497</v>
      </c>
    </row>
    <row r="59" spans="1:3" ht="15.75" thickBot="1" x14ac:dyDescent="0.3">
      <c r="C59" s="405">
        <f>C42-C58</f>
        <v>0</v>
      </c>
    </row>
    <row r="60" spans="1:3" ht="15.2" customHeight="1" thickBot="1" x14ac:dyDescent="0.3">
      <c r="A60" s="359" t="s">
        <v>460</v>
      </c>
      <c r="B60" s="360"/>
      <c r="C60" s="361">
        <v>22</v>
      </c>
    </row>
    <row r="61" spans="1:3" ht="14.45" customHeight="1" thickBot="1" x14ac:dyDescent="0.3">
      <c r="A61" s="359" t="s">
        <v>461</v>
      </c>
      <c r="B61" s="360"/>
      <c r="C61" s="361">
        <v>0</v>
      </c>
    </row>
    <row r="62" spans="1:3" x14ac:dyDescent="0.25">
      <c r="A62" s="406"/>
      <c r="B62" s="407"/>
      <c r="C62" s="407"/>
    </row>
    <row r="63" spans="1:3" x14ac:dyDescent="0.25">
      <c r="A63" s="406"/>
      <c r="B63" s="407"/>
    </row>
    <row r="64" spans="1:3" x14ac:dyDescent="0.25">
      <c r="A64" s="406"/>
      <c r="B64" s="407"/>
      <c r="C64" s="407"/>
    </row>
    <row r="65" spans="1:3" x14ac:dyDescent="0.25">
      <c r="A65" s="406"/>
      <c r="B65" s="407"/>
      <c r="C65" s="407"/>
    </row>
    <row r="66" spans="1:3" x14ac:dyDescent="0.25">
      <c r="A66" s="406"/>
      <c r="B66" s="407"/>
      <c r="C66" s="407"/>
    </row>
    <row r="67" spans="1:3" x14ac:dyDescent="0.25">
      <c r="A67" s="406"/>
      <c r="B67" s="407"/>
      <c r="C67" s="407"/>
    </row>
    <row r="68" spans="1:3" x14ac:dyDescent="0.25">
      <c r="A68" s="406"/>
      <c r="B68" s="407"/>
      <c r="C68" s="407"/>
    </row>
    <row r="69" spans="1:3" x14ac:dyDescent="0.25">
      <c r="A69" s="406"/>
      <c r="B69" s="407"/>
      <c r="C69" s="407"/>
    </row>
    <row r="70" spans="1:3" x14ac:dyDescent="0.25">
      <c r="A70" s="406"/>
      <c r="B70" s="407"/>
      <c r="C70" s="407"/>
    </row>
    <row r="71" spans="1:3" x14ac:dyDescent="0.25">
      <c r="A71" s="406"/>
      <c r="B71" s="407"/>
      <c r="C71" s="407"/>
    </row>
    <row r="72" spans="1:3" x14ac:dyDescent="0.25">
      <c r="A72" s="406"/>
      <c r="B72" s="407"/>
      <c r="C72" s="407"/>
    </row>
    <row r="73" spans="1:3" x14ac:dyDescent="0.25">
      <c r="A73" s="406"/>
      <c r="B73" s="407"/>
      <c r="C73" s="407"/>
    </row>
    <row r="74" spans="1:3" x14ac:dyDescent="0.25">
      <c r="A74" s="406"/>
      <c r="B74" s="407"/>
      <c r="C74" s="407"/>
    </row>
    <row r="75" spans="1:3" x14ac:dyDescent="0.25">
      <c r="A75" s="406"/>
      <c r="B75" s="407"/>
      <c r="C75" s="407"/>
    </row>
    <row r="76" spans="1:3" x14ac:dyDescent="0.25">
      <c r="A76" s="406"/>
      <c r="B76" s="407"/>
      <c r="C76" s="407"/>
    </row>
    <row r="77" spans="1:3" x14ac:dyDescent="0.25">
      <c r="A77" s="406"/>
      <c r="B77" s="407"/>
      <c r="C77" s="407"/>
    </row>
    <row r="78" spans="1:3" x14ac:dyDescent="0.25">
      <c r="A78" s="406"/>
      <c r="B78" s="407"/>
      <c r="C78" s="407"/>
    </row>
    <row r="79" spans="1:3" x14ac:dyDescent="0.25">
      <c r="A79" s="406"/>
      <c r="B79" s="407"/>
      <c r="C79" s="407"/>
    </row>
    <row r="80" spans="1:3" x14ac:dyDescent="0.25">
      <c r="A80" s="406"/>
      <c r="B80" s="407"/>
      <c r="C80" s="407"/>
    </row>
    <row r="81" spans="1:3" x14ac:dyDescent="0.25">
      <c r="A81" s="406"/>
      <c r="B81" s="407"/>
      <c r="C81" s="407"/>
    </row>
    <row r="82" spans="1:3" x14ac:dyDescent="0.25">
      <c r="A82" s="406"/>
      <c r="B82" s="407"/>
      <c r="C82" s="407"/>
    </row>
    <row r="83" spans="1:3" x14ac:dyDescent="0.25">
      <c r="A83" s="406"/>
      <c r="B83" s="407"/>
      <c r="C83" s="407"/>
    </row>
  </sheetData>
  <mergeCells count="1">
    <mergeCell ref="A1:C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E16" sqref="E16"/>
    </sheetView>
  </sheetViews>
  <sheetFormatPr defaultRowHeight="12" x14ac:dyDescent="0.25"/>
  <cols>
    <col min="1" max="1" width="16" style="662" customWidth="1"/>
    <col min="2" max="2" width="67.85546875" style="634" customWidth="1"/>
    <col min="3" max="3" width="21.42578125" style="634" customWidth="1"/>
    <col min="4" max="256" width="9.140625" style="634"/>
    <col min="257" max="257" width="11.85546875" style="634" customWidth="1"/>
    <col min="258" max="258" width="67.85546875" style="634" customWidth="1"/>
    <col min="259" max="259" width="21.42578125" style="634" customWidth="1"/>
    <col min="260" max="512" width="9.140625" style="634"/>
    <col min="513" max="513" width="11.85546875" style="634" customWidth="1"/>
    <col min="514" max="514" width="67.85546875" style="634" customWidth="1"/>
    <col min="515" max="515" width="21.42578125" style="634" customWidth="1"/>
    <col min="516" max="768" width="9.140625" style="634"/>
    <col min="769" max="769" width="11.85546875" style="634" customWidth="1"/>
    <col min="770" max="770" width="67.85546875" style="634" customWidth="1"/>
    <col min="771" max="771" width="21.42578125" style="634" customWidth="1"/>
    <col min="772" max="1024" width="9.140625" style="634"/>
    <col min="1025" max="1025" width="11.85546875" style="634" customWidth="1"/>
    <col min="1026" max="1026" width="67.85546875" style="634" customWidth="1"/>
    <col min="1027" max="1027" width="21.42578125" style="634" customWidth="1"/>
    <col min="1028" max="1280" width="9.140625" style="634"/>
    <col min="1281" max="1281" width="11.85546875" style="634" customWidth="1"/>
    <col min="1282" max="1282" width="67.85546875" style="634" customWidth="1"/>
    <col min="1283" max="1283" width="21.42578125" style="634" customWidth="1"/>
    <col min="1284" max="1536" width="9.140625" style="634"/>
    <col min="1537" max="1537" width="11.85546875" style="634" customWidth="1"/>
    <col min="1538" max="1538" width="67.85546875" style="634" customWidth="1"/>
    <col min="1539" max="1539" width="21.42578125" style="634" customWidth="1"/>
    <col min="1540" max="1792" width="9.140625" style="634"/>
    <col min="1793" max="1793" width="11.85546875" style="634" customWidth="1"/>
    <col min="1794" max="1794" width="67.85546875" style="634" customWidth="1"/>
    <col min="1795" max="1795" width="21.42578125" style="634" customWidth="1"/>
    <col min="1796" max="2048" width="9.140625" style="634"/>
    <col min="2049" max="2049" width="11.85546875" style="634" customWidth="1"/>
    <col min="2050" max="2050" width="67.85546875" style="634" customWidth="1"/>
    <col min="2051" max="2051" width="21.42578125" style="634" customWidth="1"/>
    <col min="2052" max="2304" width="9.140625" style="634"/>
    <col min="2305" max="2305" width="11.85546875" style="634" customWidth="1"/>
    <col min="2306" max="2306" width="67.85546875" style="634" customWidth="1"/>
    <col min="2307" max="2307" width="21.42578125" style="634" customWidth="1"/>
    <col min="2308" max="2560" width="9.140625" style="634"/>
    <col min="2561" max="2561" width="11.85546875" style="634" customWidth="1"/>
    <col min="2562" max="2562" width="67.85546875" style="634" customWidth="1"/>
    <col min="2563" max="2563" width="21.42578125" style="634" customWidth="1"/>
    <col min="2564" max="2816" width="9.140625" style="634"/>
    <col min="2817" max="2817" width="11.85546875" style="634" customWidth="1"/>
    <col min="2818" max="2818" width="67.85546875" style="634" customWidth="1"/>
    <col min="2819" max="2819" width="21.42578125" style="634" customWidth="1"/>
    <col min="2820" max="3072" width="9.140625" style="634"/>
    <col min="3073" max="3073" width="11.85546875" style="634" customWidth="1"/>
    <col min="3074" max="3074" width="67.85546875" style="634" customWidth="1"/>
    <col min="3075" max="3075" width="21.42578125" style="634" customWidth="1"/>
    <col min="3076" max="3328" width="9.140625" style="634"/>
    <col min="3329" max="3329" width="11.85546875" style="634" customWidth="1"/>
    <col min="3330" max="3330" width="67.85546875" style="634" customWidth="1"/>
    <col min="3331" max="3331" width="21.42578125" style="634" customWidth="1"/>
    <col min="3332" max="3584" width="9.140625" style="634"/>
    <col min="3585" max="3585" width="11.85546875" style="634" customWidth="1"/>
    <col min="3586" max="3586" width="67.85546875" style="634" customWidth="1"/>
    <col min="3587" max="3587" width="21.42578125" style="634" customWidth="1"/>
    <col min="3588" max="3840" width="9.140625" style="634"/>
    <col min="3841" max="3841" width="11.85546875" style="634" customWidth="1"/>
    <col min="3842" max="3842" width="67.85546875" style="634" customWidth="1"/>
    <col min="3843" max="3843" width="21.42578125" style="634" customWidth="1"/>
    <col min="3844" max="4096" width="9.140625" style="634"/>
    <col min="4097" max="4097" width="11.85546875" style="634" customWidth="1"/>
    <col min="4098" max="4098" width="67.85546875" style="634" customWidth="1"/>
    <col min="4099" max="4099" width="21.42578125" style="634" customWidth="1"/>
    <col min="4100" max="4352" width="9.140625" style="634"/>
    <col min="4353" max="4353" width="11.85546875" style="634" customWidth="1"/>
    <col min="4354" max="4354" width="67.85546875" style="634" customWidth="1"/>
    <col min="4355" max="4355" width="21.42578125" style="634" customWidth="1"/>
    <col min="4356" max="4608" width="9.140625" style="634"/>
    <col min="4609" max="4609" width="11.85546875" style="634" customWidth="1"/>
    <col min="4610" max="4610" width="67.85546875" style="634" customWidth="1"/>
    <col min="4611" max="4611" width="21.42578125" style="634" customWidth="1"/>
    <col min="4612" max="4864" width="9.140625" style="634"/>
    <col min="4865" max="4865" width="11.85546875" style="634" customWidth="1"/>
    <col min="4866" max="4866" width="67.85546875" style="634" customWidth="1"/>
    <col min="4867" max="4867" width="21.42578125" style="634" customWidth="1"/>
    <col min="4868" max="5120" width="9.140625" style="634"/>
    <col min="5121" max="5121" width="11.85546875" style="634" customWidth="1"/>
    <col min="5122" max="5122" width="67.85546875" style="634" customWidth="1"/>
    <col min="5123" max="5123" width="21.42578125" style="634" customWidth="1"/>
    <col min="5124" max="5376" width="9.140625" style="634"/>
    <col min="5377" max="5377" width="11.85546875" style="634" customWidth="1"/>
    <col min="5378" max="5378" width="67.85546875" style="634" customWidth="1"/>
    <col min="5379" max="5379" width="21.42578125" style="634" customWidth="1"/>
    <col min="5380" max="5632" width="9.140625" style="634"/>
    <col min="5633" max="5633" width="11.85546875" style="634" customWidth="1"/>
    <col min="5634" max="5634" width="67.85546875" style="634" customWidth="1"/>
    <col min="5635" max="5635" width="21.42578125" style="634" customWidth="1"/>
    <col min="5636" max="5888" width="9.140625" style="634"/>
    <col min="5889" max="5889" width="11.85546875" style="634" customWidth="1"/>
    <col min="5890" max="5890" width="67.85546875" style="634" customWidth="1"/>
    <col min="5891" max="5891" width="21.42578125" style="634" customWidth="1"/>
    <col min="5892" max="6144" width="9.140625" style="634"/>
    <col min="6145" max="6145" width="11.85546875" style="634" customWidth="1"/>
    <col min="6146" max="6146" width="67.85546875" style="634" customWidth="1"/>
    <col min="6147" max="6147" width="21.42578125" style="634" customWidth="1"/>
    <col min="6148" max="6400" width="9.140625" style="634"/>
    <col min="6401" max="6401" width="11.85546875" style="634" customWidth="1"/>
    <col min="6402" max="6402" width="67.85546875" style="634" customWidth="1"/>
    <col min="6403" max="6403" width="21.42578125" style="634" customWidth="1"/>
    <col min="6404" max="6656" width="9.140625" style="634"/>
    <col min="6657" max="6657" width="11.85546875" style="634" customWidth="1"/>
    <col min="6658" max="6658" width="67.85546875" style="634" customWidth="1"/>
    <col min="6659" max="6659" width="21.42578125" style="634" customWidth="1"/>
    <col min="6660" max="6912" width="9.140625" style="634"/>
    <col min="6913" max="6913" width="11.85546875" style="634" customWidth="1"/>
    <col min="6914" max="6914" width="67.85546875" style="634" customWidth="1"/>
    <col min="6915" max="6915" width="21.42578125" style="634" customWidth="1"/>
    <col min="6916" max="7168" width="9.140625" style="634"/>
    <col min="7169" max="7169" width="11.85546875" style="634" customWidth="1"/>
    <col min="7170" max="7170" width="67.85546875" style="634" customWidth="1"/>
    <col min="7171" max="7171" width="21.42578125" style="634" customWidth="1"/>
    <col min="7172" max="7424" width="9.140625" style="634"/>
    <col min="7425" max="7425" width="11.85546875" style="634" customWidth="1"/>
    <col min="7426" max="7426" width="67.85546875" style="634" customWidth="1"/>
    <col min="7427" max="7427" width="21.42578125" style="634" customWidth="1"/>
    <col min="7428" max="7680" width="9.140625" style="634"/>
    <col min="7681" max="7681" width="11.85546875" style="634" customWidth="1"/>
    <col min="7682" max="7682" width="67.85546875" style="634" customWidth="1"/>
    <col min="7683" max="7683" width="21.42578125" style="634" customWidth="1"/>
    <col min="7684" max="7936" width="9.140625" style="634"/>
    <col min="7937" max="7937" width="11.85546875" style="634" customWidth="1"/>
    <col min="7938" max="7938" width="67.85546875" style="634" customWidth="1"/>
    <col min="7939" max="7939" width="21.42578125" style="634" customWidth="1"/>
    <col min="7940" max="8192" width="9.140625" style="634"/>
    <col min="8193" max="8193" width="11.85546875" style="634" customWidth="1"/>
    <col min="8194" max="8194" width="67.85546875" style="634" customWidth="1"/>
    <col min="8195" max="8195" width="21.42578125" style="634" customWidth="1"/>
    <col min="8196" max="8448" width="9.140625" style="634"/>
    <col min="8449" max="8449" width="11.85546875" style="634" customWidth="1"/>
    <col min="8450" max="8450" width="67.85546875" style="634" customWidth="1"/>
    <col min="8451" max="8451" width="21.42578125" style="634" customWidth="1"/>
    <col min="8452" max="8704" width="9.140625" style="634"/>
    <col min="8705" max="8705" width="11.85546875" style="634" customWidth="1"/>
    <col min="8706" max="8706" width="67.85546875" style="634" customWidth="1"/>
    <col min="8707" max="8707" width="21.42578125" style="634" customWidth="1"/>
    <col min="8708" max="8960" width="9.140625" style="634"/>
    <col min="8961" max="8961" width="11.85546875" style="634" customWidth="1"/>
    <col min="8962" max="8962" width="67.85546875" style="634" customWidth="1"/>
    <col min="8963" max="8963" width="21.42578125" style="634" customWidth="1"/>
    <col min="8964" max="9216" width="9.140625" style="634"/>
    <col min="9217" max="9217" width="11.85546875" style="634" customWidth="1"/>
    <col min="9218" max="9218" width="67.85546875" style="634" customWidth="1"/>
    <col min="9219" max="9219" width="21.42578125" style="634" customWidth="1"/>
    <col min="9220" max="9472" width="9.140625" style="634"/>
    <col min="9473" max="9473" width="11.85546875" style="634" customWidth="1"/>
    <col min="9474" max="9474" width="67.85546875" style="634" customWidth="1"/>
    <col min="9475" max="9475" width="21.42578125" style="634" customWidth="1"/>
    <col min="9476" max="9728" width="9.140625" style="634"/>
    <col min="9729" max="9729" width="11.85546875" style="634" customWidth="1"/>
    <col min="9730" max="9730" width="67.85546875" style="634" customWidth="1"/>
    <col min="9731" max="9731" width="21.42578125" style="634" customWidth="1"/>
    <col min="9732" max="9984" width="9.140625" style="634"/>
    <col min="9985" max="9985" width="11.85546875" style="634" customWidth="1"/>
    <col min="9986" max="9986" width="67.85546875" style="634" customWidth="1"/>
    <col min="9987" max="9987" width="21.42578125" style="634" customWidth="1"/>
    <col min="9988" max="10240" width="9.140625" style="634"/>
    <col min="10241" max="10241" width="11.85546875" style="634" customWidth="1"/>
    <col min="10242" max="10242" width="67.85546875" style="634" customWidth="1"/>
    <col min="10243" max="10243" width="21.42578125" style="634" customWidth="1"/>
    <col min="10244" max="10496" width="9.140625" style="634"/>
    <col min="10497" max="10497" width="11.85546875" style="634" customWidth="1"/>
    <col min="10498" max="10498" width="67.85546875" style="634" customWidth="1"/>
    <col min="10499" max="10499" width="21.42578125" style="634" customWidth="1"/>
    <col min="10500" max="10752" width="9.140625" style="634"/>
    <col min="10753" max="10753" width="11.85546875" style="634" customWidth="1"/>
    <col min="10754" max="10754" width="67.85546875" style="634" customWidth="1"/>
    <col min="10755" max="10755" width="21.42578125" style="634" customWidth="1"/>
    <col min="10756" max="11008" width="9.140625" style="634"/>
    <col min="11009" max="11009" width="11.85546875" style="634" customWidth="1"/>
    <col min="11010" max="11010" width="67.85546875" style="634" customWidth="1"/>
    <col min="11011" max="11011" width="21.42578125" style="634" customWidth="1"/>
    <col min="11012" max="11264" width="9.140625" style="634"/>
    <col min="11265" max="11265" width="11.85546875" style="634" customWidth="1"/>
    <col min="11266" max="11266" width="67.85546875" style="634" customWidth="1"/>
    <col min="11267" max="11267" width="21.42578125" style="634" customWidth="1"/>
    <col min="11268" max="11520" width="9.140625" style="634"/>
    <col min="11521" max="11521" width="11.85546875" style="634" customWidth="1"/>
    <col min="11522" max="11522" width="67.85546875" style="634" customWidth="1"/>
    <col min="11523" max="11523" width="21.42578125" style="634" customWidth="1"/>
    <col min="11524" max="11776" width="9.140625" style="634"/>
    <col min="11777" max="11777" width="11.85546875" style="634" customWidth="1"/>
    <col min="11778" max="11778" width="67.85546875" style="634" customWidth="1"/>
    <col min="11779" max="11779" width="21.42578125" style="634" customWidth="1"/>
    <col min="11780" max="12032" width="9.140625" style="634"/>
    <col min="12033" max="12033" width="11.85546875" style="634" customWidth="1"/>
    <col min="12034" max="12034" width="67.85546875" style="634" customWidth="1"/>
    <col min="12035" max="12035" width="21.42578125" style="634" customWidth="1"/>
    <col min="12036" max="12288" width="9.140625" style="634"/>
    <col min="12289" max="12289" width="11.85546875" style="634" customWidth="1"/>
    <col min="12290" max="12290" width="67.85546875" style="634" customWidth="1"/>
    <col min="12291" max="12291" width="21.42578125" style="634" customWidth="1"/>
    <col min="12292" max="12544" width="9.140625" style="634"/>
    <col min="12545" max="12545" width="11.85546875" style="634" customWidth="1"/>
    <col min="12546" max="12546" width="67.85546875" style="634" customWidth="1"/>
    <col min="12547" max="12547" width="21.42578125" style="634" customWidth="1"/>
    <col min="12548" max="12800" width="9.140625" style="634"/>
    <col min="12801" max="12801" width="11.85546875" style="634" customWidth="1"/>
    <col min="12802" max="12802" width="67.85546875" style="634" customWidth="1"/>
    <col min="12803" max="12803" width="21.42578125" style="634" customWidth="1"/>
    <col min="12804" max="13056" width="9.140625" style="634"/>
    <col min="13057" max="13057" width="11.85546875" style="634" customWidth="1"/>
    <col min="13058" max="13058" width="67.85546875" style="634" customWidth="1"/>
    <col min="13059" max="13059" width="21.42578125" style="634" customWidth="1"/>
    <col min="13060" max="13312" width="9.140625" style="634"/>
    <col min="13313" max="13313" width="11.85546875" style="634" customWidth="1"/>
    <col min="13314" max="13314" width="67.85546875" style="634" customWidth="1"/>
    <col min="13315" max="13315" width="21.42578125" style="634" customWidth="1"/>
    <col min="13316" max="13568" width="9.140625" style="634"/>
    <col min="13569" max="13569" width="11.85546875" style="634" customWidth="1"/>
    <col min="13570" max="13570" width="67.85546875" style="634" customWidth="1"/>
    <col min="13571" max="13571" width="21.42578125" style="634" customWidth="1"/>
    <col min="13572" max="13824" width="9.140625" style="634"/>
    <col min="13825" max="13825" width="11.85546875" style="634" customWidth="1"/>
    <col min="13826" max="13826" width="67.85546875" style="634" customWidth="1"/>
    <col min="13827" max="13827" width="21.42578125" style="634" customWidth="1"/>
    <col min="13828" max="14080" width="9.140625" style="634"/>
    <col min="14081" max="14081" width="11.85546875" style="634" customWidth="1"/>
    <col min="14082" max="14082" width="67.85546875" style="634" customWidth="1"/>
    <col min="14083" max="14083" width="21.42578125" style="634" customWidth="1"/>
    <col min="14084" max="14336" width="9.140625" style="634"/>
    <col min="14337" max="14337" width="11.85546875" style="634" customWidth="1"/>
    <col min="14338" max="14338" width="67.85546875" style="634" customWidth="1"/>
    <col min="14339" max="14339" width="21.42578125" style="634" customWidth="1"/>
    <col min="14340" max="14592" width="9.140625" style="634"/>
    <col min="14593" max="14593" width="11.85546875" style="634" customWidth="1"/>
    <col min="14594" max="14594" width="67.85546875" style="634" customWidth="1"/>
    <col min="14595" max="14595" width="21.42578125" style="634" customWidth="1"/>
    <col min="14596" max="14848" width="9.140625" style="634"/>
    <col min="14849" max="14849" width="11.85546875" style="634" customWidth="1"/>
    <col min="14850" max="14850" width="67.85546875" style="634" customWidth="1"/>
    <col min="14851" max="14851" width="21.42578125" style="634" customWidth="1"/>
    <col min="14852" max="15104" width="9.140625" style="634"/>
    <col min="15105" max="15105" width="11.85546875" style="634" customWidth="1"/>
    <col min="15106" max="15106" width="67.85546875" style="634" customWidth="1"/>
    <col min="15107" max="15107" width="21.42578125" style="634" customWidth="1"/>
    <col min="15108" max="15360" width="9.140625" style="634"/>
    <col min="15361" max="15361" width="11.85546875" style="634" customWidth="1"/>
    <col min="15362" max="15362" width="67.85546875" style="634" customWidth="1"/>
    <col min="15363" max="15363" width="21.42578125" style="634" customWidth="1"/>
    <col min="15364" max="15616" width="9.140625" style="634"/>
    <col min="15617" max="15617" width="11.85546875" style="634" customWidth="1"/>
    <col min="15618" max="15618" width="67.85546875" style="634" customWidth="1"/>
    <col min="15619" max="15619" width="21.42578125" style="634" customWidth="1"/>
    <col min="15620" max="15872" width="9.140625" style="634"/>
    <col min="15873" max="15873" width="11.85546875" style="634" customWidth="1"/>
    <col min="15874" max="15874" width="67.85546875" style="634" customWidth="1"/>
    <col min="15875" max="15875" width="21.42578125" style="634" customWidth="1"/>
    <col min="15876" max="16128" width="9.140625" style="634"/>
    <col min="16129" max="16129" width="11.85546875" style="634" customWidth="1"/>
    <col min="16130" max="16130" width="67.85546875" style="634" customWidth="1"/>
    <col min="16131" max="16131" width="21.42578125" style="634" customWidth="1"/>
    <col min="16132" max="16384" width="9.140625" style="634"/>
  </cols>
  <sheetData>
    <row r="1" spans="1:3" s="630" customFormat="1" ht="15.75" thickBot="1" x14ac:dyDescent="0.3">
      <c r="A1" s="734" t="s">
        <v>573</v>
      </c>
      <c r="B1" s="734"/>
      <c r="C1" s="734"/>
    </row>
    <row r="2" spans="1:3" s="415" customFormat="1" ht="24" x14ac:dyDescent="0.25">
      <c r="A2" s="409" t="s">
        <v>472</v>
      </c>
      <c r="B2" s="631" t="str">
        <f>CONCATENATE([1]ALAPADATOK!A11)</f>
        <v>Demecseri Közös Önkormányzati Hivatal</v>
      </c>
      <c r="C2" s="411" t="s">
        <v>463</v>
      </c>
    </row>
    <row r="3" spans="1:3" s="415" customFormat="1" ht="24.75" thickBot="1" x14ac:dyDescent="0.3">
      <c r="A3" s="412" t="s">
        <v>430</v>
      </c>
      <c r="B3" s="632" t="s">
        <v>500</v>
      </c>
      <c r="C3" s="414" t="s">
        <v>463</v>
      </c>
    </row>
    <row r="4" spans="1:3" s="415" customFormat="1" ht="15.95" customHeight="1" thickBot="1" x14ac:dyDescent="0.25">
      <c r="C4" s="633"/>
    </row>
    <row r="5" spans="1:3" ht="12.75" thickBot="1" x14ac:dyDescent="0.3">
      <c r="A5" s="417" t="s">
        <v>432</v>
      </c>
      <c r="B5" s="418" t="s">
        <v>433</v>
      </c>
      <c r="C5" s="419" t="s">
        <v>405</v>
      </c>
    </row>
    <row r="6" spans="1:3" s="635" customFormat="1" ht="12.95" customHeight="1" thickBot="1" x14ac:dyDescent="0.3">
      <c r="A6" s="432"/>
      <c r="B6" s="451" t="s">
        <v>5</v>
      </c>
      <c r="C6" s="453" t="s">
        <v>6</v>
      </c>
    </row>
    <row r="7" spans="1:3" s="635" customFormat="1" ht="15.95" customHeight="1" thickBot="1" x14ac:dyDescent="0.3">
      <c r="A7" s="366"/>
      <c r="B7" s="367" t="s">
        <v>272</v>
      </c>
      <c r="C7" s="379"/>
    </row>
    <row r="8" spans="1:3" s="638" customFormat="1" ht="12" customHeight="1" thickBot="1" x14ac:dyDescent="0.3">
      <c r="A8" s="432" t="s">
        <v>7</v>
      </c>
      <c r="B8" s="636" t="s">
        <v>473</v>
      </c>
      <c r="C8" s="637">
        <f>SUM(C9:C19)</f>
        <v>3250000</v>
      </c>
    </row>
    <row r="9" spans="1:3" s="638" customFormat="1" ht="12" customHeight="1" x14ac:dyDescent="0.25">
      <c r="A9" s="639" t="s">
        <v>9</v>
      </c>
      <c r="B9" s="531" t="s">
        <v>68</v>
      </c>
      <c r="C9" s="640"/>
    </row>
    <row r="10" spans="1:3" s="638" customFormat="1" ht="12" customHeight="1" x14ac:dyDescent="0.25">
      <c r="A10" s="641" t="s">
        <v>11</v>
      </c>
      <c r="B10" s="533" t="s">
        <v>70</v>
      </c>
      <c r="C10" s="642"/>
    </row>
    <row r="11" spans="1:3" s="638" customFormat="1" ht="12" customHeight="1" x14ac:dyDescent="0.25">
      <c r="A11" s="641" t="s">
        <v>13</v>
      </c>
      <c r="B11" s="533" t="s">
        <v>72</v>
      </c>
      <c r="C11" s="642"/>
    </row>
    <row r="12" spans="1:3" s="638" customFormat="1" ht="12" customHeight="1" x14ac:dyDescent="0.25">
      <c r="A12" s="641" t="s">
        <v>15</v>
      </c>
      <c r="B12" s="533" t="s">
        <v>74</v>
      </c>
      <c r="C12" s="642"/>
    </row>
    <row r="13" spans="1:3" s="638" customFormat="1" ht="12" customHeight="1" x14ac:dyDescent="0.25">
      <c r="A13" s="641" t="s">
        <v>17</v>
      </c>
      <c r="B13" s="533" t="s">
        <v>76</v>
      </c>
      <c r="C13" s="642"/>
    </row>
    <row r="14" spans="1:3" s="638" customFormat="1" ht="12" customHeight="1" x14ac:dyDescent="0.25">
      <c r="A14" s="641" t="s">
        <v>19</v>
      </c>
      <c r="B14" s="533" t="s">
        <v>474</v>
      </c>
      <c r="C14" s="642"/>
    </row>
    <row r="15" spans="1:3" s="638" customFormat="1" ht="12" customHeight="1" x14ac:dyDescent="0.25">
      <c r="A15" s="641" t="s">
        <v>184</v>
      </c>
      <c r="B15" s="551" t="s">
        <v>475</v>
      </c>
      <c r="C15" s="642"/>
    </row>
    <row r="16" spans="1:3" s="638" customFormat="1" ht="12" customHeight="1" x14ac:dyDescent="0.25">
      <c r="A16" s="641" t="s">
        <v>186</v>
      </c>
      <c r="B16" s="533" t="s">
        <v>476</v>
      </c>
      <c r="C16" s="643"/>
    </row>
    <row r="17" spans="1:3" s="644" customFormat="1" ht="12" customHeight="1" x14ac:dyDescent="0.25">
      <c r="A17" s="641" t="s">
        <v>188</v>
      </c>
      <c r="B17" s="533" t="s">
        <v>84</v>
      </c>
      <c r="C17" s="642"/>
    </row>
    <row r="18" spans="1:3" s="644" customFormat="1" ht="12" customHeight="1" x14ac:dyDescent="0.25">
      <c r="A18" s="641" t="s">
        <v>190</v>
      </c>
      <c r="B18" s="533" t="s">
        <v>86</v>
      </c>
      <c r="C18" s="645"/>
    </row>
    <row r="19" spans="1:3" s="644" customFormat="1" ht="12" customHeight="1" thickBot="1" x14ac:dyDescent="0.3">
      <c r="A19" s="641" t="s">
        <v>192</v>
      </c>
      <c r="B19" s="551" t="s">
        <v>88</v>
      </c>
      <c r="C19" s="645">
        <v>3250000</v>
      </c>
    </row>
    <row r="20" spans="1:3" s="638" customFormat="1" ht="12" customHeight="1" thickBot="1" x14ac:dyDescent="0.3">
      <c r="A20" s="432" t="s">
        <v>21</v>
      </c>
      <c r="B20" s="636" t="s">
        <v>477</v>
      </c>
      <c r="C20" s="637">
        <f>SUM(C21:C23)</f>
        <v>0</v>
      </c>
    </row>
    <row r="21" spans="1:3" s="644" customFormat="1" ht="12" customHeight="1" x14ac:dyDescent="0.25">
      <c r="A21" s="641" t="s">
        <v>23</v>
      </c>
      <c r="B21" s="550" t="s">
        <v>24</v>
      </c>
      <c r="C21" s="642"/>
    </row>
    <row r="22" spans="1:3" s="644" customFormat="1" ht="12" customHeight="1" x14ac:dyDescent="0.25">
      <c r="A22" s="641" t="s">
        <v>25</v>
      </c>
      <c r="B22" s="533" t="s">
        <v>478</v>
      </c>
      <c r="C22" s="642"/>
    </row>
    <row r="23" spans="1:3" s="644" customFormat="1" ht="12" customHeight="1" x14ac:dyDescent="0.25">
      <c r="A23" s="641" t="s">
        <v>27</v>
      </c>
      <c r="B23" s="533" t="s">
        <v>479</v>
      </c>
      <c r="C23" s="642"/>
    </row>
    <row r="24" spans="1:3" s="644" customFormat="1" ht="12" customHeight="1" thickBot="1" x14ac:dyDescent="0.3">
      <c r="A24" s="641" t="s">
        <v>29</v>
      </c>
      <c r="B24" s="533" t="s">
        <v>480</v>
      </c>
      <c r="C24" s="642"/>
    </row>
    <row r="25" spans="1:3" s="644" customFormat="1" ht="12" customHeight="1" thickBot="1" x14ac:dyDescent="0.3">
      <c r="A25" s="646" t="s">
        <v>35</v>
      </c>
      <c r="B25" s="549" t="s">
        <v>282</v>
      </c>
      <c r="C25" s="647"/>
    </row>
    <row r="26" spans="1:3" s="644" customFormat="1" ht="12" customHeight="1" thickBot="1" x14ac:dyDescent="0.3">
      <c r="A26" s="646" t="s">
        <v>232</v>
      </c>
      <c r="B26" s="549" t="s">
        <v>481</v>
      </c>
      <c r="C26" s="637">
        <f>+C27+C28+C29</f>
        <v>0</v>
      </c>
    </row>
    <row r="27" spans="1:3" s="644" customFormat="1" ht="12" customHeight="1" x14ac:dyDescent="0.25">
      <c r="A27" s="648" t="s">
        <v>51</v>
      </c>
      <c r="B27" s="649" t="s">
        <v>38</v>
      </c>
      <c r="C27" s="650"/>
    </row>
    <row r="28" spans="1:3" s="644" customFormat="1" ht="12" customHeight="1" x14ac:dyDescent="0.25">
      <c r="A28" s="648" t="s">
        <v>53</v>
      </c>
      <c r="B28" s="649" t="s">
        <v>478</v>
      </c>
      <c r="C28" s="642"/>
    </row>
    <row r="29" spans="1:3" s="644" customFormat="1" ht="12" customHeight="1" x14ac:dyDescent="0.25">
      <c r="A29" s="648" t="s">
        <v>55</v>
      </c>
      <c r="B29" s="651" t="s">
        <v>482</v>
      </c>
      <c r="C29" s="642"/>
    </row>
    <row r="30" spans="1:3" s="644" customFormat="1" ht="12" customHeight="1" thickBot="1" x14ac:dyDescent="0.3">
      <c r="A30" s="641" t="s">
        <v>57</v>
      </c>
      <c r="B30" s="652" t="s">
        <v>483</v>
      </c>
      <c r="C30" s="653"/>
    </row>
    <row r="31" spans="1:3" s="644" customFormat="1" ht="12" customHeight="1" thickBot="1" x14ac:dyDescent="0.3">
      <c r="A31" s="646" t="s">
        <v>65</v>
      </c>
      <c r="B31" s="549" t="s">
        <v>484</v>
      </c>
      <c r="C31" s="637">
        <f>+C32+C33+C34</f>
        <v>0</v>
      </c>
    </row>
    <row r="32" spans="1:3" s="644" customFormat="1" ht="12" customHeight="1" x14ac:dyDescent="0.25">
      <c r="A32" s="648" t="s">
        <v>67</v>
      </c>
      <c r="B32" s="649" t="s">
        <v>92</v>
      </c>
      <c r="C32" s="650"/>
    </row>
    <row r="33" spans="1:3" s="644" customFormat="1" ht="12" customHeight="1" x14ac:dyDescent="0.25">
      <c r="A33" s="648" t="s">
        <v>69</v>
      </c>
      <c r="B33" s="651" t="s">
        <v>94</v>
      </c>
      <c r="C33" s="654"/>
    </row>
    <row r="34" spans="1:3" s="644" customFormat="1" ht="12" customHeight="1" thickBot="1" x14ac:dyDescent="0.3">
      <c r="A34" s="641" t="s">
        <v>71</v>
      </c>
      <c r="B34" s="652" t="s">
        <v>96</v>
      </c>
      <c r="C34" s="653"/>
    </row>
    <row r="35" spans="1:3" s="638" customFormat="1" ht="12" customHeight="1" thickBot="1" x14ac:dyDescent="0.3">
      <c r="A35" s="646" t="s">
        <v>89</v>
      </c>
      <c r="B35" s="549" t="s">
        <v>284</v>
      </c>
      <c r="C35" s="647"/>
    </row>
    <row r="36" spans="1:3" s="638" customFormat="1" ht="12" customHeight="1" thickBot="1" x14ac:dyDescent="0.3">
      <c r="A36" s="646" t="s">
        <v>249</v>
      </c>
      <c r="B36" s="549" t="s">
        <v>485</v>
      </c>
      <c r="C36" s="655"/>
    </row>
    <row r="37" spans="1:3" s="638" customFormat="1" ht="12" customHeight="1" thickBot="1" x14ac:dyDescent="0.3">
      <c r="A37" s="432" t="s">
        <v>111</v>
      </c>
      <c r="B37" s="549" t="s">
        <v>486</v>
      </c>
      <c r="C37" s="656">
        <f>+C8+C20+C25+C26+C31+C35+C36</f>
        <v>3250000</v>
      </c>
    </row>
    <row r="38" spans="1:3" s="638" customFormat="1" ht="12" customHeight="1" thickBot="1" x14ac:dyDescent="0.3">
      <c r="A38" s="657" t="s">
        <v>258</v>
      </c>
      <c r="B38" s="549" t="s">
        <v>487</v>
      </c>
      <c r="C38" s="656">
        <f>+C39+C40+C41</f>
        <v>172076497</v>
      </c>
    </row>
    <row r="39" spans="1:3" s="638" customFormat="1" ht="12" customHeight="1" x14ac:dyDescent="0.25">
      <c r="A39" s="648" t="s">
        <v>488</v>
      </c>
      <c r="B39" s="649" t="s">
        <v>340</v>
      </c>
      <c r="C39" s="650">
        <v>161504</v>
      </c>
    </row>
    <row r="40" spans="1:3" s="638" customFormat="1" ht="12" customHeight="1" x14ac:dyDescent="0.25">
      <c r="A40" s="648" t="s">
        <v>489</v>
      </c>
      <c r="B40" s="651" t="s">
        <v>490</v>
      </c>
      <c r="C40" s="654"/>
    </row>
    <row r="41" spans="1:3" s="644" customFormat="1" ht="12" customHeight="1" thickBot="1" x14ac:dyDescent="0.3">
      <c r="A41" s="641" t="s">
        <v>491</v>
      </c>
      <c r="B41" s="652" t="s">
        <v>492</v>
      </c>
      <c r="C41" s="653">
        <v>171914993</v>
      </c>
    </row>
    <row r="42" spans="1:3" s="644" customFormat="1" ht="15.2" customHeight="1" thickBot="1" x14ac:dyDescent="0.25">
      <c r="A42" s="657" t="s">
        <v>260</v>
      </c>
      <c r="B42" s="397" t="s">
        <v>493</v>
      </c>
      <c r="C42" s="612">
        <f>+C37+C38</f>
        <v>175326497</v>
      </c>
    </row>
    <row r="43" spans="1:3" s="644" customFormat="1" ht="15.2" customHeight="1" x14ac:dyDescent="0.25">
      <c r="A43" s="610"/>
      <c r="B43" s="340"/>
      <c r="C43" s="611"/>
    </row>
    <row r="44" spans="1:3" ht="12.75" thickBot="1" x14ac:dyDescent="0.3">
      <c r="A44" s="658"/>
      <c r="B44" s="644"/>
      <c r="C44" s="659"/>
    </row>
    <row r="45" spans="1:3" s="635" customFormat="1" ht="16.5" customHeight="1" thickBot="1" x14ac:dyDescent="0.3">
      <c r="A45" s="417"/>
      <c r="B45" s="343" t="s">
        <v>273</v>
      </c>
      <c r="C45" s="612"/>
    </row>
    <row r="46" spans="1:3" s="638" customFormat="1" ht="12" customHeight="1" thickBot="1" x14ac:dyDescent="0.3">
      <c r="A46" s="646" t="s">
        <v>7</v>
      </c>
      <c r="B46" s="549" t="s">
        <v>494</v>
      </c>
      <c r="C46" s="637">
        <f>SUM(C47:C51)</f>
        <v>172076497</v>
      </c>
    </row>
    <row r="47" spans="1:3" ht="12" customHeight="1" x14ac:dyDescent="0.25">
      <c r="A47" s="641" t="s">
        <v>9</v>
      </c>
      <c r="B47" s="550" t="s">
        <v>177</v>
      </c>
      <c r="C47" s="650">
        <v>127335420</v>
      </c>
    </row>
    <row r="48" spans="1:3" ht="12" customHeight="1" x14ac:dyDescent="0.25">
      <c r="A48" s="641" t="s">
        <v>11</v>
      </c>
      <c r="B48" s="533" t="s">
        <v>178</v>
      </c>
      <c r="C48" s="660">
        <v>18689931</v>
      </c>
    </row>
    <row r="49" spans="1:3" ht="12" customHeight="1" x14ac:dyDescent="0.25">
      <c r="A49" s="641" t="s">
        <v>13</v>
      </c>
      <c r="B49" s="533" t="s">
        <v>179</v>
      </c>
      <c r="C49" s="660">
        <v>26051146</v>
      </c>
    </row>
    <row r="50" spans="1:3" ht="12" customHeight="1" x14ac:dyDescent="0.25">
      <c r="A50" s="641" t="s">
        <v>15</v>
      </c>
      <c r="B50" s="533" t="s">
        <v>180</v>
      </c>
      <c r="C50" s="660"/>
    </row>
    <row r="51" spans="1:3" ht="12" customHeight="1" thickBot="1" x14ac:dyDescent="0.3">
      <c r="A51" s="641" t="s">
        <v>17</v>
      </c>
      <c r="B51" s="533" t="s">
        <v>182</v>
      </c>
      <c r="C51" s="660"/>
    </row>
    <row r="52" spans="1:3" ht="12" customHeight="1" thickBot="1" x14ac:dyDescent="0.3">
      <c r="A52" s="646" t="s">
        <v>21</v>
      </c>
      <c r="B52" s="549" t="s">
        <v>495</v>
      </c>
      <c r="C52" s="637">
        <f>SUM(C53:C55)</f>
        <v>3250000</v>
      </c>
    </row>
    <row r="53" spans="1:3" s="638" customFormat="1" ht="12" customHeight="1" x14ac:dyDescent="0.25">
      <c r="A53" s="641" t="s">
        <v>23</v>
      </c>
      <c r="B53" s="550" t="s">
        <v>213</v>
      </c>
      <c r="C53" s="650">
        <v>3250000</v>
      </c>
    </row>
    <row r="54" spans="1:3" ht="12" customHeight="1" x14ac:dyDescent="0.25">
      <c r="A54" s="641" t="s">
        <v>25</v>
      </c>
      <c r="B54" s="533" t="s">
        <v>215</v>
      </c>
      <c r="C54" s="660"/>
    </row>
    <row r="55" spans="1:3" ht="12" customHeight="1" x14ac:dyDescent="0.25">
      <c r="A55" s="641" t="s">
        <v>27</v>
      </c>
      <c r="B55" s="533" t="s">
        <v>496</v>
      </c>
      <c r="C55" s="660"/>
    </row>
    <row r="56" spans="1:3" ht="12" customHeight="1" thickBot="1" x14ac:dyDescent="0.3">
      <c r="A56" s="641" t="s">
        <v>29</v>
      </c>
      <c r="B56" s="533" t="s">
        <v>497</v>
      </c>
      <c r="C56" s="660"/>
    </row>
    <row r="57" spans="1:3" ht="15.2" customHeight="1" thickBot="1" x14ac:dyDescent="0.3">
      <c r="A57" s="646" t="s">
        <v>35</v>
      </c>
      <c r="B57" s="549" t="s">
        <v>498</v>
      </c>
      <c r="C57" s="647"/>
    </row>
    <row r="58" spans="1:3" ht="12.75" thickBot="1" x14ac:dyDescent="0.3">
      <c r="A58" s="646" t="s">
        <v>232</v>
      </c>
      <c r="B58" s="402" t="s">
        <v>499</v>
      </c>
      <c r="C58" s="661">
        <f>+C46+C52+C57</f>
        <v>175326497</v>
      </c>
    </row>
    <row r="59" spans="1:3" ht="15.2" customHeight="1" thickBot="1" x14ac:dyDescent="0.3">
      <c r="C59" s="663">
        <f>C42-C58</f>
        <v>0</v>
      </c>
    </row>
    <row r="60" spans="1:3" ht="14.45" customHeight="1" thickBot="1" x14ac:dyDescent="0.3">
      <c r="A60" s="623" t="s">
        <v>460</v>
      </c>
      <c r="B60" s="624"/>
      <c r="C60" s="625">
        <v>22</v>
      </c>
    </row>
    <row r="61" spans="1:3" ht="12.75" thickBot="1" x14ac:dyDescent="0.3">
      <c r="A61" s="623" t="s">
        <v>461</v>
      </c>
      <c r="B61" s="624"/>
      <c r="C61" s="625">
        <v>0</v>
      </c>
    </row>
    <row r="63" spans="1:3" x14ac:dyDescent="0.25">
      <c r="C63" s="664"/>
    </row>
  </sheetData>
  <mergeCells count="1">
    <mergeCell ref="A1:C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G5" sqref="G5"/>
    </sheetView>
  </sheetViews>
  <sheetFormatPr defaultRowHeight="15" x14ac:dyDescent="0.25"/>
  <cols>
    <col min="1" max="1" width="11.85546875" style="404" customWidth="1"/>
    <col min="2" max="2" width="67.85546875" style="377" customWidth="1"/>
    <col min="3" max="3" width="21.42578125" style="377" customWidth="1"/>
    <col min="4" max="256" width="9.140625" style="377"/>
    <col min="257" max="257" width="11.85546875" style="377" customWidth="1"/>
    <col min="258" max="258" width="67.85546875" style="377" customWidth="1"/>
    <col min="259" max="259" width="21.42578125" style="377" customWidth="1"/>
    <col min="260" max="512" width="9.140625" style="377"/>
    <col min="513" max="513" width="11.85546875" style="377" customWidth="1"/>
    <col min="514" max="514" width="67.85546875" style="377" customWidth="1"/>
    <col min="515" max="515" width="21.42578125" style="377" customWidth="1"/>
    <col min="516" max="768" width="9.140625" style="377"/>
    <col min="769" max="769" width="11.85546875" style="377" customWidth="1"/>
    <col min="770" max="770" width="67.85546875" style="377" customWidth="1"/>
    <col min="771" max="771" width="21.42578125" style="377" customWidth="1"/>
    <col min="772" max="1024" width="9.140625" style="377"/>
    <col min="1025" max="1025" width="11.85546875" style="377" customWidth="1"/>
    <col min="1026" max="1026" width="67.85546875" style="377" customWidth="1"/>
    <col min="1027" max="1027" width="21.42578125" style="377" customWidth="1"/>
    <col min="1028" max="1280" width="9.140625" style="377"/>
    <col min="1281" max="1281" width="11.85546875" style="377" customWidth="1"/>
    <col min="1282" max="1282" width="67.85546875" style="377" customWidth="1"/>
    <col min="1283" max="1283" width="21.42578125" style="377" customWidth="1"/>
    <col min="1284" max="1536" width="9.140625" style="377"/>
    <col min="1537" max="1537" width="11.85546875" style="377" customWidth="1"/>
    <col min="1538" max="1538" width="67.85546875" style="377" customWidth="1"/>
    <col min="1539" max="1539" width="21.42578125" style="377" customWidth="1"/>
    <col min="1540" max="1792" width="9.140625" style="377"/>
    <col min="1793" max="1793" width="11.85546875" style="377" customWidth="1"/>
    <col min="1794" max="1794" width="67.85546875" style="377" customWidth="1"/>
    <col min="1795" max="1795" width="21.42578125" style="377" customWidth="1"/>
    <col min="1796" max="2048" width="9.140625" style="377"/>
    <col min="2049" max="2049" width="11.85546875" style="377" customWidth="1"/>
    <col min="2050" max="2050" width="67.85546875" style="377" customWidth="1"/>
    <col min="2051" max="2051" width="21.42578125" style="377" customWidth="1"/>
    <col min="2052" max="2304" width="9.140625" style="377"/>
    <col min="2305" max="2305" width="11.85546875" style="377" customWidth="1"/>
    <col min="2306" max="2306" width="67.85546875" style="377" customWidth="1"/>
    <col min="2307" max="2307" width="21.42578125" style="377" customWidth="1"/>
    <col min="2308" max="2560" width="9.140625" style="377"/>
    <col min="2561" max="2561" width="11.85546875" style="377" customWidth="1"/>
    <col min="2562" max="2562" width="67.85546875" style="377" customWidth="1"/>
    <col min="2563" max="2563" width="21.42578125" style="377" customWidth="1"/>
    <col min="2564" max="2816" width="9.140625" style="377"/>
    <col min="2817" max="2817" width="11.85546875" style="377" customWidth="1"/>
    <col min="2818" max="2818" width="67.85546875" style="377" customWidth="1"/>
    <col min="2819" max="2819" width="21.42578125" style="377" customWidth="1"/>
    <col min="2820" max="3072" width="9.140625" style="377"/>
    <col min="3073" max="3073" width="11.85546875" style="377" customWidth="1"/>
    <col min="3074" max="3074" width="67.85546875" style="377" customWidth="1"/>
    <col min="3075" max="3075" width="21.42578125" style="377" customWidth="1"/>
    <col min="3076" max="3328" width="9.140625" style="377"/>
    <col min="3329" max="3329" width="11.85546875" style="377" customWidth="1"/>
    <col min="3330" max="3330" width="67.85546875" style="377" customWidth="1"/>
    <col min="3331" max="3331" width="21.42578125" style="377" customWidth="1"/>
    <col min="3332" max="3584" width="9.140625" style="377"/>
    <col min="3585" max="3585" width="11.85546875" style="377" customWidth="1"/>
    <col min="3586" max="3586" width="67.85546875" style="377" customWidth="1"/>
    <col min="3587" max="3587" width="21.42578125" style="377" customWidth="1"/>
    <col min="3588" max="3840" width="9.140625" style="377"/>
    <col min="3841" max="3841" width="11.85546875" style="377" customWidth="1"/>
    <col min="3842" max="3842" width="67.85546875" style="377" customWidth="1"/>
    <col min="3843" max="3843" width="21.42578125" style="377" customWidth="1"/>
    <col min="3844" max="4096" width="9.140625" style="377"/>
    <col min="4097" max="4097" width="11.85546875" style="377" customWidth="1"/>
    <col min="4098" max="4098" width="67.85546875" style="377" customWidth="1"/>
    <col min="4099" max="4099" width="21.42578125" style="377" customWidth="1"/>
    <col min="4100" max="4352" width="9.140625" style="377"/>
    <col min="4353" max="4353" width="11.85546875" style="377" customWidth="1"/>
    <col min="4354" max="4354" width="67.85546875" style="377" customWidth="1"/>
    <col min="4355" max="4355" width="21.42578125" style="377" customWidth="1"/>
    <col min="4356" max="4608" width="9.140625" style="377"/>
    <col min="4609" max="4609" width="11.85546875" style="377" customWidth="1"/>
    <col min="4610" max="4610" width="67.85546875" style="377" customWidth="1"/>
    <col min="4611" max="4611" width="21.42578125" style="377" customWidth="1"/>
    <col min="4612" max="4864" width="9.140625" style="377"/>
    <col min="4865" max="4865" width="11.85546875" style="377" customWidth="1"/>
    <col min="4866" max="4866" width="67.85546875" style="377" customWidth="1"/>
    <col min="4867" max="4867" width="21.42578125" style="377" customWidth="1"/>
    <col min="4868" max="5120" width="9.140625" style="377"/>
    <col min="5121" max="5121" width="11.85546875" style="377" customWidth="1"/>
    <col min="5122" max="5122" width="67.85546875" style="377" customWidth="1"/>
    <col min="5123" max="5123" width="21.42578125" style="377" customWidth="1"/>
    <col min="5124" max="5376" width="9.140625" style="377"/>
    <col min="5377" max="5377" width="11.85546875" style="377" customWidth="1"/>
    <col min="5378" max="5378" width="67.85546875" style="377" customWidth="1"/>
    <col min="5379" max="5379" width="21.42578125" style="377" customWidth="1"/>
    <col min="5380" max="5632" width="9.140625" style="377"/>
    <col min="5633" max="5633" width="11.85546875" style="377" customWidth="1"/>
    <col min="5634" max="5634" width="67.85546875" style="377" customWidth="1"/>
    <col min="5635" max="5635" width="21.42578125" style="377" customWidth="1"/>
    <col min="5636" max="5888" width="9.140625" style="377"/>
    <col min="5889" max="5889" width="11.85546875" style="377" customWidth="1"/>
    <col min="5890" max="5890" width="67.85546875" style="377" customWidth="1"/>
    <col min="5891" max="5891" width="21.42578125" style="377" customWidth="1"/>
    <col min="5892" max="6144" width="9.140625" style="377"/>
    <col min="6145" max="6145" width="11.85546875" style="377" customWidth="1"/>
    <col min="6146" max="6146" width="67.85546875" style="377" customWidth="1"/>
    <col min="6147" max="6147" width="21.42578125" style="377" customWidth="1"/>
    <col min="6148" max="6400" width="9.140625" style="377"/>
    <col min="6401" max="6401" width="11.85546875" style="377" customWidth="1"/>
    <col min="6402" max="6402" width="67.85546875" style="377" customWidth="1"/>
    <col min="6403" max="6403" width="21.42578125" style="377" customWidth="1"/>
    <col min="6404" max="6656" width="9.140625" style="377"/>
    <col min="6657" max="6657" width="11.85546875" style="377" customWidth="1"/>
    <col min="6658" max="6658" width="67.85546875" style="377" customWidth="1"/>
    <col min="6659" max="6659" width="21.42578125" style="377" customWidth="1"/>
    <col min="6660" max="6912" width="9.140625" style="377"/>
    <col min="6913" max="6913" width="11.85546875" style="377" customWidth="1"/>
    <col min="6914" max="6914" width="67.85546875" style="377" customWidth="1"/>
    <col min="6915" max="6915" width="21.42578125" style="377" customWidth="1"/>
    <col min="6916" max="7168" width="9.140625" style="377"/>
    <col min="7169" max="7169" width="11.85546875" style="377" customWidth="1"/>
    <col min="7170" max="7170" width="67.85546875" style="377" customWidth="1"/>
    <col min="7171" max="7171" width="21.42578125" style="377" customWidth="1"/>
    <col min="7172" max="7424" width="9.140625" style="377"/>
    <col min="7425" max="7425" width="11.85546875" style="377" customWidth="1"/>
    <col min="7426" max="7426" width="67.85546875" style="377" customWidth="1"/>
    <col min="7427" max="7427" width="21.42578125" style="377" customWidth="1"/>
    <col min="7428" max="7680" width="9.140625" style="377"/>
    <col min="7681" max="7681" width="11.85546875" style="377" customWidth="1"/>
    <col min="7682" max="7682" width="67.85546875" style="377" customWidth="1"/>
    <col min="7683" max="7683" width="21.42578125" style="377" customWidth="1"/>
    <col min="7684" max="7936" width="9.140625" style="377"/>
    <col min="7937" max="7937" width="11.85546875" style="377" customWidth="1"/>
    <col min="7938" max="7938" width="67.85546875" style="377" customWidth="1"/>
    <col min="7939" max="7939" width="21.42578125" style="377" customWidth="1"/>
    <col min="7940" max="8192" width="9.140625" style="377"/>
    <col min="8193" max="8193" width="11.85546875" style="377" customWidth="1"/>
    <col min="8194" max="8194" width="67.85546875" style="377" customWidth="1"/>
    <col min="8195" max="8195" width="21.42578125" style="377" customWidth="1"/>
    <col min="8196" max="8448" width="9.140625" style="377"/>
    <col min="8449" max="8449" width="11.85546875" style="377" customWidth="1"/>
    <col min="8450" max="8450" width="67.85546875" style="377" customWidth="1"/>
    <col min="8451" max="8451" width="21.42578125" style="377" customWidth="1"/>
    <col min="8452" max="8704" width="9.140625" style="377"/>
    <col min="8705" max="8705" width="11.85546875" style="377" customWidth="1"/>
    <col min="8706" max="8706" width="67.85546875" style="377" customWidth="1"/>
    <col min="8707" max="8707" width="21.42578125" style="377" customWidth="1"/>
    <col min="8708" max="8960" width="9.140625" style="377"/>
    <col min="8961" max="8961" width="11.85546875" style="377" customWidth="1"/>
    <col min="8962" max="8962" width="67.85546875" style="377" customWidth="1"/>
    <col min="8963" max="8963" width="21.42578125" style="377" customWidth="1"/>
    <col min="8964" max="9216" width="9.140625" style="377"/>
    <col min="9217" max="9217" width="11.85546875" style="377" customWidth="1"/>
    <col min="9218" max="9218" width="67.85546875" style="377" customWidth="1"/>
    <col min="9219" max="9219" width="21.42578125" style="377" customWidth="1"/>
    <col min="9220" max="9472" width="9.140625" style="377"/>
    <col min="9473" max="9473" width="11.85546875" style="377" customWidth="1"/>
    <col min="9474" max="9474" width="67.85546875" style="377" customWidth="1"/>
    <col min="9475" max="9475" width="21.42578125" style="377" customWidth="1"/>
    <col min="9476" max="9728" width="9.140625" style="377"/>
    <col min="9729" max="9729" width="11.85546875" style="377" customWidth="1"/>
    <col min="9730" max="9730" width="67.85546875" style="377" customWidth="1"/>
    <col min="9731" max="9731" width="21.42578125" style="377" customWidth="1"/>
    <col min="9732" max="9984" width="9.140625" style="377"/>
    <col min="9985" max="9985" width="11.85546875" style="377" customWidth="1"/>
    <col min="9986" max="9986" width="67.85546875" style="377" customWidth="1"/>
    <col min="9987" max="9987" width="21.42578125" style="377" customWidth="1"/>
    <col min="9988" max="10240" width="9.140625" style="377"/>
    <col min="10241" max="10241" width="11.85546875" style="377" customWidth="1"/>
    <col min="10242" max="10242" width="67.85546875" style="377" customWidth="1"/>
    <col min="10243" max="10243" width="21.42578125" style="377" customWidth="1"/>
    <col min="10244" max="10496" width="9.140625" style="377"/>
    <col min="10497" max="10497" width="11.85546875" style="377" customWidth="1"/>
    <col min="10498" max="10498" width="67.85546875" style="377" customWidth="1"/>
    <col min="10499" max="10499" width="21.42578125" style="377" customWidth="1"/>
    <col min="10500" max="10752" width="9.140625" style="377"/>
    <col min="10753" max="10753" width="11.85546875" style="377" customWidth="1"/>
    <col min="10754" max="10754" width="67.85546875" style="377" customWidth="1"/>
    <col min="10755" max="10755" width="21.42578125" style="377" customWidth="1"/>
    <col min="10756" max="11008" width="9.140625" style="377"/>
    <col min="11009" max="11009" width="11.85546875" style="377" customWidth="1"/>
    <col min="11010" max="11010" width="67.85546875" style="377" customWidth="1"/>
    <col min="11011" max="11011" width="21.42578125" style="377" customWidth="1"/>
    <col min="11012" max="11264" width="9.140625" style="377"/>
    <col min="11265" max="11265" width="11.85546875" style="377" customWidth="1"/>
    <col min="11266" max="11266" width="67.85546875" style="377" customWidth="1"/>
    <col min="11267" max="11267" width="21.42578125" style="377" customWidth="1"/>
    <col min="11268" max="11520" width="9.140625" style="377"/>
    <col min="11521" max="11521" width="11.85546875" style="377" customWidth="1"/>
    <col min="11522" max="11522" width="67.85546875" style="377" customWidth="1"/>
    <col min="11523" max="11523" width="21.42578125" style="377" customWidth="1"/>
    <col min="11524" max="11776" width="9.140625" style="377"/>
    <col min="11777" max="11777" width="11.85546875" style="377" customWidth="1"/>
    <col min="11778" max="11778" width="67.85546875" style="377" customWidth="1"/>
    <col min="11779" max="11779" width="21.42578125" style="377" customWidth="1"/>
    <col min="11780" max="12032" width="9.140625" style="377"/>
    <col min="12033" max="12033" width="11.85546875" style="377" customWidth="1"/>
    <col min="12034" max="12034" width="67.85546875" style="377" customWidth="1"/>
    <col min="12035" max="12035" width="21.42578125" style="377" customWidth="1"/>
    <col min="12036" max="12288" width="9.140625" style="377"/>
    <col min="12289" max="12289" width="11.85546875" style="377" customWidth="1"/>
    <col min="12290" max="12290" width="67.85546875" style="377" customWidth="1"/>
    <col min="12291" max="12291" width="21.42578125" style="377" customWidth="1"/>
    <col min="12292" max="12544" width="9.140625" style="377"/>
    <col min="12545" max="12545" width="11.85546875" style="377" customWidth="1"/>
    <col min="12546" max="12546" width="67.85546875" style="377" customWidth="1"/>
    <col min="12547" max="12547" width="21.42578125" style="377" customWidth="1"/>
    <col min="12548" max="12800" width="9.140625" style="377"/>
    <col min="12801" max="12801" width="11.85546875" style="377" customWidth="1"/>
    <col min="12802" max="12802" width="67.85546875" style="377" customWidth="1"/>
    <col min="12803" max="12803" width="21.42578125" style="377" customWidth="1"/>
    <col min="12804" max="13056" width="9.140625" style="377"/>
    <col min="13057" max="13057" width="11.85546875" style="377" customWidth="1"/>
    <col min="13058" max="13058" width="67.85546875" style="377" customWidth="1"/>
    <col min="13059" max="13059" width="21.42578125" style="377" customWidth="1"/>
    <col min="13060" max="13312" width="9.140625" style="377"/>
    <col min="13313" max="13313" width="11.85546875" style="377" customWidth="1"/>
    <col min="13314" max="13314" width="67.85546875" style="377" customWidth="1"/>
    <col min="13315" max="13315" width="21.42578125" style="377" customWidth="1"/>
    <col min="13316" max="13568" width="9.140625" style="377"/>
    <col min="13569" max="13569" width="11.85546875" style="377" customWidth="1"/>
    <col min="13570" max="13570" width="67.85546875" style="377" customWidth="1"/>
    <col min="13571" max="13571" width="21.42578125" style="377" customWidth="1"/>
    <col min="13572" max="13824" width="9.140625" style="377"/>
    <col min="13825" max="13825" width="11.85546875" style="377" customWidth="1"/>
    <col min="13826" max="13826" width="67.85546875" style="377" customWidth="1"/>
    <col min="13827" max="13827" width="21.42578125" style="377" customWidth="1"/>
    <col min="13828" max="14080" width="9.140625" style="377"/>
    <col min="14081" max="14081" width="11.85546875" style="377" customWidth="1"/>
    <col min="14082" max="14082" width="67.85546875" style="377" customWidth="1"/>
    <col min="14083" max="14083" width="21.42578125" style="377" customWidth="1"/>
    <col min="14084" max="14336" width="9.140625" style="377"/>
    <col min="14337" max="14337" width="11.85546875" style="377" customWidth="1"/>
    <col min="14338" max="14338" width="67.85546875" style="377" customWidth="1"/>
    <col min="14339" max="14339" width="21.42578125" style="377" customWidth="1"/>
    <col min="14340" max="14592" width="9.140625" style="377"/>
    <col min="14593" max="14593" width="11.85546875" style="377" customWidth="1"/>
    <col min="14594" max="14594" width="67.85546875" style="377" customWidth="1"/>
    <col min="14595" max="14595" width="21.42578125" style="377" customWidth="1"/>
    <col min="14596" max="14848" width="9.140625" style="377"/>
    <col min="14849" max="14849" width="11.85546875" style="377" customWidth="1"/>
    <col min="14850" max="14850" width="67.85546875" style="377" customWidth="1"/>
    <col min="14851" max="14851" width="21.42578125" style="377" customWidth="1"/>
    <col min="14852" max="15104" width="9.140625" style="377"/>
    <col min="15105" max="15105" width="11.85546875" style="377" customWidth="1"/>
    <col min="15106" max="15106" width="67.85546875" style="377" customWidth="1"/>
    <col min="15107" max="15107" width="21.42578125" style="377" customWidth="1"/>
    <col min="15108" max="15360" width="9.140625" style="377"/>
    <col min="15361" max="15361" width="11.85546875" style="377" customWidth="1"/>
    <col min="15362" max="15362" width="67.85546875" style="377" customWidth="1"/>
    <col min="15363" max="15363" width="21.42578125" style="377" customWidth="1"/>
    <col min="15364" max="15616" width="9.140625" style="377"/>
    <col min="15617" max="15617" width="11.85546875" style="377" customWidth="1"/>
    <col min="15618" max="15618" width="67.85546875" style="377" customWidth="1"/>
    <col min="15619" max="15619" width="21.42578125" style="377" customWidth="1"/>
    <col min="15620" max="15872" width="9.140625" style="377"/>
    <col min="15873" max="15873" width="11.85546875" style="377" customWidth="1"/>
    <col min="15874" max="15874" width="67.85546875" style="377" customWidth="1"/>
    <col min="15875" max="15875" width="21.42578125" style="377" customWidth="1"/>
    <col min="15876" max="16128" width="9.140625" style="377"/>
    <col min="16129" max="16129" width="11.85546875" style="377" customWidth="1"/>
    <col min="16130" max="16130" width="67.85546875" style="377" customWidth="1"/>
    <col min="16131" max="16131" width="21.42578125" style="377" customWidth="1"/>
    <col min="16132" max="16384" width="9.140625" style="377"/>
  </cols>
  <sheetData>
    <row r="1" spans="1:3" s="370" customFormat="1" ht="21.2" customHeight="1" thickBot="1" x14ac:dyDescent="0.3">
      <c r="A1" s="408"/>
      <c r="B1" s="732" t="s">
        <v>555</v>
      </c>
      <c r="C1" s="732"/>
    </row>
    <row r="2" spans="1:3" s="372" customFormat="1" ht="36" x14ac:dyDescent="0.25">
      <c r="A2" s="409" t="s">
        <v>472</v>
      </c>
      <c r="B2" s="410" t="str">
        <f>CONCATENATE([2]ALAPADATOK!A11)</f>
        <v>Demecseri Közös Önkormányzati Hivatal</v>
      </c>
      <c r="C2" s="411" t="s">
        <v>463</v>
      </c>
    </row>
    <row r="3" spans="1:3" s="372" customFormat="1" ht="24.75" thickBot="1" x14ac:dyDescent="0.3">
      <c r="A3" s="412" t="s">
        <v>430</v>
      </c>
      <c r="B3" s="413" t="s">
        <v>501</v>
      </c>
      <c r="C3" s="414" t="s">
        <v>467</v>
      </c>
    </row>
    <row r="4" spans="1:3" s="375" customFormat="1" ht="15.95" customHeight="1" thickBot="1" x14ac:dyDescent="0.3">
      <c r="A4" s="415"/>
      <c r="B4" s="415"/>
      <c r="C4" s="416" t="s">
        <v>545</v>
      </c>
    </row>
    <row r="5" spans="1:3" ht="15.75" thickBot="1" x14ac:dyDescent="0.3">
      <c r="A5" s="417" t="s">
        <v>432</v>
      </c>
      <c r="B5" s="418" t="s">
        <v>433</v>
      </c>
      <c r="C5" s="419" t="s">
        <v>405</v>
      </c>
    </row>
    <row r="6" spans="1:3" s="378" customFormat="1" ht="12.95" customHeight="1" thickBot="1" x14ac:dyDescent="0.3">
      <c r="A6" s="380"/>
      <c r="B6" s="420" t="s">
        <v>5</v>
      </c>
      <c r="C6" s="421" t="s">
        <v>6</v>
      </c>
    </row>
    <row r="7" spans="1:3" s="378" customFormat="1" ht="15.95" customHeight="1" thickBot="1" x14ac:dyDescent="0.3">
      <c r="A7" s="366"/>
      <c r="B7" s="367" t="s">
        <v>272</v>
      </c>
      <c r="C7" s="379"/>
    </row>
    <row r="8" spans="1:3" s="382" customFormat="1" ht="12" customHeight="1" thickBot="1" x14ac:dyDescent="0.3">
      <c r="A8" s="380" t="s">
        <v>7</v>
      </c>
      <c r="B8" s="381" t="s">
        <v>473</v>
      </c>
      <c r="C8" s="139">
        <f>SUM(C9:C19)</f>
        <v>0</v>
      </c>
    </row>
    <row r="9" spans="1:3" s="382" customFormat="1" ht="12" customHeight="1" x14ac:dyDescent="0.25">
      <c r="A9" s="383" t="s">
        <v>9</v>
      </c>
      <c r="B9" s="61" t="s">
        <v>68</v>
      </c>
      <c r="C9" s="384"/>
    </row>
    <row r="10" spans="1:3" s="382" customFormat="1" ht="12" customHeight="1" x14ac:dyDescent="0.25">
      <c r="A10" s="385" t="s">
        <v>11</v>
      </c>
      <c r="B10" s="63" t="s">
        <v>70</v>
      </c>
      <c r="C10" s="128"/>
    </row>
    <row r="11" spans="1:3" s="382" customFormat="1" ht="12" customHeight="1" x14ac:dyDescent="0.25">
      <c r="A11" s="385" t="s">
        <v>13</v>
      </c>
      <c r="B11" s="63" t="s">
        <v>72</v>
      </c>
      <c r="C11" s="128"/>
    </row>
    <row r="12" spans="1:3" s="382" customFormat="1" ht="12" customHeight="1" x14ac:dyDescent="0.25">
      <c r="A12" s="385" t="s">
        <v>15</v>
      </c>
      <c r="B12" s="63" t="s">
        <v>74</v>
      </c>
      <c r="C12" s="128"/>
    </row>
    <row r="13" spans="1:3" s="382" customFormat="1" ht="12" customHeight="1" x14ac:dyDescent="0.25">
      <c r="A13" s="385" t="s">
        <v>17</v>
      </c>
      <c r="B13" s="63" t="s">
        <v>76</v>
      </c>
      <c r="C13" s="128"/>
    </row>
    <row r="14" spans="1:3" s="382" customFormat="1" ht="12" customHeight="1" x14ac:dyDescent="0.25">
      <c r="A14" s="385" t="s">
        <v>19</v>
      </c>
      <c r="B14" s="63" t="s">
        <v>474</v>
      </c>
      <c r="C14" s="128"/>
    </row>
    <row r="15" spans="1:3" s="382" customFormat="1" ht="12" customHeight="1" x14ac:dyDescent="0.25">
      <c r="A15" s="385" t="s">
        <v>184</v>
      </c>
      <c r="B15" s="81" t="s">
        <v>475</v>
      </c>
      <c r="C15" s="128"/>
    </row>
    <row r="16" spans="1:3" s="382" customFormat="1" ht="12" customHeight="1" x14ac:dyDescent="0.25">
      <c r="A16" s="385" t="s">
        <v>186</v>
      </c>
      <c r="B16" s="63" t="s">
        <v>476</v>
      </c>
      <c r="C16" s="161"/>
    </row>
    <row r="17" spans="1:3" s="386" customFormat="1" ht="12" customHeight="1" x14ac:dyDescent="0.25">
      <c r="A17" s="385" t="s">
        <v>188</v>
      </c>
      <c r="B17" s="63" t="s">
        <v>84</v>
      </c>
      <c r="C17" s="128"/>
    </row>
    <row r="18" spans="1:3" s="386" customFormat="1" ht="12" customHeight="1" x14ac:dyDescent="0.25">
      <c r="A18" s="385" t="s">
        <v>190</v>
      </c>
      <c r="B18" s="63" t="s">
        <v>86</v>
      </c>
      <c r="C18" s="135"/>
    </row>
    <row r="19" spans="1:3" s="386" customFormat="1" ht="12" customHeight="1" thickBot="1" x14ac:dyDescent="0.3">
      <c r="A19" s="385" t="s">
        <v>192</v>
      </c>
      <c r="B19" s="81" t="s">
        <v>88</v>
      </c>
      <c r="C19" s="135"/>
    </row>
    <row r="20" spans="1:3" s="382" customFormat="1" ht="12" customHeight="1" thickBot="1" x14ac:dyDescent="0.3">
      <c r="A20" s="380" t="s">
        <v>21</v>
      </c>
      <c r="B20" s="381" t="s">
        <v>477</v>
      </c>
      <c r="C20" s="139">
        <f>SUM(C21:C23)</f>
        <v>0</v>
      </c>
    </row>
    <row r="21" spans="1:3" s="386" customFormat="1" ht="12" customHeight="1" x14ac:dyDescent="0.25">
      <c r="A21" s="385" t="s">
        <v>23</v>
      </c>
      <c r="B21" s="80" t="s">
        <v>24</v>
      </c>
      <c r="C21" s="128"/>
    </row>
    <row r="22" spans="1:3" s="386" customFormat="1" ht="12" customHeight="1" x14ac:dyDescent="0.25">
      <c r="A22" s="385" t="s">
        <v>25</v>
      </c>
      <c r="B22" s="63" t="s">
        <v>478</v>
      </c>
      <c r="C22" s="128"/>
    </row>
    <row r="23" spans="1:3" s="386" customFormat="1" ht="12" customHeight="1" x14ac:dyDescent="0.25">
      <c r="A23" s="385" t="s">
        <v>27</v>
      </c>
      <c r="B23" s="63" t="s">
        <v>479</v>
      </c>
      <c r="C23" s="128"/>
    </row>
    <row r="24" spans="1:3" s="386" customFormat="1" ht="12" customHeight="1" thickBot="1" x14ac:dyDescent="0.3">
      <c r="A24" s="385" t="s">
        <v>29</v>
      </c>
      <c r="B24" s="63" t="s">
        <v>480</v>
      </c>
      <c r="C24" s="128"/>
    </row>
    <row r="25" spans="1:3" s="386" customFormat="1" ht="12" customHeight="1" thickBot="1" x14ac:dyDescent="0.3">
      <c r="A25" s="387" t="s">
        <v>35</v>
      </c>
      <c r="B25" s="79" t="s">
        <v>282</v>
      </c>
      <c r="C25" s="388"/>
    </row>
    <row r="26" spans="1:3" s="386" customFormat="1" ht="12" customHeight="1" thickBot="1" x14ac:dyDescent="0.3">
      <c r="A26" s="387" t="s">
        <v>232</v>
      </c>
      <c r="B26" s="79" t="s">
        <v>481</v>
      </c>
      <c r="C26" s="139">
        <f>+C27+C28+C29</f>
        <v>0</v>
      </c>
    </row>
    <row r="27" spans="1:3" s="386" customFormat="1" ht="12" customHeight="1" x14ac:dyDescent="0.25">
      <c r="A27" s="389" t="s">
        <v>51</v>
      </c>
      <c r="B27" s="390" t="s">
        <v>38</v>
      </c>
      <c r="C27" s="164"/>
    </row>
    <row r="28" spans="1:3" s="386" customFormat="1" ht="12" customHeight="1" x14ac:dyDescent="0.25">
      <c r="A28" s="389" t="s">
        <v>53</v>
      </c>
      <c r="B28" s="390" t="s">
        <v>478</v>
      </c>
      <c r="C28" s="128"/>
    </row>
    <row r="29" spans="1:3" s="386" customFormat="1" ht="12" customHeight="1" x14ac:dyDescent="0.25">
      <c r="A29" s="389" t="s">
        <v>55</v>
      </c>
      <c r="B29" s="391" t="s">
        <v>482</v>
      </c>
      <c r="C29" s="128"/>
    </row>
    <row r="30" spans="1:3" s="386" customFormat="1" ht="12" customHeight="1" thickBot="1" x14ac:dyDescent="0.3">
      <c r="A30" s="385" t="s">
        <v>57</v>
      </c>
      <c r="B30" s="392" t="s">
        <v>483</v>
      </c>
      <c r="C30" s="393"/>
    </row>
    <row r="31" spans="1:3" s="386" customFormat="1" ht="12" customHeight="1" thickBot="1" x14ac:dyDescent="0.3">
      <c r="A31" s="387" t="s">
        <v>65</v>
      </c>
      <c r="B31" s="79" t="s">
        <v>484</v>
      </c>
      <c r="C31" s="139">
        <f>+C32+C33+C34</f>
        <v>0</v>
      </c>
    </row>
    <row r="32" spans="1:3" s="386" customFormat="1" ht="12" customHeight="1" x14ac:dyDescent="0.25">
      <c r="A32" s="389" t="s">
        <v>67</v>
      </c>
      <c r="B32" s="390" t="s">
        <v>92</v>
      </c>
      <c r="C32" s="164"/>
    </row>
    <row r="33" spans="1:3" s="386" customFormat="1" ht="12" customHeight="1" x14ac:dyDescent="0.25">
      <c r="A33" s="389" t="s">
        <v>69</v>
      </c>
      <c r="B33" s="391" t="s">
        <v>94</v>
      </c>
      <c r="C33" s="144"/>
    </row>
    <row r="34" spans="1:3" s="386" customFormat="1" ht="12" customHeight="1" thickBot="1" x14ac:dyDescent="0.3">
      <c r="A34" s="385" t="s">
        <v>71</v>
      </c>
      <c r="B34" s="392" t="s">
        <v>96</v>
      </c>
      <c r="C34" s="393"/>
    </row>
    <row r="35" spans="1:3" s="382" customFormat="1" ht="12" customHeight="1" thickBot="1" x14ac:dyDescent="0.3">
      <c r="A35" s="387" t="s">
        <v>89</v>
      </c>
      <c r="B35" s="79" t="s">
        <v>284</v>
      </c>
      <c r="C35" s="388"/>
    </row>
    <row r="36" spans="1:3" s="382" customFormat="1" ht="12" customHeight="1" thickBot="1" x14ac:dyDescent="0.3">
      <c r="A36" s="387" t="s">
        <v>249</v>
      </c>
      <c r="B36" s="79" t="s">
        <v>485</v>
      </c>
      <c r="C36" s="394"/>
    </row>
    <row r="37" spans="1:3" s="382" customFormat="1" ht="12" customHeight="1" thickBot="1" x14ac:dyDescent="0.3">
      <c r="A37" s="380" t="s">
        <v>111</v>
      </c>
      <c r="B37" s="79" t="s">
        <v>486</v>
      </c>
      <c r="C37" s="395">
        <f>+C8+C20+C25+C26+C31+C35+C36</f>
        <v>0</v>
      </c>
    </row>
    <row r="38" spans="1:3" s="382" customFormat="1" ht="12" customHeight="1" thickBot="1" x14ac:dyDescent="0.3">
      <c r="A38" s="396" t="s">
        <v>258</v>
      </c>
      <c r="B38" s="79" t="s">
        <v>487</v>
      </c>
      <c r="C38" s="395">
        <f>+C39+C40+C41</f>
        <v>0</v>
      </c>
    </row>
    <row r="39" spans="1:3" s="382" customFormat="1" ht="12" customHeight="1" x14ac:dyDescent="0.25">
      <c r="A39" s="389" t="s">
        <v>488</v>
      </c>
      <c r="B39" s="390" t="s">
        <v>340</v>
      </c>
      <c r="C39" s="164"/>
    </row>
    <row r="40" spans="1:3" s="382" customFormat="1" ht="12" customHeight="1" x14ac:dyDescent="0.25">
      <c r="A40" s="389" t="s">
        <v>489</v>
      </c>
      <c r="B40" s="391" t="s">
        <v>490</v>
      </c>
      <c r="C40" s="144"/>
    </row>
    <row r="41" spans="1:3" s="386" customFormat="1" ht="12" customHeight="1" thickBot="1" x14ac:dyDescent="0.3">
      <c r="A41" s="385" t="s">
        <v>491</v>
      </c>
      <c r="B41" s="392" t="s">
        <v>492</v>
      </c>
      <c r="C41" s="393"/>
    </row>
    <row r="42" spans="1:3" s="386" customFormat="1" ht="15.2" customHeight="1" thickBot="1" x14ac:dyDescent="0.25">
      <c r="A42" s="396" t="s">
        <v>260</v>
      </c>
      <c r="B42" s="397" t="s">
        <v>493</v>
      </c>
      <c r="C42" s="344">
        <f>+C37+C38</f>
        <v>0</v>
      </c>
    </row>
    <row r="43" spans="1:3" s="386" customFormat="1" ht="15.2" customHeight="1" x14ac:dyDescent="0.25">
      <c r="A43" s="339"/>
      <c r="B43" s="340"/>
      <c r="C43" s="341"/>
    </row>
    <row r="44" spans="1:3" ht="15.75" thickBot="1" x14ac:dyDescent="0.3">
      <c r="A44" s="398"/>
      <c r="B44" s="399"/>
      <c r="C44" s="400"/>
    </row>
    <row r="45" spans="1:3" s="378" customFormat="1" ht="16.5" customHeight="1" thickBot="1" x14ac:dyDescent="0.3">
      <c r="A45" s="342"/>
      <c r="B45" s="343" t="s">
        <v>273</v>
      </c>
      <c r="C45" s="344"/>
    </row>
    <row r="46" spans="1:3" s="401" customFormat="1" ht="12" customHeight="1" thickBot="1" x14ac:dyDescent="0.3">
      <c r="A46" s="387" t="s">
        <v>7</v>
      </c>
      <c r="B46" s="79" t="s">
        <v>494</v>
      </c>
      <c r="C46" s="139">
        <f>SUM(C47:C51)</f>
        <v>0</v>
      </c>
    </row>
    <row r="47" spans="1:3" ht="12" customHeight="1" x14ac:dyDescent="0.25">
      <c r="A47" s="385" t="s">
        <v>9</v>
      </c>
      <c r="B47" s="80" t="s">
        <v>177</v>
      </c>
      <c r="C47" s="164"/>
    </row>
    <row r="48" spans="1:3" ht="12" customHeight="1" x14ac:dyDescent="0.25">
      <c r="A48" s="385" t="s">
        <v>11</v>
      </c>
      <c r="B48" s="63" t="s">
        <v>178</v>
      </c>
      <c r="C48" s="147"/>
    </row>
    <row r="49" spans="1:3" ht="12" customHeight="1" x14ac:dyDescent="0.25">
      <c r="A49" s="385" t="s">
        <v>13</v>
      </c>
      <c r="B49" s="63" t="s">
        <v>179</v>
      </c>
      <c r="C49" s="147"/>
    </row>
    <row r="50" spans="1:3" ht="12" customHeight="1" x14ac:dyDescent="0.25">
      <c r="A50" s="385" t="s">
        <v>15</v>
      </c>
      <c r="B50" s="63" t="s">
        <v>180</v>
      </c>
      <c r="C50" s="147"/>
    </row>
    <row r="51" spans="1:3" ht="12" customHeight="1" thickBot="1" x14ac:dyDescent="0.3">
      <c r="A51" s="385" t="s">
        <v>17</v>
      </c>
      <c r="B51" s="63" t="s">
        <v>182</v>
      </c>
      <c r="C51" s="147"/>
    </row>
    <row r="52" spans="1:3" ht="12" customHeight="1" thickBot="1" x14ac:dyDescent="0.3">
      <c r="A52" s="387" t="s">
        <v>21</v>
      </c>
      <c r="B52" s="79" t="s">
        <v>495</v>
      </c>
      <c r="C52" s="139">
        <f>SUM(C53:C55)</f>
        <v>0</v>
      </c>
    </row>
    <row r="53" spans="1:3" s="401" customFormat="1" ht="12" customHeight="1" x14ac:dyDescent="0.25">
      <c r="A53" s="385" t="s">
        <v>23</v>
      </c>
      <c r="B53" s="80" t="s">
        <v>213</v>
      </c>
      <c r="C53" s="164"/>
    </row>
    <row r="54" spans="1:3" ht="12" customHeight="1" x14ac:dyDescent="0.25">
      <c r="A54" s="385" t="s">
        <v>25</v>
      </c>
      <c r="B54" s="63" t="s">
        <v>215</v>
      </c>
      <c r="C54" s="147"/>
    </row>
    <row r="55" spans="1:3" ht="12" customHeight="1" x14ac:dyDescent="0.25">
      <c r="A55" s="385" t="s">
        <v>27</v>
      </c>
      <c r="B55" s="63" t="s">
        <v>496</v>
      </c>
      <c r="C55" s="147"/>
    </row>
    <row r="56" spans="1:3" ht="12" customHeight="1" thickBot="1" x14ac:dyDescent="0.3">
      <c r="A56" s="385" t="s">
        <v>29</v>
      </c>
      <c r="B56" s="63" t="s">
        <v>497</v>
      </c>
      <c r="C56" s="147"/>
    </row>
    <row r="57" spans="1:3" ht="15.2" customHeight="1" thickBot="1" x14ac:dyDescent="0.3">
      <c r="A57" s="387" t="s">
        <v>35</v>
      </c>
      <c r="B57" s="79" t="s">
        <v>498</v>
      </c>
      <c r="C57" s="388"/>
    </row>
    <row r="58" spans="1:3" ht="15.75" thickBot="1" x14ac:dyDescent="0.3">
      <c r="A58" s="387" t="s">
        <v>232</v>
      </c>
      <c r="B58" s="402" t="s">
        <v>499</v>
      </c>
      <c r="C58" s="403">
        <f>+C46+C52+C57</f>
        <v>0</v>
      </c>
    </row>
    <row r="59" spans="1:3" ht="15.2" customHeight="1" thickBot="1" x14ac:dyDescent="0.3">
      <c r="C59" s="405">
        <f>C42-C58</f>
        <v>0</v>
      </c>
    </row>
    <row r="60" spans="1:3" ht="14.45" customHeight="1" thickBot="1" x14ac:dyDescent="0.3">
      <c r="A60" s="359" t="s">
        <v>460</v>
      </c>
      <c r="B60" s="360"/>
      <c r="C60" s="361"/>
    </row>
    <row r="61" spans="1:3" ht="15.75" thickBot="1" x14ac:dyDescent="0.3">
      <c r="A61" s="359" t="s">
        <v>461</v>
      </c>
      <c r="B61" s="360"/>
      <c r="C61" s="361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workbookViewId="0">
      <selection sqref="A1:C1"/>
    </sheetView>
  </sheetViews>
  <sheetFormatPr defaultRowHeight="12" x14ac:dyDescent="0.2"/>
  <cols>
    <col min="1" max="1" width="8.140625" style="479" customWidth="1"/>
    <col min="2" max="2" width="73.5703125" style="479" customWidth="1"/>
    <col min="3" max="3" width="18.5703125" style="563" customWidth="1"/>
    <col min="4" max="4" width="7.7109375" style="479" customWidth="1"/>
    <col min="5" max="256" width="9.140625" style="479"/>
    <col min="257" max="257" width="8.140625" style="479" customWidth="1"/>
    <col min="258" max="258" width="85.140625" style="479" customWidth="1"/>
    <col min="259" max="259" width="18.5703125" style="479" customWidth="1"/>
    <col min="260" max="260" width="7.7109375" style="479" customWidth="1"/>
    <col min="261" max="512" width="9.140625" style="479"/>
    <col min="513" max="513" width="8.140625" style="479" customWidth="1"/>
    <col min="514" max="514" width="85.140625" style="479" customWidth="1"/>
    <col min="515" max="515" width="18.5703125" style="479" customWidth="1"/>
    <col min="516" max="516" width="7.7109375" style="479" customWidth="1"/>
    <col min="517" max="768" width="9.140625" style="479"/>
    <col min="769" max="769" width="8.140625" style="479" customWidth="1"/>
    <col min="770" max="770" width="85.140625" style="479" customWidth="1"/>
    <col min="771" max="771" width="18.5703125" style="479" customWidth="1"/>
    <col min="772" max="772" width="7.7109375" style="479" customWidth="1"/>
    <col min="773" max="1024" width="9.140625" style="479"/>
    <col min="1025" max="1025" width="8.140625" style="479" customWidth="1"/>
    <col min="1026" max="1026" width="85.140625" style="479" customWidth="1"/>
    <col min="1027" max="1027" width="18.5703125" style="479" customWidth="1"/>
    <col min="1028" max="1028" width="7.7109375" style="479" customWidth="1"/>
    <col min="1029" max="1280" width="9.140625" style="479"/>
    <col min="1281" max="1281" width="8.140625" style="479" customWidth="1"/>
    <col min="1282" max="1282" width="85.140625" style="479" customWidth="1"/>
    <col min="1283" max="1283" width="18.5703125" style="479" customWidth="1"/>
    <col min="1284" max="1284" width="7.7109375" style="479" customWidth="1"/>
    <col min="1285" max="1536" width="9.140625" style="479"/>
    <col min="1537" max="1537" width="8.140625" style="479" customWidth="1"/>
    <col min="1538" max="1538" width="85.140625" style="479" customWidth="1"/>
    <col min="1539" max="1539" width="18.5703125" style="479" customWidth="1"/>
    <col min="1540" max="1540" width="7.7109375" style="479" customWidth="1"/>
    <col min="1541" max="1792" width="9.140625" style="479"/>
    <col min="1793" max="1793" width="8.140625" style="479" customWidth="1"/>
    <col min="1794" max="1794" width="85.140625" style="479" customWidth="1"/>
    <col min="1795" max="1795" width="18.5703125" style="479" customWidth="1"/>
    <col min="1796" max="1796" width="7.7109375" style="479" customWidth="1"/>
    <col min="1797" max="2048" width="9.140625" style="479"/>
    <col min="2049" max="2049" width="8.140625" style="479" customWidth="1"/>
    <col min="2050" max="2050" width="85.140625" style="479" customWidth="1"/>
    <col min="2051" max="2051" width="18.5703125" style="479" customWidth="1"/>
    <col min="2052" max="2052" width="7.7109375" style="479" customWidth="1"/>
    <col min="2053" max="2304" width="9.140625" style="479"/>
    <col min="2305" max="2305" width="8.140625" style="479" customWidth="1"/>
    <col min="2306" max="2306" width="85.140625" style="479" customWidth="1"/>
    <col min="2307" max="2307" width="18.5703125" style="479" customWidth="1"/>
    <col min="2308" max="2308" width="7.7109375" style="479" customWidth="1"/>
    <col min="2309" max="2560" width="9.140625" style="479"/>
    <col min="2561" max="2561" width="8.140625" style="479" customWidth="1"/>
    <col min="2562" max="2562" width="85.140625" style="479" customWidth="1"/>
    <col min="2563" max="2563" width="18.5703125" style="479" customWidth="1"/>
    <col min="2564" max="2564" width="7.7109375" style="479" customWidth="1"/>
    <col min="2565" max="2816" width="9.140625" style="479"/>
    <col min="2817" max="2817" width="8.140625" style="479" customWidth="1"/>
    <col min="2818" max="2818" width="85.140625" style="479" customWidth="1"/>
    <col min="2819" max="2819" width="18.5703125" style="479" customWidth="1"/>
    <col min="2820" max="2820" width="7.7109375" style="479" customWidth="1"/>
    <col min="2821" max="3072" width="9.140625" style="479"/>
    <col min="3073" max="3073" width="8.140625" style="479" customWidth="1"/>
    <col min="3074" max="3074" width="85.140625" style="479" customWidth="1"/>
    <col min="3075" max="3075" width="18.5703125" style="479" customWidth="1"/>
    <col min="3076" max="3076" width="7.7109375" style="479" customWidth="1"/>
    <col min="3077" max="3328" width="9.140625" style="479"/>
    <col min="3329" max="3329" width="8.140625" style="479" customWidth="1"/>
    <col min="3330" max="3330" width="85.140625" style="479" customWidth="1"/>
    <col min="3331" max="3331" width="18.5703125" style="479" customWidth="1"/>
    <col min="3332" max="3332" width="7.7109375" style="479" customWidth="1"/>
    <col min="3333" max="3584" width="9.140625" style="479"/>
    <col min="3585" max="3585" width="8.140625" style="479" customWidth="1"/>
    <col min="3586" max="3586" width="85.140625" style="479" customWidth="1"/>
    <col min="3587" max="3587" width="18.5703125" style="479" customWidth="1"/>
    <col min="3588" max="3588" width="7.7109375" style="479" customWidth="1"/>
    <col min="3589" max="3840" width="9.140625" style="479"/>
    <col min="3841" max="3841" width="8.140625" style="479" customWidth="1"/>
    <col min="3842" max="3842" width="85.140625" style="479" customWidth="1"/>
    <col min="3843" max="3843" width="18.5703125" style="479" customWidth="1"/>
    <col min="3844" max="3844" width="7.7109375" style="479" customWidth="1"/>
    <col min="3845" max="4096" width="9.140625" style="479"/>
    <col min="4097" max="4097" width="8.140625" style="479" customWidth="1"/>
    <col min="4098" max="4098" width="85.140625" style="479" customWidth="1"/>
    <col min="4099" max="4099" width="18.5703125" style="479" customWidth="1"/>
    <col min="4100" max="4100" width="7.7109375" style="479" customWidth="1"/>
    <col min="4101" max="4352" width="9.140625" style="479"/>
    <col min="4353" max="4353" width="8.140625" style="479" customWidth="1"/>
    <col min="4354" max="4354" width="85.140625" style="479" customWidth="1"/>
    <col min="4355" max="4355" width="18.5703125" style="479" customWidth="1"/>
    <col min="4356" max="4356" width="7.7109375" style="479" customWidth="1"/>
    <col min="4357" max="4608" width="9.140625" style="479"/>
    <col min="4609" max="4609" width="8.140625" style="479" customWidth="1"/>
    <col min="4610" max="4610" width="85.140625" style="479" customWidth="1"/>
    <col min="4611" max="4611" width="18.5703125" style="479" customWidth="1"/>
    <col min="4612" max="4612" width="7.7109375" style="479" customWidth="1"/>
    <col min="4613" max="4864" width="9.140625" style="479"/>
    <col min="4865" max="4865" width="8.140625" style="479" customWidth="1"/>
    <col min="4866" max="4866" width="85.140625" style="479" customWidth="1"/>
    <col min="4867" max="4867" width="18.5703125" style="479" customWidth="1"/>
    <col min="4868" max="4868" width="7.7109375" style="479" customWidth="1"/>
    <col min="4869" max="5120" width="9.140625" style="479"/>
    <col min="5121" max="5121" width="8.140625" style="479" customWidth="1"/>
    <col min="5122" max="5122" width="85.140625" style="479" customWidth="1"/>
    <col min="5123" max="5123" width="18.5703125" style="479" customWidth="1"/>
    <col min="5124" max="5124" width="7.7109375" style="479" customWidth="1"/>
    <col min="5125" max="5376" width="9.140625" style="479"/>
    <col min="5377" max="5377" width="8.140625" style="479" customWidth="1"/>
    <col min="5378" max="5378" width="85.140625" style="479" customWidth="1"/>
    <col min="5379" max="5379" width="18.5703125" style="479" customWidth="1"/>
    <col min="5380" max="5380" width="7.7109375" style="479" customWidth="1"/>
    <col min="5381" max="5632" width="9.140625" style="479"/>
    <col min="5633" max="5633" width="8.140625" style="479" customWidth="1"/>
    <col min="5634" max="5634" width="85.140625" style="479" customWidth="1"/>
    <col min="5635" max="5635" width="18.5703125" style="479" customWidth="1"/>
    <col min="5636" max="5636" width="7.7109375" style="479" customWidth="1"/>
    <col min="5637" max="5888" width="9.140625" style="479"/>
    <col min="5889" max="5889" width="8.140625" style="479" customWidth="1"/>
    <col min="5890" max="5890" width="85.140625" style="479" customWidth="1"/>
    <col min="5891" max="5891" width="18.5703125" style="479" customWidth="1"/>
    <col min="5892" max="5892" width="7.7109375" style="479" customWidth="1"/>
    <col min="5893" max="6144" width="9.140625" style="479"/>
    <col min="6145" max="6145" width="8.140625" style="479" customWidth="1"/>
    <col min="6146" max="6146" width="85.140625" style="479" customWidth="1"/>
    <col min="6147" max="6147" width="18.5703125" style="479" customWidth="1"/>
    <col min="6148" max="6148" width="7.7109375" style="479" customWidth="1"/>
    <col min="6149" max="6400" width="9.140625" style="479"/>
    <col min="6401" max="6401" width="8.140625" style="479" customWidth="1"/>
    <col min="6402" max="6402" width="85.140625" style="479" customWidth="1"/>
    <col min="6403" max="6403" width="18.5703125" style="479" customWidth="1"/>
    <col min="6404" max="6404" width="7.7109375" style="479" customWidth="1"/>
    <col min="6405" max="6656" width="9.140625" style="479"/>
    <col min="6657" max="6657" width="8.140625" style="479" customWidth="1"/>
    <col min="6658" max="6658" width="85.140625" style="479" customWidth="1"/>
    <col min="6659" max="6659" width="18.5703125" style="479" customWidth="1"/>
    <col min="6660" max="6660" width="7.7109375" style="479" customWidth="1"/>
    <col min="6661" max="6912" width="9.140625" style="479"/>
    <col min="6913" max="6913" width="8.140625" style="479" customWidth="1"/>
    <col min="6914" max="6914" width="85.140625" style="479" customWidth="1"/>
    <col min="6915" max="6915" width="18.5703125" style="479" customWidth="1"/>
    <col min="6916" max="6916" width="7.7109375" style="479" customWidth="1"/>
    <col min="6917" max="7168" width="9.140625" style="479"/>
    <col min="7169" max="7169" width="8.140625" style="479" customWidth="1"/>
    <col min="7170" max="7170" width="85.140625" style="479" customWidth="1"/>
    <col min="7171" max="7171" width="18.5703125" style="479" customWidth="1"/>
    <col min="7172" max="7172" width="7.7109375" style="479" customWidth="1"/>
    <col min="7173" max="7424" width="9.140625" style="479"/>
    <col min="7425" max="7425" width="8.140625" style="479" customWidth="1"/>
    <col min="7426" max="7426" width="85.140625" style="479" customWidth="1"/>
    <col min="7427" max="7427" width="18.5703125" style="479" customWidth="1"/>
    <col min="7428" max="7428" width="7.7109375" style="479" customWidth="1"/>
    <col min="7429" max="7680" width="9.140625" style="479"/>
    <col min="7681" max="7681" width="8.140625" style="479" customWidth="1"/>
    <col min="7682" max="7682" width="85.140625" style="479" customWidth="1"/>
    <col min="7683" max="7683" width="18.5703125" style="479" customWidth="1"/>
    <col min="7684" max="7684" width="7.7109375" style="479" customWidth="1"/>
    <col min="7685" max="7936" width="9.140625" style="479"/>
    <col min="7937" max="7937" width="8.140625" style="479" customWidth="1"/>
    <col min="7938" max="7938" width="85.140625" style="479" customWidth="1"/>
    <col min="7939" max="7939" width="18.5703125" style="479" customWidth="1"/>
    <col min="7940" max="7940" width="7.7109375" style="479" customWidth="1"/>
    <col min="7941" max="8192" width="9.140625" style="479"/>
    <col min="8193" max="8193" width="8.140625" style="479" customWidth="1"/>
    <col min="8194" max="8194" width="85.140625" style="479" customWidth="1"/>
    <col min="8195" max="8195" width="18.5703125" style="479" customWidth="1"/>
    <col min="8196" max="8196" width="7.7109375" style="479" customWidth="1"/>
    <col min="8197" max="8448" width="9.140625" style="479"/>
    <col min="8449" max="8449" width="8.140625" style="479" customWidth="1"/>
    <col min="8450" max="8450" width="85.140625" style="479" customWidth="1"/>
    <col min="8451" max="8451" width="18.5703125" style="479" customWidth="1"/>
    <col min="8452" max="8452" width="7.7109375" style="479" customWidth="1"/>
    <col min="8453" max="8704" width="9.140625" style="479"/>
    <col min="8705" max="8705" width="8.140625" style="479" customWidth="1"/>
    <col min="8706" max="8706" width="85.140625" style="479" customWidth="1"/>
    <col min="8707" max="8707" width="18.5703125" style="479" customWidth="1"/>
    <col min="8708" max="8708" width="7.7109375" style="479" customWidth="1"/>
    <col min="8709" max="8960" width="9.140625" style="479"/>
    <col min="8961" max="8961" width="8.140625" style="479" customWidth="1"/>
    <col min="8962" max="8962" width="85.140625" style="479" customWidth="1"/>
    <col min="8963" max="8963" width="18.5703125" style="479" customWidth="1"/>
    <col min="8964" max="8964" width="7.7109375" style="479" customWidth="1"/>
    <col min="8965" max="9216" width="9.140625" style="479"/>
    <col min="9217" max="9217" width="8.140625" style="479" customWidth="1"/>
    <col min="9218" max="9218" width="85.140625" style="479" customWidth="1"/>
    <col min="9219" max="9219" width="18.5703125" style="479" customWidth="1"/>
    <col min="9220" max="9220" width="7.7109375" style="479" customWidth="1"/>
    <col min="9221" max="9472" width="9.140625" style="479"/>
    <col min="9473" max="9473" width="8.140625" style="479" customWidth="1"/>
    <col min="9474" max="9474" width="85.140625" style="479" customWidth="1"/>
    <col min="9475" max="9475" width="18.5703125" style="479" customWidth="1"/>
    <col min="9476" max="9476" width="7.7109375" style="479" customWidth="1"/>
    <col min="9477" max="9728" width="9.140625" style="479"/>
    <col min="9729" max="9729" width="8.140625" style="479" customWidth="1"/>
    <col min="9730" max="9730" width="85.140625" style="479" customWidth="1"/>
    <col min="9731" max="9731" width="18.5703125" style="479" customWidth="1"/>
    <col min="9732" max="9732" width="7.7109375" style="479" customWidth="1"/>
    <col min="9733" max="9984" width="9.140625" style="479"/>
    <col min="9985" max="9985" width="8.140625" style="479" customWidth="1"/>
    <col min="9986" max="9986" width="85.140625" style="479" customWidth="1"/>
    <col min="9987" max="9987" width="18.5703125" style="479" customWidth="1"/>
    <col min="9988" max="9988" width="7.7109375" style="479" customWidth="1"/>
    <col min="9989" max="10240" width="9.140625" style="479"/>
    <col min="10241" max="10241" width="8.140625" style="479" customWidth="1"/>
    <col min="10242" max="10242" width="85.140625" style="479" customWidth="1"/>
    <col min="10243" max="10243" width="18.5703125" style="479" customWidth="1"/>
    <col min="10244" max="10244" width="7.7109375" style="479" customWidth="1"/>
    <col min="10245" max="10496" width="9.140625" style="479"/>
    <col min="10497" max="10497" width="8.140625" style="479" customWidth="1"/>
    <col min="10498" max="10498" width="85.140625" style="479" customWidth="1"/>
    <col min="10499" max="10499" width="18.5703125" style="479" customWidth="1"/>
    <col min="10500" max="10500" width="7.7109375" style="479" customWidth="1"/>
    <col min="10501" max="10752" width="9.140625" style="479"/>
    <col min="10753" max="10753" width="8.140625" style="479" customWidth="1"/>
    <col min="10754" max="10754" width="85.140625" style="479" customWidth="1"/>
    <col min="10755" max="10755" width="18.5703125" style="479" customWidth="1"/>
    <col min="10756" max="10756" width="7.7109375" style="479" customWidth="1"/>
    <col min="10757" max="11008" width="9.140625" style="479"/>
    <col min="11009" max="11009" width="8.140625" style="479" customWidth="1"/>
    <col min="11010" max="11010" width="85.140625" style="479" customWidth="1"/>
    <col min="11011" max="11011" width="18.5703125" style="479" customWidth="1"/>
    <col min="11012" max="11012" width="7.7109375" style="479" customWidth="1"/>
    <col min="11013" max="11264" width="9.140625" style="479"/>
    <col min="11265" max="11265" width="8.140625" style="479" customWidth="1"/>
    <col min="11266" max="11266" width="85.140625" style="479" customWidth="1"/>
    <col min="11267" max="11267" width="18.5703125" style="479" customWidth="1"/>
    <col min="11268" max="11268" width="7.7109375" style="479" customWidth="1"/>
    <col min="11269" max="11520" width="9.140625" style="479"/>
    <col min="11521" max="11521" width="8.140625" style="479" customWidth="1"/>
    <col min="11522" max="11522" width="85.140625" style="479" customWidth="1"/>
    <col min="11523" max="11523" width="18.5703125" style="479" customWidth="1"/>
    <col min="11524" max="11524" width="7.7109375" style="479" customWidth="1"/>
    <col min="11525" max="11776" width="9.140625" style="479"/>
    <col min="11777" max="11777" width="8.140625" style="479" customWidth="1"/>
    <col min="11778" max="11778" width="85.140625" style="479" customWidth="1"/>
    <col min="11779" max="11779" width="18.5703125" style="479" customWidth="1"/>
    <col min="11780" max="11780" width="7.7109375" style="479" customWidth="1"/>
    <col min="11781" max="12032" width="9.140625" style="479"/>
    <col min="12033" max="12033" width="8.140625" style="479" customWidth="1"/>
    <col min="12034" max="12034" width="85.140625" style="479" customWidth="1"/>
    <col min="12035" max="12035" width="18.5703125" style="479" customWidth="1"/>
    <col min="12036" max="12036" width="7.7109375" style="479" customWidth="1"/>
    <col min="12037" max="12288" width="9.140625" style="479"/>
    <col min="12289" max="12289" width="8.140625" style="479" customWidth="1"/>
    <col min="12290" max="12290" width="85.140625" style="479" customWidth="1"/>
    <col min="12291" max="12291" width="18.5703125" style="479" customWidth="1"/>
    <col min="12292" max="12292" width="7.7109375" style="479" customWidth="1"/>
    <col min="12293" max="12544" width="9.140625" style="479"/>
    <col min="12545" max="12545" width="8.140625" style="479" customWidth="1"/>
    <col min="12546" max="12546" width="85.140625" style="479" customWidth="1"/>
    <col min="12547" max="12547" width="18.5703125" style="479" customWidth="1"/>
    <col min="12548" max="12548" width="7.7109375" style="479" customWidth="1"/>
    <col min="12549" max="12800" width="9.140625" style="479"/>
    <col min="12801" max="12801" width="8.140625" style="479" customWidth="1"/>
    <col min="12802" max="12802" width="85.140625" style="479" customWidth="1"/>
    <col min="12803" max="12803" width="18.5703125" style="479" customWidth="1"/>
    <col min="12804" max="12804" width="7.7109375" style="479" customWidth="1"/>
    <col min="12805" max="13056" width="9.140625" style="479"/>
    <col min="13057" max="13057" width="8.140625" style="479" customWidth="1"/>
    <col min="13058" max="13058" width="85.140625" style="479" customWidth="1"/>
    <col min="13059" max="13059" width="18.5703125" style="479" customWidth="1"/>
    <col min="13060" max="13060" width="7.7109375" style="479" customWidth="1"/>
    <col min="13061" max="13312" width="9.140625" style="479"/>
    <col min="13313" max="13313" width="8.140625" style="479" customWidth="1"/>
    <col min="13314" max="13314" width="85.140625" style="479" customWidth="1"/>
    <col min="13315" max="13315" width="18.5703125" style="479" customWidth="1"/>
    <col min="13316" max="13316" width="7.7109375" style="479" customWidth="1"/>
    <col min="13317" max="13568" width="9.140625" style="479"/>
    <col min="13569" max="13569" width="8.140625" style="479" customWidth="1"/>
    <col min="13570" max="13570" width="85.140625" style="479" customWidth="1"/>
    <col min="13571" max="13571" width="18.5703125" style="479" customWidth="1"/>
    <col min="13572" max="13572" width="7.7109375" style="479" customWidth="1"/>
    <col min="13573" max="13824" width="9.140625" style="479"/>
    <col min="13825" max="13825" width="8.140625" style="479" customWidth="1"/>
    <col min="13826" max="13826" width="85.140625" style="479" customWidth="1"/>
    <col min="13827" max="13827" width="18.5703125" style="479" customWidth="1"/>
    <col min="13828" max="13828" width="7.7109375" style="479" customWidth="1"/>
    <col min="13829" max="14080" width="9.140625" style="479"/>
    <col min="14081" max="14081" width="8.140625" style="479" customWidth="1"/>
    <col min="14082" max="14082" width="85.140625" style="479" customWidth="1"/>
    <col min="14083" max="14083" width="18.5703125" style="479" customWidth="1"/>
    <col min="14084" max="14084" width="7.7109375" style="479" customWidth="1"/>
    <col min="14085" max="14336" width="9.140625" style="479"/>
    <col min="14337" max="14337" width="8.140625" style="479" customWidth="1"/>
    <col min="14338" max="14338" width="85.140625" style="479" customWidth="1"/>
    <col min="14339" max="14339" width="18.5703125" style="479" customWidth="1"/>
    <col min="14340" max="14340" width="7.7109375" style="479" customWidth="1"/>
    <col min="14341" max="14592" width="9.140625" style="479"/>
    <col min="14593" max="14593" width="8.140625" style="479" customWidth="1"/>
    <col min="14594" max="14594" width="85.140625" style="479" customWidth="1"/>
    <col min="14595" max="14595" width="18.5703125" style="479" customWidth="1"/>
    <col min="14596" max="14596" width="7.7109375" style="479" customWidth="1"/>
    <col min="14597" max="14848" width="9.140625" style="479"/>
    <col min="14849" max="14849" width="8.140625" style="479" customWidth="1"/>
    <col min="14850" max="14850" width="85.140625" style="479" customWidth="1"/>
    <col min="14851" max="14851" width="18.5703125" style="479" customWidth="1"/>
    <col min="14852" max="14852" width="7.7109375" style="479" customWidth="1"/>
    <col min="14853" max="15104" width="9.140625" style="479"/>
    <col min="15105" max="15105" width="8.140625" style="479" customWidth="1"/>
    <col min="15106" max="15106" width="85.140625" style="479" customWidth="1"/>
    <col min="15107" max="15107" width="18.5703125" style="479" customWidth="1"/>
    <col min="15108" max="15108" width="7.7109375" style="479" customWidth="1"/>
    <col min="15109" max="15360" width="9.140625" style="479"/>
    <col min="15361" max="15361" width="8.140625" style="479" customWidth="1"/>
    <col min="15362" max="15362" width="85.140625" style="479" customWidth="1"/>
    <col min="15363" max="15363" width="18.5703125" style="479" customWidth="1"/>
    <col min="15364" max="15364" width="7.7109375" style="479" customWidth="1"/>
    <col min="15365" max="15616" width="9.140625" style="479"/>
    <col min="15617" max="15617" width="8.140625" style="479" customWidth="1"/>
    <col min="15618" max="15618" width="85.140625" style="479" customWidth="1"/>
    <col min="15619" max="15619" width="18.5703125" style="479" customWidth="1"/>
    <col min="15620" max="15620" width="7.7109375" style="479" customWidth="1"/>
    <col min="15621" max="15872" width="9.140625" style="479"/>
    <col min="15873" max="15873" width="8.140625" style="479" customWidth="1"/>
    <col min="15874" max="15874" width="85.140625" style="479" customWidth="1"/>
    <col min="15875" max="15875" width="18.5703125" style="479" customWidth="1"/>
    <col min="15876" max="15876" width="7.7109375" style="479" customWidth="1"/>
    <col min="15877" max="16128" width="9.140625" style="479"/>
    <col min="16129" max="16129" width="8.140625" style="479" customWidth="1"/>
    <col min="16130" max="16130" width="85.140625" style="479" customWidth="1"/>
    <col min="16131" max="16131" width="18.5703125" style="479" customWidth="1"/>
    <col min="16132" max="16132" width="7.7109375" style="479" customWidth="1"/>
    <col min="16133" max="16384" width="9.140625" style="479"/>
  </cols>
  <sheetData>
    <row r="1" spans="1:3" s="475" customFormat="1" ht="18.75" customHeight="1" x14ac:dyDescent="0.25">
      <c r="A1" s="673" t="s">
        <v>565</v>
      </c>
      <c r="B1" s="673"/>
      <c r="C1" s="673"/>
    </row>
    <row r="2" spans="1:3" s="475" customFormat="1" ht="15" x14ac:dyDescent="0.25">
      <c r="A2" s="472"/>
      <c r="B2" s="473" t="str">
        <f>CONCATENATE([1]ALAPADATOK!A3)</f>
        <v>Demecser Város Önkormányzata</v>
      </c>
      <c r="C2" s="473"/>
    </row>
    <row r="3" spans="1:3" s="475" customFormat="1" ht="15" x14ac:dyDescent="0.25">
      <c r="A3" s="473"/>
      <c r="B3" s="473" t="str">
        <f>'[1]KV_1.1.sz.mell.'!B3</f>
        <v>2021. ÉVI KÖLTSÉGVETÉS</v>
      </c>
      <c r="C3" s="473"/>
    </row>
    <row r="4" spans="1:3" s="475" customFormat="1" ht="15" x14ac:dyDescent="0.25">
      <c r="A4" s="473"/>
      <c r="B4" s="473" t="s">
        <v>268</v>
      </c>
      <c r="C4" s="473"/>
    </row>
    <row r="5" spans="1:3" x14ac:dyDescent="0.2">
      <c r="A5" s="476"/>
      <c r="B5" s="476"/>
      <c r="C5" s="477"/>
    </row>
    <row r="6" spans="1:3" ht="15.2" customHeight="1" x14ac:dyDescent="0.2">
      <c r="A6" s="668" t="s">
        <v>1</v>
      </c>
      <c r="B6" s="668"/>
      <c r="C6" s="668"/>
    </row>
    <row r="7" spans="1:3" ht="15.2" customHeight="1" thickBot="1" x14ac:dyDescent="0.25">
      <c r="A7" s="669" t="s">
        <v>2</v>
      </c>
      <c r="B7" s="669"/>
      <c r="C7" s="2" t="s">
        <v>545</v>
      </c>
    </row>
    <row r="8" spans="1:3" ht="24" customHeight="1" thickBot="1" x14ac:dyDescent="0.25">
      <c r="A8" s="3" t="s">
        <v>3</v>
      </c>
      <c r="B8" s="4" t="s">
        <v>4</v>
      </c>
      <c r="C8" s="5" t="str">
        <f>+CONCATENATE(LEFT([1]KV_ÖSSZEFÜGGÉSEK!A5,4),". évi előirányzat")</f>
        <v>2021. évi előirányzat</v>
      </c>
    </row>
    <row r="9" spans="1:3" s="481" customFormat="1" ht="12" customHeight="1" thickBot="1" x14ac:dyDescent="0.25">
      <c r="A9" s="6"/>
      <c r="B9" s="7" t="s">
        <v>5</v>
      </c>
      <c r="C9" s="8" t="s">
        <v>6</v>
      </c>
    </row>
    <row r="10" spans="1:3" s="481" customFormat="1" ht="12" customHeight="1" thickBot="1" x14ac:dyDescent="0.25">
      <c r="A10" s="482" t="s">
        <v>7</v>
      </c>
      <c r="B10" s="483" t="s">
        <v>8</v>
      </c>
      <c r="C10" s="484">
        <f>+C11+C12+C13+C14+C15+C16</f>
        <v>618286390</v>
      </c>
    </row>
    <row r="11" spans="1:3" s="481" customFormat="1" ht="12" customHeight="1" x14ac:dyDescent="0.2">
      <c r="A11" s="485" t="s">
        <v>9</v>
      </c>
      <c r="B11" s="486" t="s">
        <v>10</v>
      </c>
      <c r="C11" s="487">
        <v>229319980</v>
      </c>
    </row>
    <row r="12" spans="1:3" s="481" customFormat="1" ht="12" customHeight="1" x14ac:dyDescent="0.2">
      <c r="A12" s="488" t="s">
        <v>11</v>
      </c>
      <c r="B12" s="489" t="s">
        <v>12</v>
      </c>
      <c r="C12" s="490">
        <v>150867730</v>
      </c>
    </row>
    <row r="13" spans="1:3" s="481" customFormat="1" ht="12" customHeight="1" x14ac:dyDescent="0.2">
      <c r="A13" s="488" t="s">
        <v>13</v>
      </c>
      <c r="B13" s="489" t="s">
        <v>14</v>
      </c>
      <c r="C13" s="490">
        <v>188652588</v>
      </c>
    </row>
    <row r="14" spans="1:3" s="481" customFormat="1" ht="12" customHeight="1" x14ac:dyDescent="0.2">
      <c r="A14" s="488" t="s">
        <v>15</v>
      </c>
      <c r="B14" s="489" t="s">
        <v>16</v>
      </c>
      <c r="C14" s="490">
        <v>9446092</v>
      </c>
    </row>
    <row r="15" spans="1:3" s="481" customFormat="1" ht="12" customHeight="1" x14ac:dyDescent="0.2">
      <c r="A15" s="488" t="s">
        <v>17</v>
      </c>
      <c r="B15" s="491" t="s">
        <v>18</v>
      </c>
      <c r="C15" s="490">
        <v>40000000</v>
      </c>
    </row>
    <row r="16" spans="1:3" s="481" customFormat="1" ht="12" customHeight="1" thickBot="1" x14ac:dyDescent="0.25">
      <c r="A16" s="492" t="s">
        <v>19</v>
      </c>
      <c r="B16" s="493" t="s">
        <v>20</v>
      </c>
      <c r="C16" s="490"/>
    </row>
    <row r="17" spans="1:3" s="481" customFormat="1" ht="12" customHeight="1" thickBot="1" x14ac:dyDescent="0.25">
      <c r="A17" s="482" t="s">
        <v>21</v>
      </c>
      <c r="B17" s="494" t="s">
        <v>22</v>
      </c>
      <c r="C17" s="484">
        <f>+C18+C19+C20+C21+C22</f>
        <v>0</v>
      </c>
    </row>
    <row r="18" spans="1:3" s="481" customFormat="1" ht="12" customHeight="1" x14ac:dyDescent="0.2">
      <c r="A18" s="485" t="s">
        <v>23</v>
      </c>
      <c r="B18" s="486" t="s">
        <v>24</v>
      </c>
      <c r="C18" s="487"/>
    </row>
    <row r="19" spans="1:3" s="481" customFormat="1" ht="12" customHeight="1" x14ac:dyDescent="0.2">
      <c r="A19" s="488" t="s">
        <v>25</v>
      </c>
      <c r="B19" s="489" t="s">
        <v>26</v>
      </c>
      <c r="C19" s="490"/>
    </row>
    <row r="20" spans="1:3" s="481" customFormat="1" ht="12" customHeight="1" x14ac:dyDescent="0.2">
      <c r="A20" s="488" t="s">
        <v>27</v>
      </c>
      <c r="B20" s="489" t="s">
        <v>28</v>
      </c>
      <c r="C20" s="490"/>
    </row>
    <row r="21" spans="1:3" s="481" customFormat="1" ht="12" customHeight="1" x14ac:dyDescent="0.2">
      <c r="A21" s="488" t="s">
        <v>29</v>
      </c>
      <c r="B21" s="489" t="s">
        <v>30</v>
      </c>
      <c r="C21" s="490"/>
    </row>
    <row r="22" spans="1:3" s="481" customFormat="1" ht="12" customHeight="1" x14ac:dyDescent="0.2">
      <c r="A22" s="488" t="s">
        <v>31</v>
      </c>
      <c r="B22" s="489" t="s">
        <v>32</v>
      </c>
      <c r="C22" s="490"/>
    </row>
    <row r="23" spans="1:3" s="481" customFormat="1" ht="12" customHeight="1" thickBot="1" x14ac:dyDescent="0.25">
      <c r="A23" s="492" t="s">
        <v>33</v>
      </c>
      <c r="B23" s="493" t="s">
        <v>34</v>
      </c>
      <c r="C23" s="495"/>
    </row>
    <row r="24" spans="1:3" s="481" customFormat="1" ht="12" customHeight="1" thickBot="1" x14ac:dyDescent="0.25">
      <c r="A24" s="482" t="s">
        <v>35</v>
      </c>
      <c r="B24" s="483" t="s">
        <v>36</v>
      </c>
      <c r="C24" s="484">
        <f>+C25+C26+C27+C28+C29</f>
        <v>9711870</v>
      </c>
    </row>
    <row r="25" spans="1:3" s="481" customFormat="1" ht="12" customHeight="1" x14ac:dyDescent="0.2">
      <c r="A25" s="485" t="s">
        <v>37</v>
      </c>
      <c r="B25" s="486" t="s">
        <v>38</v>
      </c>
      <c r="C25" s="487">
        <v>9711870</v>
      </c>
    </row>
    <row r="26" spans="1:3" s="481" customFormat="1" ht="12" customHeight="1" x14ac:dyDescent="0.2">
      <c r="A26" s="488" t="s">
        <v>39</v>
      </c>
      <c r="B26" s="489" t="s">
        <v>40</v>
      </c>
      <c r="C26" s="490"/>
    </row>
    <row r="27" spans="1:3" s="481" customFormat="1" ht="12" customHeight="1" x14ac:dyDescent="0.2">
      <c r="A27" s="488" t="s">
        <v>41</v>
      </c>
      <c r="B27" s="489" t="s">
        <v>42</v>
      </c>
      <c r="C27" s="490"/>
    </row>
    <row r="28" spans="1:3" s="481" customFormat="1" ht="12" customHeight="1" x14ac:dyDescent="0.2">
      <c r="A28" s="488" t="s">
        <v>43</v>
      </c>
      <c r="B28" s="489" t="s">
        <v>44</v>
      </c>
      <c r="C28" s="490"/>
    </row>
    <row r="29" spans="1:3" s="481" customFormat="1" ht="12" customHeight="1" x14ac:dyDescent="0.2">
      <c r="A29" s="488" t="s">
        <v>45</v>
      </c>
      <c r="B29" s="489" t="s">
        <v>46</v>
      </c>
      <c r="C29" s="490"/>
    </row>
    <row r="30" spans="1:3" s="500" customFormat="1" ht="12" customHeight="1" thickBot="1" x14ac:dyDescent="0.3">
      <c r="A30" s="492" t="s">
        <v>47</v>
      </c>
      <c r="B30" s="497" t="s">
        <v>48</v>
      </c>
      <c r="C30" s="498"/>
    </row>
    <row r="31" spans="1:3" s="481" customFormat="1" ht="12" customHeight="1" thickBot="1" x14ac:dyDescent="0.25">
      <c r="A31" s="482" t="s">
        <v>49</v>
      </c>
      <c r="B31" s="483" t="s">
        <v>50</v>
      </c>
      <c r="C31" s="501">
        <f>SUM(C32:C38)</f>
        <v>28000000</v>
      </c>
    </row>
    <row r="32" spans="1:3" s="481" customFormat="1" ht="12" customHeight="1" x14ac:dyDescent="0.2">
      <c r="A32" s="485" t="s">
        <v>51</v>
      </c>
      <c r="B32" s="486" t="str">
        <f>'[1]KV_1.1.sz.mell.'!B32</f>
        <v>Építményadó</v>
      </c>
      <c r="C32" s="487"/>
    </row>
    <row r="33" spans="1:3" s="481" customFormat="1" ht="12" customHeight="1" x14ac:dyDescent="0.2">
      <c r="A33" s="488" t="s">
        <v>53</v>
      </c>
      <c r="B33" s="486" t="str">
        <f>'[1]KV_1.1.sz.mell.'!B33</f>
        <v>Idegenforgalmi adó</v>
      </c>
      <c r="C33" s="490"/>
    </row>
    <row r="34" spans="1:3" s="481" customFormat="1" ht="12" customHeight="1" x14ac:dyDescent="0.2">
      <c r="A34" s="488" t="s">
        <v>55</v>
      </c>
      <c r="B34" s="486" t="str">
        <f>'[1]KV_1.1.sz.mell.'!B34</f>
        <v>Iparűzési adó</v>
      </c>
      <c r="C34" s="490">
        <v>23000000</v>
      </c>
    </row>
    <row r="35" spans="1:3" s="481" customFormat="1" ht="12" customHeight="1" x14ac:dyDescent="0.2">
      <c r="A35" s="488" t="s">
        <v>57</v>
      </c>
      <c r="B35" s="486" t="str">
        <f>'[1]KV_1.1.sz.mell.'!B35</f>
        <v xml:space="preserve">Talajterhelési díj </v>
      </c>
      <c r="C35" s="490">
        <v>200000</v>
      </c>
    </row>
    <row r="36" spans="1:3" s="481" customFormat="1" ht="12" customHeight="1" x14ac:dyDescent="0.2">
      <c r="A36" s="488" t="s">
        <v>59</v>
      </c>
      <c r="B36" s="486" t="str">
        <f>'[1]KV_1.1.sz.mell.'!B36</f>
        <v>Gépjárműadó</v>
      </c>
      <c r="C36" s="490"/>
    </row>
    <row r="37" spans="1:3" s="481" customFormat="1" ht="12" customHeight="1" x14ac:dyDescent="0.2">
      <c r="A37" s="488" t="s">
        <v>61</v>
      </c>
      <c r="B37" s="486" t="str">
        <f>'[1]KV_1.1.sz.mell.'!B37</f>
        <v>Egyéb közhatalmi bevételek, díjak</v>
      </c>
      <c r="C37" s="490">
        <v>800000</v>
      </c>
    </row>
    <row r="38" spans="1:3" s="481" customFormat="1" ht="12" customHeight="1" thickBot="1" x14ac:dyDescent="0.25">
      <c r="A38" s="492" t="s">
        <v>63</v>
      </c>
      <c r="B38" s="486" t="str">
        <f>'[1]KV_1.1.sz.mell.'!B38</f>
        <v>Kommunális adó</v>
      </c>
      <c r="C38" s="495">
        <v>4000000</v>
      </c>
    </row>
    <row r="39" spans="1:3" s="481" customFormat="1" ht="12" customHeight="1" thickBot="1" x14ac:dyDescent="0.25">
      <c r="A39" s="482" t="s">
        <v>65</v>
      </c>
      <c r="B39" s="483" t="s">
        <v>66</v>
      </c>
      <c r="C39" s="484">
        <f>SUM(C40:C50)</f>
        <v>143847894</v>
      </c>
    </row>
    <row r="40" spans="1:3" s="481" customFormat="1" ht="12" customHeight="1" x14ac:dyDescent="0.2">
      <c r="A40" s="485" t="s">
        <v>67</v>
      </c>
      <c r="B40" s="486" t="s">
        <v>68</v>
      </c>
      <c r="C40" s="487">
        <v>52000</v>
      </c>
    </row>
    <row r="41" spans="1:3" s="481" customFormat="1" ht="12" customHeight="1" x14ac:dyDescent="0.2">
      <c r="A41" s="488" t="s">
        <v>69</v>
      </c>
      <c r="B41" s="489" t="s">
        <v>70</v>
      </c>
      <c r="C41" s="490">
        <v>46165655</v>
      </c>
    </row>
    <row r="42" spans="1:3" s="481" customFormat="1" ht="12" customHeight="1" x14ac:dyDescent="0.2">
      <c r="A42" s="488" t="s">
        <v>71</v>
      </c>
      <c r="B42" s="489" t="s">
        <v>72</v>
      </c>
      <c r="C42" s="490">
        <v>500000</v>
      </c>
    </row>
    <row r="43" spans="1:3" s="481" customFormat="1" ht="12" customHeight="1" x14ac:dyDescent="0.2">
      <c r="A43" s="488" t="s">
        <v>73</v>
      </c>
      <c r="B43" s="489" t="s">
        <v>74</v>
      </c>
      <c r="C43" s="490">
        <v>10000000</v>
      </c>
    </row>
    <row r="44" spans="1:3" s="481" customFormat="1" ht="12" customHeight="1" x14ac:dyDescent="0.2">
      <c r="A44" s="488" t="s">
        <v>75</v>
      </c>
      <c r="B44" s="489" t="s">
        <v>76</v>
      </c>
      <c r="C44" s="490">
        <v>26108671</v>
      </c>
    </row>
    <row r="45" spans="1:3" s="481" customFormat="1" ht="12" customHeight="1" x14ac:dyDescent="0.2">
      <c r="A45" s="488" t="s">
        <v>77</v>
      </c>
      <c r="B45" s="489" t="s">
        <v>78</v>
      </c>
      <c r="C45" s="490">
        <v>38526184</v>
      </c>
    </row>
    <row r="46" spans="1:3" s="481" customFormat="1" ht="12" customHeight="1" x14ac:dyDescent="0.2">
      <c r="A46" s="488" t="s">
        <v>79</v>
      </c>
      <c r="B46" s="489" t="s">
        <v>80</v>
      </c>
      <c r="C46" s="490">
        <v>19245384</v>
      </c>
    </row>
    <row r="47" spans="1:3" s="481" customFormat="1" ht="12" customHeight="1" x14ac:dyDescent="0.2">
      <c r="A47" s="488" t="s">
        <v>81</v>
      </c>
      <c r="B47" s="489" t="s">
        <v>82</v>
      </c>
      <c r="C47" s="490"/>
    </row>
    <row r="48" spans="1:3" s="481" customFormat="1" ht="12" customHeight="1" x14ac:dyDescent="0.2">
      <c r="A48" s="488" t="s">
        <v>83</v>
      </c>
      <c r="B48" s="489" t="s">
        <v>84</v>
      </c>
      <c r="C48" s="504"/>
    </row>
    <row r="49" spans="1:3" s="481" customFormat="1" ht="12" customHeight="1" x14ac:dyDescent="0.2">
      <c r="A49" s="492" t="s">
        <v>85</v>
      </c>
      <c r="B49" s="505" t="s">
        <v>86</v>
      </c>
      <c r="C49" s="506"/>
    </row>
    <row r="50" spans="1:3" s="481" customFormat="1" ht="12" customHeight="1" thickBot="1" x14ac:dyDescent="0.25">
      <c r="A50" s="492" t="s">
        <v>87</v>
      </c>
      <c r="B50" s="493" t="s">
        <v>88</v>
      </c>
      <c r="C50" s="506">
        <v>3250000</v>
      </c>
    </row>
    <row r="51" spans="1:3" s="481" customFormat="1" ht="12" customHeight="1" thickBot="1" x14ac:dyDescent="0.25">
      <c r="A51" s="482" t="s">
        <v>89</v>
      </c>
      <c r="B51" s="483" t="s">
        <v>90</v>
      </c>
      <c r="C51" s="484">
        <f>SUM(C52:C56)</f>
        <v>0</v>
      </c>
    </row>
    <row r="52" spans="1:3" s="481" customFormat="1" ht="12" customHeight="1" x14ac:dyDescent="0.2">
      <c r="A52" s="485" t="s">
        <v>91</v>
      </c>
      <c r="B52" s="486" t="s">
        <v>92</v>
      </c>
      <c r="C52" s="507"/>
    </row>
    <row r="53" spans="1:3" s="481" customFormat="1" ht="12" customHeight="1" x14ac:dyDescent="0.2">
      <c r="A53" s="488" t="s">
        <v>93</v>
      </c>
      <c r="B53" s="489" t="s">
        <v>94</v>
      </c>
      <c r="C53" s="504"/>
    </row>
    <row r="54" spans="1:3" s="481" customFormat="1" ht="12" customHeight="1" x14ac:dyDescent="0.2">
      <c r="A54" s="488" t="s">
        <v>95</v>
      </c>
      <c r="B54" s="489" t="s">
        <v>96</v>
      </c>
      <c r="C54" s="504"/>
    </row>
    <row r="55" spans="1:3" s="481" customFormat="1" ht="12" customHeight="1" x14ac:dyDescent="0.2">
      <c r="A55" s="488" t="s">
        <v>97</v>
      </c>
      <c r="B55" s="489" t="s">
        <v>98</v>
      </c>
      <c r="C55" s="504"/>
    </row>
    <row r="56" spans="1:3" s="481" customFormat="1" ht="12" customHeight="1" thickBot="1" x14ac:dyDescent="0.25">
      <c r="A56" s="492" t="s">
        <v>99</v>
      </c>
      <c r="B56" s="493" t="s">
        <v>100</v>
      </c>
      <c r="C56" s="506"/>
    </row>
    <row r="57" spans="1:3" s="481" customFormat="1" ht="12" customHeight="1" thickBot="1" x14ac:dyDescent="0.25">
      <c r="A57" s="482" t="s">
        <v>101</v>
      </c>
      <c r="B57" s="483" t="s">
        <v>102</v>
      </c>
      <c r="C57" s="484">
        <f>SUM(C58:C60)</f>
        <v>300122204</v>
      </c>
    </row>
    <row r="58" spans="1:3" s="481" customFormat="1" ht="12" customHeight="1" x14ac:dyDescent="0.2">
      <c r="A58" s="485" t="s">
        <v>103</v>
      </c>
      <c r="B58" s="486" t="s">
        <v>104</v>
      </c>
      <c r="C58" s="487"/>
    </row>
    <row r="59" spans="1:3" s="481" customFormat="1" ht="12" customHeight="1" x14ac:dyDescent="0.2">
      <c r="A59" s="488" t="s">
        <v>105</v>
      </c>
      <c r="B59" s="489" t="s">
        <v>106</v>
      </c>
      <c r="C59" s="490"/>
    </row>
    <row r="60" spans="1:3" s="481" customFormat="1" ht="12" customHeight="1" x14ac:dyDescent="0.2">
      <c r="A60" s="488" t="s">
        <v>107</v>
      </c>
      <c r="B60" s="489" t="s">
        <v>108</v>
      </c>
      <c r="C60" s="490">
        <v>300122204</v>
      </c>
    </row>
    <row r="61" spans="1:3" s="481" customFormat="1" ht="12" customHeight="1" thickBot="1" x14ac:dyDescent="0.25">
      <c r="A61" s="492" t="s">
        <v>109</v>
      </c>
      <c r="B61" s="493" t="s">
        <v>110</v>
      </c>
      <c r="C61" s="495"/>
    </row>
    <row r="62" spans="1:3" s="481" customFormat="1" ht="12" customHeight="1" thickBot="1" x14ac:dyDescent="0.25">
      <c r="A62" s="482" t="s">
        <v>111</v>
      </c>
      <c r="B62" s="494" t="s">
        <v>112</v>
      </c>
      <c r="C62" s="484">
        <f>SUM(C63:C65)</f>
        <v>15000000</v>
      </c>
    </row>
    <row r="63" spans="1:3" s="481" customFormat="1" ht="12" customHeight="1" x14ac:dyDescent="0.2">
      <c r="A63" s="485" t="s">
        <v>113</v>
      </c>
      <c r="B63" s="486" t="s">
        <v>114</v>
      </c>
      <c r="C63" s="504"/>
    </row>
    <row r="64" spans="1:3" s="481" customFormat="1" ht="12" customHeight="1" x14ac:dyDescent="0.2">
      <c r="A64" s="488" t="s">
        <v>115</v>
      </c>
      <c r="B64" s="489" t="s">
        <v>116</v>
      </c>
      <c r="C64" s="504"/>
    </row>
    <row r="65" spans="1:3" s="481" customFormat="1" ht="12" customHeight="1" x14ac:dyDescent="0.2">
      <c r="A65" s="488" t="s">
        <v>117</v>
      </c>
      <c r="B65" s="489" t="s">
        <v>118</v>
      </c>
      <c r="C65" s="504">
        <v>15000000</v>
      </c>
    </row>
    <row r="66" spans="1:3" s="481" customFormat="1" ht="12" customHeight="1" thickBot="1" x14ac:dyDescent="0.25">
      <c r="A66" s="492" t="s">
        <v>119</v>
      </c>
      <c r="B66" s="493" t="s">
        <v>120</v>
      </c>
      <c r="C66" s="504"/>
    </row>
    <row r="67" spans="1:3" s="481" customFormat="1" ht="12" customHeight="1" thickBot="1" x14ac:dyDescent="0.25">
      <c r="A67" s="508" t="s">
        <v>121</v>
      </c>
      <c r="B67" s="483" t="s">
        <v>122</v>
      </c>
      <c r="C67" s="501">
        <f>+C10+C17+C24+C31+C39+C51+C57+C62</f>
        <v>1114968358</v>
      </c>
    </row>
    <row r="68" spans="1:3" s="481" customFormat="1" ht="12" customHeight="1" thickBot="1" x14ac:dyDescent="0.25">
      <c r="A68" s="509" t="s">
        <v>123</v>
      </c>
      <c r="B68" s="494" t="s">
        <v>124</v>
      </c>
      <c r="C68" s="484">
        <f>SUM(C69:C71)</f>
        <v>0</v>
      </c>
    </row>
    <row r="69" spans="1:3" s="481" customFormat="1" ht="12" customHeight="1" x14ac:dyDescent="0.2">
      <c r="A69" s="485" t="s">
        <v>125</v>
      </c>
      <c r="B69" s="486" t="s">
        <v>126</v>
      </c>
      <c r="C69" s="504"/>
    </row>
    <row r="70" spans="1:3" s="481" customFormat="1" ht="12" customHeight="1" x14ac:dyDescent="0.2">
      <c r="A70" s="488" t="s">
        <v>127</v>
      </c>
      <c r="B70" s="489" t="s">
        <v>128</v>
      </c>
      <c r="C70" s="504"/>
    </row>
    <row r="71" spans="1:3" s="481" customFormat="1" ht="12" customHeight="1" thickBot="1" x14ac:dyDescent="0.25">
      <c r="A71" s="492" t="s">
        <v>129</v>
      </c>
      <c r="B71" s="510" t="s">
        <v>130</v>
      </c>
      <c r="C71" s="504"/>
    </row>
    <row r="72" spans="1:3" s="481" customFormat="1" ht="12" customHeight="1" thickBot="1" x14ac:dyDescent="0.25">
      <c r="A72" s="509" t="s">
        <v>131</v>
      </c>
      <c r="B72" s="494" t="s">
        <v>132</v>
      </c>
      <c r="C72" s="484">
        <f>SUM(C73:C76)</f>
        <v>0</v>
      </c>
    </row>
    <row r="73" spans="1:3" s="481" customFormat="1" ht="12" customHeight="1" x14ac:dyDescent="0.2">
      <c r="A73" s="485" t="s">
        <v>133</v>
      </c>
      <c r="B73" s="486" t="s">
        <v>134</v>
      </c>
      <c r="C73" s="504"/>
    </row>
    <row r="74" spans="1:3" s="481" customFormat="1" ht="12" customHeight="1" x14ac:dyDescent="0.2">
      <c r="A74" s="488" t="s">
        <v>135</v>
      </c>
      <c r="B74" s="489" t="s">
        <v>136</v>
      </c>
      <c r="C74" s="504"/>
    </row>
    <row r="75" spans="1:3" s="481" customFormat="1" ht="12" customHeight="1" x14ac:dyDescent="0.2">
      <c r="A75" s="492" t="s">
        <v>137</v>
      </c>
      <c r="B75" s="505" t="s">
        <v>138</v>
      </c>
      <c r="C75" s="506"/>
    </row>
    <row r="76" spans="1:3" s="481" customFormat="1" ht="12" customHeight="1" thickBot="1" x14ac:dyDescent="0.25">
      <c r="A76" s="511" t="s">
        <v>139</v>
      </c>
      <c r="B76" s="512" t="s">
        <v>140</v>
      </c>
      <c r="C76" s="513"/>
    </row>
    <row r="77" spans="1:3" s="481" customFormat="1" ht="12" customHeight="1" thickBot="1" x14ac:dyDescent="0.25">
      <c r="A77" s="509" t="s">
        <v>141</v>
      </c>
      <c r="B77" s="494" t="s">
        <v>142</v>
      </c>
      <c r="C77" s="484">
        <f>SUM(C78:C79)</f>
        <v>554532940</v>
      </c>
    </row>
    <row r="78" spans="1:3" s="481" customFormat="1" ht="12" customHeight="1" x14ac:dyDescent="0.2">
      <c r="A78" s="514" t="s">
        <v>143</v>
      </c>
      <c r="B78" s="515" t="s">
        <v>144</v>
      </c>
      <c r="C78" s="516">
        <v>554532940</v>
      </c>
    </row>
    <row r="79" spans="1:3" s="481" customFormat="1" ht="12" customHeight="1" thickBot="1" x14ac:dyDescent="0.25">
      <c r="A79" s="511" t="s">
        <v>145</v>
      </c>
      <c r="B79" s="512" t="s">
        <v>146</v>
      </c>
      <c r="C79" s="513"/>
    </row>
    <row r="80" spans="1:3" s="481" customFormat="1" ht="12" customHeight="1" thickBot="1" x14ac:dyDescent="0.25">
      <c r="A80" s="509" t="s">
        <v>147</v>
      </c>
      <c r="B80" s="494" t="s">
        <v>148</v>
      </c>
      <c r="C80" s="484">
        <f>SUM(C81:C83)</f>
        <v>0</v>
      </c>
    </row>
    <row r="81" spans="1:3" s="481" customFormat="1" ht="12" customHeight="1" x14ac:dyDescent="0.2">
      <c r="A81" s="485" t="s">
        <v>149</v>
      </c>
      <c r="B81" s="486" t="s">
        <v>150</v>
      </c>
      <c r="C81" s="504"/>
    </row>
    <row r="82" spans="1:3" s="481" customFormat="1" ht="12" customHeight="1" x14ac:dyDescent="0.2">
      <c r="A82" s="488" t="s">
        <v>151</v>
      </c>
      <c r="B82" s="489" t="s">
        <v>152</v>
      </c>
      <c r="C82" s="504"/>
    </row>
    <row r="83" spans="1:3" s="481" customFormat="1" ht="12" customHeight="1" thickBot="1" x14ac:dyDescent="0.25">
      <c r="A83" s="511" t="s">
        <v>153</v>
      </c>
      <c r="B83" s="512" t="s">
        <v>154</v>
      </c>
      <c r="C83" s="513"/>
    </row>
    <row r="84" spans="1:3" s="481" customFormat="1" ht="12" customHeight="1" thickBot="1" x14ac:dyDescent="0.25">
      <c r="A84" s="509" t="s">
        <v>155</v>
      </c>
      <c r="B84" s="494" t="s">
        <v>156</v>
      </c>
      <c r="C84" s="484">
        <f>SUM(C85:C88)</f>
        <v>0</v>
      </c>
    </row>
    <row r="85" spans="1:3" s="481" customFormat="1" ht="12" customHeight="1" x14ac:dyDescent="0.2">
      <c r="A85" s="517" t="s">
        <v>157</v>
      </c>
      <c r="B85" s="486" t="s">
        <v>158</v>
      </c>
      <c r="C85" s="504"/>
    </row>
    <row r="86" spans="1:3" s="481" customFormat="1" ht="12" customHeight="1" x14ac:dyDescent="0.2">
      <c r="A86" s="518" t="s">
        <v>159</v>
      </c>
      <c r="B86" s="489" t="s">
        <v>160</v>
      </c>
      <c r="C86" s="504"/>
    </row>
    <row r="87" spans="1:3" s="481" customFormat="1" ht="12" customHeight="1" x14ac:dyDescent="0.2">
      <c r="A87" s="518" t="s">
        <v>161</v>
      </c>
      <c r="B87" s="489" t="s">
        <v>162</v>
      </c>
      <c r="C87" s="504"/>
    </row>
    <row r="88" spans="1:3" s="481" customFormat="1" ht="12" customHeight="1" thickBot="1" x14ac:dyDescent="0.25">
      <c r="A88" s="519" t="s">
        <v>163</v>
      </c>
      <c r="B88" s="493" t="s">
        <v>164</v>
      </c>
      <c r="C88" s="504"/>
    </row>
    <row r="89" spans="1:3" s="481" customFormat="1" ht="12" customHeight="1" thickBot="1" x14ac:dyDescent="0.25">
      <c r="A89" s="509" t="s">
        <v>165</v>
      </c>
      <c r="B89" s="494" t="s">
        <v>166</v>
      </c>
      <c r="C89" s="520"/>
    </row>
    <row r="90" spans="1:3" s="481" customFormat="1" ht="13.5" customHeight="1" thickBot="1" x14ac:dyDescent="0.25">
      <c r="A90" s="509" t="s">
        <v>167</v>
      </c>
      <c r="B90" s="494" t="s">
        <v>168</v>
      </c>
      <c r="C90" s="520"/>
    </row>
    <row r="91" spans="1:3" s="481" customFormat="1" ht="15.75" customHeight="1" thickBot="1" x14ac:dyDescent="0.25">
      <c r="A91" s="509" t="s">
        <v>169</v>
      </c>
      <c r="B91" s="521" t="s">
        <v>170</v>
      </c>
      <c r="C91" s="501">
        <f>+C68+C72+C77+C80+C84+C90+C89</f>
        <v>554532940</v>
      </c>
    </row>
    <row r="92" spans="1:3" s="481" customFormat="1" ht="16.5" customHeight="1" thickBot="1" x14ac:dyDescent="0.25">
      <c r="A92" s="522" t="s">
        <v>171</v>
      </c>
      <c r="B92" s="523" t="s">
        <v>172</v>
      </c>
      <c r="C92" s="501">
        <f>+C67+C91</f>
        <v>1669501298</v>
      </c>
    </row>
    <row r="93" spans="1:3" s="481" customFormat="1" ht="11.1" customHeight="1" x14ac:dyDescent="0.2">
      <c r="A93" s="469"/>
      <c r="B93" s="524"/>
      <c r="C93" s="525"/>
    </row>
    <row r="94" spans="1:3" ht="16.5" customHeight="1" x14ac:dyDescent="0.2">
      <c r="A94" s="670" t="s">
        <v>173</v>
      </c>
      <c r="B94" s="670"/>
      <c r="C94" s="670"/>
    </row>
    <row r="95" spans="1:3" s="527" customFormat="1" ht="16.5" customHeight="1" thickBot="1" x14ac:dyDescent="0.25">
      <c r="A95" s="671" t="s">
        <v>174</v>
      </c>
      <c r="B95" s="671"/>
      <c r="C95" s="53" t="str">
        <f>C7</f>
        <v>Forintban</v>
      </c>
    </row>
    <row r="96" spans="1:3" ht="27.75" customHeight="1" thickBot="1" x14ac:dyDescent="0.25">
      <c r="A96" s="101" t="s">
        <v>3</v>
      </c>
      <c r="B96" s="102" t="s">
        <v>175</v>
      </c>
      <c r="C96" s="103" t="str">
        <f>+C8</f>
        <v>2021. évi előirányzat</v>
      </c>
    </row>
    <row r="97" spans="1:3" s="481" customFormat="1" ht="12" customHeight="1" thickBot="1" x14ac:dyDescent="0.25">
      <c r="A97" s="101"/>
      <c r="B97" s="102" t="s">
        <v>5</v>
      </c>
      <c r="C97" s="103" t="s">
        <v>6</v>
      </c>
    </row>
    <row r="98" spans="1:3" ht="12" customHeight="1" thickBot="1" x14ac:dyDescent="0.25">
      <c r="A98" s="528" t="s">
        <v>7</v>
      </c>
      <c r="B98" s="529" t="s">
        <v>560</v>
      </c>
      <c r="C98" s="530">
        <f>C99+C100+C101+C102+C103+C116</f>
        <v>1134586718</v>
      </c>
    </row>
    <row r="99" spans="1:3" ht="12" customHeight="1" x14ac:dyDescent="0.2">
      <c r="A99" s="514" t="s">
        <v>9</v>
      </c>
      <c r="B99" s="531" t="s">
        <v>177</v>
      </c>
      <c r="C99" s="532">
        <v>465783834</v>
      </c>
    </row>
    <row r="100" spans="1:3" ht="12" customHeight="1" x14ac:dyDescent="0.2">
      <c r="A100" s="488" t="s">
        <v>11</v>
      </c>
      <c r="B100" s="533" t="s">
        <v>178</v>
      </c>
      <c r="C100" s="490">
        <v>56096024</v>
      </c>
    </row>
    <row r="101" spans="1:3" ht="12" customHeight="1" x14ac:dyDescent="0.2">
      <c r="A101" s="488" t="s">
        <v>13</v>
      </c>
      <c r="B101" s="533" t="s">
        <v>179</v>
      </c>
      <c r="C101" s="495">
        <v>341702791</v>
      </c>
    </row>
    <row r="102" spans="1:3" ht="12" customHeight="1" x14ac:dyDescent="0.2">
      <c r="A102" s="488" t="s">
        <v>15</v>
      </c>
      <c r="B102" s="534" t="s">
        <v>180</v>
      </c>
      <c r="C102" s="495">
        <v>40286000</v>
      </c>
    </row>
    <row r="103" spans="1:3" ht="12" customHeight="1" x14ac:dyDescent="0.2">
      <c r="A103" s="488" t="s">
        <v>181</v>
      </c>
      <c r="B103" s="535" t="s">
        <v>182</v>
      </c>
      <c r="C103" s="495">
        <v>230718069</v>
      </c>
    </row>
    <row r="104" spans="1:3" ht="12" customHeight="1" x14ac:dyDescent="0.2">
      <c r="A104" s="488" t="s">
        <v>19</v>
      </c>
      <c r="B104" s="533" t="s">
        <v>183</v>
      </c>
      <c r="C104" s="495">
        <v>416817</v>
      </c>
    </row>
    <row r="105" spans="1:3" ht="12" customHeight="1" x14ac:dyDescent="0.2">
      <c r="A105" s="488" t="s">
        <v>184</v>
      </c>
      <c r="B105" s="536" t="s">
        <v>185</v>
      </c>
      <c r="C105" s="495"/>
    </row>
    <row r="106" spans="1:3" ht="12" customHeight="1" x14ac:dyDescent="0.2">
      <c r="A106" s="488" t="s">
        <v>186</v>
      </c>
      <c r="B106" s="536" t="s">
        <v>187</v>
      </c>
      <c r="C106" s="495"/>
    </row>
    <row r="107" spans="1:3" ht="12" customHeight="1" x14ac:dyDescent="0.2">
      <c r="A107" s="488" t="s">
        <v>188</v>
      </c>
      <c r="B107" s="537" t="s">
        <v>189</v>
      </c>
      <c r="C107" s="495"/>
    </row>
    <row r="108" spans="1:3" ht="12" customHeight="1" x14ac:dyDescent="0.2">
      <c r="A108" s="488" t="s">
        <v>190</v>
      </c>
      <c r="B108" s="538" t="s">
        <v>191</v>
      </c>
      <c r="C108" s="495"/>
    </row>
    <row r="109" spans="1:3" ht="12" customHeight="1" x14ac:dyDescent="0.2">
      <c r="A109" s="488" t="s">
        <v>192</v>
      </c>
      <c r="B109" s="538" t="s">
        <v>193</v>
      </c>
      <c r="C109" s="495"/>
    </row>
    <row r="110" spans="1:3" ht="12" customHeight="1" x14ac:dyDescent="0.2">
      <c r="A110" s="488" t="s">
        <v>194</v>
      </c>
      <c r="B110" s="537" t="s">
        <v>195</v>
      </c>
      <c r="C110" s="495">
        <v>192118065</v>
      </c>
    </row>
    <row r="111" spans="1:3" ht="12" customHeight="1" x14ac:dyDescent="0.2">
      <c r="A111" s="488" t="s">
        <v>196</v>
      </c>
      <c r="B111" s="537" t="s">
        <v>197</v>
      </c>
      <c r="C111" s="495"/>
    </row>
    <row r="112" spans="1:3" ht="12" customHeight="1" x14ac:dyDescent="0.2">
      <c r="A112" s="488" t="s">
        <v>198</v>
      </c>
      <c r="B112" s="538" t="s">
        <v>199</v>
      </c>
      <c r="C112" s="495"/>
    </row>
    <row r="113" spans="1:3" ht="12" customHeight="1" x14ac:dyDescent="0.2">
      <c r="A113" s="539" t="s">
        <v>200</v>
      </c>
      <c r="B113" s="536" t="s">
        <v>201</v>
      </c>
      <c r="C113" s="495"/>
    </row>
    <row r="114" spans="1:3" ht="12" customHeight="1" x14ac:dyDescent="0.2">
      <c r="A114" s="488" t="s">
        <v>202</v>
      </c>
      <c r="B114" s="536" t="s">
        <v>203</v>
      </c>
      <c r="C114" s="495"/>
    </row>
    <row r="115" spans="1:3" ht="12" customHeight="1" x14ac:dyDescent="0.2">
      <c r="A115" s="492" t="s">
        <v>204</v>
      </c>
      <c r="B115" s="536" t="s">
        <v>205</v>
      </c>
      <c r="C115" s="495">
        <v>38600004</v>
      </c>
    </row>
    <row r="116" spans="1:3" ht="12" customHeight="1" x14ac:dyDescent="0.2">
      <c r="A116" s="488" t="s">
        <v>206</v>
      </c>
      <c r="B116" s="534" t="s">
        <v>207</v>
      </c>
      <c r="C116" s="490"/>
    </row>
    <row r="117" spans="1:3" ht="12" customHeight="1" x14ac:dyDescent="0.2">
      <c r="A117" s="488" t="s">
        <v>208</v>
      </c>
      <c r="B117" s="533" t="s">
        <v>209</v>
      </c>
      <c r="C117" s="490"/>
    </row>
    <row r="118" spans="1:3" ht="12" customHeight="1" thickBot="1" x14ac:dyDescent="0.25">
      <c r="A118" s="511" t="s">
        <v>210</v>
      </c>
      <c r="B118" s="540" t="s">
        <v>211</v>
      </c>
      <c r="C118" s="541"/>
    </row>
    <row r="119" spans="1:3" ht="12" customHeight="1" thickBot="1" x14ac:dyDescent="0.25">
      <c r="A119" s="542" t="s">
        <v>21</v>
      </c>
      <c r="B119" s="543" t="s">
        <v>561</v>
      </c>
      <c r="C119" s="544">
        <f>+C120+C122+C124</f>
        <v>512052326</v>
      </c>
    </row>
    <row r="120" spans="1:3" ht="12" customHeight="1" x14ac:dyDescent="0.2">
      <c r="A120" s="485" t="s">
        <v>23</v>
      </c>
      <c r="B120" s="533" t="s">
        <v>213</v>
      </c>
      <c r="C120" s="487">
        <v>512052326</v>
      </c>
    </row>
    <row r="121" spans="1:3" ht="12" customHeight="1" x14ac:dyDescent="0.2">
      <c r="A121" s="485" t="s">
        <v>25</v>
      </c>
      <c r="B121" s="545" t="s">
        <v>214</v>
      </c>
      <c r="C121" s="487">
        <v>460138346</v>
      </c>
    </row>
    <row r="122" spans="1:3" ht="12" customHeight="1" x14ac:dyDescent="0.2">
      <c r="A122" s="485" t="s">
        <v>27</v>
      </c>
      <c r="B122" s="545" t="s">
        <v>215</v>
      </c>
      <c r="C122" s="490"/>
    </row>
    <row r="123" spans="1:3" ht="12" customHeight="1" x14ac:dyDescent="0.2">
      <c r="A123" s="485" t="s">
        <v>29</v>
      </c>
      <c r="B123" s="545" t="s">
        <v>216</v>
      </c>
      <c r="C123" s="546"/>
    </row>
    <row r="124" spans="1:3" ht="12" customHeight="1" x14ac:dyDescent="0.2">
      <c r="A124" s="485" t="s">
        <v>31</v>
      </c>
      <c r="B124" s="493" t="s">
        <v>217</v>
      </c>
      <c r="C124" s="546"/>
    </row>
    <row r="125" spans="1:3" ht="12" customHeight="1" x14ac:dyDescent="0.2">
      <c r="A125" s="485" t="s">
        <v>33</v>
      </c>
      <c r="B125" s="491" t="s">
        <v>218</v>
      </c>
      <c r="C125" s="546"/>
    </row>
    <row r="126" spans="1:3" ht="12" customHeight="1" x14ac:dyDescent="0.2">
      <c r="A126" s="485" t="s">
        <v>219</v>
      </c>
      <c r="B126" s="547" t="s">
        <v>220</v>
      </c>
      <c r="C126" s="546"/>
    </row>
    <row r="127" spans="1:3" x14ac:dyDescent="0.2">
      <c r="A127" s="485" t="s">
        <v>221</v>
      </c>
      <c r="B127" s="538" t="s">
        <v>193</v>
      </c>
      <c r="C127" s="546"/>
    </row>
    <row r="128" spans="1:3" ht="12" customHeight="1" x14ac:dyDescent="0.2">
      <c r="A128" s="485" t="s">
        <v>222</v>
      </c>
      <c r="B128" s="538" t="s">
        <v>223</v>
      </c>
      <c r="C128" s="546"/>
    </row>
    <row r="129" spans="1:3" ht="12" customHeight="1" x14ac:dyDescent="0.2">
      <c r="A129" s="485" t="s">
        <v>224</v>
      </c>
      <c r="B129" s="538" t="s">
        <v>225</v>
      </c>
      <c r="C129" s="546"/>
    </row>
    <row r="130" spans="1:3" ht="12" customHeight="1" x14ac:dyDescent="0.2">
      <c r="A130" s="485" t="s">
        <v>226</v>
      </c>
      <c r="B130" s="538" t="s">
        <v>199</v>
      </c>
      <c r="C130" s="546"/>
    </row>
    <row r="131" spans="1:3" ht="12" customHeight="1" x14ac:dyDescent="0.2">
      <c r="A131" s="485" t="s">
        <v>227</v>
      </c>
      <c r="B131" s="538" t="s">
        <v>228</v>
      </c>
      <c r="C131" s="546"/>
    </row>
    <row r="132" spans="1:3" ht="12.75" thickBot="1" x14ac:dyDescent="0.25">
      <c r="A132" s="539" t="s">
        <v>229</v>
      </c>
      <c r="B132" s="538" t="s">
        <v>230</v>
      </c>
      <c r="C132" s="548"/>
    </row>
    <row r="133" spans="1:3" ht="12" customHeight="1" thickBot="1" x14ac:dyDescent="0.25">
      <c r="A133" s="482" t="s">
        <v>35</v>
      </c>
      <c r="B133" s="549" t="s">
        <v>231</v>
      </c>
      <c r="C133" s="484">
        <f>+C98+C119</f>
        <v>1646639044</v>
      </c>
    </row>
    <row r="134" spans="1:3" ht="12" customHeight="1" thickBot="1" x14ac:dyDescent="0.25">
      <c r="A134" s="482" t="s">
        <v>232</v>
      </c>
      <c r="B134" s="549" t="s">
        <v>233</v>
      </c>
      <c r="C134" s="484">
        <f>+C135+C136+C137</f>
        <v>0</v>
      </c>
    </row>
    <row r="135" spans="1:3" ht="12" customHeight="1" x14ac:dyDescent="0.2">
      <c r="A135" s="485" t="s">
        <v>51</v>
      </c>
      <c r="B135" s="545" t="s">
        <v>234</v>
      </c>
      <c r="C135" s="546"/>
    </row>
    <row r="136" spans="1:3" ht="12" customHeight="1" x14ac:dyDescent="0.2">
      <c r="A136" s="485" t="s">
        <v>53</v>
      </c>
      <c r="B136" s="545" t="s">
        <v>235</v>
      </c>
      <c r="C136" s="546"/>
    </row>
    <row r="137" spans="1:3" ht="12" customHeight="1" thickBot="1" x14ac:dyDescent="0.25">
      <c r="A137" s="539" t="s">
        <v>55</v>
      </c>
      <c r="B137" s="545" t="s">
        <v>236</v>
      </c>
      <c r="C137" s="546"/>
    </row>
    <row r="138" spans="1:3" ht="12" customHeight="1" thickBot="1" x14ac:dyDescent="0.25">
      <c r="A138" s="482" t="s">
        <v>65</v>
      </c>
      <c r="B138" s="549" t="s">
        <v>237</v>
      </c>
      <c r="C138" s="484">
        <f>SUM(C139:C144)</f>
        <v>0</v>
      </c>
    </row>
    <row r="139" spans="1:3" ht="12" customHeight="1" x14ac:dyDescent="0.2">
      <c r="A139" s="485" t="s">
        <v>67</v>
      </c>
      <c r="B139" s="550" t="s">
        <v>238</v>
      </c>
      <c r="C139" s="546"/>
    </row>
    <row r="140" spans="1:3" ht="12" customHeight="1" x14ac:dyDescent="0.2">
      <c r="A140" s="485" t="s">
        <v>69</v>
      </c>
      <c r="B140" s="550" t="s">
        <v>239</v>
      </c>
      <c r="C140" s="546"/>
    </row>
    <row r="141" spans="1:3" ht="12" customHeight="1" x14ac:dyDescent="0.2">
      <c r="A141" s="485" t="s">
        <v>71</v>
      </c>
      <c r="B141" s="550" t="s">
        <v>240</v>
      </c>
      <c r="C141" s="546"/>
    </row>
    <row r="142" spans="1:3" ht="12" customHeight="1" x14ac:dyDescent="0.2">
      <c r="A142" s="485" t="s">
        <v>73</v>
      </c>
      <c r="B142" s="550" t="s">
        <v>241</v>
      </c>
      <c r="C142" s="546"/>
    </row>
    <row r="143" spans="1:3" ht="12" customHeight="1" x14ac:dyDescent="0.2">
      <c r="A143" s="539" t="s">
        <v>75</v>
      </c>
      <c r="B143" s="551" t="s">
        <v>242</v>
      </c>
      <c r="C143" s="548"/>
    </row>
    <row r="144" spans="1:3" ht="12" customHeight="1" thickBot="1" x14ac:dyDescent="0.25">
      <c r="A144" s="511" t="s">
        <v>77</v>
      </c>
      <c r="B144" s="552" t="s">
        <v>243</v>
      </c>
      <c r="C144" s="553"/>
    </row>
    <row r="145" spans="1:9" ht="12" customHeight="1" thickBot="1" x14ac:dyDescent="0.25">
      <c r="A145" s="482" t="s">
        <v>89</v>
      </c>
      <c r="B145" s="549" t="s">
        <v>244</v>
      </c>
      <c r="C145" s="501">
        <f>+C146+C147+C148+C149</f>
        <v>22862254</v>
      </c>
    </row>
    <row r="146" spans="1:9" ht="12" customHeight="1" x14ac:dyDescent="0.2">
      <c r="A146" s="485" t="s">
        <v>91</v>
      </c>
      <c r="B146" s="550" t="s">
        <v>245</v>
      </c>
      <c r="C146" s="546"/>
    </row>
    <row r="147" spans="1:9" ht="12" customHeight="1" x14ac:dyDescent="0.2">
      <c r="A147" s="485" t="s">
        <v>93</v>
      </c>
      <c r="B147" s="550" t="s">
        <v>246</v>
      </c>
      <c r="C147" s="546">
        <v>22862254</v>
      </c>
    </row>
    <row r="148" spans="1:9" ht="12" customHeight="1" x14ac:dyDescent="0.2">
      <c r="A148" s="539" t="s">
        <v>95</v>
      </c>
      <c r="B148" s="551" t="s">
        <v>247</v>
      </c>
      <c r="C148" s="548"/>
    </row>
    <row r="149" spans="1:9" ht="12" customHeight="1" thickBot="1" x14ac:dyDescent="0.25">
      <c r="A149" s="511" t="s">
        <v>97</v>
      </c>
      <c r="B149" s="552" t="s">
        <v>248</v>
      </c>
      <c r="C149" s="553"/>
    </row>
    <row r="150" spans="1:9" ht="12" customHeight="1" thickBot="1" x14ac:dyDescent="0.25">
      <c r="A150" s="482" t="s">
        <v>249</v>
      </c>
      <c r="B150" s="549" t="s">
        <v>250</v>
      </c>
      <c r="C150" s="554">
        <f>SUM(C151:C155)</f>
        <v>0</v>
      </c>
    </row>
    <row r="151" spans="1:9" ht="12" customHeight="1" x14ac:dyDescent="0.2">
      <c r="A151" s="485" t="s">
        <v>103</v>
      </c>
      <c r="B151" s="550" t="s">
        <v>251</v>
      </c>
      <c r="C151" s="546"/>
    </row>
    <row r="152" spans="1:9" ht="12" customHeight="1" x14ac:dyDescent="0.2">
      <c r="A152" s="485" t="s">
        <v>105</v>
      </c>
      <c r="B152" s="550" t="s">
        <v>252</v>
      </c>
      <c r="C152" s="546"/>
    </row>
    <row r="153" spans="1:9" ht="12" customHeight="1" x14ac:dyDescent="0.2">
      <c r="A153" s="485" t="s">
        <v>107</v>
      </c>
      <c r="B153" s="550" t="s">
        <v>253</v>
      </c>
      <c r="C153" s="546"/>
    </row>
    <row r="154" spans="1:9" ht="12" customHeight="1" x14ac:dyDescent="0.2">
      <c r="A154" s="485" t="s">
        <v>109</v>
      </c>
      <c r="B154" s="550" t="s">
        <v>254</v>
      </c>
      <c r="C154" s="546"/>
    </row>
    <row r="155" spans="1:9" ht="12" customHeight="1" thickBot="1" x14ac:dyDescent="0.25">
      <c r="A155" s="485" t="s">
        <v>255</v>
      </c>
      <c r="B155" s="550" t="s">
        <v>256</v>
      </c>
      <c r="C155" s="546"/>
    </row>
    <row r="156" spans="1:9" ht="12" customHeight="1" thickBot="1" x14ac:dyDescent="0.25">
      <c r="A156" s="482" t="s">
        <v>111</v>
      </c>
      <c r="B156" s="549" t="s">
        <v>257</v>
      </c>
      <c r="C156" s="555"/>
    </row>
    <row r="157" spans="1:9" ht="12" customHeight="1" thickBot="1" x14ac:dyDescent="0.25">
      <c r="A157" s="482" t="s">
        <v>258</v>
      </c>
      <c r="B157" s="549" t="s">
        <v>259</v>
      </c>
      <c r="C157" s="555"/>
    </row>
    <row r="158" spans="1:9" ht="15.2" customHeight="1" thickBot="1" x14ac:dyDescent="0.25">
      <c r="A158" s="482" t="s">
        <v>260</v>
      </c>
      <c r="B158" s="549" t="s">
        <v>261</v>
      </c>
      <c r="C158" s="353">
        <f>+C134+C138+C145+C150+C156+C157</f>
        <v>22862254</v>
      </c>
      <c r="F158" s="556"/>
      <c r="G158" s="557"/>
      <c r="H158" s="557"/>
      <c r="I158" s="557"/>
    </row>
    <row r="159" spans="1:9" s="481" customFormat="1" ht="17.25" customHeight="1" thickBot="1" x14ac:dyDescent="0.25">
      <c r="A159" s="558" t="s">
        <v>262</v>
      </c>
      <c r="B159" s="355" t="s">
        <v>263</v>
      </c>
      <c r="C159" s="353">
        <f>+C133+C158</f>
        <v>1669501298</v>
      </c>
    </row>
    <row r="160" spans="1:9" ht="10.5" customHeight="1" x14ac:dyDescent="0.2">
      <c r="C160" s="559">
        <f>C92-C159</f>
        <v>0</v>
      </c>
    </row>
    <row r="161" spans="1:4" x14ac:dyDescent="0.2">
      <c r="A161" s="672" t="s">
        <v>264</v>
      </c>
      <c r="B161" s="672"/>
      <c r="C161" s="672"/>
    </row>
    <row r="162" spans="1:4" ht="15.2" customHeight="1" thickBot="1" x14ac:dyDescent="0.25">
      <c r="A162" s="667" t="s">
        <v>265</v>
      </c>
      <c r="B162" s="667"/>
      <c r="C162" s="92" t="str">
        <f>C95</f>
        <v>Forintban</v>
      </c>
    </row>
    <row r="163" spans="1:4" ht="24.75" thickBot="1" x14ac:dyDescent="0.25">
      <c r="A163" s="482">
        <v>1</v>
      </c>
      <c r="B163" s="560" t="s">
        <v>266</v>
      </c>
      <c r="C163" s="484">
        <f>+C67-C133</f>
        <v>-531670686</v>
      </c>
      <c r="D163" s="564"/>
    </row>
    <row r="164" spans="1:4" ht="36.75" thickBot="1" x14ac:dyDescent="0.25">
      <c r="A164" s="482" t="s">
        <v>21</v>
      </c>
      <c r="B164" s="560" t="s">
        <v>267</v>
      </c>
      <c r="C164" s="484">
        <f>C91-C158</f>
        <v>531670686</v>
      </c>
    </row>
  </sheetData>
  <mergeCells count="7">
    <mergeCell ref="A1:C1"/>
    <mergeCell ref="A161:C161"/>
    <mergeCell ref="A162:B162"/>
    <mergeCell ref="A6:C6"/>
    <mergeCell ref="A7:B7"/>
    <mergeCell ref="A94:C94"/>
    <mergeCell ref="A95:B95"/>
  </mergeCells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H7" sqref="H7"/>
    </sheetView>
  </sheetViews>
  <sheetFormatPr defaultRowHeight="15" x14ac:dyDescent="0.25"/>
  <cols>
    <col min="1" max="1" width="15.140625" style="404" customWidth="1"/>
    <col min="2" max="2" width="67.85546875" style="377" customWidth="1"/>
    <col min="3" max="3" width="21.42578125" style="377" customWidth="1"/>
    <col min="4" max="256" width="9.140625" style="377"/>
    <col min="257" max="257" width="11.85546875" style="377" customWidth="1"/>
    <col min="258" max="258" width="67.85546875" style="377" customWidth="1"/>
    <col min="259" max="259" width="21.42578125" style="377" customWidth="1"/>
    <col min="260" max="512" width="9.140625" style="377"/>
    <col min="513" max="513" width="11.85546875" style="377" customWidth="1"/>
    <col min="514" max="514" width="67.85546875" style="377" customWidth="1"/>
    <col min="515" max="515" width="21.42578125" style="377" customWidth="1"/>
    <col min="516" max="768" width="9.140625" style="377"/>
    <col min="769" max="769" width="11.85546875" style="377" customWidth="1"/>
    <col min="770" max="770" width="67.85546875" style="377" customWidth="1"/>
    <col min="771" max="771" width="21.42578125" style="377" customWidth="1"/>
    <col min="772" max="1024" width="9.140625" style="377"/>
    <col min="1025" max="1025" width="11.85546875" style="377" customWidth="1"/>
    <col min="1026" max="1026" width="67.85546875" style="377" customWidth="1"/>
    <col min="1027" max="1027" width="21.42578125" style="377" customWidth="1"/>
    <col min="1028" max="1280" width="9.140625" style="377"/>
    <col min="1281" max="1281" width="11.85546875" style="377" customWidth="1"/>
    <col min="1282" max="1282" width="67.85546875" style="377" customWidth="1"/>
    <col min="1283" max="1283" width="21.42578125" style="377" customWidth="1"/>
    <col min="1284" max="1536" width="9.140625" style="377"/>
    <col min="1537" max="1537" width="11.85546875" style="377" customWidth="1"/>
    <col min="1538" max="1538" width="67.85546875" style="377" customWidth="1"/>
    <col min="1539" max="1539" width="21.42578125" style="377" customWidth="1"/>
    <col min="1540" max="1792" width="9.140625" style="377"/>
    <col min="1793" max="1793" width="11.85546875" style="377" customWidth="1"/>
    <col min="1794" max="1794" width="67.85546875" style="377" customWidth="1"/>
    <col min="1795" max="1795" width="21.42578125" style="377" customWidth="1"/>
    <col min="1796" max="2048" width="9.140625" style="377"/>
    <col min="2049" max="2049" width="11.85546875" style="377" customWidth="1"/>
    <col min="2050" max="2050" width="67.85546875" style="377" customWidth="1"/>
    <col min="2051" max="2051" width="21.42578125" style="377" customWidth="1"/>
    <col min="2052" max="2304" width="9.140625" style="377"/>
    <col min="2305" max="2305" width="11.85546875" style="377" customWidth="1"/>
    <col min="2306" max="2306" width="67.85546875" style="377" customWidth="1"/>
    <col min="2307" max="2307" width="21.42578125" style="377" customWidth="1"/>
    <col min="2308" max="2560" width="9.140625" style="377"/>
    <col min="2561" max="2561" width="11.85546875" style="377" customWidth="1"/>
    <col min="2562" max="2562" width="67.85546875" style="377" customWidth="1"/>
    <col min="2563" max="2563" width="21.42578125" style="377" customWidth="1"/>
    <col min="2564" max="2816" width="9.140625" style="377"/>
    <col min="2817" max="2817" width="11.85546875" style="377" customWidth="1"/>
    <col min="2818" max="2818" width="67.85546875" style="377" customWidth="1"/>
    <col min="2819" max="2819" width="21.42578125" style="377" customWidth="1"/>
    <col min="2820" max="3072" width="9.140625" style="377"/>
    <col min="3073" max="3073" width="11.85546875" style="377" customWidth="1"/>
    <col min="3074" max="3074" width="67.85546875" style="377" customWidth="1"/>
    <col min="3075" max="3075" width="21.42578125" style="377" customWidth="1"/>
    <col min="3076" max="3328" width="9.140625" style="377"/>
    <col min="3329" max="3329" width="11.85546875" style="377" customWidth="1"/>
    <col min="3330" max="3330" width="67.85546875" style="377" customWidth="1"/>
    <col min="3331" max="3331" width="21.42578125" style="377" customWidth="1"/>
    <col min="3332" max="3584" width="9.140625" style="377"/>
    <col min="3585" max="3585" width="11.85546875" style="377" customWidth="1"/>
    <col min="3586" max="3586" width="67.85546875" style="377" customWidth="1"/>
    <col min="3587" max="3587" width="21.42578125" style="377" customWidth="1"/>
    <col min="3588" max="3840" width="9.140625" style="377"/>
    <col min="3841" max="3841" width="11.85546875" style="377" customWidth="1"/>
    <col min="3842" max="3842" width="67.85546875" style="377" customWidth="1"/>
    <col min="3843" max="3843" width="21.42578125" style="377" customWidth="1"/>
    <col min="3844" max="4096" width="9.140625" style="377"/>
    <col min="4097" max="4097" width="11.85546875" style="377" customWidth="1"/>
    <col min="4098" max="4098" width="67.85546875" style="377" customWidth="1"/>
    <col min="4099" max="4099" width="21.42578125" style="377" customWidth="1"/>
    <col min="4100" max="4352" width="9.140625" style="377"/>
    <col min="4353" max="4353" width="11.85546875" style="377" customWidth="1"/>
    <col min="4354" max="4354" width="67.85546875" style="377" customWidth="1"/>
    <col min="4355" max="4355" width="21.42578125" style="377" customWidth="1"/>
    <col min="4356" max="4608" width="9.140625" style="377"/>
    <col min="4609" max="4609" width="11.85546875" style="377" customWidth="1"/>
    <col min="4610" max="4610" width="67.85546875" style="377" customWidth="1"/>
    <col min="4611" max="4611" width="21.42578125" style="377" customWidth="1"/>
    <col min="4612" max="4864" width="9.140625" style="377"/>
    <col min="4865" max="4865" width="11.85546875" style="377" customWidth="1"/>
    <col min="4866" max="4866" width="67.85546875" style="377" customWidth="1"/>
    <col min="4867" max="4867" width="21.42578125" style="377" customWidth="1"/>
    <col min="4868" max="5120" width="9.140625" style="377"/>
    <col min="5121" max="5121" width="11.85546875" style="377" customWidth="1"/>
    <col min="5122" max="5122" width="67.85546875" style="377" customWidth="1"/>
    <col min="5123" max="5123" width="21.42578125" style="377" customWidth="1"/>
    <col min="5124" max="5376" width="9.140625" style="377"/>
    <col min="5377" max="5377" width="11.85546875" style="377" customWidth="1"/>
    <col min="5378" max="5378" width="67.85546875" style="377" customWidth="1"/>
    <col min="5379" max="5379" width="21.42578125" style="377" customWidth="1"/>
    <col min="5380" max="5632" width="9.140625" style="377"/>
    <col min="5633" max="5633" width="11.85546875" style="377" customWidth="1"/>
    <col min="5634" max="5634" width="67.85546875" style="377" customWidth="1"/>
    <col min="5635" max="5635" width="21.42578125" style="377" customWidth="1"/>
    <col min="5636" max="5888" width="9.140625" style="377"/>
    <col min="5889" max="5889" width="11.85546875" style="377" customWidth="1"/>
    <col min="5890" max="5890" width="67.85546875" style="377" customWidth="1"/>
    <col min="5891" max="5891" width="21.42578125" style="377" customWidth="1"/>
    <col min="5892" max="6144" width="9.140625" style="377"/>
    <col min="6145" max="6145" width="11.85546875" style="377" customWidth="1"/>
    <col min="6146" max="6146" width="67.85546875" style="377" customWidth="1"/>
    <col min="6147" max="6147" width="21.42578125" style="377" customWidth="1"/>
    <col min="6148" max="6400" width="9.140625" style="377"/>
    <col min="6401" max="6401" width="11.85546875" style="377" customWidth="1"/>
    <col min="6402" max="6402" width="67.85546875" style="377" customWidth="1"/>
    <col min="6403" max="6403" width="21.42578125" style="377" customWidth="1"/>
    <col min="6404" max="6656" width="9.140625" style="377"/>
    <col min="6657" max="6657" width="11.85546875" style="377" customWidth="1"/>
    <col min="6658" max="6658" width="67.85546875" style="377" customWidth="1"/>
    <col min="6659" max="6659" width="21.42578125" style="377" customWidth="1"/>
    <col min="6660" max="6912" width="9.140625" style="377"/>
    <col min="6913" max="6913" width="11.85546875" style="377" customWidth="1"/>
    <col min="6914" max="6914" width="67.85546875" style="377" customWidth="1"/>
    <col min="6915" max="6915" width="21.42578125" style="377" customWidth="1"/>
    <col min="6916" max="7168" width="9.140625" style="377"/>
    <col min="7169" max="7169" width="11.85546875" style="377" customWidth="1"/>
    <col min="7170" max="7170" width="67.85546875" style="377" customWidth="1"/>
    <col min="7171" max="7171" width="21.42578125" style="377" customWidth="1"/>
    <col min="7172" max="7424" width="9.140625" style="377"/>
    <col min="7425" max="7425" width="11.85546875" style="377" customWidth="1"/>
    <col min="7426" max="7426" width="67.85546875" style="377" customWidth="1"/>
    <col min="7427" max="7427" width="21.42578125" style="377" customWidth="1"/>
    <col min="7428" max="7680" width="9.140625" style="377"/>
    <col min="7681" max="7681" width="11.85546875" style="377" customWidth="1"/>
    <col min="7682" max="7682" width="67.85546875" style="377" customWidth="1"/>
    <col min="7683" max="7683" width="21.42578125" style="377" customWidth="1"/>
    <col min="7684" max="7936" width="9.140625" style="377"/>
    <col min="7937" max="7937" width="11.85546875" style="377" customWidth="1"/>
    <col min="7938" max="7938" width="67.85546875" style="377" customWidth="1"/>
    <col min="7939" max="7939" width="21.42578125" style="377" customWidth="1"/>
    <col min="7940" max="8192" width="9.140625" style="377"/>
    <col min="8193" max="8193" width="11.85546875" style="377" customWidth="1"/>
    <col min="8194" max="8194" width="67.85546875" style="377" customWidth="1"/>
    <col min="8195" max="8195" width="21.42578125" style="377" customWidth="1"/>
    <col min="8196" max="8448" width="9.140625" style="377"/>
    <col min="8449" max="8449" width="11.85546875" style="377" customWidth="1"/>
    <col min="8450" max="8450" width="67.85546875" style="377" customWidth="1"/>
    <col min="8451" max="8451" width="21.42578125" style="377" customWidth="1"/>
    <col min="8452" max="8704" width="9.140625" style="377"/>
    <col min="8705" max="8705" width="11.85546875" style="377" customWidth="1"/>
    <col min="8706" max="8706" width="67.85546875" style="377" customWidth="1"/>
    <col min="8707" max="8707" width="21.42578125" style="377" customWidth="1"/>
    <col min="8708" max="8960" width="9.140625" style="377"/>
    <col min="8961" max="8961" width="11.85546875" style="377" customWidth="1"/>
    <col min="8962" max="8962" width="67.85546875" style="377" customWidth="1"/>
    <col min="8963" max="8963" width="21.42578125" style="377" customWidth="1"/>
    <col min="8964" max="9216" width="9.140625" style="377"/>
    <col min="9217" max="9217" width="11.85546875" style="377" customWidth="1"/>
    <col min="9218" max="9218" width="67.85546875" style="377" customWidth="1"/>
    <col min="9219" max="9219" width="21.42578125" style="377" customWidth="1"/>
    <col min="9220" max="9472" width="9.140625" style="377"/>
    <col min="9473" max="9473" width="11.85546875" style="377" customWidth="1"/>
    <col min="9474" max="9474" width="67.85546875" style="377" customWidth="1"/>
    <col min="9475" max="9475" width="21.42578125" style="377" customWidth="1"/>
    <col min="9476" max="9728" width="9.140625" style="377"/>
    <col min="9729" max="9729" width="11.85546875" style="377" customWidth="1"/>
    <col min="9730" max="9730" width="67.85546875" style="377" customWidth="1"/>
    <col min="9731" max="9731" width="21.42578125" style="377" customWidth="1"/>
    <col min="9732" max="9984" width="9.140625" style="377"/>
    <col min="9985" max="9985" width="11.85546875" style="377" customWidth="1"/>
    <col min="9986" max="9986" width="67.85546875" style="377" customWidth="1"/>
    <col min="9987" max="9987" width="21.42578125" style="377" customWidth="1"/>
    <col min="9988" max="10240" width="9.140625" style="377"/>
    <col min="10241" max="10241" width="11.85546875" style="377" customWidth="1"/>
    <col min="10242" max="10242" width="67.85546875" style="377" customWidth="1"/>
    <col min="10243" max="10243" width="21.42578125" style="377" customWidth="1"/>
    <col min="10244" max="10496" width="9.140625" style="377"/>
    <col min="10497" max="10497" width="11.85546875" style="377" customWidth="1"/>
    <col min="10498" max="10498" width="67.85546875" style="377" customWidth="1"/>
    <col min="10499" max="10499" width="21.42578125" style="377" customWidth="1"/>
    <col min="10500" max="10752" width="9.140625" style="377"/>
    <col min="10753" max="10753" width="11.85546875" style="377" customWidth="1"/>
    <col min="10754" max="10754" width="67.85546875" style="377" customWidth="1"/>
    <col min="10755" max="10755" width="21.42578125" style="377" customWidth="1"/>
    <col min="10756" max="11008" width="9.140625" style="377"/>
    <col min="11009" max="11009" width="11.85546875" style="377" customWidth="1"/>
    <col min="11010" max="11010" width="67.85546875" style="377" customWidth="1"/>
    <col min="11011" max="11011" width="21.42578125" style="377" customWidth="1"/>
    <col min="11012" max="11264" width="9.140625" style="377"/>
    <col min="11265" max="11265" width="11.85546875" style="377" customWidth="1"/>
    <col min="11266" max="11266" width="67.85546875" style="377" customWidth="1"/>
    <col min="11267" max="11267" width="21.42578125" style="377" customWidth="1"/>
    <col min="11268" max="11520" width="9.140625" style="377"/>
    <col min="11521" max="11521" width="11.85546875" style="377" customWidth="1"/>
    <col min="11522" max="11522" width="67.85546875" style="377" customWidth="1"/>
    <col min="11523" max="11523" width="21.42578125" style="377" customWidth="1"/>
    <col min="11524" max="11776" width="9.140625" style="377"/>
    <col min="11777" max="11777" width="11.85546875" style="377" customWidth="1"/>
    <col min="11778" max="11778" width="67.85546875" style="377" customWidth="1"/>
    <col min="11779" max="11779" width="21.42578125" style="377" customWidth="1"/>
    <col min="11780" max="12032" width="9.140625" style="377"/>
    <col min="12033" max="12033" width="11.85546875" style="377" customWidth="1"/>
    <col min="12034" max="12034" width="67.85546875" style="377" customWidth="1"/>
    <col min="12035" max="12035" width="21.42578125" style="377" customWidth="1"/>
    <col min="12036" max="12288" width="9.140625" style="377"/>
    <col min="12289" max="12289" width="11.85546875" style="377" customWidth="1"/>
    <col min="12290" max="12290" width="67.85546875" style="377" customWidth="1"/>
    <col min="12291" max="12291" width="21.42578125" style="377" customWidth="1"/>
    <col min="12292" max="12544" width="9.140625" style="377"/>
    <col min="12545" max="12545" width="11.85546875" style="377" customWidth="1"/>
    <col min="12546" max="12546" width="67.85546875" style="377" customWidth="1"/>
    <col min="12547" max="12547" width="21.42578125" style="377" customWidth="1"/>
    <col min="12548" max="12800" width="9.140625" style="377"/>
    <col min="12801" max="12801" width="11.85546875" style="377" customWidth="1"/>
    <col min="12802" max="12802" width="67.85546875" style="377" customWidth="1"/>
    <col min="12803" max="12803" width="21.42578125" style="377" customWidth="1"/>
    <col min="12804" max="13056" width="9.140625" style="377"/>
    <col min="13057" max="13057" width="11.85546875" style="377" customWidth="1"/>
    <col min="13058" max="13058" width="67.85546875" style="377" customWidth="1"/>
    <col min="13059" max="13059" width="21.42578125" style="377" customWidth="1"/>
    <col min="13060" max="13312" width="9.140625" style="377"/>
    <col min="13313" max="13313" width="11.85546875" style="377" customWidth="1"/>
    <col min="13314" max="13314" width="67.85546875" style="377" customWidth="1"/>
    <col min="13315" max="13315" width="21.42578125" style="377" customWidth="1"/>
    <col min="13316" max="13568" width="9.140625" style="377"/>
    <col min="13569" max="13569" width="11.85546875" style="377" customWidth="1"/>
    <col min="13570" max="13570" width="67.85546875" style="377" customWidth="1"/>
    <col min="13571" max="13571" width="21.42578125" style="377" customWidth="1"/>
    <col min="13572" max="13824" width="9.140625" style="377"/>
    <col min="13825" max="13825" width="11.85546875" style="377" customWidth="1"/>
    <col min="13826" max="13826" width="67.85546875" style="377" customWidth="1"/>
    <col min="13827" max="13827" width="21.42578125" style="377" customWidth="1"/>
    <col min="13828" max="14080" width="9.140625" style="377"/>
    <col min="14081" max="14081" width="11.85546875" style="377" customWidth="1"/>
    <col min="14082" max="14082" width="67.85546875" style="377" customWidth="1"/>
    <col min="14083" max="14083" width="21.42578125" style="377" customWidth="1"/>
    <col min="14084" max="14336" width="9.140625" style="377"/>
    <col min="14337" max="14337" width="11.85546875" style="377" customWidth="1"/>
    <col min="14338" max="14338" width="67.85546875" style="377" customWidth="1"/>
    <col min="14339" max="14339" width="21.42578125" style="377" customWidth="1"/>
    <col min="14340" max="14592" width="9.140625" style="377"/>
    <col min="14593" max="14593" width="11.85546875" style="377" customWidth="1"/>
    <col min="14594" max="14594" width="67.85546875" style="377" customWidth="1"/>
    <col min="14595" max="14595" width="21.42578125" style="377" customWidth="1"/>
    <col min="14596" max="14848" width="9.140625" style="377"/>
    <col min="14849" max="14849" width="11.85546875" style="377" customWidth="1"/>
    <col min="14850" max="14850" width="67.85546875" style="377" customWidth="1"/>
    <col min="14851" max="14851" width="21.42578125" style="377" customWidth="1"/>
    <col min="14852" max="15104" width="9.140625" style="377"/>
    <col min="15105" max="15105" width="11.85546875" style="377" customWidth="1"/>
    <col min="15106" max="15106" width="67.85546875" style="377" customWidth="1"/>
    <col min="15107" max="15107" width="21.42578125" style="377" customWidth="1"/>
    <col min="15108" max="15360" width="9.140625" style="377"/>
    <col min="15361" max="15361" width="11.85546875" style="377" customWidth="1"/>
    <col min="15362" max="15362" width="67.85546875" style="377" customWidth="1"/>
    <col min="15363" max="15363" width="21.42578125" style="377" customWidth="1"/>
    <col min="15364" max="15616" width="9.140625" style="377"/>
    <col min="15617" max="15617" width="11.85546875" style="377" customWidth="1"/>
    <col min="15618" max="15618" width="67.85546875" style="377" customWidth="1"/>
    <col min="15619" max="15619" width="21.42578125" style="377" customWidth="1"/>
    <col min="15620" max="15872" width="9.140625" style="377"/>
    <col min="15873" max="15873" width="11.85546875" style="377" customWidth="1"/>
    <col min="15874" max="15874" width="67.85546875" style="377" customWidth="1"/>
    <col min="15875" max="15875" width="21.42578125" style="377" customWidth="1"/>
    <col min="15876" max="16128" width="9.140625" style="377"/>
    <col min="16129" max="16129" width="11.85546875" style="377" customWidth="1"/>
    <col min="16130" max="16130" width="67.85546875" style="377" customWidth="1"/>
    <col min="16131" max="16131" width="21.42578125" style="377" customWidth="1"/>
    <col min="16132" max="16384" width="9.140625" style="377"/>
  </cols>
  <sheetData>
    <row r="1" spans="1:3" s="665" customFormat="1" ht="15.75" thickBot="1" x14ac:dyDescent="0.3">
      <c r="A1" s="735" t="s">
        <v>574</v>
      </c>
      <c r="B1" s="735"/>
      <c r="C1" s="735"/>
    </row>
    <row r="2" spans="1:3" s="372" customFormat="1" ht="36" x14ac:dyDescent="0.25">
      <c r="A2" s="409" t="s">
        <v>472</v>
      </c>
      <c r="B2" s="410" t="str">
        <f>CONCATENATE([1]ALAPADATOK!A11)</f>
        <v>Demecseri Közös Önkormányzati Hivatal</v>
      </c>
      <c r="C2" s="411" t="s">
        <v>463</v>
      </c>
    </row>
    <row r="3" spans="1:3" s="372" customFormat="1" ht="24.75" thickBot="1" x14ac:dyDescent="0.3">
      <c r="A3" s="412" t="s">
        <v>430</v>
      </c>
      <c r="B3" s="413" t="s">
        <v>502</v>
      </c>
      <c r="C3" s="414" t="s">
        <v>471</v>
      </c>
    </row>
    <row r="4" spans="1:3" s="375" customFormat="1" ht="15.95" customHeight="1" thickBot="1" x14ac:dyDescent="0.3">
      <c r="A4" s="415"/>
      <c r="B4" s="415"/>
      <c r="C4" s="416"/>
    </row>
    <row r="5" spans="1:3" ht="15.75" thickBot="1" x14ac:dyDescent="0.3">
      <c r="A5" s="417" t="s">
        <v>432</v>
      </c>
      <c r="B5" s="418" t="s">
        <v>433</v>
      </c>
      <c r="C5" s="419" t="s">
        <v>405</v>
      </c>
    </row>
    <row r="6" spans="1:3" s="378" customFormat="1" ht="12.95" customHeight="1" thickBot="1" x14ac:dyDescent="0.3">
      <c r="A6" s="380"/>
      <c r="B6" s="420" t="s">
        <v>5</v>
      </c>
      <c r="C6" s="421" t="s">
        <v>6</v>
      </c>
    </row>
    <row r="7" spans="1:3" s="378" customFormat="1" ht="15.95" customHeight="1" thickBot="1" x14ac:dyDescent="0.3">
      <c r="A7" s="366"/>
      <c r="B7" s="367" t="s">
        <v>272</v>
      </c>
      <c r="C7" s="379"/>
    </row>
    <row r="8" spans="1:3" s="382" customFormat="1" ht="12" customHeight="1" thickBot="1" x14ac:dyDescent="0.3">
      <c r="A8" s="380" t="s">
        <v>7</v>
      </c>
      <c r="B8" s="381" t="s">
        <v>473</v>
      </c>
      <c r="C8" s="139">
        <f>SUM(C9:C19)</f>
        <v>3250000</v>
      </c>
    </row>
    <row r="9" spans="1:3" s="382" customFormat="1" ht="12" customHeight="1" x14ac:dyDescent="0.25">
      <c r="A9" s="383" t="s">
        <v>9</v>
      </c>
      <c r="B9" s="61" t="s">
        <v>68</v>
      </c>
      <c r="C9" s="384"/>
    </row>
    <row r="10" spans="1:3" s="382" customFormat="1" ht="12" customHeight="1" x14ac:dyDescent="0.25">
      <c r="A10" s="385" t="s">
        <v>11</v>
      </c>
      <c r="B10" s="63" t="s">
        <v>70</v>
      </c>
      <c r="C10" s="128"/>
    </row>
    <row r="11" spans="1:3" s="382" customFormat="1" ht="12" customHeight="1" x14ac:dyDescent="0.25">
      <c r="A11" s="385" t="s">
        <v>13</v>
      </c>
      <c r="B11" s="63" t="s">
        <v>72</v>
      </c>
      <c r="C11" s="128"/>
    </row>
    <row r="12" spans="1:3" s="382" customFormat="1" ht="12" customHeight="1" x14ac:dyDescent="0.25">
      <c r="A12" s="385" t="s">
        <v>15</v>
      </c>
      <c r="B12" s="63" t="s">
        <v>74</v>
      </c>
      <c r="C12" s="128"/>
    </row>
    <row r="13" spans="1:3" s="382" customFormat="1" ht="12" customHeight="1" x14ac:dyDescent="0.25">
      <c r="A13" s="385" t="s">
        <v>17</v>
      </c>
      <c r="B13" s="63" t="s">
        <v>76</v>
      </c>
      <c r="C13" s="128"/>
    </row>
    <row r="14" spans="1:3" s="382" customFormat="1" ht="12" customHeight="1" x14ac:dyDescent="0.25">
      <c r="A14" s="385" t="s">
        <v>19</v>
      </c>
      <c r="B14" s="63" t="s">
        <v>474</v>
      </c>
      <c r="C14" s="128"/>
    </row>
    <row r="15" spans="1:3" s="382" customFormat="1" ht="12" customHeight="1" x14ac:dyDescent="0.25">
      <c r="A15" s="385" t="s">
        <v>184</v>
      </c>
      <c r="B15" s="81" t="s">
        <v>475</v>
      </c>
      <c r="C15" s="128"/>
    </row>
    <row r="16" spans="1:3" s="382" customFormat="1" ht="12" customHeight="1" x14ac:dyDescent="0.25">
      <c r="A16" s="385" t="s">
        <v>186</v>
      </c>
      <c r="B16" s="63" t="s">
        <v>476</v>
      </c>
      <c r="C16" s="161"/>
    </row>
    <row r="17" spans="1:3" s="386" customFormat="1" ht="12" customHeight="1" x14ac:dyDescent="0.25">
      <c r="A17" s="385" t="s">
        <v>188</v>
      </c>
      <c r="B17" s="63" t="s">
        <v>84</v>
      </c>
      <c r="C17" s="128"/>
    </row>
    <row r="18" spans="1:3" s="386" customFormat="1" ht="12" customHeight="1" x14ac:dyDescent="0.25">
      <c r="A18" s="385" t="s">
        <v>190</v>
      </c>
      <c r="B18" s="63" t="s">
        <v>86</v>
      </c>
      <c r="C18" s="135"/>
    </row>
    <row r="19" spans="1:3" s="386" customFormat="1" ht="12" customHeight="1" thickBot="1" x14ac:dyDescent="0.3">
      <c r="A19" s="385" t="s">
        <v>192</v>
      </c>
      <c r="B19" s="81" t="s">
        <v>88</v>
      </c>
      <c r="C19" s="135">
        <v>3250000</v>
      </c>
    </row>
    <row r="20" spans="1:3" s="382" customFormat="1" ht="12" customHeight="1" thickBot="1" x14ac:dyDescent="0.3">
      <c r="A20" s="380" t="s">
        <v>21</v>
      </c>
      <c r="B20" s="381" t="s">
        <v>477</v>
      </c>
      <c r="C20" s="139">
        <f>SUM(C21:C23)</f>
        <v>0</v>
      </c>
    </row>
    <row r="21" spans="1:3" s="386" customFormat="1" ht="12" customHeight="1" x14ac:dyDescent="0.25">
      <c r="A21" s="385" t="s">
        <v>23</v>
      </c>
      <c r="B21" s="80" t="s">
        <v>24</v>
      </c>
      <c r="C21" s="128"/>
    </row>
    <row r="22" spans="1:3" s="386" customFormat="1" ht="12" customHeight="1" x14ac:dyDescent="0.25">
      <c r="A22" s="385" t="s">
        <v>25</v>
      </c>
      <c r="B22" s="63" t="s">
        <v>478</v>
      </c>
      <c r="C22" s="128"/>
    </row>
    <row r="23" spans="1:3" s="386" customFormat="1" ht="12" customHeight="1" x14ac:dyDescent="0.25">
      <c r="A23" s="385" t="s">
        <v>27</v>
      </c>
      <c r="B23" s="63" t="s">
        <v>479</v>
      </c>
      <c r="C23" s="128"/>
    </row>
    <row r="24" spans="1:3" s="386" customFormat="1" ht="12" customHeight="1" thickBot="1" x14ac:dyDescent="0.3">
      <c r="A24" s="385" t="s">
        <v>29</v>
      </c>
      <c r="B24" s="63" t="s">
        <v>480</v>
      </c>
      <c r="C24" s="128"/>
    </row>
    <row r="25" spans="1:3" s="386" customFormat="1" ht="12" customHeight="1" thickBot="1" x14ac:dyDescent="0.3">
      <c r="A25" s="387" t="s">
        <v>35</v>
      </c>
      <c r="B25" s="79" t="s">
        <v>282</v>
      </c>
      <c r="C25" s="388"/>
    </row>
    <row r="26" spans="1:3" s="386" customFormat="1" ht="12" customHeight="1" thickBot="1" x14ac:dyDescent="0.3">
      <c r="A26" s="387" t="s">
        <v>232</v>
      </c>
      <c r="B26" s="79" t="s">
        <v>481</v>
      </c>
      <c r="C26" s="139">
        <f>+C27+C28+C29</f>
        <v>0</v>
      </c>
    </row>
    <row r="27" spans="1:3" s="386" customFormat="1" ht="12" customHeight="1" x14ac:dyDescent="0.25">
      <c r="A27" s="389" t="s">
        <v>51</v>
      </c>
      <c r="B27" s="390" t="s">
        <v>38</v>
      </c>
      <c r="C27" s="164"/>
    </row>
    <row r="28" spans="1:3" s="386" customFormat="1" ht="12" customHeight="1" x14ac:dyDescent="0.25">
      <c r="A28" s="389" t="s">
        <v>53</v>
      </c>
      <c r="B28" s="390" t="s">
        <v>478</v>
      </c>
      <c r="C28" s="128"/>
    </row>
    <row r="29" spans="1:3" s="386" customFormat="1" ht="12" customHeight="1" x14ac:dyDescent="0.25">
      <c r="A29" s="389" t="s">
        <v>55</v>
      </c>
      <c r="B29" s="391" t="s">
        <v>482</v>
      </c>
      <c r="C29" s="128"/>
    </row>
    <row r="30" spans="1:3" s="386" customFormat="1" ht="12" customHeight="1" thickBot="1" x14ac:dyDescent="0.3">
      <c r="A30" s="385" t="s">
        <v>57</v>
      </c>
      <c r="B30" s="392" t="s">
        <v>483</v>
      </c>
      <c r="C30" s="393"/>
    </row>
    <row r="31" spans="1:3" s="386" customFormat="1" ht="12" customHeight="1" thickBot="1" x14ac:dyDescent="0.3">
      <c r="A31" s="387" t="s">
        <v>65</v>
      </c>
      <c r="B31" s="79" t="s">
        <v>484</v>
      </c>
      <c r="C31" s="139">
        <f>+C32+C33+C34</f>
        <v>0</v>
      </c>
    </row>
    <row r="32" spans="1:3" s="386" customFormat="1" ht="12" customHeight="1" x14ac:dyDescent="0.25">
      <c r="A32" s="389" t="s">
        <v>67</v>
      </c>
      <c r="B32" s="390" t="s">
        <v>92</v>
      </c>
      <c r="C32" s="164"/>
    </row>
    <row r="33" spans="1:3" s="386" customFormat="1" ht="12" customHeight="1" x14ac:dyDescent="0.25">
      <c r="A33" s="389" t="s">
        <v>69</v>
      </c>
      <c r="B33" s="391" t="s">
        <v>94</v>
      </c>
      <c r="C33" s="144"/>
    </row>
    <row r="34" spans="1:3" s="386" customFormat="1" ht="12" customHeight="1" thickBot="1" x14ac:dyDescent="0.3">
      <c r="A34" s="385" t="s">
        <v>71</v>
      </c>
      <c r="B34" s="392" t="s">
        <v>96</v>
      </c>
      <c r="C34" s="393"/>
    </row>
    <row r="35" spans="1:3" s="382" customFormat="1" ht="12" customHeight="1" thickBot="1" x14ac:dyDescent="0.3">
      <c r="A35" s="387" t="s">
        <v>89</v>
      </c>
      <c r="B35" s="79" t="s">
        <v>284</v>
      </c>
      <c r="C35" s="388"/>
    </row>
    <row r="36" spans="1:3" s="382" customFormat="1" ht="12" customHeight="1" thickBot="1" x14ac:dyDescent="0.3">
      <c r="A36" s="387" t="s">
        <v>249</v>
      </c>
      <c r="B36" s="79" t="s">
        <v>485</v>
      </c>
      <c r="C36" s="394"/>
    </row>
    <row r="37" spans="1:3" s="382" customFormat="1" ht="12" customHeight="1" thickBot="1" x14ac:dyDescent="0.3">
      <c r="A37" s="380" t="s">
        <v>111</v>
      </c>
      <c r="B37" s="79" t="s">
        <v>486</v>
      </c>
      <c r="C37" s="395">
        <f>+C8+C20+C25+C26+C31+C35+C36</f>
        <v>3250000</v>
      </c>
    </row>
    <row r="38" spans="1:3" s="382" customFormat="1" ht="12" customHeight="1" thickBot="1" x14ac:dyDescent="0.3">
      <c r="A38" s="396" t="s">
        <v>258</v>
      </c>
      <c r="B38" s="79" t="s">
        <v>487</v>
      </c>
      <c r="C38" s="395">
        <f>+C39+C40+C41</f>
        <v>172076497</v>
      </c>
    </row>
    <row r="39" spans="1:3" s="382" customFormat="1" ht="12" customHeight="1" x14ac:dyDescent="0.25">
      <c r="A39" s="389" t="s">
        <v>488</v>
      </c>
      <c r="B39" s="390" t="s">
        <v>340</v>
      </c>
      <c r="C39" s="164">
        <v>161504</v>
      </c>
    </row>
    <row r="40" spans="1:3" s="382" customFormat="1" ht="12" customHeight="1" x14ac:dyDescent="0.25">
      <c r="A40" s="389" t="s">
        <v>489</v>
      </c>
      <c r="B40" s="391" t="s">
        <v>490</v>
      </c>
      <c r="C40" s="144"/>
    </row>
    <row r="41" spans="1:3" s="386" customFormat="1" ht="12" customHeight="1" thickBot="1" x14ac:dyDescent="0.3">
      <c r="A41" s="385" t="s">
        <v>491</v>
      </c>
      <c r="B41" s="392" t="s">
        <v>492</v>
      </c>
      <c r="C41" s="393">
        <v>171914993</v>
      </c>
    </row>
    <row r="42" spans="1:3" s="386" customFormat="1" ht="15.2" customHeight="1" thickBot="1" x14ac:dyDescent="0.25">
      <c r="A42" s="396" t="s">
        <v>260</v>
      </c>
      <c r="B42" s="397" t="s">
        <v>493</v>
      </c>
      <c r="C42" s="344">
        <f>+C37+C38</f>
        <v>175326497</v>
      </c>
    </row>
    <row r="43" spans="1:3" s="386" customFormat="1" ht="15.2" customHeight="1" x14ac:dyDescent="0.25">
      <c r="A43" s="339"/>
      <c r="B43" s="340"/>
      <c r="C43" s="341"/>
    </row>
    <row r="44" spans="1:3" ht="15.75" thickBot="1" x14ac:dyDescent="0.3">
      <c r="A44" s="398"/>
      <c r="B44" s="399"/>
      <c r="C44" s="400"/>
    </row>
    <row r="45" spans="1:3" s="378" customFormat="1" ht="16.5" customHeight="1" thickBot="1" x14ac:dyDescent="0.3">
      <c r="A45" s="342"/>
      <c r="B45" s="343" t="s">
        <v>273</v>
      </c>
      <c r="C45" s="344"/>
    </row>
    <row r="46" spans="1:3" s="401" customFormat="1" ht="12" customHeight="1" thickBot="1" x14ac:dyDescent="0.3">
      <c r="A46" s="387" t="s">
        <v>7</v>
      </c>
      <c r="B46" s="79" t="s">
        <v>494</v>
      </c>
      <c r="C46" s="139">
        <f>SUM(C47:C51)</f>
        <v>172076497</v>
      </c>
    </row>
    <row r="47" spans="1:3" ht="12" customHeight="1" x14ac:dyDescent="0.25">
      <c r="A47" s="385" t="s">
        <v>9</v>
      </c>
      <c r="B47" s="80" t="s">
        <v>177</v>
      </c>
      <c r="C47" s="164">
        <v>127335420</v>
      </c>
    </row>
    <row r="48" spans="1:3" ht="12" customHeight="1" x14ac:dyDescent="0.25">
      <c r="A48" s="385" t="s">
        <v>11</v>
      </c>
      <c r="B48" s="63" t="s">
        <v>178</v>
      </c>
      <c r="C48" s="147">
        <v>18689931</v>
      </c>
    </row>
    <row r="49" spans="1:3" ht="12" customHeight="1" x14ac:dyDescent="0.25">
      <c r="A49" s="385" t="s">
        <v>13</v>
      </c>
      <c r="B49" s="63" t="s">
        <v>179</v>
      </c>
      <c r="C49" s="147">
        <v>26051146</v>
      </c>
    </row>
    <row r="50" spans="1:3" ht="12" customHeight="1" x14ac:dyDescent="0.25">
      <c r="A50" s="385" t="s">
        <v>15</v>
      </c>
      <c r="B50" s="63" t="s">
        <v>180</v>
      </c>
      <c r="C50" s="147"/>
    </row>
    <row r="51" spans="1:3" ht="12" customHeight="1" thickBot="1" x14ac:dyDescent="0.3">
      <c r="A51" s="385" t="s">
        <v>17</v>
      </c>
      <c r="B51" s="63" t="s">
        <v>182</v>
      </c>
      <c r="C51" s="147"/>
    </row>
    <row r="52" spans="1:3" ht="12" customHeight="1" thickBot="1" x14ac:dyDescent="0.3">
      <c r="A52" s="387" t="s">
        <v>21</v>
      </c>
      <c r="B52" s="79" t="s">
        <v>495</v>
      </c>
      <c r="C52" s="139">
        <f>SUM(C53:C55)</f>
        <v>3250000</v>
      </c>
    </row>
    <row r="53" spans="1:3" s="401" customFormat="1" ht="12" customHeight="1" x14ac:dyDescent="0.25">
      <c r="A53" s="385" t="s">
        <v>23</v>
      </c>
      <c r="B53" s="80" t="s">
        <v>213</v>
      </c>
      <c r="C53" s="164">
        <v>3250000</v>
      </c>
    </row>
    <row r="54" spans="1:3" ht="12" customHeight="1" x14ac:dyDescent="0.25">
      <c r="A54" s="385" t="s">
        <v>25</v>
      </c>
      <c r="B54" s="63" t="s">
        <v>215</v>
      </c>
      <c r="C54" s="147"/>
    </row>
    <row r="55" spans="1:3" ht="12" customHeight="1" x14ac:dyDescent="0.25">
      <c r="A55" s="385" t="s">
        <v>27</v>
      </c>
      <c r="B55" s="63" t="s">
        <v>496</v>
      </c>
      <c r="C55" s="147"/>
    </row>
    <row r="56" spans="1:3" ht="12" customHeight="1" thickBot="1" x14ac:dyDescent="0.3">
      <c r="A56" s="385" t="s">
        <v>29</v>
      </c>
      <c r="B56" s="63" t="s">
        <v>497</v>
      </c>
      <c r="C56" s="147"/>
    </row>
    <row r="57" spans="1:3" ht="15.2" customHeight="1" thickBot="1" x14ac:dyDescent="0.3">
      <c r="A57" s="387" t="s">
        <v>35</v>
      </c>
      <c r="B57" s="79" t="s">
        <v>498</v>
      </c>
      <c r="C57" s="388"/>
    </row>
    <row r="58" spans="1:3" ht="15.75" thickBot="1" x14ac:dyDescent="0.3">
      <c r="A58" s="387" t="s">
        <v>232</v>
      </c>
      <c r="B58" s="402" t="s">
        <v>499</v>
      </c>
      <c r="C58" s="403">
        <f>+C46+C52+C57</f>
        <v>175326497</v>
      </c>
    </row>
    <row r="59" spans="1:3" ht="15.2" customHeight="1" thickBot="1" x14ac:dyDescent="0.3">
      <c r="C59" s="405">
        <f>C42-C58</f>
        <v>0</v>
      </c>
    </row>
    <row r="60" spans="1:3" ht="14.45" customHeight="1" thickBot="1" x14ac:dyDescent="0.3">
      <c r="A60" s="359" t="s">
        <v>460</v>
      </c>
      <c r="B60" s="360"/>
      <c r="C60" s="361">
        <v>22</v>
      </c>
    </row>
    <row r="61" spans="1:3" ht="15.75" thickBot="1" x14ac:dyDescent="0.3">
      <c r="A61" s="359" t="s">
        <v>461</v>
      </c>
      <c r="B61" s="360"/>
      <c r="C61" s="361">
        <v>0</v>
      </c>
    </row>
  </sheetData>
  <mergeCells count="1">
    <mergeCell ref="A1:C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workbookViewId="0">
      <selection activeCell="F5" sqref="F5"/>
    </sheetView>
  </sheetViews>
  <sheetFormatPr defaultRowHeight="15" x14ac:dyDescent="0.25"/>
  <cols>
    <col min="1" max="1" width="18.5703125" style="404" customWidth="1"/>
    <col min="2" max="2" width="67.85546875" style="377" customWidth="1"/>
    <col min="3" max="3" width="21.42578125" style="377" customWidth="1"/>
    <col min="4" max="256" width="9.140625" style="377"/>
    <col min="257" max="257" width="11.85546875" style="377" customWidth="1"/>
    <col min="258" max="258" width="67.85546875" style="377" customWidth="1"/>
    <col min="259" max="259" width="21.42578125" style="377" customWidth="1"/>
    <col min="260" max="512" width="9.140625" style="377"/>
    <col min="513" max="513" width="11.85546875" style="377" customWidth="1"/>
    <col min="514" max="514" width="67.85546875" style="377" customWidth="1"/>
    <col min="515" max="515" width="21.42578125" style="377" customWidth="1"/>
    <col min="516" max="768" width="9.140625" style="377"/>
    <col min="769" max="769" width="11.85546875" style="377" customWidth="1"/>
    <col min="770" max="770" width="67.85546875" style="377" customWidth="1"/>
    <col min="771" max="771" width="21.42578125" style="377" customWidth="1"/>
    <col min="772" max="1024" width="9.140625" style="377"/>
    <col min="1025" max="1025" width="11.85546875" style="377" customWidth="1"/>
    <col min="1026" max="1026" width="67.85546875" style="377" customWidth="1"/>
    <col min="1027" max="1027" width="21.42578125" style="377" customWidth="1"/>
    <col min="1028" max="1280" width="9.140625" style="377"/>
    <col min="1281" max="1281" width="11.85546875" style="377" customWidth="1"/>
    <col min="1282" max="1282" width="67.85546875" style="377" customWidth="1"/>
    <col min="1283" max="1283" width="21.42578125" style="377" customWidth="1"/>
    <col min="1284" max="1536" width="9.140625" style="377"/>
    <col min="1537" max="1537" width="11.85546875" style="377" customWidth="1"/>
    <col min="1538" max="1538" width="67.85546875" style="377" customWidth="1"/>
    <col min="1539" max="1539" width="21.42578125" style="377" customWidth="1"/>
    <col min="1540" max="1792" width="9.140625" style="377"/>
    <col min="1793" max="1793" width="11.85546875" style="377" customWidth="1"/>
    <col min="1794" max="1794" width="67.85546875" style="377" customWidth="1"/>
    <col min="1795" max="1795" width="21.42578125" style="377" customWidth="1"/>
    <col min="1796" max="2048" width="9.140625" style="377"/>
    <col min="2049" max="2049" width="11.85546875" style="377" customWidth="1"/>
    <col min="2050" max="2050" width="67.85546875" style="377" customWidth="1"/>
    <col min="2051" max="2051" width="21.42578125" style="377" customWidth="1"/>
    <col min="2052" max="2304" width="9.140625" style="377"/>
    <col min="2305" max="2305" width="11.85546875" style="377" customWidth="1"/>
    <col min="2306" max="2306" width="67.85546875" style="377" customWidth="1"/>
    <col min="2307" max="2307" width="21.42578125" style="377" customWidth="1"/>
    <col min="2308" max="2560" width="9.140625" style="377"/>
    <col min="2561" max="2561" width="11.85546875" style="377" customWidth="1"/>
    <col min="2562" max="2562" width="67.85546875" style="377" customWidth="1"/>
    <col min="2563" max="2563" width="21.42578125" style="377" customWidth="1"/>
    <col min="2564" max="2816" width="9.140625" style="377"/>
    <col min="2817" max="2817" width="11.85546875" style="377" customWidth="1"/>
    <col min="2818" max="2818" width="67.85546875" style="377" customWidth="1"/>
    <col min="2819" max="2819" width="21.42578125" style="377" customWidth="1"/>
    <col min="2820" max="3072" width="9.140625" style="377"/>
    <col min="3073" max="3073" width="11.85546875" style="377" customWidth="1"/>
    <col min="3074" max="3074" width="67.85546875" style="377" customWidth="1"/>
    <col min="3075" max="3075" width="21.42578125" style="377" customWidth="1"/>
    <col min="3076" max="3328" width="9.140625" style="377"/>
    <col min="3329" max="3329" width="11.85546875" style="377" customWidth="1"/>
    <col min="3330" max="3330" width="67.85546875" style="377" customWidth="1"/>
    <col min="3331" max="3331" width="21.42578125" style="377" customWidth="1"/>
    <col min="3332" max="3584" width="9.140625" style="377"/>
    <col min="3585" max="3585" width="11.85546875" style="377" customWidth="1"/>
    <col min="3586" max="3586" width="67.85546875" style="377" customWidth="1"/>
    <col min="3587" max="3587" width="21.42578125" style="377" customWidth="1"/>
    <col min="3588" max="3840" width="9.140625" style="377"/>
    <col min="3841" max="3841" width="11.85546875" style="377" customWidth="1"/>
    <col min="3842" max="3842" width="67.85546875" style="377" customWidth="1"/>
    <col min="3843" max="3843" width="21.42578125" style="377" customWidth="1"/>
    <col min="3844" max="4096" width="9.140625" style="377"/>
    <col min="4097" max="4097" width="11.85546875" style="377" customWidth="1"/>
    <col min="4098" max="4098" width="67.85546875" style="377" customWidth="1"/>
    <col min="4099" max="4099" width="21.42578125" style="377" customWidth="1"/>
    <col min="4100" max="4352" width="9.140625" style="377"/>
    <col min="4353" max="4353" width="11.85546875" style="377" customWidth="1"/>
    <col min="4354" max="4354" width="67.85546875" style="377" customWidth="1"/>
    <col min="4355" max="4355" width="21.42578125" style="377" customWidth="1"/>
    <col min="4356" max="4608" width="9.140625" style="377"/>
    <col min="4609" max="4609" width="11.85546875" style="377" customWidth="1"/>
    <col min="4610" max="4610" width="67.85546875" style="377" customWidth="1"/>
    <col min="4611" max="4611" width="21.42578125" style="377" customWidth="1"/>
    <col min="4612" max="4864" width="9.140625" style="377"/>
    <col min="4865" max="4865" width="11.85546875" style="377" customWidth="1"/>
    <col min="4866" max="4866" width="67.85546875" style="377" customWidth="1"/>
    <col min="4867" max="4867" width="21.42578125" style="377" customWidth="1"/>
    <col min="4868" max="5120" width="9.140625" style="377"/>
    <col min="5121" max="5121" width="11.85546875" style="377" customWidth="1"/>
    <col min="5122" max="5122" width="67.85546875" style="377" customWidth="1"/>
    <col min="5123" max="5123" width="21.42578125" style="377" customWidth="1"/>
    <col min="5124" max="5376" width="9.140625" style="377"/>
    <col min="5377" max="5377" width="11.85546875" style="377" customWidth="1"/>
    <col min="5378" max="5378" width="67.85546875" style="377" customWidth="1"/>
    <col min="5379" max="5379" width="21.42578125" style="377" customWidth="1"/>
    <col min="5380" max="5632" width="9.140625" style="377"/>
    <col min="5633" max="5633" width="11.85546875" style="377" customWidth="1"/>
    <col min="5634" max="5634" width="67.85546875" style="377" customWidth="1"/>
    <col min="5635" max="5635" width="21.42578125" style="377" customWidth="1"/>
    <col min="5636" max="5888" width="9.140625" style="377"/>
    <col min="5889" max="5889" width="11.85546875" style="377" customWidth="1"/>
    <col min="5890" max="5890" width="67.85546875" style="377" customWidth="1"/>
    <col min="5891" max="5891" width="21.42578125" style="377" customWidth="1"/>
    <col min="5892" max="6144" width="9.140625" style="377"/>
    <col min="6145" max="6145" width="11.85546875" style="377" customWidth="1"/>
    <col min="6146" max="6146" width="67.85546875" style="377" customWidth="1"/>
    <col min="6147" max="6147" width="21.42578125" style="377" customWidth="1"/>
    <col min="6148" max="6400" width="9.140625" style="377"/>
    <col min="6401" max="6401" width="11.85546875" style="377" customWidth="1"/>
    <col min="6402" max="6402" width="67.85546875" style="377" customWidth="1"/>
    <col min="6403" max="6403" width="21.42578125" style="377" customWidth="1"/>
    <col min="6404" max="6656" width="9.140625" style="377"/>
    <col min="6657" max="6657" width="11.85546875" style="377" customWidth="1"/>
    <col min="6658" max="6658" width="67.85546875" style="377" customWidth="1"/>
    <col min="6659" max="6659" width="21.42578125" style="377" customWidth="1"/>
    <col min="6660" max="6912" width="9.140625" style="377"/>
    <col min="6913" max="6913" width="11.85546875" style="377" customWidth="1"/>
    <col min="6914" max="6914" width="67.85546875" style="377" customWidth="1"/>
    <col min="6915" max="6915" width="21.42578125" style="377" customWidth="1"/>
    <col min="6916" max="7168" width="9.140625" style="377"/>
    <col min="7169" max="7169" width="11.85546875" style="377" customWidth="1"/>
    <col min="7170" max="7170" width="67.85546875" style="377" customWidth="1"/>
    <col min="7171" max="7171" width="21.42578125" style="377" customWidth="1"/>
    <col min="7172" max="7424" width="9.140625" style="377"/>
    <col min="7425" max="7425" width="11.85546875" style="377" customWidth="1"/>
    <col min="7426" max="7426" width="67.85546875" style="377" customWidth="1"/>
    <col min="7427" max="7427" width="21.42578125" style="377" customWidth="1"/>
    <col min="7428" max="7680" width="9.140625" style="377"/>
    <col min="7681" max="7681" width="11.85546875" style="377" customWidth="1"/>
    <col min="7682" max="7682" width="67.85546875" style="377" customWidth="1"/>
    <col min="7683" max="7683" width="21.42578125" style="377" customWidth="1"/>
    <col min="7684" max="7936" width="9.140625" style="377"/>
    <col min="7937" max="7937" width="11.85546875" style="377" customWidth="1"/>
    <col min="7938" max="7938" width="67.85546875" style="377" customWidth="1"/>
    <col min="7939" max="7939" width="21.42578125" style="377" customWidth="1"/>
    <col min="7940" max="8192" width="9.140625" style="377"/>
    <col min="8193" max="8193" width="11.85546875" style="377" customWidth="1"/>
    <col min="8194" max="8194" width="67.85546875" style="377" customWidth="1"/>
    <col min="8195" max="8195" width="21.42578125" style="377" customWidth="1"/>
    <col min="8196" max="8448" width="9.140625" style="377"/>
    <col min="8449" max="8449" width="11.85546875" style="377" customWidth="1"/>
    <col min="8450" max="8450" width="67.85546875" style="377" customWidth="1"/>
    <col min="8451" max="8451" width="21.42578125" style="377" customWidth="1"/>
    <col min="8452" max="8704" width="9.140625" style="377"/>
    <col min="8705" max="8705" width="11.85546875" style="377" customWidth="1"/>
    <col min="8706" max="8706" width="67.85546875" style="377" customWidth="1"/>
    <col min="8707" max="8707" width="21.42578125" style="377" customWidth="1"/>
    <col min="8708" max="8960" width="9.140625" style="377"/>
    <col min="8961" max="8961" width="11.85546875" style="377" customWidth="1"/>
    <col min="8962" max="8962" width="67.85546875" style="377" customWidth="1"/>
    <col min="8963" max="8963" width="21.42578125" style="377" customWidth="1"/>
    <col min="8964" max="9216" width="9.140625" style="377"/>
    <col min="9217" max="9217" width="11.85546875" style="377" customWidth="1"/>
    <col min="9218" max="9218" width="67.85546875" style="377" customWidth="1"/>
    <col min="9219" max="9219" width="21.42578125" style="377" customWidth="1"/>
    <col min="9220" max="9472" width="9.140625" style="377"/>
    <col min="9473" max="9473" width="11.85546875" style="377" customWidth="1"/>
    <col min="9474" max="9474" width="67.85546875" style="377" customWidth="1"/>
    <col min="9475" max="9475" width="21.42578125" style="377" customWidth="1"/>
    <col min="9476" max="9728" width="9.140625" style="377"/>
    <col min="9729" max="9729" width="11.85546875" style="377" customWidth="1"/>
    <col min="9730" max="9730" width="67.85546875" style="377" customWidth="1"/>
    <col min="9731" max="9731" width="21.42578125" style="377" customWidth="1"/>
    <col min="9732" max="9984" width="9.140625" style="377"/>
    <col min="9985" max="9985" width="11.85546875" style="377" customWidth="1"/>
    <col min="9986" max="9986" width="67.85546875" style="377" customWidth="1"/>
    <col min="9987" max="9987" width="21.42578125" style="377" customWidth="1"/>
    <col min="9988" max="10240" width="9.140625" style="377"/>
    <col min="10241" max="10241" width="11.85546875" style="377" customWidth="1"/>
    <col min="10242" max="10242" width="67.85546875" style="377" customWidth="1"/>
    <col min="10243" max="10243" width="21.42578125" style="377" customWidth="1"/>
    <col min="10244" max="10496" width="9.140625" style="377"/>
    <col min="10497" max="10497" width="11.85546875" style="377" customWidth="1"/>
    <col min="10498" max="10498" width="67.85546875" style="377" customWidth="1"/>
    <col min="10499" max="10499" width="21.42578125" style="377" customWidth="1"/>
    <col min="10500" max="10752" width="9.140625" style="377"/>
    <col min="10753" max="10753" width="11.85546875" style="377" customWidth="1"/>
    <col min="10754" max="10754" width="67.85546875" style="377" customWidth="1"/>
    <col min="10755" max="10755" width="21.42578125" style="377" customWidth="1"/>
    <col min="10756" max="11008" width="9.140625" style="377"/>
    <col min="11009" max="11009" width="11.85546875" style="377" customWidth="1"/>
    <col min="11010" max="11010" width="67.85546875" style="377" customWidth="1"/>
    <col min="11011" max="11011" width="21.42578125" style="377" customWidth="1"/>
    <col min="11012" max="11264" width="9.140625" style="377"/>
    <col min="11265" max="11265" width="11.85546875" style="377" customWidth="1"/>
    <col min="11266" max="11266" width="67.85546875" style="377" customWidth="1"/>
    <col min="11267" max="11267" width="21.42578125" style="377" customWidth="1"/>
    <col min="11268" max="11520" width="9.140625" style="377"/>
    <col min="11521" max="11521" width="11.85546875" style="377" customWidth="1"/>
    <col min="11522" max="11522" width="67.85546875" style="377" customWidth="1"/>
    <col min="11523" max="11523" width="21.42578125" style="377" customWidth="1"/>
    <col min="11524" max="11776" width="9.140625" style="377"/>
    <col min="11777" max="11777" width="11.85546875" style="377" customWidth="1"/>
    <col min="11778" max="11778" width="67.85546875" style="377" customWidth="1"/>
    <col min="11779" max="11779" width="21.42578125" style="377" customWidth="1"/>
    <col min="11780" max="12032" width="9.140625" style="377"/>
    <col min="12033" max="12033" width="11.85546875" style="377" customWidth="1"/>
    <col min="12034" max="12034" width="67.85546875" style="377" customWidth="1"/>
    <col min="12035" max="12035" width="21.42578125" style="377" customWidth="1"/>
    <col min="12036" max="12288" width="9.140625" style="377"/>
    <col min="12289" max="12289" width="11.85546875" style="377" customWidth="1"/>
    <col min="12290" max="12290" width="67.85546875" style="377" customWidth="1"/>
    <col min="12291" max="12291" width="21.42578125" style="377" customWidth="1"/>
    <col min="12292" max="12544" width="9.140625" style="377"/>
    <col min="12545" max="12545" width="11.85546875" style="377" customWidth="1"/>
    <col min="12546" max="12546" width="67.85546875" style="377" customWidth="1"/>
    <col min="12547" max="12547" width="21.42578125" style="377" customWidth="1"/>
    <col min="12548" max="12800" width="9.140625" style="377"/>
    <col min="12801" max="12801" width="11.85546875" style="377" customWidth="1"/>
    <col min="12802" max="12802" width="67.85546875" style="377" customWidth="1"/>
    <col min="12803" max="12803" width="21.42578125" style="377" customWidth="1"/>
    <col min="12804" max="13056" width="9.140625" style="377"/>
    <col min="13057" max="13057" width="11.85546875" style="377" customWidth="1"/>
    <col min="13058" max="13058" width="67.85546875" style="377" customWidth="1"/>
    <col min="13059" max="13059" width="21.42578125" style="377" customWidth="1"/>
    <col min="13060" max="13312" width="9.140625" style="377"/>
    <col min="13313" max="13313" width="11.85546875" style="377" customWidth="1"/>
    <col min="13314" max="13314" width="67.85546875" style="377" customWidth="1"/>
    <col min="13315" max="13315" width="21.42578125" style="377" customWidth="1"/>
    <col min="13316" max="13568" width="9.140625" style="377"/>
    <col min="13569" max="13569" width="11.85546875" style="377" customWidth="1"/>
    <col min="13570" max="13570" width="67.85546875" style="377" customWidth="1"/>
    <col min="13571" max="13571" width="21.42578125" style="377" customWidth="1"/>
    <col min="13572" max="13824" width="9.140625" style="377"/>
    <col min="13825" max="13825" width="11.85546875" style="377" customWidth="1"/>
    <col min="13826" max="13826" width="67.85546875" style="377" customWidth="1"/>
    <col min="13827" max="13827" width="21.42578125" style="377" customWidth="1"/>
    <col min="13828" max="14080" width="9.140625" style="377"/>
    <col min="14081" max="14081" width="11.85546875" style="377" customWidth="1"/>
    <col min="14082" max="14082" width="67.85546875" style="377" customWidth="1"/>
    <col min="14083" max="14083" width="21.42578125" style="377" customWidth="1"/>
    <col min="14084" max="14336" width="9.140625" style="377"/>
    <col min="14337" max="14337" width="11.85546875" style="377" customWidth="1"/>
    <col min="14338" max="14338" width="67.85546875" style="377" customWidth="1"/>
    <col min="14339" max="14339" width="21.42578125" style="377" customWidth="1"/>
    <col min="14340" max="14592" width="9.140625" style="377"/>
    <col min="14593" max="14593" width="11.85546875" style="377" customWidth="1"/>
    <col min="14594" max="14594" width="67.85546875" style="377" customWidth="1"/>
    <col min="14595" max="14595" width="21.42578125" style="377" customWidth="1"/>
    <col min="14596" max="14848" width="9.140625" style="377"/>
    <col min="14849" max="14849" width="11.85546875" style="377" customWidth="1"/>
    <col min="14850" max="14850" width="67.85546875" style="377" customWidth="1"/>
    <col min="14851" max="14851" width="21.42578125" style="377" customWidth="1"/>
    <col min="14852" max="15104" width="9.140625" style="377"/>
    <col min="15105" max="15105" width="11.85546875" style="377" customWidth="1"/>
    <col min="15106" max="15106" width="67.85546875" style="377" customWidth="1"/>
    <col min="15107" max="15107" width="21.42578125" style="377" customWidth="1"/>
    <col min="15108" max="15360" width="9.140625" style="377"/>
    <col min="15361" max="15361" width="11.85546875" style="377" customWidth="1"/>
    <col min="15362" max="15362" width="67.85546875" style="377" customWidth="1"/>
    <col min="15363" max="15363" width="21.42578125" style="377" customWidth="1"/>
    <col min="15364" max="15616" width="9.140625" style="377"/>
    <col min="15617" max="15617" width="11.85546875" style="377" customWidth="1"/>
    <col min="15618" max="15618" width="67.85546875" style="377" customWidth="1"/>
    <col min="15619" max="15619" width="21.42578125" style="377" customWidth="1"/>
    <col min="15620" max="15872" width="9.140625" style="377"/>
    <col min="15873" max="15873" width="11.85546875" style="377" customWidth="1"/>
    <col min="15874" max="15874" width="67.85546875" style="377" customWidth="1"/>
    <col min="15875" max="15875" width="21.42578125" style="377" customWidth="1"/>
    <col min="15876" max="16128" width="9.140625" style="377"/>
    <col min="16129" max="16129" width="11.85546875" style="377" customWidth="1"/>
    <col min="16130" max="16130" width="67.85546875" style="377" customWidth="1"/>
    <col min="16131" max="16131" width="21.42578125" style="377" customWidth="1"/>
    <col min="16132" max="16384" width="9.140625" style="377"/>
  </cols>
  <sheetData>
    <row r="1" spans="1:3" ht="15.75" thickBot="1" x14ac:dyDescent="0.3">
      <c r="A1" s="735" t="s">
        <v>575</v>
      </c>
      <c r="B1" s="735"/>
      <c r="C1" s="735"/>
    </row>
    <row r="2" spans="1:3" s="372" customFormat="1" ht="24" x14ac:dyDescent="0.25">
      <c r="A2" s="409" t="s">
        <v>472</v>
      </c>
      <c r="B2" s="410" t="str">
        <f>CONCATENATE([1]ALAPADATOK!B17)</f>
        <v>Demecser Város Önkormányzata Konyha és Étterem</v>
      </c>
      <c r="C2" s="411" t="s">
        <v>503</v>
      </c>
    </row>
    <row r="3" spans="1:3" s="372" customFormat="1" ht="16.5" thickBot="1" x14ac:dyDescent="0.3">
      <c r="A3" s="412" t="s">
        <v>430</v>
      </c>
      <c r="B3" s="413" t="s">
        <v>431</v>
      </c>
      <c r="C3" s="414" t="s">
        <v>429</v>
      </c>
    </row>
    <row r="4" spans="1:3" s="375" customFormat="1" ht="15.95" customHeight="1" thickBot="1" x14ac:dyDescent="0.3">
      <c r="A4" s="415"/>
      <c r="B4" s="415"/>
      <c r="C4" s="416"/>
    </row>
    <row r="5" spans="1:3" ht="15.75" thickBot="1" x14ac:dyDescent="0.3">
      <c r="A5" s="417" t="s">
        <v>432</v>
      </c>
      <c r="B5" s="418" t="s">
        <v>433</v>
      </c>
      <c r="C5" s="419" t="s">
        <v>405</v>
      </c>
    </row>
    <row r="6" spans="1:3" s="378" customFormat="1" ht="12.95" customHeight="1" thickBot="1" x14ac:dyDescent="0.3">
      <c r="A6" s="380"/>
      <c r="B6" s="420" t="s">
        <v>5</v>
      </c>
      <c r="C6" s="421" t="s">
        <v>6</v>
      </c>
    </row>
    <row r="7" spans="1:3" s="378" customFormat="1" ht="15.95" customHeight="1" thickBot="1" x14ac:dyDescent="0.3">
      <c r="A7" s="366"/>
      <c r="B7" s="367" t="s">
        <v>272</v>
      </c>
      <c r="C7" s="379"/>
    </row>
    <row r="8" spans="1:3" s="382" customFormat="1" ht="12" customHeight="1" thickBot="1" x14ac:dyDescent="0.3">
      <c r="A8" s="380" t="s">
        <v>7</v>
      </c>
      <c r="B8" s="381" t="s">
        <v>473</v>
      </c>
      <c r="C8" s="139">
        <f>SUM(C9:C19)</f>
        <v>72050387</v>
      </c>
    </row>
    <row r="9" spans="1:3" s="382" customFormat="1" ht="12" customHeight="1" x14ac:dyDescent="0.25">
      <c r="A9" s="383" t="s">
        <v>9</v>
      </c>
      <c r="B9" s="61" t="s">
        <v>68</v>
      </c>
      <c r="C9" s="384">
        <v>52000</v>
      </c>
    </row>
    <row r="10" spans="1:3" s="382" customFormat="1" ht="12" customHeight="1" x14ac:dyDescent="0.25">
      <c r="A10" s="385" t="s">
        <v>11</v>
      </c>
      <c r="B10" s="63" t="s">
        <v>70</v>
      </c>
      <c r="C10" s="128">
        <v>44541105</v>
      </c>
    </row>
    <row r="11" spans="1:3" s="382" customFormat="1" ht="12" customHeight="1" x14ac:dyDescent="0.25">
      <c r="A11" s="385" t="s">
        <v>13</v>
      </c>
      <c r="B11" s="63" t="s">
        <v>72</v>
      </c>
      <c r="C11" s="128"/>
    </row>
    <row r="12" spans="1:3" s="382" customFormat="1" ht="12" customHeight="1" x14ac:dyDescent="0.25">
      <c r="A12" s="385" t="s">
        <v>15</v>
      </c>
      <c r="B12" s="63" t="s">
        <v>74</v>
      </c>
      <c r="C12" s="128"/>
    </row>
    <row r="13" spans="1:3" s="382" customFormat="1" ht="12" customHeight="1" x14ac:dyDescent="0.25">
      <c r="A13" s="385" t="s">
        <v>17</v>
      </c>
      <c r="B13" s="63" t="s">
        <v>76</v>
      </c>
      <c r="C13" s="128">
        <v>12417513</v>
      </c>
    </row>
    <row r="14" spans="1:3" s="382" customFormat="1" ht="12" customHeight="1" x14ac:dyDescent="0.25">
      <c r="A14" s="385" t="s">
        <v>19</v>
      </c>
      <c r="B14" s="63" t="s">
        <v>474</v>
      </c>
      <c r="C14" s="128">
        <v>15039769</v>
      </c>
    </row>
    <row r="15" spans="1:3" s="382" customFormat="1" ht="12" customHeight="1" x14ac:dyDescent="0.25">
      <c r="A15" s="385" t="s">
        <v>184</v>
      </c>
      <c r="B15" s="81" t="s">
        <v>475</v>
      </c>
      <c r="C15" s="128"/>
    </row>
    <row r="16" spans="1:3" s="382" customFormat="1" ht="12" customHeight="1" x14ac:dyDescent="0.25">
      <c r="A16" s="385" t="s">
        <v>186</v>
      </c>
      <c r="B16" s="63" t="s">
        <v>476</v>
      </c>
      <c r="C16" s="161"/>
    </row>
    <row r="17" spans="1:3" s="386" customFormat="1" ht="12" customHeight="1" x14ac:dyDescent="0.25">
      <c r="A17" s="385" t="s">
        <v>188</v>
      </c>
      <c r="B17" s="63" t="s">
        <v>84</v>
      </c>
      <c r="C17" s="128"/>
    </row>
    <row r="18" spans="1:3" s="386" customFormat="1" ht="12" customHeight="1" x14ac:dyDescent="0.25">
      <c r="A18" s="385" t="s">
        <v>190</v>
      </c>
      <c r="B18" s="63" t="s">
        <v>86</v>
      </c>
      <c r="C18" s="135"/>
    </row>
    <row r="19" spans="1:3" s="386" customFormat="1" ht="12" customHeight="1" thickBot="1" x14ac:dyDescent="0.3">
      <c r="A19" s="385" t="s">
        <v>192</v>
      </c>
      <c r="B19" s="81" t="s">
        <v>88</v>
      </c>
      <c r="C19" s="135"/>
    </row>
    <row r="20" spans="1:3" s="382" customFormat="1" ht="12" customHeight="1" thickBot="1" x14ac:dyDescent="0.3">
      <c r="A20" s="380" t="s">
        <v>21</v>
      </c>
      <c r="B20" s="381" t="s">
        <v>477</v>
      </c>
      <c r="C20" s="139">
        <f>SUM(C21:C23)</f>
        <v>0</v>
      </c>
    </row>
    <row r="21" spans="1:3" s="386" customFormat="1" ht="12" customHeight="1" x14ac:dyDescent="0.25">
      <c r="A21" s="385" t="s">
        <v>23</v>
      </c>
      <c r="B21" s="80" t="s">
        <v>24</v>
      </c>
      <c r="C21" s="128"/>
    </row>
    <row r="22" spans="1:3" s="386" customFormat="1" ht="12" customHeight="1" x14ac:dyDescent="0.25">
      <c r="A22" s="385" t="s">
        <v>25</v>
      </c>
      <c r="B22" s="63" t="s">
        <v>478</v>
      </c>
      <c r="C22" s="128"/>
    </row>
    <row r="23" spans="1:3" s="386" customFormat="1" ht="12" customHeight="1" x14ac:dyDescent="0.25">
      <c r="A23" s="385" t="s">
        <v>27</v>
      </c>
      <c r="B23" s="63" t="s">
        <v>479</v>
      </c>
      <c r="C23" s="128"/>
    </row>
    <row r="24" spans="1:3" s="386" customFormat="1" ht="12" customHeight="1" thickBot="1" x14ac:dyDescent="0.3">
      <c r="A24" s="385" t="s">
        <v>29</v>
      </c>
      <c r="B24" s="63" t="s">
        <v>504</v>
      </c>
      <c r="C24" s="128"/>
    </row>
    <row r="25" spans="1:3" s="386" customFormat="1" ht="12" customHeight="1" thickBot="1" x14ac:dyDescent="0.3">
      <c r="A25" s="387" t="s">
        <v>35</v>
      </c>
      <c r="B25" s="79" t="s">
        <v>282</v>
      </c>
      <c r="C25" s="388"/>
    </row>
    <row r="26" spans="1:3" s="386" customFormat="1" ht="12" customHeight="1" thickBot="1" x14ac:dyDescent="0.3">
      <c r="A26" s="387" t="s">
        <v>232</v>
      </c>
      <c r="B26" s="79" t="s">
        <v>505</v>
      </c>
      <c r="C26" s="139">
        <f>+C27+C28</f>
        <v>0</v>
      </c>
    </row>
    <row r="27" spans="1:3" s="386" customFormat="1" ht="12" customHeight="1" x14ac:dyDescent="0.25">
      <c r="A27" s="389" t="s">
        <v>51</v>
      </c>
      <c r="B27" s="390" t="s">
        <v>478</v>
      </c>
      <c r="C27" s="164"/>
    </row>
    <row r="28" spans="1:3" s="386" customFormat="1" ht="12" customHeight="1" x14ac:dyDescent="0.25">
      <c r="A28" s="389" t="s">
        <v>53</v>
      </c>
      <c r="B28" s="391" t="s">
        <v>482</v>
      </c>
      <c r="C28" s="144"/>
    </row>
    <row r="29" spans="1:3" s="386" customFormat="1" ht="12" customHeight="1" thickBot="1" x14ac:dyDescent="0.3">
      <c r="A29" s="385" t="s">
        <v>55</v>
      </c>
      <c r="B29" s="392" t="s">
        <v>506</v>
      </c>
      <c r="C29" s="393"/>
    </row>
    <row r="30" spans="1:3" s="386" customFormat="1" ht="12" customHeight="1" thickBot="1" x14ac:dyDescent="0.3">
      <c r="A30" s="387" t="s">
        <v>65</v>
      </c>
      <c r="B30" s="79" t="s">
        <v>484</v>
      </c>
      <c r="C30" s="139">
        <f>+C31+C32+C33</f>
        <v>0</v>
      </c>
    </row>
    <row r="31" spans="1:3" s="386" customFormat="1" ht="12" customHeight="1" x14ac:dyDescent="0.25">
      <c r="A31" s="389" t="s">
        <v>67</v>
      </c>
      <c r="B31" s="390" t="s">
        <v>92</v>
      </c>
      <c r="C31" s="164"/>
    </row>
    <row r="32" spans="1:3" s="386" customFormat="1" ht="12" customHeight="1" x14ac:dyDescent="0.25">
      <c r="A32" s="389" t="s">
        <v>69</v>
      </c>
      <c r="B32" s="391" t="s">
        <v>94</v>
      </c>
      <c r="C32" s="144"/>
    </row>
    <row r="33" spans="1:3" s="386" customFormat="1" ht="12" customHeight="1" thickBot="1" x14ac:dyDescent="0.3">
      <c r="A33" s="385" t="s">
        <v>71</v>
      </c>
      <c r="B33" s="392" t="s">
        <v>96</v>
      </c>
      <c r="C33" s="393"/>
    </row>
    <row r="34" spans="1:3" s="382" customFormat="1" ht="12" customHeight="1" thickBot="1" x14ac:dyDescent="0.3">
      <c r="A34" s="387" t="s">
        <v>89</v>
      </c>
      <c r="B34" s="79" t="s">
        <v>284</v>
      </c>
      <c r="C34" s="388"/>
    </row>
    <row r="35" spans="1:3" s="382" customFormat="1" ht="12" customHeight="1" thickBot="1" x14ac:dyDescent="0.3">
      <c r="A35" s="387" t="s">
        <v>249</v>
      </c>
      <c r="B35" s="79" t="s">
        <v>485</v>
      </c>
      <c r="C35" s="394"/>
    </row>
    <row r="36" spans="1:3" s="382" customFormat="1" ht="12" customHeight="1" thickBot="1" x14ac:dyDescent="0.3">
      <c r="A36" s="380" t="s">
        <v>111</v>
      </c>
      <c r="B36" s="79" t="s">
        <v>507</v>
      </c>
      <c r="C36" s="395">
        <f>+C8+C20+C25+C26+C30+C34+C35</f>
        <v>72050387</v>
      </c>
    </row>
    <row r="37" spans="1:3" s="382" customFormat="1" ht="12" customHeight="1" thickBot="1" x14ac:dyDescent="0.3">
      <c r="A37" s="396" t="s">
        <v>258</v>
      </c>
      <c r="B37" s="79" t="s">
        <v>487</v>
      </c>
      <c r="C37" s="395">
        <f>+C38+C39+C40</f>
        <v>70216751</v>
      </c>
    </row>
    <row r="38" spans="1:3" s="382" customFormat="1" ht="12" customHeight="1" x14ac:dyDescent="0.25">
      <c r="A38" s="389" t="s">
        <v>488</v>
      </c>
      <c r="B38" s="390" t="s">
        <v>340</v>
      </c>
      <c r="C38" s="164">
        <v>2158513</v>
      </c>
    </row>
    <row r="39" spans="1:3" s="382" customFormat="1" ht="12" customHeight="1" x14ac:dyDescent="0.25">
      <c r="A39" s="389" t="s">
        <v>489</v>
      </c>
      <c r="B39" s="391" t="s">
        <v>490</v>
      </c>
      <c r="C39" s="144"/>
    </row>
    <row r="40" spans="1:3" s="386" customFormat="1" ht="12" customHeight="1" thickBot="1" x14ac:dyDescent="0.3">
      <c r="A40" s="385" t="s">
        <v>491</v>
      </c>
      <c r="B40" s="392" t="s">
        <v>492</v>
      </c>
      <c r="C40" s="393">
        <v>68058238</v>
      </c>
    </row>
    <row r="41" spans="1:3" s="386" customFormat="1" ht="15.2" customHeight="1" thickBot="1" x14ac:dyDescent="0.25">
      <c r="A41" s="396" t="s">
        <v>260</v>
      </c>
      <c r="B41" s="397" t="s">
        <v>493</v>
      </c>
      <c r="C41" s="344">
        <f>+C36+C37</f>
        <v>142267138</v>
      </c>
    </row>
    <row r="42" spans="1:3" s="386" customFormat="1" ht="15.2" customHeight="1" x14ac:dyDescent="0.25">
      <c r="A42" s="339"/>
      <c r="B42" s="340"/>
      <c r="C42" s="341"/>
    </row>
    <row r="43" spans="1:3" ht="15.75" thickBot="1" x14ac:dyDescent="0.3">
      <c r="A43" s="398"/>
      <c r="B43" s="399"/>
      <c r="C43" s="400"/>
    </row>
    <row r="44" spans="1:3" s="378" customFormat="1" ht="16.5" customHeight="1" thickBot="1" x14ac:dyDescent="0.3">
      <c r="A44" s="342"/>
      <c r="B44" s="343" t="s">
        <v>273</v>
      </c>
      <c r="C44" s="344"/>
    </row>
    <row r="45" spans="1:3" s="401" customFormat="1" ht="12" customHeight="1" thickBot="1" x14ac:dyDescent="0.3">
      <c r="A45" s="387" t="s">
        <v>7</v>
      </c>
      <c r="B45" s="79" t="s">
        <v>494</v>
      </c>
      <c r="C45" s="139">
        <f>SUM(C46:C50)</f>
        <v>137267138</v>
      </c>
    </row>
    <row r="46" spans="1:3" ht="12" customHeight="1" x14ac:dyDescent="0.25">
      <c r="A46" s="385" t="s">
        <v>9</v>
      </c>
      <c r="B46" s="80" t="s">
        <v>177</v>
      </c>
      <c r="C46" s="164">
        <v>43822447</v>
      </c>
    </row>
    <row r="47" spans="1:3" ht="12" customHeight="1" x14ac:dyDescent="0.25">
      <c r="A47" s="385" t="s">
        <v>11</v>
      </c>
      <c r="B47" s="63" t="s">
        <v>178</v>
      </c>
      <c r="C47" s="147">
        <v>6695373</v>
      </c>
    </row>
    <row r="48" spans="1:3" ht="12" customHeight="1" x14ac:dyDescent="0.25">
      <c r="A48" s="385" t="s">
        <v>13</v>
      </c>
      <c r="B48" s="63" t="s">
        <v>179</v>
      </c>
      <c r="C48" s="147">
        <v>86749318</v>
      </c>
    </row>
    <row r="49" spans="1:3" ht="12" customHeight="1" x14ac:dyDescent="0.25">
      <c r="A49" s="385" t="s">
        <v>15</v>
      </c>
      <c r="B49" s="63" t="s">
        <v>180</v>
      </c>
      <c r="C49" s="147"/>
    </row>
    <row r="50" spans="1:3" ht="12" customHeight="1" thickBot="1" x14ac:dyDescent="0.3">
      <c r="A50" s="385" t="s">
        <v>17</v>
      </c>
      <c r="B50" s="63" t="s">
        <v>182</v>
      </c>
      <c r="C50" s="147"/>
    </row>
    <row r="51" spans="1:3" ht="12" customHeight="1" thickBot="1" x14ac:dyDescent="0.3">
      <c r="A51" s="387" t="s">
        <v>21</v>
      </c>
      <c r="B51" s="79" t="s">
        <v>495</v>
      </c>
      <c r="C51" s="139">
        <f>SUM(C52:C54)</f>
        <v>5000000</v>
      </c>
    </row>
    <row r="52" spans="1:3" s="401" customFormat="1" ht="12" customHeight="1" x14ac:dyDescent="0.25">
      <c r="A52" s="385" t="s">
        <v>23</v>
      </c>
      <c r="B52" s="80" t="s">
        <v>213</v>
      </c>
      <c r="C52" s="164">
        <v>5000000</v>
      </c>
    </row>
    <row r="53" spans="1:3" ht="12" customHeight="1" x14ac:dyDescent="0.25">
      <c r="A53" s="385" t="s">
        <v>25</v>
      </c>
      <c r="B53" s="63" t="s">
        <v>215</v>
      </c>
      <c r="C53" s="147"/>
    </row>
    <row r="54" spans="1:3" ht="12" customHeight="1" x14ac:dyDescent="0.25">
      <c r="A54" s="385" t="s">
        <v>27</v>
      </c>
      <c r="B54" s="63" t="s">
        <v>496</v>
      </c>
      <c r="C54" s="147"/>
    </row>
    <row r="55" spans="1:3" ht="12" customHeight="1" thickBot="1" x14ac:dyDescent="0.3">
      <c r="A55" s="385" t="s">
        <v>29</v>
      </c>
      <c r="B55" s="63" t="s">
        <v>497</v>
      </c>
      <c r="C55" s="147"/>
    </row>
    <row r="56" spans="1:3" ht="15.2" customHeight="1" thickBot="1" x14ac:dyDescent="0.3">
      <c r="A56" s="387" t="s">
        <v>35</v>
      </c>
      <c r="B56" s="79" t="s">
        <v>498</v>
      </c>
      <c r="C56" s="388"/>
    </row>
    <row r="57" spans="1:3" ht="15.75" thickBot="1" x14ac:dyDescent="0.3">
      <c r="A57" s="387" t="s">
        <v>232</v>
      </c>
      <c r="B57" s="402" t="s">
        <v>499</v>
      </c>
      <c r="C57" s="403">
        <f>+C45+C51+C56</f>
        <v>142267138</v>
      </c>
    </row>
    <row r="58" spans="1:3" ht="15.2" customHeight="1" thickBot="1" x14ac:dyDescent="0.3">
      <c r="C58" s="405">
        <f>C41-C57</f>
        <v>0</v>
      </c>
    </row>
    <row r="59" spans="1:3" ht="14.45" customHeight="1" thickBot="1" x14ac:dyDescent="0.3">
      <c r="A59" s="359" t="s">
        <v>460</v>
      </c>
      <c r="B59" s="360"/>
      <c r="C59" s="361">
        <v>15</v>
      </c>
    </row>
    <row r="60" spans="1:3" ht="15.75" thickBot="1" x14ac:dyDescent="0.3">
      <c r="A60" s="359" t="s">
        <v>461</v>
      </c>
      <c r="B60" s="360"/>
      <c r="C60" s="361">
        <v>0</v>
      </c>
    </row>
  </sheetData>
  <mergeCells count="1">
    <mergeCell ref="A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opLeftCell="A19" workbookViewId="0">
      <selection activeCell="B2" sqref="B2"/>
    </sheetView>
  </sheetViews>
  <sheetFormatPr defaultRowHeight="12" x14ac:dyDescent="0.25"/>
  <cols>
    <col min="1" max="1" width="17.5703125" style="662" customWidth="1"/>
    <col min="2" max="2" width="67.85546875" style="634" customWidth="1"/>
    <col min="3" max="3" width="21.42578125" style="634" customWidth="1"/>
    <col min="4" max="256" width="9.140625" style="634"/>
    <col min="257" max="257" width="11.85546875" style="634" customWidth="1"/>
    <col min="258" max="258" width="67.85546875" style="634" customWidth="1"/>
    <col min="259" max="259" width="21.42578125" style="634" customWidth="1"/>
    <col min="260" max="512" width="9.140625" style="634"/>
    <col min="513" max="513" width="11.85546875" style="634" customWidth="1"/>
    <col min="514" max="514" width="67.85546875" style="634" customWidth="1"/>
    <col min="515" max="515" width="21.42578125" style="634" customWidth="1"/>
    <col min="516" max="768" width="9.140625" style="634"/>
    <col min="769" max="769" width="11.85546875" style="634" customWidth="1"/>
    <col min="770" max="770" width="67.85546875" style="634" customWidth="1"/>
    <col min="771" max="771" width="21.42578125" style="634" customWidth="1"/>
    <col min="772" max="1024" width="9.140625" style="634"/>
    <col min="1025" max="1025" width="11.85546875" style="634" customWidth="1"/>
    <col min="1026" max="1026" width="67.85546875" style="634" customWidth="1"/>
    <col min="1027" max="1027" width="21.42578125" style="634" customWidth="1"/>
    <col min="1028" max="1280" width="9.140625" style="634"/>
    <col min="1281" max="1281" width="11.85546875" style="634" customWidth="1"/>
    <col min="1282" max="1282" width="67.85546875" style="634" customWidth="1"/>
    <col min="1283" max="1283" width="21.42578125" style="634" customWidth="1"/>
    <col min="1284" max="1536" width="9.140625" style="634"/>
    <col min="1537" max="1537" width="11.85546875" style="634" customWidth="1"/>
    <col min="1538" max="1538" width="67.85546875" style="634" customWidth="1"/>
    <col min="1539" max="1539" width="21.42578125" style="634" customWidth="1"/>
    <col min="1540" max="1792" width="9.140625" style="634"/>
    <col min="1793" max="1793" width="11.85546875" style="634" customWidth="1"/>
    <col min="1794" max="1794" width="67.85546875" style="634" customWidth="1"/>
    <col min="1795" max="1795" width="21.42578125" style="634" customWidth="1"/>
    <col min="1796" max="2048" width="9.140625" style="634"/>
    <col min="2049" max="2049" width="11.85546875" style="634" customWidth="1"/>
    <col min="2050" max="2050" width="67.85546875" style="634" customWidth="1"/>
    <col min="2051" max="2051" width="21.42578125" style="634" customWidth="1"/>
    <col min="2052" max="2304" width="9.140625" style="634"/>
    <col min="2305" max="2305" width="11.85546875" style="634" customWidth="1"/>
    <col min="2306" max="2306" width="67.85546875" style="634" customWidth="1"/>
    <col min="2307" max="2307" width="21.42578125" style="634" customWidth="1"/>
    <col min="2308" max="2560" width="9.140625" style="634"/>
    <col min="2561" max="2561" width="11.85546875" style="634" customWidth="1"/>
    <col min="2562" max="2562" width="67.85546875" style="634" customWidth="1"/>
    <col min="2563" max="2563" width="21.42578125" style="634" customWidth="1"/>
    <col min="2564" max="2816" width="9.140625" style="634"/>
    <col min="2817" max="2817" width="11.85546875" style="634" customWidth="1"/>
    <col min="2818" max="2818" width="67.85546875" style="634" customWidth="1"/>
    <col min="2819" max="2819" width="21.42578125" style="634" customWidth="1"/>
    <col min="2820" max="3072" width="9.140625" style="634"/>
    <col min="3073" max="3073" width="11.85546875" style="634" customWidth="1"/>
    <col min="3074" max="3074" width="67.85546875" style="634" customWidth="1"/>
    <col min="3075" max="3075" width="21.42578125" style="634" customWidth="1"/>
    <col min="3076" max="3328" width="9.140625" style="634"/>
    <col min="3329" max="3329" width="11.85546875" style="634" customWidth="1"/>
    <col min="3330" max="3330" width="67.85546875" style="634" customWidth="1"/>
    <col min="3331" max="3331" width="21.42578125" style="634" customWidth="1"/>
    <col min="3332" max="3584" width="9.140625" style="634"/>
    <col min="3585" max="3585" width="11.85546875" style="634" customWidth="1"/>
    <col min="3586" max="3586" width="67.85546875" style="634" customWidth="1"/>
    <col min="3587" max="3587" width="21.42578125" style="634" customWidth="1"/>
    <col min="3588" max="3840" width="9.140625" style="634"/>
    <col min="3841" max="3841" width="11.85546875" style="634" customWidth="1"/>
    <col min="3842" max="3842" width="67.85546875" style="634" customWidth="1"/>
    <col min="3843" max="3843" width="21.42578125" style="634" customWidth="1"/>
    <col min="3844" max="4096" width="9.140625" style="634"/>
    <col min="4097" max="4097" width="11.85546875" style="634" customWidth="1"/>
    <col min="4098" max="4098" width="67.85546875" style="634" customWidth="1"/>
    <col min="4099" max="4099" width="21.42578125" style="634" customWidth="1"/>
    <col min="4100" max="4352" width="9.140625" style="634"/>
    <col min="4353" max="4353" width="11.85546875" style="634" customWidth="1"/>
    <col min="4354" max="4354" width="67.85546875" style="634" customWidth="1"/>
    <col min="4355" max="4355" width="21.42578125" style="634" customWidth="1"/>
    <col min="4356" max="4608" width="9.140625" style="634"/>
    <col min="4609" max="4609" width="11.85546875" style="634" customWidth="1"/>
    <col min="4610" max="4610" width="67.85546875" style="634" customWidth="1"/>
    <col min="4611" max="4611" width="21.42578125" style="634" customWidth="1"/>
    <col min="4612" max="4864" width="9.140625" style="634"/>
    <col min="4865" max="4865" width="11.85546875" style="634" customWidth="1"/>
    <col min="4866" max="4866" width="67.85546875" style="634" customWidth="1"/>
    <col min="4867" max="4867" width="21.42578125" style="634" customWidth="1"/>
    <col min="4868" max="5120" width="9.140625" style="634"/>
    <col min="5121" max="5121" width="11.85546875" style="634" customWidth="1"/>
    <col min="5122" max="5122" width="67.85546875" style="634" customWidth="1"/>
    <col min="5123" max="5123" width="21.42578125" style="634" customWidth="1"/>
    <col min="5124" max="5376" width="9.140625" style="634"/>
    <col min="5377" max="5377" width="11.85546875" style="634" customWidth="1"/>
    <col min="5378" max="5378" width="67.85546875" style="634" customWidth="1"/>
    <col min="5379" max="5379" width="21.42578125" style="634" customWidth="1"/>
    <col min="5380" max="5632" width="9.140625" style="634"/>
    <col min="5633" max="5633" width="11.85546875" style="634" customWidth="1"/>
    <col min="5634" max="5634" width="67.85546875" style="634" customWidth="1"/>
    <col min="5635" max="5635" width="21.42578125" style="634" customWidth="1"/>
    <col min="5636" max="5888" width="9.140625" style="634"/>
    <col min="5889" max="5889" width="11.85546875" style="634" customWidth="1"/>
    <col min="5890" max="5890" width="67.85546875" style="634" customWidth="1"/>
    <col min="5891" max="5891" width="21.42578125" style="634" customWidth="1"/>
    <col min="5892" max="6144" width="9.140625" style="634"/>
    <col min="6145" max="6145" width="11.85546875" style="634" customWidth="1"/>
    <col min="6146" max="6146" width="67.85546875" style="634" customWidth="1"/>
    <col min="6147" max="6147" width="21.42578125" style="634" customWidth="1"/>
    <col min="6148" max="6400" width="9.140625" style="634"/>
    <col min="6401" max="6401" width="11.85546875" style="634" customWidth="1"/>
    <col min="6402" max="6402" width="67.85546875" style="634" customWidth="1"/>
    <col min="6403" max="6403" width="21.42578125" style="634" customWidth="1"/>
    <col min="6404" max="6656" width="9.140625" style="634"/>
    <col min="6657" max="6657" width="11.85546875" style="634" customWidth="1"/>
    <col min="6658" max="6658" width="67.85546875" style="634" customWidth="1"/>
    <col min="6659" max="6659" width="21.42578125" style="634" customWidth="1"/>
    <col min="6660" max="6912" width="9.140625" style="634"/>
    <col min="6913" max="6913" width="11.85546875" style="634" customWidth="1"/>
    <col min="6914" max="6914" width="67.85546875" style="634" customWidth="1"/>
    <col min="6915" max="6915" width="21.42578125" style="634" customWidth="1"/>
    <col min="6916" max="7168" width="9.140625" style="634"/>
    <col min="7169" max="7169" width="11.85546875" style="634" customWidth="1"/>
    <col min="7170" max="7170" width="67.85546875" style="634" customWidth="1"/>
    <col min="7171" max="7171" width="21.42578125" style="634" customWidth="1"/>
    <col min="7172" max="7424" width="9.140625" style="634"/>
    <col min="7425" max="7425" width="11.85546875" style="634" customWidth="1"/>
    <col min="7426" max="7426" width="67.85546875" style="634" customWidth="1"/>
    <col min="7427" max="7427" width="21.42578125" style="634" customWidth="1"/>
    <col min="7428" max="7680" width="9.140625" style="634"/>
    <col min="7681" max="7681" width="11.85546875" style="634" customWidth="1"/>
    <col min="7682" max="7682" width="67.85546875" style="634" customWidth="1"/>
    <col min="7683" max="7683" width="21.42578125" style="634" customWidth="1"/>
    <col min="7684" max="7936" width="9.140625" style="634"/>
    <col min="7937" max="7937" width="11.85546875" style="634" customWidth="1"/>
    <col min="7938" max="7938" width="67.85546875" style="634" customWidth="1"/>
    <col min="7939" max="7939" width="21.42578125" style="634" customWidth="1"/>
    <col min="7940" max="8192" width="9.140625" style="634"/>
    <col min="8193" max="8193" width="11.85546875" style="634" customWidth="1"/>
    <col min="8194" max="8194" width="67.85546875" style="634" customWidth="1"/>
    <col min="8195" max="8195" width="21.42578125" style="634" customWidth="1"/>
    <col min="8196" max="8448" width="9.140625" style="634"/>
    <col min="8449" max="8449" width="11.85546875" style="634" customWidth="1"/>
    <col min="8450" max="8450" width="67.85546875" style="634" customWidth="1"/>
    <col min="8451" max="8451" width="21.42578125" style="634" customWidth="1"/>
    <col min="8452" max="8704" width="9.140625" style="634"/>
    <col min="8705" max="8705" width="11.85546875" style="634" customWidth="1"/>
    <col min="8706" max="8706" width="67.85546875" style="634" customWidth="1"/>
    <col min="8707" max="8707" width="21.42578125" style="634" customWidth="1"/>
    <col min="8708" max="8960" width="9.140625" style="634"/>
    <col min="8961" max="8961" width="11.85546875" style="634" customWidth="1"/>
    <col min="8962" max="8962" width="67.85546875" style="634" customWidth="1"/>
    <col min="8963" max="8963" width="21.42578125" style="634" customWidth="1"/>
    <col min="8964" max="9216" width="9.140625" style="634"/>
    <col min="9217" max="9217" width="11.85546875" style="634" customWidth="1"/>
    <col min="9218" max="9218" width="67.85546875" style="634" customWidth="1"/>
    <col min="9219" max="9219" width="21.42578125" style="634" customWidth="1"/>
    <col min="9220" max="9472" width="9.140625" style="634"/>
    <col min="9473" max="9473" width="11.85546875" style="634" customWidth="1"/>
    <col min="9474" max="9474" width="67.85546875" style="634" customWidth="1"/>
    <col min="9475" max="9475" width="21.42578125" style="634" customWidth="1"/>
    <col min="9476" max="9728" width="9.140625" style="634"/>
    <col min="9729" max="9729" width="11.85546875" style="634" customWidth="1"/>
    <col min="9730" max="9730" width="67.85546875" style="634" customWidth="1"/>
    <col min="9731" max="9731" width="21.42578125" style="634" customWidth="1"/>
    <col min="9732" max="9984" width="9.140625" style="634"/>
    <col min="9985" max="9985" width="11.85546875" style="634" customWidth="1"/>
    <col min="9986" max="9986" width="67.85546875" style="634" customWidth="1"/>
    <col min="9987" max="9987" width="21.42578125" style="634" customWidth="1"/>
    <col min="9988" max="10240" width="9.140625" style="634"/>
    <col min="10241" max="10241" width="11.85546875" style="634" customWidth="1"/>
    <col min="10242" max="10242" width="67.85546875" style="634" customWidth="1"/>
    <col min="10243" max="10243" width="21.42578125" style="634" customWidth="1"/>
    <col min="10244" max="10496" width="9.140625" style="634"/>
    <col min="10497" max="10497" width="11.85546875" style="634" customWidth="1"/>
    <col min="10498" max="10498" width="67.85546875" style="634" customWidth="1"/>
    <col min="10499" max="10499" width="21.42578125" style="634" customWidth="1"/>
    <col min="10500" max="10752" width="9.140625" style="634"/>
    <col min="10753" max="10753" width="11.85546875" style="634" customWidth="1"/>
    <col min="10754" max="10754" width="67.85546875" style="634" customWidth="1"/>
    <col min="10755" max="10755" width="21.42578125" style="634" customWidth="1"/>
    <col min="10756" max="11008" width="9.140625" style="634"/>
    <col min="11009" max="11009" width="11.85546875" style="634" customWidth="1"/>
    <col min="11010" max="11010" width="67.85546875" style="634" customWidth="1"/>
    <col min="11011" max="11011" width="21.42578125" style="634" customWidth="1"/>
    <col min="11012" max="11264" width="9.140625" style="634"/>
    <col min="11265" max="11265" width="11.85546875" style="634" customWidth="1"/>
    <col min="11266" max="11266" width="67.85546875" style="634" customWidth="1"/>
    <col min="11267" max="11267" width="21.42578125" style="634" customWidth="1"/>
    <col min="11268" max="11520" width="9.140625" style="634"/>
    <col min="11521" max="11521" width="11.85546875" style="634" customWidth="1"/>
    <col min="11522" max="11522" width="67.85546875" style="634" customWidth="1"/>
    <col min="11523" max="11523" width="21.42578125" style="634" customWidth="1"/>
    <col min="11524" max="11776" width="9.140625" style="634"/>
    <col min="11777" max="11777" width="11.85546875" style="634" customWidth="1"/>
    <col min="11778" max="11778" width="67.85546875" style="634" customWidth="1"/>
    <col min="11779" max="11779" width="21.42578125" style="634" customWidth="1"/>
    <col min="11780" max="12032" width="9.140625" style="634"/>
    <col min="12033" max="12033" width="11.85546875" style="634" customWidth="1"/>
    <col min="12034" max="12034" width="67.85546875" style="634" customWidth="1"/>
    <col min="12035" max="12035" width="21.42578125" style="634" customWidth="1"/>
    <col min="12036" max="12288" width="9.140625" style="634"/>
    <col min="12289" max="12289" width="11.85546875" style="634" customWidth="1"/>
    <col min="12290" max="12290" width="67.85546875" style="634" customWidth="1"/>
    <col min="12291" max="12291" width="21.42578125" style="634" customWidth="1"/>
    <col min="12292" max="12544" width="9.140625" style="634"/>
    <col min="12545" max="12545" width="11.85546875" style="634" customWidth="1"/>
    <col min="12546" max="12546" width="67.85546875" style="634" customWidth="1"/>
    <col min="12547" max="12547" width="21.42578125" style="634" customWidth="1"/>
    <col min="12548" max="12800" width="9.140625" style="634"/>
    <col min="12801" max="12801" width="11.85546875" style="634" customWidth="1"/>
    <col min="12802" max="12802" width="67.85546875" style="634" customWidth="1"/>
    <col min="12803" max="12803" width="21.42578125" style="634" customWidth="1"/>
    <col min="12804" max="13056" width="9.140625" style="634"/>
    <col min="13057" max="13057" width="11.85546875" style="634" customWidth="1"/>
    <col min="13058" max="13058" width="67.85546875" style="634" customWidth="1"/>
    <col min="13059" max="13059" width="21.42578125" style="634" customWidth="1"/>
    <col min="13060" max="13312" width="9.140625" style="634"/>
    <col min="13313" max="13313" width="11.85546875" style="634" customWidth="1"/>
    <col min="13314" max="13314" width="67.85546875" style="634" customWidth="1"/>
    <col min="13315" max="13315" width="21.42578125" style="634" customWidth="1"/>
    <col min="13316" max="13568" width="9.140625" style="634"/>
    <col min="13569" max="13569" width="11.85546875" style="634" customWidth="1"/>
    <col min="13570" max="13570" width="67.85546875" style="634" customWidth="1"/>
    <col min="13571" max="13571" width="21.42578125" style="634" customWidth="1"/>
    <col min="13572" max="13824" width="9.140625" style="634"/>
    <col min="13825" max="13825" width="11.85546875" style="634" customWidth="1"/>
    <col min="13826" max="13826" width="67.85546875" style="634" customWidth="1"/>
    <col min="13827" max="13827" width="21.42578125" style="634" customWidth="1"/>
    <col min="13828" max="14080" width="9.140625" style="634"/>
    <col min="14081" max="14081" width="11.85546875" style="634" customWidth="1"/>
    <col min="14082" max="14082" width="67.85546875" style="634" customWidth="1"/>
    <col min="14083" max="14083" width="21.42578125" style="634" customWidth="1"/>
    <col min="14084" max="14336" width="9.140625" style="634"/>
    <col min="14337" max="14337" width="11.85546875" style="634" customWidth="1"/>
    <col min="14338" max="14338" width="67.85546875" style="634" customWidth="1"/>
    <col min="14339" max="14339" width="21.42578125" style="634" customWidth="1"/>
    <col min="14340" max="14592" width="9.140625" style="634"/>
    <col min="14593" max="14593" width="11.85546875" style="634" customWidth="1"/>
    <col min="14594" max="14594" width="67.85546875" style="634" customWidth="1"/>
    <col min="14595" max="14595" width="21.42578125" style="634" customWidth="1"/>
    <col min="14596" max="14848" width="9.140625" style="634"/>
    <col min="14849" max="14849" width="11.85546875" style="634" customWidth="1"/>
    <col min="14850" max="14850" width="67.85546875" style="634" customWidth="1"/>
    <col min="14851" max="14851" width="21.42578125" style="634" customWidth="1"/>
    <col min="14852" max="15104" width="9.140625" style="634"/>
    <col min="15105" max="15105" width="11.85546875" style="634" customWidth="1"/>
    <col min="15106" max="15106" width="67.85546875" style="634" customWidth="1"/>
    <col min="15107" max="15107" width="21.42578125" style="634" customWidth="1"/>
    <col min="15108" max="15360" width="9.140625" style="634"/>
    <col min="15361" max="15361" width="11.85546875" style="634" customWidth="1"/>
    <col min="15362" max="15362" width="67.85546875" style="634" customWidth="1"/>
    <col min="15363" max="15363" width="21.42578125" style="634" customWidth="1"/>
    <col min="15364" max="15616" width="9.140625" style="634"/>
    <col min="15617" max="15617" width="11.85546875" style="634" customWidth="1"/>
    <col min="15618" max="15618" width="67.85546875" style="634" customWidth="1"/>
    <col min="15619" max="15619" width="21.42578125" style="634" customWidth="1"/>
    <col min="15620" max="15872" width="9.140625" style="634"/>
    <col min="15873" max="15873" width="11.85546875" style="634" customWidth="1"/>
    <col min="15874" max="15874" width="67.85546875" style="634" customWidth="1"/>
    <col min="15875" max="15875" width="21.42578125" style="634" customWidth="1"/>
    <col min="15876" max="16128" width="9.140625" style="634"/>
    <col min="16129" max="16129" width="11.85546875" style="634" customWidth="1"/>
    <col min="16130" max="16130" width="67.85546875" style="634" customWidth="1"/>
    <col min="16131" max="16131" width="21.42578125" style="634" customWidth="1"/>
    <col min="16132" max="16384" width="9.140625" style="634"/>
  </cols>
  <sheetData>
    <row r="1" spans="1:3" s="630" customFormat="1" ht="15.75" thickBot="1" x14ac:dyDescent="0.3">
      <c r="A1" s="734" t="s">
        <v>576</v>
      </c>
      <c r="B1" s="734"/>
      <c r="C1" s="734"/>
    </row>
    <row r="2" spans="1:3" s="415" customFormat="1" ht="24" x14ac:dyDescent="0.25">
      <c r="A2" s="409" t="s">
        <v>472</v>
      </c>
      <c r="B2" s="631" t="str">
        <f>'[1]KV_9.5.sz.mell'!B2</f>
        <v>Demecser Város Önkormányzata Konyha és Étterem</v>
      </c>
      <c r="C2" s="411" t="s">
        <v>503</v>
      </c>
    </row>
    <row r="3" spans="1:3" s="415" customFormat="1" ht="12.75" thickBot="1" x14ac:dyDescent="0.3">
      <c r="A3" s="412" t="s">
        <v>430</v>
      </c>
      <c r="B3" s="632" t="s">
        <v>500</v>
      </c>
      <c r="C3" s="414" t="s">
        <v>463</v>
      </c>
    </row>
    <row r="4" spans="1:3" s="415" customFormat="1" ht="15.95" customHeight="1" thickBot="1" x14ac:dyDescent="0.25">
      <c r="C4" s="633"/>
    </row>
    <row r="5" spans="1:3" ht="12.75" thickBot="1" x14ac:dyDescent="0.3">
      <c r="A5" s="417" t="s">
        <v>432</v>
      </c>
      <c r="B5" s="418" t="s">
        <v>433</v>
      </c>
      <c r="C5" s="419" t="s">
        <v>405</v>
      </c>
    </row>
    <row r="6" spans="1:3" s="635" customFormat="1" ht="12.95" customHeight="1" thickBot="1" x14ac:dyDescent="0.3">
      <c r="A6" s="432"/>
      <c r="B6" s="451" t="s">
        <v>5</v>
      </c>
      <c r="C6" s="453" t="s">
        <v>6</v>
      </c>
    </row>
    <row r="7" spans="1:3" s="635" customFormat="1" ht="15.95" customHeight="1" thickBot="1" x14ac:dyDescent="0.3">
      <c r="A7" s="366"/>
      <c r="B7" s="367" t="s">
        <v>272</v>
      </c>
      <c r="C7" s="379"/>
    </row>
    <row r="8" spans="1:3" s="638" customFormat="1" ht="12" customHeight="1" thickBot="1" x14ac:dyDescent="0.3">
      <c r="A8" s="432" t="s">
        <v>7</v>
      </c>
      <c r="B8" s="636" t="s">
        <v>473</v>
      </c>
      <c r="C8" s="637">
        <f>SUM(C9:C19)</f>
        <v>72050387</v>
      </c>
    </row>
    <row r="9" spans="1:3" s="638" customFormat="1" ht="12" customHeight="1" x14ac:dyDescent="0.25">
      <c r="A9" s="639" t="s">
        <v>9</v>
      </c>
      <c r="B9" s="531" t="s">
        <v>68</v>
      </c>
      <c r="C9" s="640">
        <v>52000</v>
      </c>
    </row>
    <row r="10" spans="1:3" s="638" customFormat="1" ht="12" customHeight="1" x14ac:dyDescent="0.25">
      <c r="A10" s="641" t="s">
        <v>11</v>
      </c>
      <c r="B10" s="533" t="s">
        <v>70</v>
      </c>
      <c r="C10" s="642">
        <v>44541105</v>
      </c>
    </row>
    <row r="11" spans="1:3" s="638" customFormat="1" ht="12" customHeight="1" x14ac:dyDescent="0.25">
      <c r="A11" s="641" t="s">
        <v>13</v>
      </c>
      <c r="B11" s="533" t="s">
        <v>72</v>
      </c>
      <c r="C11" s="642"/>
    </row>
    <row r="12" spans="1:3" s="638" customFormat="1" ht="12" customHeight="1" x14ac:dyDescent="0.25">
      <c r="A12" s="641" t="s">
        <v>15</v>
      </c>
      <c r="B12" s="533" t="s">
        <v>74</v>
      </c>
      <c r="C12" s="642"/>
    </row>
    <row r="13" spans="1:3" s="638" customFormat="1" ht="12" customHeight="1" x14ac:dyDescent="0.25">
      <c r="A13" s="641" t="s">
        <v>17</v>
      </c>
      <c r="B13" s="533" t="s">
        <v>76</v>
      </c>
      <c r="C13" s="642">
        <v>12417513</v>
      </c>
    </row>
    <row r="14" spans="1:3" s="638" customFormat="1" ht="12" customHeight="1" x14ac:dyDescent="0.25">
      <c r="A14" s="641" t="s">
        <v>19</v>
      </c>
      <c r="B14" s="533" t="s">
        <v>474</v>
      </c>
      <c r="C14" s="642">
        <v>15039769</v>
      </c>
    </row>
    <row r="15" spans="1:3" s="638" customFormat="1" ht="12" customHeight="1" x14ac:dyDescent="0.25">
      <c r="A15" s="641" t="s">
        <v>184</v>
      </c>
      <c r="B15" s="551" t="s">
        <v>475</v>
      </c>
      <c r="C15" s="642"/>
    </row>
    <row r="16" spans="1:3" s="638" customFormat="1" ht="12" customHeight="1" x14ac:dyDescent="0.25">
      <c r="A16" s="641" t="s">
        <v>186</v>
      </c>
      <c r="B16" s="533" t="s">
        <v>476</v>
      </c>
      <c r="C16" s="643"/>
    </row>
    <row r="17" spans="1:3" s="644" customFormat="1" ht="12" customHeight="1" x14ac:dyDescent="0.25">
      <c r="A17" s="641" t="s">
        <v>188</v>
      </c>
      <c r="B17" s="533" t="s">
        <v>84</v>
      </c>
      <c r="C17" s="642"/>
    </row>
    <row r="18" spans="1:3" s="644" customFormat="1" ht="12" customHeight="1" x14ac:dyDescent="0.25">
      <c r="A18" s="641" t="s">
        <v>190</v>
      </c>
      <c r="B18" s="533" t="s">
        <v>86</v>
      </c>
      <c r="C18" s="645"/>
    </row>
    <row r="19" spans="1:3" s="644" customFormat="1" ht="12" customHeight="1" thickBot="1" x14ac:dyDescent="0.3">
      <c r="A19" s="641" t="s">
        <v>192</v>
      </c>
      <c r="B19" s="551" t="s">
        <v>88</v>
      </c>
      <c r="C19" s="645"/>
    </row>
    <row r="20" spans="1:3" s="638" customFormat="1" ht="12" customHeight="1" thickBot="1" x14ac:dyDescent="0.3">
      <c r="A20" s="432" t="s">
        <v>21</v>
      </c>
      <c r="B20" s="636" t="s">
        <v>477</v>
      </c>
      <c r="C20" s="637">
        <f>SUM(C21:C23)</f>
        <v>0</v>
      </c>
    </row>
    <row r="21" spans="1:3" s="644" customFormat="1" ht="12" customHeight="1" x14ac:dyDescent="0.25">
      <c r="A21" s="641" t="s">
        <v>23</v>
      </c>
      <c r="B21" s="550" t="s">
        <v>24</v>
      </c>
      <c r="C21" s="642"/>
    </row>
    <row r="22" spans="1:3" s="644" customFormat="1" ht="12" customHeight="1" x14ac:dyDescent="0.25">
      <c r="A22" s="641" t="s">
        <v>25</v>
      </c>
      <c r="B22" s="533" t="s">
        <v>478</v>
      </c>
      <c r="C22" s="642"/>
    </row>
    <row r="23" spans="1:3" s="644" customFormat="1" ht="12" customHeight="1" x14ac:dyDescent="0.25">
      <c r="A23" s="641" t="s">
        <v>27</v>
      </c>
      <c r="B23" s="533" t="s">
        <v>479</v>
      </c>
      <c r="C23" s="642"/>
    </row>
    <row r="24" spans="1:3" s="644" customFormat="1" ht="12" customHeight="1" thickBot="1" x14ac:dyDescent="0.3">
      <c r="A24" s="641" t="s">
        <v>29</v>
      </c>
      <c r="B24" s="533" t="s">
        <v>504</v>
      </c>
      <c r="C24" s="642"/>
    </row>
    <row r="25" spans="1:3" s="644" customFormat="1" ht="12" customHeight="1" thickBot="1" x14ac:dyDescent="0.3">
      <c r="A25" s="646" t="s">
        <v>35</v>
      </c>
      <c r="B25" s="549" t="s">
        <v>282</v>
      </c>
      <c r="C25" s="647"/>
    </row>
    <row r="26" spans="1:3" s="644" customFormat="1" ht="12" customHeight="1" thickBot="1" x14ac:dyDescent="0.3">
      <c r="A26" s="646" t="s">
        <v>232</v>
      </c>
      <c r="B26" s="549" t="s">
        <v>505</v>
      </c>
      <c r="C26" s="637">
        <f>+C27+C28</f>
        <v>0</v>
      </c>
    </row>
    <row r="27" spans="1:3" s="644" customFormat="1" ht="12" customHeight="1" x14ac:dyDescent="0.25">
      <c r="A27" s="648" t="s">
        <v>51</v>
      </c>
      <c r="B27" s="649" t="s">
        <v>478</v>
      </c>
      <c r="C27" s="650"/>
    </row>
    <row r="28" spans="1:3" s="644" customFormat="1" ht="12" customHeight="1" x14ac:dyDescent="0.25">
      <c r="A28" s="648" t="s">
        <v>53</v>
      </c>
      <c r="B28" s="651" t="s">
        <v>482</v>
      </c>
      <c r="C28" s="654"/>
    </row>
    <row r="29" spans="1:3" s="644" customFormat="1" ht="12" customHeight="1" thickBot="1" x14ac:dyDescent="0.3">
      <c r="A29" s="641" t="s">
        <v>55</v>
      </c>
      <c r="B29" s="652" t="s">
        <v>506</v>
      </c>
      <c r="C29" s="653"/>
    </row>
    <row r="30" spans="1:3" s="644" customFormat="1" ht="12" customHeight="1" thickBot="1" x14ac:dyDescent="0.3">
      <c r="A30" s="646" t="s">
        <v>65</v>
      </c>
      <c r="B30" s="549" t="s">
        <v>484</v>
      </c>
      <c r="C30" s="637">
        <f>+C31+C32+C33</f>
        <v>0</v>
      </c>
    </row>
    <row r="31" spans="1:3" s="644" customFormat="1" ht="12" customHeight="1" x14ac:dyDescent="0.25">
      <c r="A31" s="648" t="s">
        <v>67</v>
      </c>
      <c r="B31" s="649" t="s">
        <v>92</v>
      </c>
      <c r="C31" s="650"/>
    </row>
    <row r="32" spans="1:3" s="644" customFormat="1" ht="12" customHeight="1" x14ac:dyDescent="0.25">
      <c r="A32" s="648" t="s">
        <v>69</v>
      </c>
      <c r="B32" s="651" t="s">
        <v>94</v>
      </c>
      <c r="C32" s="654"/>
    </row>
    <row r="33" spans="1:3" s="644" customFormat="1" ht="12" customHeight="1" thickBot="1" x14ac:dyDescent="0.3">
      <c r="A33" s="641" t="s">
        <v>71</v>
      </c>
      <c r="B33" s="652" t="s">
        <v>96</v>
      </c>
      <c r="C33" s="653"/>
    </row>
    <row r="34" spans="1:3" s="638" customFormat="1" ht="12" customHeight="1" thickBot="1" x14ac:dyDescent="0.3">
      <c r="A34" s="646" t="s">
        <v>89</v>
      </c>
      <c r="B34" s="549" t="s">
        <v>284</v>
      </c>
      <c r="C34" s="647"/>
    </row>
    <row r="35" spans="1:3" s="638" customFormat="1" ht="12" customHeight="1" thickBot="1" x14ac:dyDescent="0.3">
      <c r="A35" s="646" t="s">
        <v>249</v>
      </c>
      <c r="B35" s="549" t="s">
        <v>485</v>
      </c>
      <c r="C35" s="655"/>
    </row>
    <row r="36" spans="1:3" s="638" customFormat="1" ht="12" customHeight="1" thickBot="1" x14ac:dyDescent="0.3">
      <c r="A36" s="432" t="s">
        <v>111</v>
      </c>
      <c r="B36" s="549" t="s">
        <v>507</v>
      </c>
      <c r="C36" s="656">
        <f>+C8+C20+C25+C26+C30+C34+C35</f>
        <v>72050387</v>
      </c>
    </row>
    <row r="37" spans="1:3" s="638" customFormat="1" ht="12" customHeight="1" thickBot="1" x14ac:dyDescent="0.3">
      <c r="A37" s="657" t="s">
        <v>258</v>
      </c>
      <c r="B37" s="549" t="s">
        <v>487</v>
      </c>
      <c r="C37" s="656">
        <f>+C38+C39+C40</f>
        <v>70216751</v>
      </c>
    </row>
    <row r="38" spans="1:3" s="638" customFormat="1" ht="12" customHeight="1" x14ac:dyDescent="0.25">
      <c r="A38" s="648" t="s">
        <v>488</v>
      </c>
      <c r="B38" s="649" t="s">
        <v>340</v>
      </c>
      <c r="C38" s="650">
        <v>2158513</v>
      </c>
    </row>
    <row r="39" spans="1:3" s="638" customFormat="1" ht="12" customHeight="1" x14ac:dyDescent="0.25">
      <c r="A39" s="648" t="s">
        <v>489</v>
      </c>
      <c r="B39" s="651" t="s">
        <v>490</v>
      </c>
      <c r="C39" s="654"/>
    </row>
    <row r="40" spans="1:3" s="644" customFormat="1" ht="12" customHeight="1" thickBot="1" x14ac:dyDescent="0.3">
      <c r="A40" s="641" t="s">
        <v>491</v>
      </c>
      <c r="B40" s="652" t="s">
        <v>492</v>
      </c>
      <c r="C40" s="653">
        <v>68058238</v>
      </c>
    </row>
    <row r="41" spans="1:3" s="644" customFormat="1" ht="15.2" customHeight="1" thickBot="1" x14ac:dyDescent="0.25">
      <c r="A41" s="657" t="s">
        <v>260</v>
      </c>
      <c r="B41" s="397" t="s">
        <v>493</v>
      </c>
      <c r="C41" s="612">
        <f>+C36+C37</f>
        <v>142267138</v>
      </c>
    </row>
    <row r="42" spans="1:3" s="644" customFormat="1" ht="15.2" customHeight="1" x14ac:dyDescent="0.25">
      <c r="A42" s="610"/>
      <c r="B42" s="340"/>
      <c r="C42" s="611"/>
    </row>
    <row r="43" spans="1:3" ht="12.75" thickBot="1" x14ac:dyDescent="0.3">
      <c r="A43" s="658"/>
      <c r="B43" s="644"/>
      <c r="C43" s="659"/>
    </row>
    <row r="44" spans="1:3" s="635" customFormat="1" ht="16.5" customHeight="1" thickBot="1" x14ac:dyDescent="0.3">
      <c r="A44" s="417"/>
      <c r="B44" s="343" t="s">
        <v>273</v>
      </c>
      <c r="C44" s="612"/>
    </row>
    <row r="45" spans="1:3" s="638" customFormat="1" ht="12" customHeight="1" thickBot="1" x14ac:dyDescent="0.3">
      <c r="A45" s="646" t="s">
        <v>7</v>
      </c>
      <c r="B45" s="549" t="s">
        <v>494</v>
      </c>
      <c r="C45" s="637">
        <f>SUM(C46:C50)</f>
        <v>137267138</v>
      </c>
    </row>
    <row r="46" spans="1:3" ht="12" customHeight="1" x14ac:dyDescent="0.25">
      <c r="A46" s="641" t="s">
        <v>9</v>
      </c>
      <c r="B46" s="550" t="s">
        <v>177</v>
      </c>
      <c r="C46" s="650">
        <v>43822447</v>
      </c>
    </row>
    <row r="47" spans="1:3" ht="12" customHeight="1" x14ac:dyDescent="0.25">
      <c r="A47" s="641" t="s">
        <v>11</v>
      </c>
      <c r="B47" s="533" t="s">
        <v>178</v>
      </c>
      <c r="C47" s="660">
        <v>6695373</v>
      </c>
    </row>
    <row r="48" spans="1:3" ht="12" customHeight="1" x14ac:dyDescent="0.25">
      <c r="A48" s="641" t="s">
        <v>13</v>
      </c>
      <c r="B48" s="533" t="s">
        <v>179</v>
      </c>
      <c r="C48" s="660">
        <v>86749318</v>
      </c>
    </row>
    <row r="49" spans="1:3" ht="12" customHeight="1" x14ac:dyDescent="0.25">
      <c r="A49" s="641" t="s">
        <v>15</v>
      </c>
      <c r="B49" s="533" t="s">
        <v>180</v>
      </c>
      <c r="C49" s="660"/>
    </row>
    <row r="50" spans="1:3" ht="12" customHeight="1" thickBot="1" x14ac:dyDescent="0.3">
      <c r="A50" s="641" t="s">
        <v>17</v>
      </c>
      <c r="B50" s="533" t="s">
        <v>182</v>
      </c>
      <c r="C50" s="660"/>
    </row>
    <row r="51" spans="1:3" ht="12" customHeight="1" thickBot="1" x14ac:dyDescent="0.3">
      <c r="A51" s="646" t="s">
        <v>21</v>
      </c>
      <c r="B51" s="549" t="s">
        <v>495</v>
      </c>
      <c r="C51" s="637">
        <f>SUM(C52:C54)</f>
        <v>5000000</v>
      </c>
    </row>
    <row r="52" spans="1:3" s="638" customFormat="1" ht="12" customHeight="1" x14ac:dyDescent="0.25">
      <c r="A52" s="641" t="s">
        <v>23</v>
      </c>
      <c r="B52" s="550" t="s">
        <v>213</v>
      </c>
      <c r="C52" s="650">
        <v>5000000</v>
      </c>
    </row>
    <row r="53" spans="1:3" ht="12" customHeight="1" x14ac:dyDescent="0.25">
      <c r="A53" s="641" t="s">
        <v>25</v>
      </c>
      <c r="B53" s="533" t="s">
        <v>215</v>
      </c>
      <c r="C53" s="660"/>
    </row>
    <row r="54" spans="1:3" ht="12" customHeight="1" x14ac:dyDescent="0.25">
      <c r="A54" s="641" t="s">
        <v>27</v>
      </c>
      <c r="B54" s="533" t="s">
        <v>496</v>
      </c>
      <c r="C54" s="660"/>
    </row>
    <row r="55" spans="1:3" ht="12" customHeight="1" thickBot="1" x14ac:dyDescent="0.3">
      <c r="A55" s="641" t="s">
        <v>29</v>
      </c>
      <c r="B55" s="533" t="s">
        <v>497</v>
      </c>
      <c r="C55" s="660"/>
    </row>
    <row r="56" spans="1:3" ht="15.2" customHeight="1" thickBot="1" x14ac:dyDescent="0.3">
      <c r="A56" s="646" t="s">
        <v>35</v>
      </c>
      <c r="B56" s="549" t="s">
        <v>498</v>
      </c>
      <c r="C56" s="647"/>
    </row>
    <row r="57" spans="1:3" ht="12.75" thickBot="1" x14ac:dyDescent="0.3">
      <c r="A57" s="646" t="s">
        <v>232</v>
      </c>
      <c r="B57" s="402" t="s">
        <v>499</v>
      </c>
      <c r="C57" s="661">
        <f>+C45+C51+C56</f>
        <v>142267138</v>
      </c>
    </row>
    <row r="58" spans="1:3" ht="15.2" customHeight="1" thickBot="1" x14ac:dyDescent="0.3">
      <c r="C58" s="663">
        <f>C41-C57</f>
        <v>0</v>
      </c>
    </row>
    <row r="59" spans="1:3" ht="14.45" customHeight="1" thickBot="1" x14ac:dyDescent="0.3">
      <c r="A59" s="623" t="s">
        <v>460</v>
      </c>
      <c r="B59" s="624"/>
      <c r="C59" s="625">
        <v>15</v>
      </c>
    </row>
    <row r="60" spans="1:3" ht="12.75" thickBot="1" x14ac:dyDescent="0.3">
      <c r="A60" s="623" t="s">
        <v>461</v>
      </c>
      <c r="B60" s="624"/>
      <c r="C60" s="625">
        <v>0</v>
      </c>
    </row>
  </sheetData>
  <mergeCells count="1">
    <mergeCell ref="A1:C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workbookViewId="0">
      <selection activeCell="B1" sqref="B1:C1"/>
    </sheetView>
  </sheetViews>
  <sheetFormatPr defaultRowHeight="15" x14ac:dyDescent="0.25"/>
  <cols>
    <col min="1" max="1" width="11.85546875" style="404" customWidth="1"/>
    <col min="2" max="2" width="67.85546875" style="377" customWidth="1"/>
    <col min="3" max="3" width="21.42578125" style="377" customWidth="1"/>
    <col min="4" max="256" width="9.140625" style="377"/>
    <col min="257" max="257" width="11.85546875" style="377" customWidth="1"/>
    <col min="258" max="258" width="67.85546875" style="377" customWidth="1"/>
    <col min="259" max="259" width="21.42578125" style="377" customWidth="1"/>
    <col min="260" max="512" width="9.140625" style="377"/>
    <col min="513" max="513" width="11.85546875" style="377" customWidth="1"/>
    <col min="514" max="514" width="67.85546875" style="377" customWidth="1"/>
    <col min="515" max="515" width="21.42578125" style="377" customWidth="1"/>
    <col min="516" max="768" width="9.140625" style="377"/>
    <col min="769" max="769" width="11.85546875" style="377" customWidth="1"/>
    <col min="770" max="770" width="67.85546875" style="377" customWidth="1"/>
    <col min="771" max="771" width="21.42578125" style="377" customWidth="1"/>
    <col min="772" max="1024" width="9.140625" style="377"/>
    <col min="1025" max="1025" width="11.85546875" style="377" customWidth="1"/>
    <col min="1026" max="1026" width="67.85546875" style="377" customWidth="1"/>
    <col min="1027" max="1027" width="21.42578125" style="377" customWidth="1"/>
    <col min="1028" max="1280" width="9.140625" style="377"/>
    <col min="1281" max="1281" width="11.85546875" style="377" customWidth="1"/>
    <col min="1282" max="1282" width="67.85546875" style="377" customWidth="1"/>
    <col min="1283" max="1283" width="21.42578125" style="377" customWidth="1"/>
    <col min="1284" max="1536" width="9.140625" style="377"/>
    <col min="1537" max="1537" width="11.85546875" style="377" customWidth="1"/>
    <col min="1538" max="1538" width="67.85546875" style="377" customWidth="1"/>
    <col min="1539" max="1539" width="21.42578125" style="377" customWidth="1"/>
    <col min="1540" max="1792" width="9.140625" style="377"/>
    <col min="1793" max="1793" width="11.85546875" style="377" customWidth="1"/>
    <col min="1794" max="1794" width="67.85546875" style="377" customWidth="1"/>
    <col min="1795" max="1795" width="21.42578125" style="377" customWidth="1"/>
    <col min="1796" max="2048" width="9.140625" style="377"/>
    <col min="2049" max="2049" width="11.85546875" style="377" customWidth="1"/>
    <col min="2050" max="2050" width="67.85546875" style="377" customWidth="1"/>
    <col min="2051" max="2051" width="21.42578125" style="377" customWidth="1"/>
    <col min="2052" max="2304" width="9.140625" style="377"/>
    <col min="2305" max="2305" width="11.85546875" style="377" customWidth="1"/>
    <col min="2306" max="2306" width="67.85546875" style="377" customWidth="1"/>
    <col min="2307" max="2307" width="21.42578125" style="377" customWidth="1"/>
    <col min="2308" max="2560" width="9.140625" style="377"/>
    <col min="2561" max="2561" width="11.85546875" style="377" customWidth="1"/>
    <col min="2562" max="2562" width="67.85546875" style="377" customWidth="1"/>
    <col min="2563" max="2563" width="21.42578125" style="377" customWidth="1"/>
    <col min="2564" max="2816" width="9.140625" style="377"/>
    <col min="2817" max="2817" width="11.85546875" style="377" customWidth="1"/>
    <col min="2818" max="2818" width="67.85546875" style="377" customWidth="1"/>
    <col min="2819" max="2819" width="21.42578125" style="377" customWidth="1"/>
    <col min="2820" max="3072" width="9.140625" style="377"/>
    <col min="3073" max="3073" width="11.85546875" style="377" customWidth="1"/>
    <col min="3074" max="3074" width="67.85546875" style="377" customWidth="1"/>
    <col min="3075" max="3075" width="21.42578125" style="377" customWidth="1"/>
    <col min="3076" max="3328" width="9.140625" style="377"/>
    <col min="3329" max="3329" width="11.85546875" style="377" customWidth="1"/>
    <col min="3330" max="3330" width="67.85546875" style="377" customWidth="1"/>
    <col min="3331" max="3331" width="21.42578125" style="377" customWidth="1"/>
    <col min="3332" max="3584" width="9.140625" style="377"/>
    <col min="3585" max="3585" width="11.85546875" style="377" customWidth="1"/>
    <col min="3586" max="3586" width="67.85546875" style="377" customWidth="1"/>
    <col min="3587" max="3587" width="21.42578125" style="377" customWidth="1"/>
    <col min="3588" max="3840" width="9.140625" style="377"/>
    <col min="3841" max="3841" width="11.85546875" style="377" customWidth="1"/>
    <col min="3842" max="3842" width="67.85546875" style="377" customWidth="1"/>
    <col min="3843" max="3843" width="21.42578125" style="377" customWidth="1"/>
    <col min="3844" max="4096" width="9.140625" style="377"/>
    <col min="4097" max="4097" width="11.85546875" style="377" customWidth="1"/>
    <col min="4098" max="4098" width="67.85546875" style="377" customWidth="1"/>
    <col min="4099" max="4099" width="21.42578125" style="377" customWidth="1"/>
    <col min="4100" max="4352" width="9.140625" style="377"/>
    <col min="4353" max="4353" width="11.85546875" style="377" customWidth="1"/>
    <col min="4354" max="4354" width="67.85546875" style="377" customWidth="1"/>
    <col min="4355" max="4355" width="21.42578125" style="377" customWidth="1"/>
    <col min="4356" max="4608" width="9.140625" style="377"/>
    <col min="4609" max="4609" width="11.85546875" style="377" customWidth="1"/>
    <col min="4610" max="4610" width="67.85546875" style="377" customWidth="1"/>
    <col min="4611" max="4611" width="21.42578125" style="377" customWidth="1"/>
    <col min="4612" max="4864" width="9.140625" style="377"/>
    <col min="4865" max="4865" width="11.85546875" style="377" customWidth="1"/>
    <col min="4866" max="4866" width="67.85546875" style="377" customWidth="1"/>
    <col min="4867" max="4867" width="21.42578125" style="377" customWidth="1"/>
    <col min="4868" max="5120" width="9.140625" style="377"/>
    <col min="5121" max="5121" width="11.85546875" style="377" customWidth="1"/>
    <col min="5122" max="5122" width="67.85546875" style="377" customWidth="1"/>
    <col min="5123" max="5123" width="21.42578125" style="377" customWidth="1"/>
    <col min="5124" max="5376" width="9.140625" style="377"/>
    <col min="5377" max="5377" width="11.85546875" style="377" customWidth="1"/>
    <col min="5378" max="5378" width="67.85546875" style="377" customWidth="1"/>
    <col min="5379" max="5379" width="21.42578125" style="377" customWidth="1"/>
    <col min="5380" max="5632" width="9.140625" style="377"/>
    <col min="5633" max="5633" width="11.85546875" style="377" customWidth="1"/>
    <col min="5634" max="5634" width="67.85546875" style="377" customWidth="1"/>
    <col min="5635" max="5635" width="21.42578125" style="377" customWidth="1"/>
    <col min="5636" max="5888" width="9.140625" style="377"/>
    <col min="5889" max="5889" width="11.85546875" style="377" customWidth="1"/>
    <col min="5890" max="5890" width="67.85546875" style="377" customWidth="1"/>
    <col min="5891" max="5891" width="21.42578125" style="377" customWidth="1"/>
    <col min="5892" max="6144" width="9.140625" style="377"/>
    <col min="6145" max="6145" width="11.85546875" style="377" customWidth="1"/>
    <col min="6146" max="6146" width="67.85546875" style="377" customWidth="1"/>
    <col min="6147" max="6147" width="21.42578125" style="377" customWidth="1"/>
    <col min="6148" max="6400" width="9.140625" style="377"/>
    <col min="6401" max="6401" width="11.85546875" style="377" customWidth="1"/>
    <col min="6402" max="6402" width="67.85546875" style="377" customWidth="1"/>
    <col min="6403" max="6403" width="21.42578125" style="377" customWidth="1"/>
    <col min="6404" max="6656" width="9.140625" style="377"/>
    <col min="6657" max="6657" width="11.85546875" style="377" customWidth="1"/>
    <col min="6658" max="6658" width="67.85546875" style="377" customWidth="1"/>
    <col min="6659" max="6659" width="21.42578125" style="377" customWidth="1"/>
    <col min="6660" max="6912" width="9.140625" style="377"/>
    <col min="6913" max="6913" width="11.85546875" style="377" customWidth="1"/>
    <col min="6914" max="6914" width="67.85546875" style="377" customWidth="1"/>
    <col min="6915" max="6915" width="21.42578125" style="377" customWidth="1"/>
    <col min="6916" max="7168" width="9.140625" style="377"/>
    <col min="7169" max="7169" width="11.85546875" style="377" customWidth="1"/>
    <col min="7170" max="7170" width="67.85546875" style="377" customWidth="1"/>
    <col min="7171" max="7171" width="21.42578125" style="377" customWidth="1"/>
    <col min="7172" max="7424" width="9.140625" style="377"/>
    <col min="7425" max="7425" width="11.85546875" style="377" customWidth="1"/>
    <col min="7426" max="7426" width="67.85546875" style="377" customWidth="1"/>
    <col min="7427" max="7427" width="21.42578125" style="377" customWidth="1"/>
    <col min="7428" max="7680" width="9.140625" style="377"/>
    <col min="7681" max="7681" width="11.85546875" style="377" customWidth="1"/>
    <col min="7682" max="7682" width="67.85546875" style="377" customWidth="1"/>
    <col min="7683" max="7683" width="21.42578125" style="377" customWidth="1"/>
    <col min="7684" max="7936" width="9.140625" style="377"/>
    <col min="7937" max="7937" width="11.85546875" style="377" customWidth="1"/>
    <col min="7938" max="7938" width="67.85546875" style="377" customWidth="1"/>
    <col min="7939" max="7939" width="21.42578125" style="377" customWidth="1"/>
    <col min="7940" max="8192" width="9.140625" style="377"/>
    <col min="8193" max="8193" width="11.85546875" style="377" customWidth="1"/>
    <col min="8194" max="8194" width="67.85546875" style="377" customWidth="1"/>
    <col min="8195" max="8195" width="21.42578125" style="377" customWidth="1"/>
    <col min="8196" max="8448" width="9.140625" style="377"/>
    <col min="8449" max="8449" width="11.85546875" style="377" customWidth="1"/>
    <col min="8450" max="8450" width="67.85546875" style="377" customWidth="1"/>
    <col min="8451" max="8451" width="21.42578125" style="377" customWidth="1"/>
    <col min="8452" max="8704" width="9.140625" style="377"/>
    <col min="8705" max="8705" width="11.85546875" style="377" customWidth="1"/>
    <col min="8706" max="8706" width="67.85546875" style="377" customWidth="1"/>
    <col min="8707" max="8707" width="21.42578125" style="377" customWidth="1"/>
    <col min="8708" max="8960" width="9.140625" style="377"/>
    <col min="8961" max="8961" width="11.85546875" style="377" customWidth="1"/>
    <col min="8962" max="8962" width="67.85546875" style="377" customWidth="1"/>
    <col min="8963" max="8963" width="21.42578125" style="377" customWidth="1"/>
    <col min="8964" max="9216" width="9.140625" style="377"/>
    <col min="9217" max="9217" width="11.85546875" style="377" customWidth="1"/>
    <col min="9218" max="9218" width="67.85546875" style="377" customWidth="1"/>
    <col min="9219" max="9219" width="21.42578125" style="377" customWidth="1"/>
    <col min="9220" max="9472" width="9.140625" style="377"/>
    <col min="9473" max="9473" width="11.85546875" style="377" customWidth="1"/>
    <col min="9474" max="9474" width="67.85546875" style="377" customWidth="1"/>
    <col min="9475" max="9475" width="21.42578125" style="377" customWidth="1"/>
    <col min="9476" max="9728" width="9.140625" style="377"/>
    <col min="9729" max="9729" width="11.85546875" style="377" customWidth="1"/>
    <col min="9730" max="9730" width="67.85546875" style="377" customWidth="1"/>
    <col min="9731" max="9731" width="21.42578125" style="377" customWidth="1"/>
    <col min="9732" max="9984" width="9.140625" style="377"/>
    <col min="9985" max="9985" width="11.85546875" style="377" customWidth="1"/>
    <col min="9986" max="9986" width="67.85546875" style="377" customWidth="1"/>
    <col min="9987" max="9987" width="21.42578125" style="377" customWidth="1"/>
    <col min="9988" max="10240" width="9.140625" style="377"/>
    <col min="10241" max="10241" width="11.85546875" style="377" customWidth="1"/>
    <col min="10242" max="10242" width="67.85546875" style="377" customWidth="1"/>
    <col min="10243" max="10243" width="21.42578125" style="377" customWidth="1"/>
    <col min="10244" max="10496" width="9.140625" style="377"/>
    <col min="10497" max="10497" width="11.85546875" style="377" customWidth="1"/>
    <col min="10498" max="10498" width="67.85546875" style="377" customWidth="1"/>
    <col min="10499" max="10499" width="21.42578125" style="377" customWidth="1"/>
    <col min="10500" max="10752" width="9.140625" style="377"/>
    <col min="10753" max="10753" width="11.85546875" style="377" customWidth="1"/>
    <col min="10754" max="10754" width="67.85546875" style="377" customWidth="1"/>
    <col min="10755" max="10755" width="21.42578125" style="377" customWidth="1"/>
    <col min="10756" max="11008" width="9.140625" style="377"/>
    <col min="11009" max="11009" width="11.85546875" style="377" customWidth="1"/>
    <col min="11010" max="11010" width="67.85546875" style="377" customWidth="1"/>
    <col min="11011" max="11011" width="21.42578125" style="377" customWidth="1"/>
    <col min="11012" max="11264" width="9.140625" style="377"/>
    <col min="11265" max="11265" width="11.85546875" style="377" customWidth="1"/>
    <col min="11266" max="11266" width="67.85546875" style="377" customWidth="1"/>
    <col min="11267" max="11267" width="21.42578125" style="377" customWidth="1"/>
    <col min="11268" max="11520" width="9.140625" style="377"/>
    <col min="11521" max="11521" width="11.85546875" style="377" customWidth="1"/>
    <col min="11522" max="11522" width="67.85546875" style="377" customWidth="1"/>
    <col min="11523" max="11523" width="21.42578125" style="377" customWidth="1"/>
    <col min="11524" max="11776" width="9.140625" style="377"/>
    <col min="11777" max="11777" width="11.85546875" style="377" customWidth="1"/>
    <col min="11778" max="11778" width="67.85546875" style="377" customWidth="1"/>
    <col min="11779" max="11779" width="21.42578125" style="377" customWidth="1"/>
    <col min="11780" max="12032" width="9.140625" style="377"/>
    <col min="12033" max="12033" width="11.85546875" style="377" customWidth="1"/>
    <col min="12034" max="12034" width="67.85546875" style="377" customWidth="1"/>
    <col min="12035" max="12035" width="21.42578125" style="377" customWidth="1"/>
    <col min="12036" max="12288" width="9.140625" style="377"/>
    <col min="12289" max="12289" width="11.85546875" style="377" customWidth="1"/>
    <col min="12290" max="12290" width="67.85546875" style="377" customWidth="1"/>
    <col min="12291" max="12291" width="21.42578125" style="377" customWidth="1"/>
    <col min="12292" max="12544" width="9.140625" style="377"/>
    <col min="12545" max="12545" width="11.85546875" style="377" customWidth="1"/>
    <col min="12546" max="12546" width="67.85546875" style="377" customWidth="1"/>
    <col min="12547" max="12547" width="21.42578125" style="377" customWidth="1"/>
    <col min="12548" max="12800" width="9.140625" style="377"/>
    <col min="12801" max="12801" width="11.85546875" style="377" customWidth="1"/>
    <col min="12802" max="12802" width="67.85546875" style="377" customWidth="1"/>
    <col min="12803" max="12803" width="21.42578125" style="377" customWidth="1"/>
    <col min="12804" max="13056" width="9.140625" style="377"/>
    <col min="13057" max="13057" width="11.85546875" style="377" customWidth="1"/>
    <col min="13058" max="13058" width="67.85546875" style="377" customWidth="1"/>
    <col min="13059" max="13059" width="21.42578125" style="377" customWidth="1"/>
    <col min="13060" max="13312" width="9.140625" style="377"/>
    <col min="13313" max="13313" width="11.85546875" style="377" customWidth="1"/>
    <col min="13314" max="13314" width="67.85546875" style="377" customWidth="1"/>
    <col min="13315" max="13315" width="21.42578125" style="377" customWidth="1"/>
    <col min="13316" max="13568" width="9.140625" style="377"/>
    <col min="13569" max="13569" width="11.85546875" style="377" customWidth="1"/>
    <col min="13570" max="13570" width="67.85546875" style="377" customWidth="1"/>
    <col min="13571" max="13571" width="21.42578125" style="377" customWidth="1"/>
    <col min="13572" max="13824" width="9.140625" style="377"/>
    <col min="13825" max="13825" width="11.85546875" style="377" customWidth="1"/>
    <col min="13826" max="13826" width="67.85546875" style="377" customWidth="1"/>
    <col min="13827" max="13827" width="21.42578125" style="377" customWidth="1"/>
    <col min="13828" max="14080" width="9.140625" style="377"/>
    <col min="14081" max="14081" width="11.85546875" style="377" customWidth="1"/>
    <col min="14082" max="14082" width="67.85546875" style="377" customWidth="1"/>
    <col min="14083" max="14083" width="21.42578125" style="377" customWidth="1"/>
    <col min="14084" max="14336" width="9.140625" style="377"/>
    <col min="14337" max="14337" width="11.85546875" style="377" customWidth="1"/>
    <col min="14338" max="14338" width="67.85546875" style="377" customWidth="1"/>
    <col min="14339" max="14339" width="21.42578125" style="377" customWidth="1"/>
    <col min="14340" max="14592" width="9.140625" style="377"/>
    <col min="14593" max="14593" width="11.85546875" style="377" customWidth="1"/>
    <col min="14594" max="14594" width="67.85546875" style="377" customWidth="1"/>
    <col min="14595" max="14595" width="21.42578125" style="377" customWidth="1"/>
    <col min="14596" max="14848" width="9.140625" style="377"/>
    <col min="14849" max="14849" width="11.85546875" style="377" customWidth="1"/>
    <col min="14850" max="14850" width="67.85546875" style="377" customWidth="1"/>
    <col min="14851" max="14851" width="21.42578125" style="377" customWidth="1"/>
    <col min="14852" max="15104" width="9.140625" style="377"/>
    <col min="15105" max="15105" width="11.85546875" style="377" customWidth="1"/>
    <col min="15106" max="15106" width="67.85546875" style="377" customWidth="1"/>
    <col min="15107" max="15107" width="21.42578125" style="377" customWidth="1"/>
    <col min="15108" max="15360" width="9.140625" style="377"/>
    <col min="15361" max="15361" width="11.85546875" style="377" customWidth="1"/>
    <col min="15362" max="15362" width="67.85546875" style="377" customWidth="1"/>
    <col min="15363" max="15363" width="21.42578125" style="377" customWidth="1"/>
    <col min="15364" max="15616" width="9.140625" style="377"/>
    <col min="15617" max="15617" width="11.85546875" style="377" customWidth="1"/>
    <col min="15618" max="15618" width="67.85546875" style="377" customWidth="1"/>
    <col min="15619" max="15619" width="21.42578125" style="377" customWidth="1"/>
    <col min="15620" max="15872" width="9.140625" style="377"/>
    <col min="15873" max="15873" width="11.85546875" style="377" customWidth="1"/>
    <col min="15874" max="15874" width="67.85546875" style="377" customWidth="1"/>
    <col min="15875" max="15875" width="21.42578125" style="377" customWidth="1"/>
    <col min="15876" max="16128" width="9.140625" style="377"/>
    <col min="16129" max="16129" width="11.85546875" style="377" customWidth="1"/>
    <col min="16130" max="16130" width="67.85546875" style="377" customWidth="1"/>
    <col min="16131" max="16131" width="21.42578125" style="377" customWidth="1"/>
    <col min="16132" max="16384" width="9.140625" style="377"/>
  </cols>
  <sheetData>
    <row r="1" spans="1:3" s="370" customFormat="1" ht="21.2" customHeight="1" thickBot="1" x14ac:dyDescent="0.3">
      <c r="A1" s="408"/>
      <c r="B1" s="732" t="s">
        <v>556</v>
      </c>
      <c r="C1" s="732"/>
    </row>
    <row r="2" spans="1:3" s="372" customFormat="1" ht="36" x14ac:dyDescent="0.25">
      <c r="A2" s="409" t="s">
        <v>472</v>
      </c>
      <c r="B2" s="410" t="str">
        <f>'[2]KV_9.5.sz.mell'!B2</f>
        <v>Demecser Város Önkormányzata Konyha és Étterem</v>
      </c>
      <c r="C2" s="411"/>
    </row>
    <row r="3" spans="1:3" s="372" customFormat="1" ht="24.75" thickBot="1" x14ac:dyDescent="0.3">
      <c r="A3" s="412" t="s">
        <v>430</v>
      </c>
      <c r="B3" s="413" t="s">
        <v>501</v>
      </c>
      <c r="C3" s="414" t="s">
        <v>467</v>
      </c>
    </row>
    <row r="4" spans="1:3" s="375" customFormat="1" ht="15.95" customHeight="1" thickBot="1" x14ac:dyDescent="0.3">
      <c r="A4" s="415"/>
      <c r="B4" s="415"/>
      <c r="C4" s="416" t="s">
        <v>545</v>
      </c>
    </row>
    <row r="5" spans="1:3" ht="15.75" thickBot="1" x14ac:dyDescent="0.3">
      <c r="A5" s="417" t="s">
        <v>432</v>
      </c>
      <c r="B5" s="418" t="s">
        <v>433</v>
      </c>
      <c r="C5" s="419" t="s">
        <v>405</v>
      </c>
    </row>
    <row r="6" spans="1:3" s="378" customFormat="1" ht="12.95" customHeight="1" thickBot="1" x14ac:dyDescent="0.3">
      <c r="A6" s="380"/>
      <c r="B6" s="420" t="s">
        <v>5</v>
      </c>
      <c r="C6" s="421" t="s">
        <v>6</v>
      </c>
    </row>
    <row r="7" spans="1:3" s="378" customFormat="1" ht="15.95" customHeight="1" thickBot="1" x14ac:dyDescent="0.3">
      <c r="A7" s="366"/>
      <c r="B7" s="367" t="s">
        <v>272</v>
      </c>
      <c r="C7" s="379"/>
    </row>
    <row r="8" spans="1:3" s="382" customFormat="1" ht="12" customHeight="1" thickBot="1" x14ac:dyDescent="0.3">
      <c r="A8" s="380" t="s">
        <v>7</v>
      </c>
      <c r="B8" s="381" t="s">
        <v>473</v>
      </c>
      <c r="C8" s="139">
        <f>SUM(C9:C19)</f>
        <v>0</v>
      </c>
    </row>
    <row r="9" spans="1:3" s="382" customFormat="1" ht="12" customHeight="1" x14ac:dyDescent="0.25">
      <c r="A9" s="383" t="s">
        <v>9</v>
      </c>
      <c r="B9" s="61" t="s">
        <v>68</v>
      </c>
      <c r="C9" s="384"/>
    </row>
    <row r="10" spans="1:3" s="382" customFormat="1" ht="12" customHeight="1" x14ac:dyDescent="0.25">
      <c r="A10" s="385" t="s">
        <v>11</v>
      </c>
      <c r="B10" s="63" t="s">
        <v>70</v>
      </c>
      <c r="C10" s="128"/>
    </row>
    <row r="11" spans="1:3" s="382" customFormat="1" ht="12" customHeight="1" x14ac:dyDescent="0.25">
      <c r="A11" s="385" t="s">
        <v>13</v>
      </c>
      <c r="B11" s="63" t="s">
        <v>72</v>
      </c>
      <c r="C11" s="128"/>
    </row>
    <row r="12" spans="1:3" s="382" customFormat="1" ht="12" customHeight="1" x14ac:dyDescent="0.25">
      <c r="A12" s="385" t="s">
        <v>15</v>
      </c>
      <c r="B12" s="63" t="s">
        <v>74</v>
      </c>
      <c r="C12" s="128"/>
    </row>
    <row r="13" spans="1:3" s="382" customFormat="1" ht="12" customHeight="1" x14ac:dyDescent="0.25">
      <c r="A13" s="385" t="s">
        <v>17</v>
      </c>
      <c r="B13" s="63" t="s">
        <v>76</v>
      </c>
      <c r="C13" s="128"/>
    </row>
    <row r="14" spans="1:3" s="382" customFormat="1" ht="12" customHeight="1" x14ac:dyDescent="0.25">
      <c r="A14" s="385" t="s">
        <v>19</v>
      </c>
      <c r="B14" s="63" t="s">
        <v>474</v>
      </c>
      <c r="C14" s="128"/>
    </row>
    <row r="15" spans="1:3" s="382" customFormat="1" ht="12" customHeight="1" x14ac:dyDescent="0.25">
      <c r="A15" s="385" t="s">
        <v>184</v>
      </c>
      <c r="B15" s="81" t="s">
        <v>475</v>
      </c>
      <c r="C15" s="128"/>
    </row>
    <row r="16" spans="1:3" s="382" customFormat="1" ht="12" customHeight="1" x14ac:dyDescent="0.25">
      <c r="A16" s="385" t="s">
        <v>186</v>
      </c>
      <c r="B16" s="63" t="s">
        <v>476</v>
      </c>
      <c r="C16" s="161"/>
    </row>
    <row r="17" spans="1:3" s="386" customFormat="1" ht="12" customHeight="1" x14ac:dyDescent="0.25">
      <c r="A17" s="385" t="s">
        <v>188</v>
      </c>
      <c r="B17" s="63" t="s">
        <v>84</v>
      </c>
      <c r="C17" s="128"/>
    </row>
    <row r="18" spans="1:3" s="386" customFormat="1" ht="12" customHeight="1" x14ac:dyDescent="0.25">
      <c r="A18" s="385" t="s">
        <v>190</v>
      </c>
      <c r="B18" s="63" t="s">
        <v>86</v>
      </c>
      <c r="C18" s="135"/>
    </row>
    <row r="19" spans="1:3" s="386" customFormat="1" ht="12" customHeight="1" thickBot="1" x14ac:dyDescent="0.3">
      <c r="A19" s="385" t="s">
        <v>192</v>
      </c>
      <c r="B19" s="81" t="s">
        <v>88</v>
      </c>
      <c r="C19" s="135"/>
    </row>
    <row r="20" spans="1:3" s="382" customFormat="1" ht="12" customHeight="1" thickBot="1" x14ac:dyDescent="0.3">
      <c r="A20" s="380" t="s">
        <v>21</v>
      </c>
      <c r="B20" s="381" t="s">
        <v>477</v>
      </c>
      <c r="C20" s="139">
        <f>SUM(C21:C23)</f>
        <v>0</v>
      </c>
    </row>
    <row r="21" spans="1:3" s="386" customFormat="1" ht="12" customHeight="1" x14ac:dyDescent="0.25">
      <c r="A21" s="385" t="s">
        <v>23</v>
      </c>
      <c r="B21" s="80" t="s">
        <v>24</v>
      </c>
      <c r="C21" s="128"/>
    </row>
    <row r="22" spans="1:3" s="386" customFormat="1" ht="12" customHeight="1" x14ac:dyDescent="0.25">
      <c r="A22" s="385" t="s">
        <v>25</v>
      </c>
      <c r="B22" s="63" t="s">
        <v>478</v>
      </c>
      <c r="C22" s="128"/>
    </row>
    <row r="23" spans="1:3" s="386" customFormat="1" ht="12" customHeight="1" x14ac:dyDescent="0.25">
      <c r="A23" s="385" t="s">
        <v>27</v>
      </c>
      <c r="B23" s="63" t="s">
        <v>479</v>
      </c>
      <c r="C23" s="128"/>
    </row>
    <row r="24" spans="1:3" s="386" customFormat="1" ht="12" customHeight="1" thickBot="1" x14ac:dyDescent="0.3">
      <c r="A24" s="385" t="s">
        <v>29</v>
      </c>
      <c r="B24" s="63" t="s">
        <v>504</v>
      </c>
      <c r="C24" s="128"/>
    </row>
    <row r="25" spans="1:3" s="386" customFormat="1" ht="12" customHeight="1" thickBot="1" x14ac:dyDescent="0.3">
      <c r="A25" s="387" t="s">
        <v>35</v>
      </c>
      <c r="B25" s="79" t="s">
        <v>282</v>
      </c>
      <c r="C25" s="388"/>
    </row>
    <row r="26" spans="1:3" s="386" customFormat="1" ht="12" customHeight="1" thickBot="1" x14ac:dyDescent="0.3">
      <c r="A26" s="387" t="s">
        <v>232</v>
      </c>
      <c r="B26" s="79" t="s">
        <v>505</v>
      </c>
      <c r="C26" s="139">
        <f>+C27+C28</f>
        <v>0</v>
      </c>
    </row>
    <row r="27" spans="1:3" s="386" customFormat="1" ht="12" customHeight="1" x14ac:dyDescent="0.25">
      <c r="A27" s="389" t="s">
        <v>51</v>
      </c>
      <c r="B27" s="390" t="s">
        <v>478</v>
      </c>
      <c r="C27" s="164"/>
    </row>
    <row r="28" spans="1:3" s="386" customFormat="1" ht="12" customHeight="1" x14ac:dyDescent="0.25">
      <c r="A28" s="389" t="s">
        <v>53</v>
      </c>
      <c r="B28" s="391" t="s">
        <v>482</v>
      </c>
      <c r="C28" s="144"/>
    </row>
    <row r="29" spans="1:3" s="386" customFormat="1" ht="12" customHeight="1" thickBot="1" x14ac:dyDescent="0.3">
      <c r="A29" s="385" t="s">
        <v>55</v>
      </c>
      <c r="B29" s="392" t="s">
        <v>506</v>
      </c>
      <c r="C29" s="393"/>
    </row>
    <row r="30" spans="1:3" s="386" customFormat="1" ht="12" customHeight="1" thickBot="1" x14ac:dyDescent="0.3">
      <c r="A30" s="387" t="s">
        <v>65</v>
      </c>
      <c r="B30" s="79" t="s">
        <v>484</v>
      </c>
      <c r="C30" s="139">
        <f>+C31+C32+C33</f>
        <v>0</v>
      </c>
    </row>
    <row r="31" spans="1:3" s="386" customFormat="1" ht="12" customHeight="1" x14ac:dyDescent="0.25">
      <c r="A31" s="389" t="s">
        <v>67</v>
      </c>
      <c r="B31" s="390" t="s">
        <v>92</v>
      </c>
      <c r="C31" s="164"/>
    </row>
    <row r="32" spans="1:3" s="386" customFormat="1" ht="12" customHeight="1" x14ac:dyDescent="0.25">
      <c r="A32" s="389" t="s">
        <v>69</v>
      </c>
      <c r="B32" s="391" t="s">
        <v>94</v>
      </c>
      <c r="C32" s="144"/>
    </row>
    <row r="33" spans="1:3" s="386" customFormat="1" ht="12" customHeight="1" thickBot="1" x14ac:dyDescent="0.3">
      <c r="A33" s="385" t="s">
        <v>71</v>
      </c>
      <c r="B33" s="392" t="s">
        <v>96</v>
      </c>
      <c r="C33" s="393"/>
    </row>
    <row r="34" spans="1:3" s="382" customFormat="1" ht="12" customHeight="1" thickBot="1" x14ac:dyDescent="0.3">
      <c r="A34" s="387" t="s">
        <v>89</v>
      </c>
      <c r="B34" s="79" t="s">
        <v>284</v>
      </c>
      <c r="C34" s="388"/>
    </row>
    <row r="35" spans="1:3" s="382" customFormat="1" ht="12" customHeight="1" thickBot="1" x14ac:dyDescent="0.3">
      <c r="A35" s="387" t="s">
        <v>249</v>
      </c>
      <c r="B35" s="79" t="s">
        <v>485</v>
      </c>
      <c r="C35" s="394"/>
    </row>
    <row r="36" spans="1:3" s="382" customFormat="1" ht="12" customHeight="1" thickBot="1" x14ac:dyDescent="0.3">
      <c r="A36" s="380" t="s">
        <v>111</v>
      </c>
      <c r="B36" s="79" t="s">
        <v>507</v>
      </c>
      <c r="C36" s="395">
        <f>+C8+C20+C25+C26+C30+C34+C35</f>
        <v>0</v>
      </c>
    </row>
    <row r="37" spans="1:3" s="382" customFormat="1" ht="12" customHeight="1" thickBot="1" x14ac:dyDescent="0.3">
      <c r="A37" s="396" t="s">
        <v>258</v>
      </c>
      <c r="B37" s="79" t="s">
        <v>487</v>
      </c>
      <c r="C37" s="395">
        <f>+C38+C39+C40</f>
        <v>0</v>
      </c>
    </row>
    <row r="38" spans="1:3" s="382" customFormat="1" ht="12" customHeight="1" x14ac:dyDescent="0.25">
      <c r="A38" s="389" t="s">
        <v>488</v>
      </c>
      <c r="B38" s="390" t="s">
        <v>340</v>
      </c>
      <c r="C38" s="164"/>
    </row>
    <row r="39" spans="1:3" s="382" customFormat="1" ht="12" customHeight="1" x14ac:dyDescent="0.25">
      <c r="A39" s="389" t="s">
        <v>489</v>
      </c>
      <c r="B39" s="391" t="s">
        <v>490</v>
      </c>
      <c r="C39" s="144"/>
    </row>
    <row r="40" spans="1:3" s="386" customFormat="1" ht="12" customHeight="1" thickBot="1" x14ac:dyDescent="0.3">
      <c r="A40" s="385" t="s">
        <v>491</v>
      </c>
      <c r="B40" s="392" t="s">
        <v>492</v>
      </c>
      <c r="C40" s="393"/>
    </row>
    <row r="41" spans="1:3" s="386" customFormat="1" ht="15.2" customHeight="1" thickBot="1" x14ac:dyDescent="0.25">
      <c r="A41" s="396" t="s">
        <v>260</v>
      </c>
      <c r="B41" s="397" t="s">
        <v>493</v>
      </c>
      <c r="C41" s="344">
        <f>+C36+C37</f>
        <v>0</v>
      </c>
    </row>
    <row r="42" spans="1:3" s="386" customFormat="1" ht="15.2" customHeight="1" x14ac:dyDescent="0.25">
      <c r="A42" s="339"/>
      <c r="B42" s="340"/>
      <c r="C42" s="341"/>
    </row>
    <row r="43" spans="1:3" ht="15.75" thickBot="1" x14ac:dyDescent="0.3">
      <c r="A43" s="398"/>
      <c r="B43" s="399"/>
      <c r="C43" s="400"/>
    </row>
    <row r="44" spans="1:3" s="378" customFormat="1" ht="16.5" customHeight="1" thickBot="1" x14ac:dyDescent="0.3">
      <c r="A44" s="342"/>
      <c r="B44" s="343" t="s">
        <v>273</v>
      </c>
      <c r="C44" s="344"/>
    </row>
    <row r="45" spans="1:3" s="401" customFormat="1" ht="12" customHeight="1" thickBot="1" x14ac:dyDescent="0.3">
      <c r="A45" s="387" t="s">
        <v>7</v>
      </c>
      <c r="B45" s="79" t="s">
        <v>494</v>
      </c>
      <c r="C45" s="139">
        <f>SUM(C46:C50)</f>
        <v>0</v>
      </c>
    </row>
    <row r="46" spans="1:3" ht="12" customHeight="1" x14ac:dyDescent="0.25">
      <c r="A46" s="385" t="s">
        <v>9</v>
      </c>
      <c r="B46" s="80" t="s">
        <v>177</v>
      </c>
      <c r="C46" s="164"/>
    </row>
    <row r="47" spans="1:3" ht="12" customHeight="1" x14ac:dyDescent="0.25">
      <c r="A47" s="385" t="s">
        <v>11</v>
      </c>
      <c r="B47" s="63" t="s">
        <v>178</v>
      </c>
      <c r="C47" s="147"/>
    </row>
    <row r="48" spans="1:3" ht="12" customHeight="1" x14ac:dyDescent="0.25">
      <c r="A48" s="385" t="s">
        <v>13</v>
      </c>
      <c r="B48" s="63" t="s">
        <v>179</v>
      </c>
      <c r="C48" s="147"/>
    </row>
    <row r="49" spans="1:3" ht="12" customHeight="1" x14ac:dyDescent="0.25">
      <c r="A49" s="385" t="s">
        <v>15</v>
      </c>
      <c r="B49" s="63" t="s">
        <v>180</v>
      </c>
      <c r="C49" s="147"/>
    </row>
    <row r="50" spans="1:3" ht="12" customHeight="1" thickBot="1" x14ac:dyDescent="0.3">
      <c r="A50" s="385" t="s">
        <v>17</v>
      </c>
      <c r="B50" s="63" t="s">
        <v>182</v>
      </c>
      <c r="C50" s="147"/>
    </row>
    <row r="51" spans="1:3" ht="12" customHeight="1" thickBot="1" x14ac:dyDescent="0.3">
      <c r="A51" s="387" t="s">
        <v>21</v>
      </c>
      <c r="B51" s="79" t="s">
        <v>495</v>
      </c>
      <c r="C51" s="139">
        <f>SUM(C52:C54)</f>
        <v>0</v>
      </c>
    </row>
    <row r="52" spans="1:3" s="401" customFormat="1" ht="12" customHeight="1" x14ac:dyDescent="0.25">
      <c r="A52" s="385" t="s">
        <v>23</v>
      </c>
      <c r="B52" s="80" t="s">
        <v>213</v>
      </c>
      <c r="C52" s="164"/>
    </row>
    <row r="53" spans="1:3" ht="12" customHeight="1" x14ac:dyDescent="0.25">
      <c r="A53" s="385" t="s">
        <v>25</v>
      </c>
      <c r="B53" s="63" t="s">
        <v>215</v>
      </c>
      <c r="C53" s="147"/>
    </row>
    <row r="54" spans="1:3" ht="12" customHeight="1" x14ac:dyDescent="0.25">
      <c r="A54" s="385" t="s">
        <v>27</v>
      </c>
      <c r="B54" s="63" t="s">
        <v>496</v>
      </c>
      <c r="C54" s="147"/>
    </row>
    <row r="55" spans="1:3" ht="12" customHeight="1" thickBot="1" x14ac:dyDescent="0.3">
      <c r="A55" s="385" t="s">
        <v>29</v>
      </c>
      <c r="B55" s="63" t="s">
        <v>497</v>
      </c>
      <c r="C55" s="147"/>
    </row>
    <row r="56" spans="1:3" ht="15.2" customHeight="1" thickBot="1" x14ac:dyDescent="0.3">
      <c r="A56" s="387" t="s">
        <v>35</v>
      </c>
      <c r="B56" s="79" t="s">
        <v>498</v>
      </c>
      <c r="C56" s="388"/>
    </row>
    <row r="57" spans="1:3" ht="15.75" thickBot="1" x14ac:dyDescent="0.3">
      <c r="A57" s="387" t="s">
        <v>232</v>
      </c>
      <c r="B57" s="402" t="s">
        <v>499</v>
      </c>
      <c r="C57" s="403">
        <f>+C45+C51+C56</f>
        <v>0</v>
      </c>
    </row>
    <row r="58" spans="1:3" ht="15.2" customHeight="1" thickBot="1" x14ac:dyDescent="0.3">
      <c r="C58" s="405">
        <f>C41-C57</f>
        <v>0</v>
      </c>
    </row>
    <row r="59" spans="1:3" ht="14.45" customHeight="1" thickBot="1" x14ac:dyDescent="0.3">
      <c r="A59" s="359" t="s">
        <v>460</v>
      </c>
      <c r="B59" s="360"/>
      <c r="C59" s="361"/>
    </row>
    <row r="60" spans="1:3" ht="15.75" thickBot="1" x14ac:dyDescent="0.3">
      <c r="A60" s="359" t="s">
        <v>461</v>
      </c>
      <c r="B60" s="360"/>
      <c r="C60" s="361"/>
    </row>
  </sheetData>
  <mergeCells count="1">
    <mergeCell ref="B1: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opLeftCell="A61" workbookViewId="0">
      <selection activeCell="F8" sqref="F8"/>
    </sheetView>
  </sheetViews>
  <sheetFormatPr defaultRowHeight="15" x14ac:dyDescent="0.25"/>
  <cols>
    <col min="1" max="1" width="11.85546875" style="404" customWidth="1"/>
    <col min="2" max="2" width="67.85546875" style="377" customWidth="1"/>
    <col min="3" max="3" width="21.42578125" style="377" customWidth="1"/>
    <col min="4" max="256" width="9.140625" style="377"/>
    <col min="257" max="257" width="11.85546875" style="377" customWidth="1"/>
    <col min="258" max="258" width="67.85546875" style="377" customWidth="1"/>
    <col min="259" max="259" width="21.42578125" style="377" customWidth="1"/>
    <col min="260" max="512" width="9.140625" style="377"/>
    <col min="513" max="513" width="11.85546875" style="377" customWidth="1"/>
    <col min="514" max="514" width="67.85546875" style="377" customWidth="1"/>
    <col min="515" max="515" width="21.42578125" style="377" customWidth="1"/>
    <col min="516" max="768" width="9.140625" style="377"/>
    <col min="769" max="769" width="11.85546875" style="377" customWidth="1"/>
    <col min="770" max="770" width="67.85546875" style="377" customWidth="1"/>
    <col min="771" max="771" width="21.42578125" style="377" customWidth="1"/>
    <col min="772" max="1024" width="9.140625" style="377"/>
    <col min="1025" max="1025" width="11.85546875" style="377" customWidth="1"/>
    <col min="1026" max="1026" width="67.85546875" style="377" customWidth="1"/>
    <col min="1027" max="1027" width="21.42578125" style="377" customWidth="1"/>
    <col min="1028" max="1280" width="9.140625" style="377"/>
    <col min="1281" max="1281" width="11.85546875" style="377" customWidth="1"/>
    <col min="1282" max="1282" width="67.85546875" style="377" customWidth="1"/>
    <col min="1283" max="1283" width="21.42578125" style="377" customWidth="1"/>
    <col min="1284" max="1536" width="9.140625" style="377"/>
    <col min="1537" max="1537" width="11.85546875" style="377" customWidth="1"/>
    <col min="1538" max="1538" width="67.85546875" style="377" customWidth="1"/>
    <col min="1539" max="1539" width="21.42578125" style="377" customWidth="1"/>
    <col min="1540" max="1792" width="9.140625" style="377"/>
    <col min="1793" max="1793" width="11.85546875" style="377" customWidth="1"/>
    <col min="1794" max="1794" width="67.85546875" style="377" customWidth="1"/>
    <col min="1795" max="1795" width="21.42578125" style="377" customWidth="1"/>
    <col min="1796" max="2048" width="9.140625" style="377"/>
    <col min="2049" max="2049" width="11.85546875" style="377" customWidth="1"/>
    <col min="2050" max="2050" width="67.85546875" style="377" customWidth="1"/>
    <col min="2051" max="2051" width="21.42578125" style="377" customWidth="1"/>
    <col min="2052" max="2304" width="9.140625" style="377"/>
    <col min="2305" max="2305" width="11.85546875" style="377" customWidth="1"/>
    <col min="2306" max="2306" width="67.85546875" style="377" customWidth="1"/>
    <col min="2307" max="2307" width="21.42578125" style="377" customWidth="1"/>
    <col min="2308" max="2560" width="9.140625" style="377"/>
    <col min="2561" max="2561" width="11.85546875" style="377" customWidth="1"/>
    <col min="2562" max="2562" width="67.85546875" style="377" customWidth="1"/>
    <col min="2563" max="2563" width="21.42578125" style="377" customWidth="1"/>
    <col min="2564" max="2816" width="9.140625" style="377"/>
    <col min="2817" max="2817" width="11.85546875" style="377" customWidth="1"/>
    <col min="2818" max="2818" width="67.85546875" style="377" customWidth="1"/>
    <col min="2819" max="2819" width="21.42578125" style="377" customWidth="1"/>
    <col min="2820" max="3072" width="9.140625" style="377"/>
    <col min="3073" max="3073" width="11.85546875" style="377" customWidth="1"/>
    <col min="3074" max="3074" width="67.85546875" style="377" customWidth="1"/>
    <col min="3075" max="3075" width="21.42578125" style="377" customWidth="1"/>
    <col min="3076" max="3328" width="9.140625" style="377"/>
    <col min="3329" max="3329" width="11.85546875" style="377" customWidth="1"/>
    <col min="3330" max="3330" width="67.85546875" style="377" customWidth="1"/>
    <col min="3331" max="3331" width="21.42578125" style="377" customWidth="1"/>
    <col min="3332" max="3584" width="9.140625" style="377"/>
    <col min="3585" max="3585" width="11.85546875" style="377" customWidth="1"/>
    <col min="3586" max="3586" width="67.85546875" style="377" customWidth="1"/>
    <col min="3587" max="3587" width="21.42578125" style="377" customWidth="1"/>
    <col min="3588" max="3840" width="9.140625" style="377"/>
    <col min="3841" max="3841" width="11.85546875" style="377" customWidth="1"/>
    <col min="3842" max="3842" width="67.85546875" style="377" customWidth="1"/>
    <col min="3843" max="3843" width="21.42578125" style="377" customWidth="1"/>
    <col min="3844" max="4096" width="9.140625" style="377"/>
    <col min="4097" max="4097" width="11.85546875" style="377" customWidth="1"/>
    <col min="4098" max="4098" width="67.85546875" style="377" customWidth="1"/>
    <col min="4099" max="4099" width="21.42578125" style="377" customWidth="1"/>
    <col min="4100" max="4352" width="9.140625" style="377"/>
    <col min="4353" max="4353" width="11.85546875" style="377" customWidth="1"/>
    <col min="4354" max="4354" width="67.85546875" style="377" customWidth="1"/>
    <col min="4355" max="4355" width="21.42578125" style="377" customWidth="1"/>
    <col min="4356" max="4608" width="9.140625" style="377"/>
    <col min="4609" max="4609" width="11.85546875" style="377" customWidth="1"/>
    <col min="4610" max="4610" width="67.85546875" style="377" customWidth="1"/>
    <col min="4611" max="4611" width="21.42578125" style="377" customWidth="1"/>
    <col min="4612" max="4864" width="9.140625" style="377"/>
    <col min="4865" max="4865" width="11.85546875" style="377" customWidth="1"/>
    <col min="4866" max="4866" width="67.85546875" style="377" customWidth="1"/>
    <col min="4867" max="4867" width="21.42578125" style="377" customWidth="1"/>
    <col min="4868" max="5120" width="9.140625" style="377"/>
    <col min="5121" max="5121" width="11.85546875" style="377" customWidth="1"/>
    <col min="5122" max="5122" width="67.85546875" style="377" customWidth="1"/>
    <col min="5123" max="5123" width="21.42578125" style="377" customWidth="1"/>
    <col min="5124" max="5376" width="9.140625" style="377"/>
    <col min="5377" max="5377" width="11.85546875" style="377" customWidth="1"/>
    <col min="5378" max="5378" width="67.85546875" style="377" customWidth="1"/>
    <col min="5379" max="5379" width="21.42578125" style="377" customWidth="1"/>
    <col min="5380" max="5632" width="9.140625" style="377"/>
    <col min="5633" max="5633" width="11.85546875" style="377" customWidth="1"/>
    <col min="5634" max="5634" width="67.85546875" style="377" customWidth="1"/>
    <col min="5635" max="5635" width="21.42578125" style="377" customWidth="1"/>
    <col min="5636" max="5888" width="9.140625" style="377"/>
    <col min="5889" max="5889" width="11.85546875" style="377" customWidth="1"/>
    <col min="5890" max="5890" width="67.85546875" style="377" customWidth="1"/>
    <col min="5891" max="5891" width="21.42578125" style="377" customWidth="1"/>
    <col min="5892" max="6144" width="9.140625" style="377"/>
    <col min="6145" max="6145" width="11.85546875" style="377" customWidth="1"/>
    <col min="6146" max="6146" width="67.85546875" style="377" customWidth="1"/>
    <col min="6147" max="6147" width="21.42578125" style="377" customWidth="1"/>
    <col min="6148" max="6400" width="9.140625" style="377"/>
    <col min="6401" max="6401" width="11.85546875" style="377" customWidth="1"/>
    <col min="6402" max="6402" width="67.85546875" style="377" customWidth="1"/>
    <col min="6403" max="6403" width="21.42578125" style="377" customWidth="1"/>
    <col min="6404" max="6656" width="9.140625" style="377"/>
    <col min="6657" max="6657" width="11.85546875" style="377" customWidth="1"/>
    <col min="6658" max="6658" width="67.85546875" style="377" customWidth="1"/>
    <col min="6659" max="6659" width="21.42578125" style="377" customWidth="1"/>
    <col min="6660" max="6912" width="9.140625" style="377"/>
    <col min="6913" max="6913" width="11.85546875" style="377" customWidth="1"/>
    <col min="6914" max="6914" width="67.85546875" style="377" customWidth="1"/>
    <col min="6915" max="6915" width="21.42578125" style="377" customWidth="1"/>
    <col min="6916" max="7168" width="9.140625" style="377"/>
    <col min="7169" max="7169" width="11.85546875" style="377" customWidth="1"/>
    <col min="7170" max="7170" width="67.85546875" style="377" customWidth="1"/>
    <col min="7171" max="7171" width="21.42578125" style="377" customWidth="1"/>
    <col min="7172" max="7424" width="9.140625" style="377"/>
    <col min="7425" max="7425" width="11.85546875" style="377" customWidth="1"/>
    <col min="7426" max="7426" width="67.85546875" style="377" customWidth="1"/>
    <col min="7427" max="7427" width="21.42578125" style="377" customWidth="1"/>
    <col min="7428" max="7680" width="9.140625" style="377"/>
    <col min="7681" max="7681" width="11.85546875" style="377" customWidth="1"/>
    <col min="7682" max="7682" width="67.85546875" style="377" customWidth="1"/>
    <col min="7683" max="7683" width="21.42578125" style="377" customWidth="1"/>
    <col min="7684" max="7936" width="9.140625" style="377"/>
    <col min="7937" max="7937" width="11.85546875" style="377" customWidth="1"/>
    <col min="7938" max="7938" width="67.85546875" style="377" customWidth="1"/>
    <col min="7939" max="7939" width="21.42578125" style="377" customWidth="1"/>
    <col min="7940" max="8192" width="9.140625" style="377"/>
    <col min="8193" max="8193" width="11.85546875" style="377" customWidth="1"/>
    <col min="8194" max="8194" width="67.85546875" style="377" customWidth="1"/>
    <col min="8195" max="8195" width="21.42578125" style="377" customWidth="1"/>
    <col min="8196" max="8448" width="9.140625" style="377"/>
    <col min="8449" max="8449" width="11.85546875" style="377" customWidth="1"/>
    <col min="8450" max="8450" width="67.85546875" style="377" customWidth="1"/>
    <col min="8451" max="8451" width="21.42578125" style="377" customWidth="1"/>
    <col min="8452" max="8704" width="9.140625" style="377"/>
    <col min="8705" max="8705" width="11.85546875" style="377" customWidth="1"/>
    <col min="8706" max="8706" width="67.85546875" style="377" customWidth="1"/>
    <col min="8707" max="8707" width="21.42578125" style="377" customWidth="1"/>
    <col min="8708" max="8960" width="9.140625" style="377"/>
    <col min="8961" max="8961" width="11.85546875" style="377" customWidth="1"/>
    <col min="8962" max="8962" width="67.85546875" style="377" customWidth="1"/>
    <col min="8963" max="8963" width="21.42578125" style="377" customWidth="1"/>
    <col min="8964" max="9216" width="9.140625" style="377"/>
    <col min="9217" max="9217" width="11.85546875" style="377" customWidth="1"/>
    <col min="9218" max="9218" width="67.85546875" style="377" customWidth="1"/>
    <col min="9219" max="9219" width="21.42578125" style="377" customWidth="1"/>
    <col min="9220" max="9472" width="9.140625" style="377"/>
    <col min="9473" max="9473" width="11.85546875" style="377" customWidth="1"/>
    <col min="9474" max="9474" width="67.85546875" style="377" customWidth="1"/>
    <col min="9475" max="9475" width="21.42578125" style="377" customWidth="1"/>
    <col min="9476" max="9728" width="9.140625" style="377"/>
    <col min="9729" max="9729" width="11.85546875" style="377" customWidth="1"/>
    <col min="9730" max="9730" width="67.85546875" style="377" customWidth="1"/>
    <col min="9731" max="9731" width="21.42578125" style="377" customWidth="1"/>
    <col min="9732" max="9984" width="9.140625" style="377"/>
    <col min="9985" max="9985" width="11.85546875" style="377" customWidth="1"/>
    <col min="9986" max="9986" width="67.85546875" style="377" customWidth="1"/>
    <col min="9987" max="9987" width="21.42578125" style="377" customWidth="1"/>
    <col min="9988" max="10240" width="9.140625" style="377"/>
    <col min="10241" max="10241" width="11.85546875" style="377" customWidth="1"/>
    <col min="10242" max="10242" width="67.85546875" style="377" customWidth="1"/>
    <col min="10243" max="10243" width="21.42578125" style="377" customWidth="1"/>
    <col min="10244" max="10496" width="9.140625" style="377"/>
    <col min="10497" max="10497" width="11.85546875" style="377" customWidth="1"/>
    <col min="10498" max="10498" width="67.85546875" style="377" customWidth="1"/>
    <col min="10499" max="10499" width="21.42578125" style="377" customWidth="1"/>
    <col min="10500" max="10752" width="9.140625" style="377"/>
    <col min="10753" max="10753" width="11.85546875" style="377" customWidth="1"/>
    <col min="10754" max="10754" width="67.85546875" style="377" customWidth="1"/>
    <col min="10755" max="10755" width="21.42578125" style="377" customWidth="1"/>
    <col min="10756" max="11008" width="9.140625" style="377"/>
    <col min="11009" max="11009" width="11.85546875" style="377" customWidth="1"/>
    <col min="11010" max="11010" width="67.85546875" style="377" customWidth="1"/>
    <col min="11011" max="11011" width="21.42578125" style="377" customWidth="1"/>
    <col min="11012" max="11264" width="9.140625" style="377"/>
    <col min="11265" max="11265" width="11.85546875" style="377" customWidth="1"/>
    <col min="11266" max="11266" width="67.85546875" style="377" customWidth="1"/>
    <col min="11267" max="11267" width="21.42578125" style="377" customWidth="1"/>
    <col min="11268" max="11520" width="9.140625" style="377"/>
    <col min="11521" max="11521" width="11.85546875" style="377" customWidth="1"/>
    <col min="11522" max="11522" width="67.85546875" style="377" customWidth="1"/>
    <col min="11523" max="11523" width="21.42578125" style="377" customWidth="1"/>
    <col min="11524" max="11776" width="9.140625" style="377"/>
    <col min="11777" max="11777" width="11.85546875" style="377" customWidth="1"/>
    <col min="11778" max="11778" width="67.85546875" style="377" customWidth="1"/>
    <col min="11779" max="11779" width="21.42578125" style="377" customWidth="1"/>
    <col min="11780" max="12032" width="9.140625" style="377"/>
    <col min="12033" max="12033" width="11.85546875" style="377" customWidth="1"/>
    <col min="12034" max="12034" width="67.85546875" style="377" customWidth="1"/>
    <col min="12035" max="12035" width="21.42578125" style="377" customWidth="1"/>
    <col min="12036" max="12288" width="9.140625" style="377"/>
    <col min="12289" max="12289" width="11.85546875" style="377" customWidth="1"/>
    <col min="12290" max="12290" width="67.85546875" style="377" customWidth="1"/>
    <col min="12291" max="12291" width="21.42578125" style="377" customWidth="1"/>
    <col min="12292" max="12544" width="9.140625" style="377"/>
    <col min="12545" max="12545" width="11.85546875" style="377" customWidth="1"/>
    <col min="12546" max="12546" width="67.85546875" style="377" customWidth="1"/>
    <col min="12547" max="12547" width="21.42578125" style="377" customWidth="1"/>
    <col min="12548" max="12800" width="9.140625" style="377"/>
    <col min="12801" max="12801" width="11.85546875" style="377" customWidth="1"/>
    <col min="12802" max="12802" width="67.85546875" style="377" customWidth="1"/>
    <col min="12803" max="12803" width="21.42578125" style="377" customWidth="1"/>
    <col min="12804" max="13056" width="9.140625" style="377"/>
    <col min="13057" max="13057" width="11.85546875" style="377" customWidth="1"/>
    <col min="13058" max="13058" width="67.85546875" style="377" customWidth="1"/>
    <col min="13059" max="13059" width="21.42578125" style="377" customWidth="1"/>
    <col min="13060" max="13312" width="9.140625" style="377"/>
    <col min="13313" max="13313" width="11.85546875" style="377" customWidth="1"/>
    <col min="13314" max="13314" width="67.85546875" style="377" customWidth="1"/>
    <col min="13315" max="13315" width="21.42578125" style="377" customWidth="1"/>
    <col min="13316" max="13568" width="9.140625" style="377"/>
    <col min="13569" max="13569" width="11.85546875" style="377" customWidth="1"/>
    <col min="13570" max="13570" width="67.85546875" style="377" customWidth="1"/>
    <col min="13571" max="13571" width="21.42578125" style="377" customWidth="1"/>
    <col min="13572" max="13824" width="9.140625" style="377"/>
    <col min="13825" max="13825" width="11.85546875" style="377" customWidth="1"/>
    <col min="13826" max="13826" width="67.85546875" style="377" customWidth="1"/>
    <col min="13827" max="13827" width="21.42578125" style="377" customWidth="1"/>
    <col min="13828" max="14080" width="9.140625" style="377"/>
    <col min="14081" max="14081" width="11.85546875" style="377" customWidth="1"/>
    <col min="14082" max="14082" width="67.85546875" style="377" customWidth="1"/>
    <col min="14083" max="14083" width="21.42578125" style="377" customWidth="1"/>
    <col min="14084" max="14336" width="9.140625" style="377"/>
    <col min="14337" max="14337" width="11.85546875" style="377" customWidth="1"/>
    <col min="14338" max="14338" width="67.85546875" style="377" customWidth="1"/>
    <col min="14339" max="14339" width="21.42578125" style="377" customWidth="1"/>
    <col min="14340" max="14592" width="9.140625" style="377"/>
    <col min="14593" max="14593" width="11.85546875" style="377" customWidth="1"/>
    <col min="14594" max="14594" width="67.85546875" style="377" customWidth="1"/>
    <col min="14595" max="14595" width="21.42578125" style="377" customWidth="1"/>
    <col min="14596" max="14848" width="9.140625" style="377"/>
    <col min="14849" max="14849" width="11.85546875" style="377" customWidth="1"/>
    <col min="14850" max="14850" width="67.85546875" style="377" customWidth="1"/>
    <col min="14851" max="14851" width="21.42578125" style="377" customWidth="1"/>
    <col min="14852" max="15104" width="9.140625" style="377"/>
    <col min="15105" max="15105" width="11.85546875" style="377" customWidth="1"/>
    <col min="15106" max="15106" width="67.85546875" style="377" customWidth="1"/>
    <col min="15107" max="15107" width="21.42578125" style="377" customWidth="1"/>
    <col min="15108" max="15360" width="9.140625" style="377"/>
    <col min="15361" max="15361" width="11.85546875" style="377" customWidth="1"/>
    <col min="15362" max="15362" width="67.85546875" style="377" customWidth="1"/>
    <col min="15363" max="15363" width="21.42578125" style="377" customWidth="1"/>
    <col min="15364" max="15616" width="9.140625" style="377"/>
    <col min="15617" max="15617" width="11.85546875" style="377" customWidth="1"/>
    <col min="15618" max="15618" width="67.85546875" style="377" customWidth="1"/>
    <col min="15619" max="15619" width="21.42578125" style="377" customWidth="1"/>
    <col min="15620" max="15872" width="9.140625" style="377"/>
    <col min="15873" max="15873" width="11.85546875" style="377" customWidth="1"/>
    <col min="15874" max="15874" width="67.85546875" style="377" customWidth="1"/>
    <col min="15875" max="15875" width="21.42578125" style="377" customWidth="1"/>
    <col min="15876" max="16128" width="9.140625" style="377"/>
    <col min="16129" max="16129" width="11.85546875" style="377" customWidth="1"/>
    <col min="16130" max="16130" width="67.85546875" style="377" customWidth="1"/>
    <col min="16131" max="16131" width="21.42578125" style="377" customWidth="1"/>
    <col min="16132" max="16384" width="9.140625" style="377"/>
  </cols>
  <sheetData>
    <row r="1" spans="1:3" s="370" customFormat="1" ht="21.2" customHeight="1" thickBot="1" x14ac:dyDescent="0.3">
      <c r="A1" s="408"/>
      <c r="B1" s="732" t="s">
        <v>557</v>
      </c>
      <c r="C1" s="732"/>
    </row>
    <row r="2" spans="1:3" s="372" customFormat="1" ht="36" x14ac:dyDescent="0.25">
      <c r="A2" s="409" t="s">
        <v>472</v>
      </c>
      <c r="B2" s="410" t="str">
        <f>'[2]KV_9.5.sz.mell'!B2</f>
        <v>Demecser Város Önkormányzata Konyha és Étterem</v>
      </c>
      <c r="C2" s="411" t="s">
        <v>503</v>
      </c>
    </row>
    <row r="3" spans="1:3" s="372" customFormat="1" ht="24.75" thickBot="1" x14ac:dyDescent="0.3">
      <c r="A3" s="412" t="s">
        <v>430</v>
      </c>
      <c r="B3" s="413" t="s">
        <v>502</v>
      </c>
      <c r="C3" s="414" t="s">
        <v>471</v>
      </c>
    </row>
    <row r="4" spans="1:3" s="375" customFormat="1" ht="15.95" customHeight="1" thickBot="1" x14ac:dyDescent="0.3">
      <c r="A4" s="415"/>
      <c r="B4" s="415"/>
      <c r="C4" s="416" t="s">
        <v>545</v>
      </c>
    </row>
    <row r="5" spans="1:3" ht="15.75" thickBot="1" x14ac:dyDescent="0.3">
      <c r="A5" s="417" t="s">
        <v>432</v>
      </c>
      <c r="B5" s="418" t="s">
        <v>433</v>
      </c>
      <c r="C5" s="422" t="s">
        <v>405</v>
      </c>
    </row>
    <row r="6" spans="1:3" s="378" customFormat="1" ht="12.95" customHeight="1" thickBot="1" x14ac:dyDescent="0.3">
      <c r="A6" s="380"/>
      <c r="B6" s="420" t="s">
        <v>5</v>
      </c>
      <c r="C6" s="421" t="s">
        <v>6</v>
      </c>
    </row>
    <row r="7" spans="1:3" s="378" customFormat="1" ht="15.95" customHeight="1" thickBot="1" x14ac:dyDescent="0.3">
      <c r="A7" s="366"/>
      <c r="B7" s="367" t="s">
        <v>272</v>
      </c>
      <c r="C7" s="379"/>
    </row>
    <row r="8" spans="1:3" s="382" customFormat="1" ht="12" customHeight="1" thickBot="1" x14ac:dyDescent="0.3">
      <c r="A8" s="380" t="s">
        <v>7</v>
      </c>
      <c r="B8" s="381" t="s">
        <v>473</v>
      </c>
      <c r="C8" s="139">
        <f>SUM(C9:C19)</f>
        <v>0</v>
      </c>
    </row>
    <row r="9" spans="1:3" s="382" customFormat="1" ht="12" customHeight="1" x14ac:dyDescent="0.25">
      <c r="A9" s="383" t="s">
        <v>9</v>
      </c>
      <c r="B9" s="61" t="s">
        <v>68</v>
      </c>
      <c r="C9" s="384"/>
    </row>
    <row r="10" spans="1:3" s="382" customFormat="1" ht="12" customHeight="1" x14ac:dyDescent="0.25">
      <c r="A10" s="385" t="s">
        <v>11</v>
      </c>
      <c r="B10" s="63" t="s">
        <v>70</v>
      </c>
      <c r="C10" s="128"/>
    </row>
    <row r="11" spans="1:3" s="382" customFormat="1" ht="12" customHeight="1" x14ac:dyDescent="0.25">
      <c r="A11" s="385" t="s">
        <v>13</v>
      </c>
      <c r="B11" s="63" t="s">
        <v>72</v>
      </c>
      <c r="C11" s="128"/>
    </row>
    <row r="12" spans="1:3" s="382" customFormat="1" ht="12" customHeight="1" x14ac:dyDescent="0.25">
      <c r="A12" s="385" t="s">
        <v>15</v>
      </c>
      <c r="B12" s="63" t="s">
        <v>74</v>
      </c>
      <c r="C12" s="128"/>
    </row>
    <row r="13" spans="1:3" s="382" customFormat="1" ht="12" customHeight="1" x14ac:dyDescent="0.25">
      <c r="A13" s="385" t="s">
        <v>17</v>
      </c>
      <c r="B13" s="63" t="s">
        <v>76</v>
      </c>
      <c r="C13" s="128"/>
    </row>
    <row r="14" spans="1:3" s="382" customFormat="1" ht="12" customHeight="1" x14ac:dyDescent="0.25">
      <c r="A14" s="385" t="s">
        <v>19</v>
      </c>
      <c r="B14" s="63" t="s">
        <v>474</v>
      </c>
      <c r="C14" s="128"/>
    </row>
    <row r="15" spans="1:3" s="382" customFormat="1" ht="12" customHeight="1" x14ac:dyDescent="0.25">
      <c r="A15" s="385" t="s">
        <v>184</v>
      </c>
      <c r="B15" s="81" t="s">
        <v>475</v>
      </c>
      <c r="C15" s="128"/>
    </row>
    <row r="16" spans="1:3" s="382" customFormat="1" ht="12" customHeight="1" x14ac:dyDescent="0.25">
      <c r="A16" s="385" t="s">
        <v>186</v>
      </c>
      <c r="B16" s="63" t="s">
        <v>476</v>
      </c>
      <c r="C16" s="161"/>
    </row>
    <row r="17" spans="1:3" s="386" customFormat="1" ht="12" customHeight="1" x14ac:dyDescent="0.25">
      <c r="A17" s="385" t="s">
        <v>188</v>
      </c>
      <c r="B17" s="63" t="s">
        <v>84</v>
      </c>
      <c r="C17" s="128"/>
    </row>
    <row r="18" spans="1:3" s="386" customFormat="1" ht="12" customHeight="1" x14ac:dyDescent="0.25">
      <c r="A18" s="385" t="s">
        <v>190</v>
      </c>
      <c r="B18" s="63" t="s">
        <v>86</v>
      </c>
      <c r="C18" s="135"/>
    </row>
    <row r="19" spans="1:3" s="386" customFormat="1" ht="12" customHeight="1" thickBot="1" x14ac:dyDescent="0.3">
      <c r="A19" s="385" t="s">
        <v>192</v>
      </c>
      <c r="B19" s="81" t="s">
        <v>88</v>
      </c>
      <c r="C19" s="135"/>
    </row>
    <row r="20" spans="1:3" s="382" customFormat="1" ht="12" customHeight="1" thickBot="1" x14ac:dyDescent="0.3">
      <c r="A20" s="380" t="s">
        <v>21</v>
      </c>
      <c r="B20" s="381" t="s">
        <v>477</v>
      </c>
      <c r="C20" s="139">
        <f>SUM(C21:C23)</f>
        <v>0</v>
      </c>
    </row>
    <row r="21" spans="1:3" s="386" customFormat="1" ht="12" customHeight="1" x14ac:dyDescent="0.25">
      <c r="A21" s="385" t="s">
        <v>23</v>
      </c>
      <c r="B21" s="80" t="s">
        <v>24</v>
      </c>
      <c r="C21" s="128"/>
    </row>
    <row r="22" spans="1:3" s="386" customFormat="1" ht="12" customHeight="1" x14ac:dyDescent="0.25">
      <c r="A22" s="385" t="s">
        <v>25</v>
      </c>
      <c r="B22" s="63" t="s">
        <v>478</v>
      </c>
      <c r="C22" s="128"/>
    </row>
    <row r="23" spans="1:3" s="386" customFormat="1" ht="12" customHeight="1" x14ac:dyDescent="0.25">
      <c r="A23" s="385" t="s">
        <v>27</v>
      </c>
      <c r="B23" s="63" t="s">
        <v>479</v>
      </c>
      <c r="C23" s="128"/>
    </row>
    <row r="24" spans="1:3" s="386" customFormat="1" ht="12" customHeight="1" thickBot="1" x14ac:dyDescent="0.3">
      <c r="A24" s="385" t="s">
        <v>29</v>
      </c>
      <c r="B24" s="63" t="s">
        <v>504</v>
      </c>
      <c r="C24" s="128"/>
    </row>
    <row r="25" spans="1:3" s="386" customFormat="1" ht="12" customHeight="1" thickBot="1" x14ac:dyDescent="0.3">
      <c r="A25" s="387" t="s">
        <v>35</v>
      </c>
      <c r="B25" s="79" t="s">
        <v>282</v>
      </c>
      <c r="C25" s="388"/>
    </row>
    <row r="26" spans="1:3" s="386" customFormat="1" ht="12" customHeight="1" thickBot="1" x14ac:dyDescent="0.3">
      <c r="A26" s="387" t="s">
        <v>232</v>
      </c>
      <c r="B26" s="79" t="s">
        <v>505</v>
      </c>
      <c r="C26" s="139">
        <f>+C27+C28</f>
        <v>0</v>
      </c>
    </row>
    <row r="27" spans="1:3" s="386" customFormat="1" ht="12" customHeight="1" x14ac:dyDescent="0.25">
      <c r="A27" s="389" t="s">
        <v>51</v>
      </c>
      <c r="B27" s="390" t="s">
        <v>478</v>
      </c>
      <c r="C27" s="164"/>
    </row>
    <row r="28" spans="1:3" s="386" customFormat="1" ht="12" customHeight="1" x14ac:dyDescent="0.25">
      <c r="A28" s="389" t="s">
        <v>53</v>
      </c>
      <c r="B28" s="391" t="s">
        <v>482</v>
      </c>
      <c r="C28" s="144"/>
    </row>
    <row r="29" spans="1:3" s="386" customFormat="1" ht="12" customHeight="1" thickBot="1" x14ac:dyDescent="0.3">
      <c r="A29" s="385" t="s">
        <v>55</v>
      </c>
      <c r="B29" s="392" t="s">
        <v>506</v>
      </c>
      <c r="C29" s="393"/>
    </row>
    <row r="30" spans="1:3" s="386" customFormat="1" ht="12" customHeight="1" thickBot="1" x14ac:dyDescent="0.3">
      <c r="A30" s="387" t="s">
        <v>65</v>
      </c>
      <c r="B30" s="79" t="s">
        <v>484</v>
      </c>
      <c r="C30" s="139">
        <f>+C31+C32+C33</f>
        <v>0</v>
      </c>
    </row>
    <row r="31" spans="1:3" s="386" customFormat="1" ht="12" customHeight="1" x14ac:dyDescent="0.25">
      <c r="A31" s="389" t="s">
        <v>67</v>
      </c>
      <c r="B31" s="390" t="s">
        <v>92</v>
      </c>
      <c r="C31" s="164"/>
    </row>
    <row r="32" spans="1:3" s="386" customFormat="1" ht="12" customHeight="1" x14ac:dyDescent="0.25">
      <c r="A32" s="389" t="s">
        <v>69</v>
      </c>
      <c r="B32" s="391" t="s">
        <v>94</v>
      </c>
      <c r="C32" s="144"/>
    </row>
    <row r="33" spans="1:3" s="386" customFormat="1" ht="12" customHeight="1" thickBot="1" x14ac:dyDescent="0.3">
      <c r="A33" s="385" t="s">
        <v>71</v>
      </c>
      <c r="B33" s="392" t="s">
        <v>96</v>
      </c>
      <c r="C33" s="393"/>
    </row>
    <row r="34" spans="1:3" s="382" customFormat="1" ht="12" customHeight="1" thickBot="1" x14ac:dyDescent="0.3">
      <c r="A34" s="387" t="s">
        <v>89</v>
      </c>
      <c r="B34" s="79" t="s">
        <v>284</v>
      </c>
      <c r="C34" s="388"/>
    </row>
    <row r="35" spans="1:3" s="382" customFormat="1" ht="12" customHeight="1" thickBot="1" x14ac:dyDescent="0.3">
      <c r="A35" s="387" t="s">
        <v>249</v>
      </c>
      <c r="B35" s="79" t="s">
        <v>485</v>
      </c>
      <c r="C35" s="394"/>
    </row>
    <row r="36" spans="1:3" s="382" customFormat="1" ht="12" customHeight="1" thickBot="1" x14ac:dyDescent="0.3">
      <c r="A36" s="380" t="s">
        <v>111</v>
      </c>
      <c r="B36" s="79" t="s">
        <v>507</v>
      </c>
      <c r="C36" s="395">
        <f>+C8+C20+C25+C26+C30+C34+C35</f>
        <v>0</v>
      </c>
    </row>
    <row r="37" spans="1:3" s="382" customFormat="1" ht="12" customHeight="1" thickBot="1" x14ac:dyDescent="0.3">
      <c r="A37" s="396" t="s">
        <v>258</v>
      </c>
      <c r="B37" s="79" t="s">
        <v>487</v>
      </c>
      <c r="C37" s="395">
        <f>+C38+C39+C40</f>
        <v>0</v>
      </c>
    </row>
    <row r="38" spans="1:3" s="382" customFormat="1" ht="12" customHeight="1" x14ac:dyDescent="0.25">
      <c r="A38" s="389" t="s">
        <v>488</v>
      </c>
      <c r="B38" s="390" t="s">
        <v>340</v>
      </c>
      <c r="C38" s="164"/>
    </row>
    <row r="39" spans="1:3" s="382" customFormat="1" ht="12" customHeight="1" x14ac:dyDescent="0.25">
      <c r="A39" s="389" t="s">
        <v>489</v>
      </c>
      <c r="B39" s="391" t="s">
        <v>490</v>
      </c>
      <c r="C39" s="144"/>
    </row>
    <row r="40" spans="1:3" s="386" customFormat="1" ht="12" customHeight="1" thickBot="1" x14ac:dyDescent="0.3">
      <c r="A40" s="385" t="s">
        <v>491</v>
      </c>
      <c r="B40" s="392" t="s">
        <v>492</v>
      </c>
      <c r="C40" s="393"/>
    </row>
    <row r="41" spans="1:3" s="386" customFormat="1" ht="15.2" customHeight="1" thickBot="1" x14ac:dyDescent="0.25">
      <c r="A41" s="396" t="s">
        <v>260</v>
      </c>
      <c r="B41" s="397" t="s">
        <v>493</v>
      </c>
      <c r="C41" s="344">
        <f>+C36+C37</f>
        <v>0</v>
      </c>
    </row>
    <row r="42" spans="1:3" s="386" customFormat="1" ht="15.2" customHeight="1" x14ac:dyDescent="0.25">
      <c r="A42" s="339"/>
      <c r="B42" s="340"/>
      <c r="C42" s="341"/>
    </row>
    <row r="43" spans="1:3" ht="15.75" thickBot="1" x14ac:dyDescent="0.3">
      <c r="A43" s="398"/>
      <c r="B43" s="399"/>
      <c r="C43" s="400"/>
    </row>
    <row r="44" spans="1:3" s="378" customFormat="1" ht="16.5" customHeight="1" thickBot="1" x14ac:dyDescent="0.3">
      <c r="A44" s="342"/>
      <c r="B44" s="343" t="s">
        <v>273</v>
      </c>
      <c r="C44" s="344"/>
    </row>
    <row r="45" spans="1:3" s="401" customFormat="1" ht="12" customHeight="1" thickBot="1" x14ac:dyDescent="0.3">
      <c r="A45" s="387" t="s">
        <v>7</v>
      </c>
      <c r="B45" s="79" t="s">
        <v>494</v>
      </c>
      <c r="C45" s="139">
        <f>SUM(C46:C50)</f>
        <v>0</v>
      </c>
    </row>
    <row r="46" spans="1:3" ht="12" customHeight="1" x14ac:dyDescent="0.25">
      <c r="A46" s="385" t="s">
        <v>9</v>
      </c>
      <c r="B46" s="80" t="s">
        <v>177</v>
      </c>
      <c r="C46" s="164"/>
    </row>
    <row r="47" spans="1:3" ht="12" customHeight="1" x14ac:dyDescent="0.25">
      <c r="A47" s="385" t="s">
        <v>11</v>
      </c>
      <c r="B47" s="63" t="s">
        <v>178</v>
      </c>
      <c r="C47" s="147"/>
    </row>
    <row r="48" spans="1:3" ht="12" customHeight="1" x14ac:dyDescent="0.25">
      <c r="A48" s="385" t="s">
        <v>13</v>
      </c>
      <c r="B48" s="63" t="s">
        <v>179</v>
      </c>
      <c r="C48" s="147"/>
    </row>
    <row r="49" spans="1:3" ht="12" customHeight="1" x14ac:dyDescent="0.25">
      <c r="A49" s="385" t="s">
        <v>15</v>
      </c>
      <c r="B49" s="63" t="s">
        <v>180</v>
      </c>
      <c r="C49" s="147"/>
    </row>
    <row r="50" spans="1:3" ht="12" customHeight="1" thickBot="1" x14ac:dyDescent="0.3">
      <c r="A50" s="385" t="s">
        <v>17</v>
      </c>
      <c r="B50" s="63" t="s">
        <v>182</v>
      </c>
      <c r="C50" s="147"/>
    </row>
    <row r="51" spans="1:3" ht="12" customHeight="1" thickBot="1" x14ac:dyDescent="0.3">
      <c r="A51" s="387" t="s">
        <v>21</v>
      </c>
      <c r="B51" s="79" t="s">
        <v>495</v>
      </c>
      <c r="C51" s="139">
        <f>SUM(C52:C54)</f>
        <v>0</v>
      </c>
    </row>
    <row r="52" spans="1:3" s="401" customFormat="1" ht="12" customHeight="1" x14ac:dyDescent="0.25">
      <c r="A52" s="385" t="s">
        <v>23</v>
      </c>
      <c r="B52" s="80" t="s">
        <v>213</v>
      </c>
      <c r="C52" s="164"/>
    </row>
    <row r="53" spans="1:3" ht="12" customHeight="1" x14ac:dyDescent="0.25">
      <c r="A53" s="385" t="s">
        <v>25</v>
      </c>
      <c r="B53" s="63" t="s">
        <v>215</v>
      </c>
      <c r="C53" s="147"/>
    </row>
    <row r="54" spans="1:3" ht="12" customHeight="1" x14ac:dyDescent="0.25">
      <c r="A54" s="385" t="s">
        <v>27</v>
      </c>
      <c r="B54" s="63" t="s">
        <v>496</v>
      </c>
      <c r="C54" s="147"/>
    </row>
    <row r="55" spans="1:3" ht="12" customHeight="1" thickBot="1" x14ac:dyDescent="0.3">
      <c r="A55" s="385" t="s">
        <v>29</v>
      </c>
      <c r="B55" s="63" t="s">
        <v>497</v>
      </c>
      <c r="C55" s="147"/>
    </row>
    <row r="56" spans="1:3" ht="15.2" customHeight="1" thickBot="1" x14ac:dyDescent="0.3">
      <c r="A56" s="387" t="s">
        <v>35</v>
      </c>
      <c r="B56" s="79" t="s">
        <v>498</v>
      </c>
      <c r="C56" s="388"/>
    </row>
    <row r="57" spans="1:3" ht="15.75" thickBot="1" x14ac:dyDescent="0.3">
      <c r="A57" s="387" t="s">
        <v>232</v>
      </c>
      <c r="B57" s="402" t="s">
        <v>499</v>
      </c>
      <c r="C57" s="403">
        <f>+C45+C51+C56</f>
        <v>0</v>
      </c>
    </row>
    <row r="58" spans="1:3" ht="15.2" customHeight="1" thickBot="1" x14ac:dyDescent="0.3">
      <c r="C58" s="405">
        <f>C41-C57</f>
        <v>0</v>
      </c>
    </row>
    <row r="59" spans="1:3" ht="14.45" customHeight="1" thickBot="1" x14ac:dyDescent="0.3">
      <c r="A59" s="359" t="s">
        <v>460</v>
      </c>
      <c r="B59" s="360"/>
      <c r="C59" s="361"/>
    </row>
    <row r="60" spans="1:3" ht="15.75" thickBot="1" x14ac:dyDescent="0.3">
      <c r="A60" s="359" t="s">
        <v>461</v>
      </c>
      <c r="B60" s="360"/>
      <c r="C60" s="361"/>
    </row>
  </sheetData>
  <mergeCells count="1">
    <mergeCell ref="B1:C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workbookViewId="0">
      <selection activeCell="M4" sqref="M4"/>
    </sheetView>
  </sheetViews>
  <sheetFormatPr defaultRowHeight="15" x14ac:dyDescent="0.25"/>
  <cols>
    <col min="1" max="1" width="4.7109375" style="423" customWidth="1"/>
    <col min="2" max="2" width="28.42578125" style="423" customWidth="1"/>
    <col min="3" max="3" width="14.140625" style="423" customWidth="1"/>
    <col min="4" max="4" width="11.85546875" style="423" customWidth="1"/>
    <col min="5" max="5" width="15" style="423" customWidth="1"/>
    <col min="6" max="6" width="10.7109375" style="423" customWidth="1"/>
    <col min="7" max="7" width="14.42578125" style="423" customWidth="1"/>
    <col min="8" max="8" width="12.28515625" style="423" customWidth="1"/>
    <col min="9" max="256" width="9.140625" style="423"/>
    <col min="257" max="257" width="4.7109375" style="423" customWidth="1"/>
    <col min="258" max="258" width="28.42578125" style="423" customWidth="1"/>
    <col min="259" max="259" width="10.5703125" style="423" customWidth="1"/>
    <col min="260" max="260" width="9.85546875" style="423" customWidth="1"/>
    <col min="261" max="261" width="9.7109375" style="423" customWidth="1"/>
    <col min="262" max="263" width="9.42578125" style="423" customWidth="1"/>
    <col min="264" max="264" width="12.28515625" style="423" customWidth="1"/>
    <col min="265" max="512" width="9.140625" style="423"/>
    <col min="513" max="513" width="4.7109375" style="423" customWidth="1"/>
    <col min="514" max="514" width="28.42578125" style="423" customWidth="1"/>
    <col min="515" max="515" width="10.5703125" style="423" customWidth="1"/>
    <col min="516" max="516" width="9.85546875" style="423" customWidth="1"/>
    <col min="517" max="517" width="9.7109375" style="423" customWidth="1"/>
    <col min="518" max="519" width="9.42578125" style="423" customWidth="1"/>
    <col min="520" max="520" width="12.28515625" style="423" customWidth="1"/>
    <col min="521" max="768" width="9.140625" style="423"/>
    <col min="769" max="769" width="4.7109375" style="423" customWidth="1"/>
    <col min="770" max="770" width="28.42578125" style="423" customWidth="1"/>
    <col min="771" max="771" width="10.5703125" style="423" customWidth="1"/>
    <col min="772" max="772" width="9.85546875" style="423" customWidth="1"/>
    <col min="773" max="773" width="9.7109375" style="423" customWidth="1"/>
    <col min="774" max="775" width="9.42578125" style="423" customWidth="1"/>
    <col min="776" max="776" width="12.28515625" style="423" customWidth="1"/>
    <col min="777" max="1024" width="9.140625" style="423"/>
    <col min="1025" max="1025" width="4.7109375" style="423" customWidth="1"/>
    <col min="1026" max="1026" width="28.42578125" style="423" customWidth="1"/>
    <col min="1027" max="1027" width="10.5703125" style="423" customWidth="1"/>
    <col min="1028" max="1028" width="9.85546875" style="423" customWidth="1"/>
    <col min="1029" max="1029" width="9.7109375" style="423" customWidth="1"/>
    <col min="1030" max="1031" width="9.42578125" style="423" customWidth="1"/>
    <col min="1032" max="1032" width="12.28515625" style="423" customWidth="1"/>
    <col min="1033" max="1280" width="9.140625" style="423"/>
    <col min="1281" max="1281" width="4.7109375" style="423" customWidth="1"/>
    <col min="1282" max="1282" width="28.42578125" style="423" customWidth="1"/>
    <col min="1283" max="1283" width="10.5703125" style="423" customWidth="1"/>
    <col min="1284" max="1284" width="9.85546875" style="423" customWidth="1"/>
    <col min="1285" max="1285" width="9.7109375" style="423" customWidth="1"/>
    <col min="1286" max="1287" width="9.42578125" style="423" customWidth="1"/>
    <col min="1288" max="1288" width="12.28515625" style="423" customWidth="1"/>
    <col min="1289" max="1536" width="9.140625" style="423"/>
    <col min="1537" max="1537" width="4.7109375" style="423" customWidth="1"/>
    <col min="1538" max="1538" width="28.42578125" style="423" customWidth="1"/>
    <col min="1539" max="1539" width="10.5703125" style="423" customWidth="1"/>
    <col min="1540" max="1540" width="9.85546875" style="423" customWidth="1"/>
    <col min="1541" max="1541" width="9.7109375" style="423" customWidth="1"/>
    <col min="1542" max="1543" width="9.42578125" style="423" customWidth="1"/>
    <col min="1544" max="1544" width="12.28515625" style="423" customWidth="1"/>
    <col min="1545" max="1792" width="9.140625" style="423"/>
    <col min="1793" max="1793" width="4.7109375" style="423" customWidth="1"/>
    <col min="1794" max="1794" width="28.42578125" style="423" customWidth="1"/>
    <col min="1795" max="1795" width="10.5703125" style="423" customWidth="1"/>
    <col min="1796" max="1796" width="9.85546875" style="423" customWidth="1"/>
    <col min="1797" max="1797" width="9.7109375" style="423" customWidth="1"/>
    <col min="1798" max="1799" width="9.42578125" style="423" customWidth="1"/>
    <col min="1800" max="1800" width="12.28515625" style="423" customWidth="1"/>
    <col min="1801" max="2048" width="9.140625" style="423"/>
    <col min="2049" max="2049" width="4.7109375" style="423" customWidth="1"/>
    <col min="2050" max="2050" width="28.42578125" style="423" customWidth="1"/>
    <col min="2051" max="2051" width="10.5703125" style="423" customWidth="1"/>
    <col min="2052" max="2052" width="9.85546875" style="423" customWidth="1"/>
    <col min="2053" max="2053" width="9.7109375" style="423" customWidth="1"/>
    <col min="2054" max="2055" width="9.42578125" style="423" customWidth="1"/>
    <col min="2056" max="2056" width="12.28515625" style="423" customWidth="1"/>
    <col min="2057" max="2304" width="9.140625" style="423"/>
    <col min="2305" max="2305" width="4.7109375" style="423" customWidth="1"/>
    <col min="2306" max="2306" width="28.42578125" style="423" customWidth="1"/>
    <col min="2307" max="2307" width="10.5703125" style="423" customWidth="1"/>
    <col min="2308" max="2308" width="9.85546875" style="423" customWidth="1"/>
    <col min="2309" max="2309" width="9.7109375" style="423" customWidth="1"/>
    <col min="2310" max="2311" width="9.42578125" style="423" customWidth="1"/>
    <col min="2312" max="2312" width="12.28515625" style="423" customWidth="1"/>
    <col min="2313" max="2560" width="9.140625" style="423"/>
    <col min="2561" max="2561" width="4.7109375" style="423" customWidth="1"/>
    <col min="2562" max="2562" width="28.42578125" style="423" customWidth="1"/>
    <col min="2563" max="2563" width="10.5703125" style="423" customWidth="1"/>
    <col min="2564" max="2564" width="9.85546875" style="423" customWidth="1"/>
    <col min="2565" max="2565" width="9.7109375" style="423" customWidth="1"/>
    <col min="2566" max="2567" width="9.42578125" style="423" customWidth="1"/>
    <col min="2568" max="2568" width="12.28515625" style="423" customWidth="1"/>
    <col min="2569" max="2816" width="9.140625" style="423"/>
    <col min="2817" max="2817" width="4.7109375" style="423" customWidth="1"/>
    <col min="2818" max="2818" width="28.42578125" style="423" customWidth="1"/>
    <col min="2819" max="2819" width="10.5703125" style="423" customWidth="1"/>
    <col min="2820" max="2820" width="9.85546875" style="423" customWidth="1"/>
    <col min="2821" max="2821" width="9.7109375" style="423" customWidth="1"/>
    <col min="2822" max="2823" width="9.42578125" style="423" customWidth="1"/>
    <col min="2824" max="2824" width="12.28515625" style="423" customWidth="1"/>
    <col min="2825" max="3072" width="9.140625" style="423"/>
    <col min="3073" max="3073" width="4.7109375" style="423" customWidth="1"/>
    <col min="3074" max="3074" width="28.42578125" style="423" customWidth="1"/>
    <col min="3075" max="3075" width="10.5703125" style="423" customWidth="1"/>
    <col min="3076" max="3076" width="9.85546875" style="423" customWidth="1"/>
    <col min="3077" max="3077" width="9.7109375" style="423" customWidth="1"/>
    <col min="3078" max="3079" width="9.42578125" style="423" customWidth="1"/>
    <col min="3080" max="3080" width="12.28515625" style="423" customWidth="1"/>
    <col min="3081" max="3328" width="9.140625" style="423"/>
    <col min="3329" max="3329" width="4.7109375" style="423" customWidth="1"/>
    <col min="3330" max="3330" width="28.42578125" style="423" customWidth="1"/>
    <col min="3331" max="3331" width="10.5703125" style="423" customWidth="1"/>
    <col min="3332" max="3332" width="9.85546875" style="423" customWidth="1"/>
    <col min="3333" max="3333" width="9.7109375" style="423" customWidth="1"/>
    <col min="3334" max="3335" width="9.42578125" style="423" customWidth="1"/>
    <col min="3336" max="3336" width="12.28515625" style="423" customWidth="1"/>
    <col min="3337" max="3584" width="9.140625" style="423"/>
    <col min="3585" max="3585" width="4.7109375" style="423" customWidth="1"/>
    <col min="3586" max="3586" width="28.42578125" style="423" customWidth="1"/>
    <col min="3587" max="3587" width="10.5703125" style="423" customWidth="1"/>
    <col min="3588" max="3588" width="9.85546875" style="423" customWidth="1"/>
    <col min="3589" max="3589" width="9.7109375" style="423" customWidth="1"/>
    <col min="3590" max="3591" width="9.42578125" style="423" customWidth="1"/>
    <col min="3592" max="3592" width="12.28515625" style="423" customWidth="1"/>
    <col min="3593" max="3840" width="9.140625" style="423"/>
    <col min="3841" max="3841" width="4.7109375" style="423" customWidth="1"/>
    <col min="3842" max="3842" width="28.42578125" style="423" customWidth="1"/>
    <col min="3843" max="3843" width="10.5703125" style="423" customWidth="1"/>
    <col min="3844" max="3844" width="9.85546875" style="423" customWidth="1"/>
    <col min="3845" max="3845" width="9.7109375" style="423" customWidth="1"/>
    <col min="3846" max="3847" width="9.42578125" style="423" customWidth="1"/>
    <col min="3848" max="3848" width="12.28515625" style="423" customWidth="1"/>
    <col min="3849" max="4096" width="9.140625" style="423"/>
    <col min="4097" max="4097" width="4.7109375" style="423" customWidth="1"/>
    <col min="4098" max="4098" width="28.42578125" style="423" customWidth="1"/>
    <col min="4099" max="4099" width="10.5703125" style="423" customWidth="1"/>
    <col min="4100" max="4100" width="9.85546875" style="423" customWidth="1"/>
    <col min="4101" max="4101" width="9.7109375" style="423" customWidth="1"/>
    <col min="4102" max="4103" width="9.42578125" style="423" customWidth="1"/>
    <col min="4104" max="4104" width="12.28515625" style="423" customWidth="1"/>
    <col min="4105" max="4352" width="9.140625" style="423"/>
    <col min="4353" max="4353" width="4.7109375" style="423" customWidth="1"/>
    <col min="4354" max="4354" width="28.42578125" style="423" customWidth="1"/>
    <col min="4355" max="4355" width="10.5703125" style="423" customWidth="1"/>
    <col min="4356" max="4356" width="9.85546875" style="423" customWidth="1"/>
    <col min="4357" max="4357" width="9.7109375" style="423" customWidth="1"/>
    <col min="4358" max="4359" width="9.42578125" style="423" customWidth="1"/>
    <col min="4360" max="4360" width="12.28515625" style="423" customWidth="1"/>
    <col min="4361" max="4608" width="9.140625" style="423"/>
    <col min="4609" max="4609" width="4.7109375" style="423" customWidth="1"/>
    <col min="4610" max="4610" width="28.42578125" style="423" customWidth="1"/>
    <col min="4611" max="4611" width="10.5703125" style="423" customWidth="1"/>
    <col min="4612" max="4612" width="9.85546875" style="423" customWidth="1"/>
    <col min="4613" max="4613" width="9.7109375" style="423" customWidth="1"/>
    <col min="4614" max="4615" width="9.42578125" style="423" customWidth="1"/>
    <col min="4616" max="4616" width="12.28515625" style="423" customWidth="1"/>
    <col min="4617" max="4864" width="9.140625" style="423"/>
    <col min="4865" max="4865" width="4.7109375" style="423" customWidth="1"/>
    <col min="4866" max="4866" width="28.42578125" style="423" customWidth="1"/>
    <col min="4867" max="4867" width="10.5703125" style="423" customWidth="1"/>
    <col min="4868" max="4868" width="9.85546875" style="423" customWidth="1"/>
    <col min="4869" max="4869" width="9.7109375" style="423" customWidth="1"/>
    <col min="4870" max="4871" width="9.42578125" style="423" customWidth="1"/>
    <col min="4872" max="4872" width="12.28515625" style="423" customWidth="1"/>
    <col min="4873" max="5120" width="9.140625" style="423"/>
    <col min="5121" max="5121" width="4.7109375" style="423" customWidth="1"/>
    <col min="5122" max="5122" width="28.42578125" style="423" customWidth="1"/>
    <col min="5123" max="5123" width="10.5703125" style="423" customWidth="1"/>
    <col min="5124" max="5124" width="9.85546875" style="423" customWidth="1"/>
    <col min="5125" max="5125" width="9.7109375" style="423" customWidth="1"/>
    <col min="5126" max="5127" width="9.42578125" style="423" customWidth="1"/>
    <col min="5128" max="5128" width="12.28515625" style="423" customWidth="1"/>
    <col min="5129" max="5376" width="9.140625" style="423"/>
    <col min="5377" max="5377" width="4.7109375" style="423" customWidth="1"/>
    <col min="5378" max="5378" width="28.42578125" style="423" customWidth="1"/>
    <col min="5379" max="5379" width="10.5703125" style="423" customWidth="1"/>
    <col min="5380" max="5380" width="9.85546875" style="423" customWidth="1"/>
    <col min="5381" max="5381" width="9.7109375" style="423" customWidth="1"/>
    <col min="5382" max="5383" width="9.42578125" style="423" customWidth="1"/>
    <col min="5384" max="5384" width="12.28515625" style="423" customWidth="1"/>
    <col min="5385" max="5632" width="9.140625" style="423"/>
    <col min="5633" max="5633" width="4.7109375" style="423" customWidth="1"/>
    <col min="5634" max="5634" width="28.42578125" style="423" customWidth="1"/>
    <col min="5635" max="5635" width="10.5703125" style="423" customWidth="1"/>
    <col min="5636" max="5636" width="9.85546875" style="423" customWidth="1"/>
    <col min="5637" max="5637" width="9.7109375" style="423" customWidth="1"/>
    <col min="5638" max="5639" width="9.42578125" style="423" customWidth="1"/>
    <col min="5640" max="5640" width="12.28515625" style="423" customWidth="1"/>
    <col min="5641" max="5888" width="9.140625" style="423"/>
    <col min="5889" max="5889" width="4.7109375" style="423" customWidth="1"/>
    <col min="5890" max="5890" width="28.42578125" style="423" customWidth="1"/>
    <col min="5891" max="5891" width="10.5703125" style="423" customWidth="1"/>
    <col min="5892" max="5892" width="9.85546875" style="423" customWidth="1"/>
    <col min="5893" max="5893" width="9.7109375" style="423" customWidth="1"/>
    <col min="5894" max="5895" width="9.42578125" style="423" customWidth="1"/>
    <col min="5896" max="5896" width="12.28515625" style="423" customWidth="1"/>
    <col min="5897" max="6144" width="9.140625" style="423"/>
    <col min="6145" max="6145" width="4.7109375" style="423" customWidth="1"/>
    <col min="6146" max="6146" width="28.42578125" style="423" customWidth="1"/>
    <col min="6147" max="6147" width="10.5703125" style="423" customWidth="1"/>
    <col min="6148" max="6148" width="9.85546875" style="423" customWidth="1"/>
    <col min="6149" max="6149" width="9.7109375" style="423" customWidth="1"/>
    <col min="6150" max="6151" width="9.42578125" style="423" customWidth="1"/>
    <col min="6152" max="6152" width="12.28515625" style="423" customWidth="1"/>
    <col min="6153" max="6400" width="9.140625" style="423"/>
    <col min="6401" max="6401" width="4.7109375" style="423" customWidth="1"/>
    <col min="6402" max="6402" width="28.42578125" style="423" customWidth="1"/>
    <col min="6403" max="6403" width="10.5703125" style="423" customWidth="1"/>
    <col min="6404" max="6404" width="9.85546875" style="423" customWidth="1"/>
    <col min="6405" max="6405" width="9.7109375" style="423" customWidth="1"/>
    <col min="6406" max="6407" width="9.42578125" style="423" customWidth="1"/>
    <col min="6408" max="6408" width="12.28515625" style="423" customWidth="1"/>
    <col min="6409" max="6656" width="9.140625" style="423"/>
    <col min="6657" max="6657" width="4.7109375" style="423" customWidth="1"/>
    <col min="6658" max="6658" width="28.42578125" style="423" customWidth="1"/>
    <col min="6659" max="6659" width="10.5703125" style="423" customWidth="1"/>
    <col min="6660" max="6660" width="9.85546875" style="423" customWidth="1"/>
    <col min="6661" max="6661" width="9.7109375" style="423" customWidth="1"/>
    <col min="6662" max="6663" width="9.42578125" style="423" customWidth="1"/>
    <col min="6664" max="6664" width="12.28515625" style="423" customWidth="1"/>
    <col min="6665" max="6912" width="9.140625" style="423"/>
    <col min="6913" max="6913" width="4.7109375" style="423" customWidth="1"/>
    <col min="6914" max="6914" width="28.42578125" style="423" customWidth="1"/>
    <col min="6915" max="6915" width="10.5703125" style="423" customWidth="1"/>
    <col min="6916" max="6916" width="9.85546875" style="423" customWidth="1"/>
    <col min="6917" max="6917" width="9.7109375" style="423" customWidth="1"/>
    <col min="6918" max="6919" width="9.42578125" style="423" customWidth="1"/>
    <col min="6920" max="6920" width="12.28515625" style="423" customWidth="1"/>
    <col min="6921" max="7168" width="9.140625" style="423"/>
    <col min="7169" max="7169" width="4.7109375" style="423" customWidth="1"/>
    <col min="7170" max="7170" width="28.42578125" style="423" customWidth="1"/>
    <col min="7171" max="7171" width="10.5703125" style="423" customWidth="1"/>
    <col min="7172" max="7172" width="9.85546875" style="423" customWidth="1"/>
    <col min="7173" max="7173" width="9.7109375" style="423" customWidth="1"/>
    <col min="7174" max="7175" width="9.42578125" style="423" customWidth="1"/>
    <col min="7176" max="7176" width="12.28515625" style="423" customWidth="1"/>
    <col min="7177" max="7424" width="9.140625" style="423"/>
    <col min="7425" max="7425" width="4.7109375" style="423" customWidth="1"/>
    <col min="7426" max="7426" width="28.42578125" style="423" customWidth="1"/>
    <col min="7427" max="7427" width="10.5703125" style="423" customWidth="1"/>
    <col min="7428" max="7428" width="9.85546875" style="423" customWidth="1"/>
    <col min="7429" max="7429" width="9.7109375" style="423" customWidth="1"/>
    <col min="7430" max="7431" width="9.42578125" style="423" customWidth="1"/>
    <col min="7432" max="7432" width="12.28515625" style="423" customWidth="1"/>
    <col min="7433" max="7680" width="9.140625" style="423"/>
    <col min="7681" max="7681" width="4.7109375" style="423" customWidth="1"/>
    <col min="7682" max="7682" width="28.42578125" style="423" customWidth="1"/>
    <col min="7683" max="7683" width="10.5703125" style="423" customWidth="1"/>
    <col min="7684" max="7684" width="9.85546875" style="423" customWidth="1"/>
    <col min="7685" max="7685" width="9.7109375" style="423" customWidth="1"/>
    <col min="7686" max="7687" width="9.42578125" style="423" customWidth="1"/>
    <col min="7688" max="7688" width="12.28515625" style="423" customWidth="1"/>
    <col min="7689" max="7936" width="9.140625" style="423"/>
    <col min="7937" max="7937" width="4.7109375" style="423" customWidth="1"/>
    <col min="7938" max="7938" width="28.42578125" style="423" customWidth="1"/>
    <col min="7939" max="7939" width="10.5703125" style="423" customWidth="1"/>
    <col min="7940" max="7940" width="9.85546875" style="423" customWidth="1"/>
    <col min="7941" max="7941" width="9.7109375" style="423" customWidth="1"/>
    <col min="7942" max="7943" width="9.42578125" style="423" customWidth="1"/>
    <col min="7944" max="7944" width="12.28515625" style="423" customWidth="1"/>
    <col min="7945" max="8192" width="9.140625" style="423"/>
    <col min="8193" max="8193" width="4.7109375" style="423" customWidth="1"/>
    <col min="8194" max="8194" width="28.42578125" style="423" customWidth="1"/>
    <col min="8195" max="8195" width="10.5703125" style="423" customWidth="1"/>
    <col min="8196" max="8196" width="9.85546875" style="423" customWidth="1"/>
    <col min="8197" max="8197" width="9.7109375" style="423" customWidth="1"/>
    <col min="8198" max="8199" width="9.42578125" style="423" customWidth="1"/>
    <col min="8200" max="8200" width="12.28515625" style="423" customWidth="1"/>
    <col min="8201" max="8448" width="9.140625" style="423"/>
    <col min="8449" max="8449" width="4.7109375" style="423" customWidth="1"/>
    <col min="8450" max="8450" width="28.42578125" style="423" customWidth="1"/>
    <col min="8451" max="8451" width="10.5703125" style="423" customWidth="1"/>
    <col min="8452" max="8452" width="9.85546875" style="423" customWidth="1"/>
    <col min="8453" max="8453" width="9.7109375" style="423" customWidth="1"/>
    <col min="8454" max="8455" width="9.42578125" style="423" customWidth="1"/>
    <col min="8456" max="8456" width="12.28515625" style="423" customWidth="1"/>
    <col min="8457" max="8704" width="9.140625" style="423"/>
    <col min="8705" max="8705" width="4.7109375" style="423" customWidth="1"/>
    <col min="8706" max="8706" width="28.42578125" style="423" customWidth="1"/>
    <col min="8707" max="8707" width="10.5703125" style="423" customWidth="1"/>
    <col min="8708" max="8708" width="9.85546875" style="423" customWidth="1"/>
    <col min="8709" max="8709" width="9.7109375" style="423" customWidth="1"/>
    <col min="8710" max="8711" width="9.42578125" style="423" customWidth="1"/>
    <col min="8712" max="8712" width="12.28515625" style="423" customWidth="1"/>
    <col min="8713" max="8960" width="9.140625" style="423"/>
    <col min="8961" max="8961" width="4.7109375" style="423" customWidth="1"/>
    <col min="8962" max="8962" width="28.42578125" style="423" customWidth="1"/>
    <col min="8963" max="8963" width="10.5703125" style="423" customWidth="1"/>
    <col min="8964" max="8964" width="9.85546875" style="423" customWidth="1"/>
    <col min="8965" max="8965" width="9.7109375" style="423" customWidth="1"/>
    <col min="8966" max="8967" width="9.42578125" style="423" customWidth="1"/>
    <col min="8968" max="8968" width="12.28515625" style="423" customWidth="1"/>
    <col min="8969" max="9216" width="9.140625" style="423"/>
    <col min="9217" max="9217" width="4.7109375" style="423" customWidth="1"/>
    <col min="9218" max="9218" width="28.42578125" style="423" customWidth="1"/>
    <col min="9219" max="9219" width="10.5703125" style="423" customWidth="1"/>
    <col min="9220" max="9220" width="9.85546875" style="423" customWidth="1"/>
    <col min="9221" max="9221" width="9.7109375" style="423" customWidth="1"/>
    <col min="9222" max="9223" width="9.42578125" style="423" customWidth="1"/>
    <col min="9224" max="9224" width="12.28515625" style="423" customWidth="1"/>
    <col min="9225" max="9472" width="9.140625" style="423"/>
    <col min="9473" max="9473" width="4.7109375" style="423" customWidth="1"/>
    <col min="9474" max="9474" width="28.42578125" style="423" customWidth="1"/>
    <col min="9475" max="9475" width="10.5703125" style="423" customWidth="1"/>
    <col min="9476" max="9476" width="9.85546875" style="423" customWidth="1"/>
    <col min="9477" max="9477" width="9.7109375" style="423" customWidth="1"/>
    <col min="9478" max="9479" width="9.42578125" style="423" customWidth="1"/>
    <col min="9480" max="9480" width="12.28515625" style="423" customWidth="1"/>
    <col min="9481" max="9728" width="9.140625" style="423"/>
    <col min="9729" max="9729" width="4.7109375" style="423" customWidth="1"/>
    <col min="9730" max="9730" width="28.42578125" style="423" customWidth="1"/>
    <col min="9731" max="9731" width="10.5703125" style="423" customWidth="1"/>
    <col min="9732" max="9732" width="9.85546875" style="423" customWidth="1"/>
    <col min="9733" max="9733" width="9.7109375" style="423" customWidth="1"/>
    <col min="9734" max="9735" width="9.42578125" style="423" customWidth="1"/>
    <col min="9736" max="9736" width="12.28515625" style="423" customWidth="1"/>
    <col min="9737" max="9984" width="9.140625" style="423"/>
    <col min="9985" max="9985" width="4.7109375" style="423" customWidth="1"/>
    <col min="9986" max="9986" width="28.42578125" style="423" customWidth="1"/>
    <col min="9987" max="9987" width="10.5703125" style="423" customWidth="1"/>
    <col min="9988" max="9988" width="9.85546875" style="423" customWidth="1"/>
    <col min="9989" max="9989" width="9.7109375" style="423" customWidth="1"/>
    <col min="9990" max="9991" width="9.42578125" style="423" customWidth="1"/>
    <col min="9992" max="9992" width="12.28515625" style="423" customWidth="1"/>
    <col min="9993" max="10240" width="9.140625" style="423"/>
    <col min="10241" max="10241" width="4.7109375" style="423" customWidth="1"/>
    <col min="10242" max="10242" width="28.42578125" style="423" customWidth="1"/>
    <col min="10243" max="10243" width="10.5703125" style="423" customWidth="1"/>
    <col min="10244" max="10244" width="9.85546875" style="423" customWidth="1"/>
    <col min="10245" max="10245" width="9.7109375" style="423" customWidth="1"/>
    <col min="10246" max="10247" width="9.42578125" style="423" customWidth="1"/>
    <col min="10248" max="10248" width="12.28515625" style="423" customWidth="1"/>
    <col min="10249" max="10496" width="9.140625" style="423"/>
    <col min="10497" max="10497" width="4.7109375" style="423" customWidth="1"/>
    <col min="10498" max="10498" width="28.42578125" style="423" customWidth="1"/>
    <col min="10499" max="10499" width="10.5703125" style="423" customWidth="1"/>
    <col min="10500" max="10500" width="9.85546875" style="423" customWidth="1"/>
    <col min="10501" max="10501" width="9.7109375" style="423" customWidth="1"/>
    <col min="10502" max="10503" width="9.42578125" style="423" customWidth="1"/>
    <col min="10504" max="10504" width="12.28515625" style="423" customWidth="1"/>
    <col min="10505" max="10752" width="9.140625" style="423"/>
    <col min="10753" max="10753" width="4.7109375" style="423" customWidth="1"/>
    <col min="10754" max="10754" width="28.42578125" style="423" customWidth="1"/>
    <col min="10755" max="10755" width="10.5703125" style="423" customWidth="1"/>
    <col min="10756" max="10756" width="9.85546875" style="423" customWidth="1"/>
    <col min="10757" max="10757" width="9.7109375" style="423" customWidth="1"/>
    <col min="10758" max="10759" width="9.42578125" style="423" customWidth="1"/>
    <col min="10760" max="10760" width="12.28515625" style="423" customWidth="1"/>
    <col min="10761" max="11008" width="9.140625" style="423"/>
    <col min="11009" max="11009" width="4.7109375" style="423" customWidth="1"/>
    <col min="11010" max="11010" width="28.42578125" style="423" customWidth="1"/>
    <col min="11011" max="11011" width="10.5703125" style="423" customWidth="1"/>
    <col min="11012" max="11012" width="9.85546875" style="423" customWidth="1"/>
    <col min="11013" max="11013" width="9.7109375" style="423" customWidth="1"/>
    <col min="11014" max="11015" width="9.42578125" style="423" customWidth="1"/>
    <col min="11016" max="11016" width="12.28515625" style="423" customWidth="1"/>
    <col min="11017" max="11264" width="9.140625" style="423"/>
    <col min="11265" max="11265" width="4.7109375" style="423" customWidth="1"/>
    <col min="11266" max="11266" width="28.42578125" style="423" customWidth="1"/>
    <col min="11267" max="11267" width="10.5703125" style="423" customWidth="1"/>
    <col min="11268" max="11268" width="9.85546875" style="423" customWidth="1"/>
    <col min="11269" max="11269" width="9.7109375" style="423" customWidth="1"/>
    <col min="11270" max="11271" width="9.42578125" style="423" customWidth="1"/>
    <col min="11272" max="11272" width="12.28515625" style="423" customWidth="1"/>
    <col min="11273" max="11520" width="9.140625" style="423"/>
    <col min="11521" max="11521" width="4.7109375" style="423" customWidth="1"/>
    <col min="11522" max="11522" width="28.42578125" style="423" customWidth="1"/>
    <col min="11523" max="11523" width="10.5703125" style="423" customWidth="1"/>
    <col min="11524" max="11524" width="9.85546875" style="423" customWidth="1"/>
    <col min="11525" max="11525" width="9.7109375" style="423" customWidth="1"/>
    <col min="11526" max="11527" width="9.42578125" style="423" customWidth="1"/>
    <col min="11528" max="11528" width="12.28515625" style="423" customWidth="1"/>
    <col min="11529" max="11776" width="9.140625" style="423"/>
    <col min="11777" max="11777" width="4.7109375" style="423" customWidth="1"/>
    <col min="11778" max="11778" width="28.42578125" style="423" customWidth="1"/>
    <col min="11779" max="11779" width="10.5703125" style="423" customWidth="1"/>
    <col min="11780" max="11780" width="9.85546875" style="423" customWidth="1"/>
    <col min="11781" max="11781" width="9.7109375" style="423" customWidth="1"/>
    <col min="11782" max="11783" width="9.42578125" style="423" customWidth="1"/>
    <col min="11784" max="11784" width="12.28515625" style="423" customWidth="1"/>
    <col min="11785" max="12032" width="9.140625" style="423"/>
    <col min="12033" max="12033" width="4.7109375" style="423" customWidth="1"/>
    <col min="12034" max="12034" width="28.42578125" style="423" customWidth="1"/>
    <col min="12035" max="12035" width="10.5703125" style="423" customWidth="1"/>
    <col min="12036" max="12036" width="9.85546875" style="423" customWidth="1"/>
    <col min="12037" max="12037" width="9.7109375" style="423" customWidth="1"/>
    <col min="12038" max="12039" width="9.42578125" style="423" customWidth="1"/>
    <col min="12040" max="12040" width="12.28515625" style="423" customWidth="1"/>
    <col min="12041" max="12288" width="9.140625" style="423"/>
    <col min="12289" max="12289" width="4.7109375" style="423" customWidth="1"/>
    <col min="12290" max="12290" width="28.42578125" style="423" customWidth="1"/>
    <col min="12291" max="12291" width="10.5703125" style="423" customWidth="1"/>
    <col min="12292" max="12292" width="9.85546875" style="423" customWidth="1"/>
    <col min="12293" max="12293" width="9.7109375" style="423" customWidth="1"/>
    <col min="12294" max="12295" width="9.42578125" style="423" customWidth="1"/>
    <col min="12296" max="12296" width="12.28515625" style="423" customWidth="1"/>
    <col min="12297" max="12544" width="9.140625" style="423"/>
    <col min="12545" max="12545" width="4.7109375" style="423" customWidth="1"/>
    <col min="12546" max="12546" width="28.42578125" style="423" customWidth="1"/>
    <col min="12547" max="12547" width="10.5703125" style="423" customWidth="1"/>
    <col min="12548" max="12548" width="9.85546875" style="423" customWidth="1"/>
    <col min="12549" max="12549" width="9.7109375" style="423" customWidth="1"/>
    <col min="12550" max="12551" width="9.42578125" style="423" customWidth="1"/>
    <col min="12552" max="12552" width="12.28515625" style="423" customWidth="1"/>
    <col min="12553" max="12800" width="9.140625" style="423"/>
    <col min="12801" max="12801" width="4.7109375" style="423" customWidth="1"/>
    <col min="12802" max="12802" width="28.42578125" style="423" customWidth="1"/>
    <col min="12803" max="12803" width="10.5703125" style="423" customWidth="1"/>
    <col min="12804" max="12804" width="9.85546875" style="423" customWidth="1"/>
    <col min="12805" max="12805" width="9.7109375" style="423" customWidth="1"/>
    <col min="12806" max="12807" width="9.42578125" style="423" customWidth="1"/>
    <col min="12808" max="12808" width="12.28515625" style="423" customWidth="1"/>
    <col min="12809" max="13056" width="9.140625" style="423"/>
    <col min="13057" max="13057" width="4.7109375" style="423" customWidth="1"/>
    <col min="13058" max="13058" width="28.42578125" style="423" customWidth="1"/>
    <col min="13059" max="13059" width="10.5703125" style="423" customWidth="1"/>
    <col min="13060" max="13060" width="9.85546875" style="423" customWidth="1"/>
    <col min="13061" max="13061" width="9.7109375" style="423" customWidth="1"/>
    <col min="13062" max="13063" width="9.42578125" style="423" customWidth="1"/>
    <col min="13064" max="13064" width="12.28515625" style="423" customWidth="1"/>
    <col min="13065" max="13312" width="9.140625" style="423"/>
    <col min="13313" max="13313" width="4.7109375" style="423" customWidth="1"/>
    <col min="13314" max="13314" width="28.42578125" style="423" customWidth="1"/>
    <col min="13315" max="13315" width="10.5703125" style="423" customWidth="1"/>
    <col min="13316" max="13316" width="9.85546875" style="423" customWidth="1"/>
    <col min="13317" max="13317" width="9.7109375" style="423" customWidth="1"/>
    <col min="13318" max="13319" width="9.42578125" style="423" customWidth="1"/>
    <col min="13320" max="13320" width="12.28515625" style="423" customWidth="1"/>
    <col min="13321" max="13568" width="9.140625" style="423"/>
    <col min="13569" max="13569" width="4.7109375" style="423" customWidth="1"/>
    <col min="13570" max="13570" width="28.42578125" style="423" customWidth="1"/>
    <col min="13571" max="13571" width="10.5703125" style="423" customWidth="1"/>
    <col min="13572" max="13572" width="9.85546875" style="423" customWidth="1"/>
    <col min="13573" max="13573" width="9.7109375" style="423" customWidth="1"/>
    <col min="13574" max="13575" width="9.42578125" style="423" customWidth="1"/>
    <col min="13576" max="13576" width="12.28515625" style="423" customWidth="1"/>
    <col min="13577" max="13824" width="9.140625" style="423"/>
    <col min="13825" max="13825" width="4.7109375" style="423" customWidth="1"/>
    <col min="13826" max="13826" width="28.42578125" style="423" customWidth="1"/>
    <col min="13827" max="13827" width="10.5703125" style="423" customWidth="1"/>
    <col min="13828" max="13828" width="9.85546875" style="423" customWidth="1"/>
    <col min="13829" max="13829" width="9.7109375" style="423" customWidth="1"/>
    <col min="13830" max="13831" width="9.42578125" style="423" customWidth="1"/>
    <col min="13832" max="13832" width="12.28515625" style="423" customWidth="1"/>
    <col min="13833" max="14080" width="9.140625" style="423"/>
    <col min="14081" max="14081" width="4.7109375" style="423" customWidth="1"/>
    <col min="14082" max="14082" width="28.42578125" style="423" customWidth="1"/>
    <col min="14083" max="14083" width="10.5703125" style="423" customWidth="1"/>
    <col min="14084" max="14084" width="9.85546875" style="423" customWidth="1"/>
    <col min="14085" max="14085" width="9.7109375" style="423" customWidth="1"/>
    <col min="14086" max="14087" width="9.42578125" style="423" customWidth="1"/>
    <col min="14088" max="14088" width="12.28515625" style="423" customWidth="1"/>
    <col min="14089" max="14336" width="9.140625" style="423"/>
    <col min="14337" max="14337" width="4.7109375" style="423" customWidth="1"/>
    <col min="14338" max="14338" width="28.42578125" style="423" customWidth="1"/>
    <col min="14339" max="14339" width="10.5703125" style="423" customWidth="1"/>
    <col min="14340" max="14340" width="9.85546875" style="423" customWidth="1"/>
    <col min="14341" max="14341" width="9.7109375" style="423" customWidth="1"/>
    <col min="14342" max="14343" width="9.42578125" style="423" customWidth="1"/>
    <col min="14344" max="14344" width="12.28515625" style="423" customWidth="1"/>
    <col min="14345" max="14592" width="9.140625" style="423"/>
    <col min="14593" max="14593" width="4.7109375" style="423" customWidth="1"/>
    <col min="14594" max="14594" width="28.42578125" style="423" customWidth="1"/>
    <col min="14595" max="14595" width="10.5703125" style="423" customWidth="1"/>
    <col min="14596" max="14596" width="9.85546875" style="423" customWidth="1"/>
    <col min="14597" max="14597" width="9.7109375" style="423" customWidth="1"/>
    <col min="14598" max="14599" width="9.42578125" style="423" customWidth="1"/>
    <col min="14600" max="14600" width="12.28515625" style="423" customWidth="1"/>
    <col min="14601" max="14848" width="9.140625" style="423"/>
    <col min="14849" max="14849" width="4.7109375" style="423" customWidth="1"/>
    <col min="14850" max="14850" width="28.42578125" style="423" customWidth="1"/>
    <col min="14851" max="14851" width="10.5703125" style="423" customWidth="1"/>
    <col min="14852" max="14852" width="9.85546875" style="423" customWidth="1"/>
    <col min="14853" max="14853" width="9.7109375" style="423" customWidth="1"/>
    <col min="14854" max="14855" width="9.42578125" style="423" customWidth="1"/>
    <col min="14856" max="14856" width="12.28515625" style="423" customWidth="1"/>
    <col min="14857" max="15104" width="9.140625" style="423"/>
    <col min="15105" max="15105" width="4.7109375" style="423" customWidth="1"/>
    <col min="15106" max="15106" width="28.42578125" style="423" customWidth="1"/>
    <col min="15107" max="15107" width="10.5703125" style="423" customWidth="1"/>
    <col min="15108" max="15108" width="9.85546875" style="423" customWidth="1"/>
    <col min="15109" max="15109" width="9.7109375" style="423" customWidth="1"/>
    <col min="15110" max="15111" width="9.42578125" style="423" customWidth="1"/>
    <col min="15112" max="15112" width="12.28515625" style="423" customWidth="1"/>
    <col min="15113" max="15360" width="9.140625" style="423"/>
    <col min="15361" max="15361" width="4.7109375" style="423" customWidth="1"/>
    <col min="15362" max="15362" width="28.42578125" style="423" customWidth="1"/>
    <col min="15363" max="15363" width="10.5703125" style="423" customWidth="1"/>
    <col min="15364" max="15364" width="9.85546875" style="423" customWidth="1"/>
    <col min="15365" max="15365" width="9.7109375" style="423" customWidth="1"/>
    <col min="15366" max="15367" width="9.42578125" style="423" customWidth="1"/>
    <col min="15368" max="15368" width="12.28515625" style="423" customWidth="1"/>
    <col min="15369" max="15616" width="9.140625" style="423"/>
    <col min="15617" max="15617" width="4.7109375" style="423" customWidth="1"/>
    <col min="15618" max="15618" width="28.42578125" style="423" customWidth="1"/>
    <col min="15619" max="15619" width="10.5703125" style="423" customWidth="1"/>
    <col min="15620" max="15620" width="9.85546875" style="423" customWidth="1"/>
    <col min="15621" max="15621" width="9.7109375" style="423" customWidth="1"/>
    <col min="15622" max="15623" width="9.42578125" style="423" customWidth="1"/>
    <col min="15624" max="15624" width="12.28515625" style="423" customWidth="1"/>
    <col min="15625" max="15872" width="9.140625" style="423"/>
    <col min="15873" max="15873" width="4.7109375" style="423" customWidth="1"/>
    <col min="15874" max="15874" width="28.42578125" style="423" customWidth="1"/>
    <col min="15875" max="15875" width="10.5703125" style="423" customWidth="1"/>
    <col min="15876" max="15876" width="9.85546875" style="423" customWidth="1"/>
    <col min="15877" max="15877" width="9.7109375" style="423" customWidth="1"/>
    <col min="15878" max="15879" width="9.42578125" style="423" customWidth="1"/>
    <col min="15880" max="15880" width="12.28515625" style="423" customWidth="1"/>
    <col min="15881" max="16128" width="9.140625" style="423"/>
    <col min="16129" max="16129" width="4.7109375" style="423" customWidth="1"/>
    <col min="16130" max="16130" width="28.42578125" style="423" customWidth="1"/>
    <col min="16131" max="16131" width="10.5703125" style="423" customWidth="1"/>
    <col min="16132" max="16132" width="9.85546875" style="423" customWidth="1"/>
    <col min="16133" max="16133" width="9.7109375" style="423" customWidth="1"/>
    <col min="16134" max="16135" width="9.42578125" style="423" customWidth="1"/>
    <col min="16136" max="16136" width="12.28515625" style="423" customWidth="1"/>
    <col min="16137" max="16384" width="9.140625" style="423"/>
  </cols>
  <sheetData>
    <row r="1" spans="1:8" x14ac:dyDescent="0.25">
      <c r="A1" s="740" t="s">
        <v>558</v>
      </c>
      <c r="B1" s="740"/>
      <c r="C1" s="740"/>
      <c r="D1" s="740"/>
      <c r="E1" s="740"/>
      <c r="F1" s="740"/>
      <c r="G1" s="740"/>
      <c r="H1" s="740"/>
    </row>
    <row r="2" spans="1:8" ht="43.5" customHeight="1" x14ac:dyDescent="0.25">
      <c r="A2" s="743" t="s">
        <v>508</v>
      </c>
      <c r="B2" s="743"/>
      <c r="C2" s="743"/>
      <c r="D2" s="743"/>
      <c r="E2" s="743"/>
      <c r="F2" s="743"/>
      <c r="G2" s="743"/>
      <c r="H2" s="743"/>
    </row>
    <row r="4" spans="1:8" s="425" customFormat="1" ht="27.2" customHeight="1" x14ac:dyDescent="0.25">
      <c r="A4" s="424" t="s">
        <v>509</v>
      </c>
      <c r="C4" s="741" t="s">
        <v>510</v>
      </c>
      <c r="D4" s="741"/>
      <c r="E4" s="741"/>
      <c r="F4" s="741"/>
      <c r="G4" s="741"/>
      <c r="H4" s="741"/>
    </row>
    <row r="5" spans="1:8" s="425" customFormat="1" ht="15.75" x14ac:dyDescent="0.25"/>
    <row r="6" spans="1:8" s="425" customFormat="1" ht="24.75" customHeight="1" x14ac:dyDescent="0.25">
      <c r="A6" s="424" t="s">
        <v>511</v>
      </c>
      <c r="C6" s="736" t="s">
        <v>512</v>
      </c>
      <c r="D6" s="736"/>
      <c r="E6" s="736"/>
      <c r="F6" s="736"/>
      <c r="G6" s="426"/>
    </row>
    <row r="7" spans="1:8" s="427" customFormat="1" x14ac:dyDescent="0.25"/>
    <row r="8" spans="1:8" s="430" customFormat="1" ht="15.2" customHeight="1" x14ac:dyDescent="0.25">
      <c r="A8" s="428" t="s">
        <v>513</v>
      </c>
      <c r="B8" s="429"/>
      <c r="C8" s="429"/>
      <c r="D8" s="429"/>
      <c r="E8" s="429"/>
      <c r="F8" s="429"/>
      <c r="G8" s="429"/>
      <c r="H8" s="429"/>
    </row>
    <row r="9" spans="1:8" s="430" customFormat="1" ht="15.2" customHeight="1" thickBot="1" x14ac:dyDescent="0.3">
      <c r="A9" s="428" t="s">
        <v>514</v>
      </c>
      <c r="B9" s="429"/>
      <c r="C9" s="429"/>
      <c r="D9" s="429"/>
      <c r="E9" s="429"/>
      <c r="F9" s="429"/>
      <c r="G9" s="429"/>
      <c r="H9" s="431"/>
    </row>
    <row r="10" spans="1:8" s="434" customFormat="1" ht="60.75" thickBot="1" x14ac:dyDescent="0.3">
      <c r="A10" s="432" t="s">
        <v>358</v>
      </c>
      <c r="B10" s="418" t="s">
        <v>515</v>
      </c>
      <c r="C10" s="418" t="s">
        <v>516</v>
      </c>
      <c r="D10" s="418" t="s">
        <v>517</v>
      </c>
      <c r="E10" s="418" t="s">
        <v>559</v>
      </c>
      <c r="F10" s="418" t="s">
        <v>518</v>
      </c>
      <c r="G10" s="433" t="s">
        <v>519</v>
      </c>
      <c r="H10" s="419" t="s">
        <v>520</v>
      </c>
    </row>
    <row r="11" spans="1:8" ht="24" customHeight="1" x14ac:dyDescent="0.25">
      <c r="A11" s="435" t="s">
        <v>7</v>
      </c>
      <c r="B11" s="436" t="s">
        <v>521</v>
      </c>
      <c r="C11" s="437"/>
      <c r="D11" s="437"/>
      <c r="E11" s="437"/>
      <c r="F11" s="437"/>
      <c r="G11" s="437"/>
      <c r="H11" s="438">
        <f>SUM(C11:F11)</f>
        <v>0</v>
      </c>
    </row>
    <row r="12" spans="1:8" ht="24" customHeight="1" x14ac:dyDescent="0.25">
      <c r="A12" s="439" t="s">
        <v>21</v>
      </c>
      <c r="B12" s="436" t="s">
        <v>522</v>
      </c>
      <c r="C12" s="437">
        <v>416817</v>
      </c>
      <c r="D12" s="437"/>
      <c r="E12" s="437"/>
      <c r="F12" s="437"/>
      <c r="G12" s="437"/>
      <c r="H12" s="438">
        <f>SUM(C12:F12)</f>
        <v>416817</v>
      </c>
    </row>
    <row r="13" spans="1:8" ht="24" customHeight="1" x14ac:dyDescent="0.25">
      <c r="A13" s="439" t="s">
        <v>35</v>
      </c>
      <c r="B13" s="436" t="s">
        <v>523</v>
      </c>
      <c r="C13" s="437"/>
      <c r="D13" s="437"/>
      <c r="E13" s="437"/>
      <c r="F13" s="437"/>
      <c r="G13" s="437"/>
      <c r="H13" s="438">
        <f>SUM(C13:F13)</f>
        <v>0</v>
      </c>
    </row>
    <row r="14" spans="1:8" ht="24" customHeight="1" x14ac:dyDescent="0.25">
      <c r="A14" s="439" t="s">
        <v>232</v>
      </c>
      <c r="B14" s="436" t="s">
        <v>524</v>
      </c>
      <c r="C14" s="437"/>
      <c r="D14" s="437"/>
      <c r="E14" s="437"/>
      <c r="F14" s="437"/>
      <c r="G14" s="437"/>
      <c r="H14" s="438">
        <f>SUM(C14:F14)</f>
        <v>0</v>
      </c>
    </row>
    <row r="15" spans="1:8" ht="24" customHeight="1" x14ac:dyDescent="0.25">
      <c r="A15" s="439" t="s">
        <v>65</v>
      </c>
      <c r="B15" s="436" t="s">
        <v>525</v>
      </c>
      <c r="C15" s="437"/>
      <c r="D15" s="437"/>
      <c r="E15" s="437"/>
      <c r="F15" s="437"/>
      <c r="G15" s="437"/>
      <c r="H15" s="438">
        <f>SUM(C15:F15)</f>
        <v>0</v>
      </c>
    </row>
    <row r="16" spans="1:8" ht="24" customHeight="1" thickBot="1" x14ac:dyDescent="0.3">
      <c r="A16" s="440" t="s">
        <v>89</v>
      </c>
      <c r="B16" s="436" t="s">
        <v>526</v>
      </c>
      <c r="C16" s="437">
        <v>3137421</v>
      </c>
      <c r="D16" s="437"/>
      <c r="E16" s="437">
        <v>20131008</v>
      </c>
      <c r="F16" s="437">
        <v>9450523</v>
      </c>
      <c r="G16" s="437">
        <v>13041122</v>
      </c>
      <c r="H16" s="438">
        <f>SUM(C16:G16)</f>
        <v>45760074</v>
      </c>
    </row>
    <row r="17" spans="1:8" s="443" customFormat="1" ht="24" customHeight="1" thickBot="1" x14ac:dyDescent="0.25">
      <c r="A17" s="441" t="s">
        <v>249</v>
      </c>
      <c r="B17" s="442" t="s">
        <v>520</v>
      </c>
      <c r="C17" s="438">
        <f>SUM(C11:C16)</f>
        <v>3554238</v>
      </c>
      <c r="D17" s="438">
        <f>SUM(D11:D16)</f>
        <v>0</v>
      </c>
      <c r="E17" s="438">
        <f>SUM(E11:E16)</f>
        <v>20131008</v>
      </c>
      <c r="F17" s="438">
        <f>SUM(F11:F16)</f>
        <v>9450523</v>
      </c>
      <c r="G17" s="438">
        <f>SUM(G11:G16)</f>
        <v>13041122</v>
      </c>
      <c r="H17" s="438">
        <f>SUM(C17:G17)</f>
        <v>46176891</v>
      </c>
    </row>
    <row r="18" spans="1:8" s="427" customFormat="1" x14ac:dyDescent="0.25">
      <c r="A18" s="444"/>
      <c r="B18" s="444"/>
      <c r="C18" s="444"/>
      <c r="D18" s="444"/>
      <c r="E18" s="444"/>
      <c r="F18" s="444"/>
      <c r="G18" s="444"/>
      <c r="H18" s="444"/>
    </row>
    <row r="19" spans="1:8" s="427" customFormat="1" ht="15.75" x14ac:dyDescent="0.25">
      <c r="A19" s="737" t="s">
        <v>527</v>
      </c>
      <c r="B19" s="738"/>
      <c r="C19" s="738"/>
      <c r="D19" s="738"/>
      <c r="H19" s="444"/>
    </row>
    <row r="20" spans="1:8" x14ac:dyDescent="0.25">
      <c r="A20" s="444"/>
      <c r="B20" s="444"/>
      <c r="C20" s="427"/>
      <c r="D20" s="427"/>
      <c r="E20" s="427"/>
      <c r="F20" s="427"/>
      <c r="G20" s="427"/>
      <c r="H20" s="444"/>
    </row>
    <row r="21" spans="1:8" x14ac:dyDescent="0.25">
      <c r="A21" s="444"/>
      <c r="B21" s="444"/>
      <c r="C21" s="445"/>
      <c r="D21" s="446" t="s">
        <v>528</v>
      </c>
      <c r="E21" s="446"/>
      <c r="F21" s="445"/>
      <c r="G21" s="447"/>
      <c r="H21" s="444"/>
    </row>
    <row r="22" spans="1:8" x14ac:dyDescent="0.25">
      <c r="A22" s="444"/>
      <c r="B22" s="444"/>
      <c r="C22" s="447"/>
      <c r="D22" s="448"/>
      <c r="E22" s="448"/>
      <c r="F22" s="447"/>
      <c r="G22" s="447"/>
      <c r="H22" s="444"/>
    </row>
    <row r="23" spans="1:8" ht="3.75" customHeight="1" x14ac:dyDescent="0.25">
      <c r="C23" s="449"/>
      <c r="D23" s="450"/>
      <c r="E23" s="450"/>
      <c r="F23" s="449"/>
      <c r="G23" s="449"/>
    </row>
    <row r="24" spans="1:8" ht="15.75" x14ac:dyDescent="0.25">
      <c r="A24" s="424" t="s">
        <v>509</v>
      </c>
      <c r="B24" s="425"/>
      <c r="C24" s="741" t="s">
        <v>529</v>
      </c>
      <c r="D24" s="741"/>
      <c r="E24" s="741"/>
      <c r="F24" s="741"/>
      <c r="G24" s="741"/>
      <c r="H24" s="741"/>
    </row>
    <row r="25" spans="1:8" ht="15.75" x14ac:dyDescent="0.25">
      <c r="A25" s="425"/>
      <c r="B25" s="425"/>
      <c r="C25" s="425"/>
      <c r="D25" s="425"/>
      <c r="E25" s="425"/>
      <c r="F25" s="425"/>
      <c r="G25" s="425"/>
      <c r="H25" s="425"/>
    </row>
    <row r="26" spans="1:8" ht="15.75" x14ac:dyDescent="0.25">
      <c r="A26" s="424" t="s">
        <v>511</v>
      </c>
      <c r="B26" s="425"/>
      <c r="C26" s="736" t="s">
        <v>530</v>
      </c>
      <c r="D26" s="736"/>
      <c r="E26" s="736"/>
      <c r="F26" s="736"/>
      <c r="G26" s="426"/>
      <c r="H26" s="425"/>
    </row>
    <row r="27" spans="1:8" x14ac:dyDescent="0.25">
      <c r="A27" s="427"/>
      <c r="B27" s="427"/>
      <c r="C27" s="427"/>
      <c r="D27" s="427"/>
      <c r="E27" s="427"/>
      <c r="F27" s="427"/>
      <c r="G27" s="427"/>
      <c r="H27" s="427"/>
    </row>
    <row r="28" spans="1:8" x14ac:dyDescent="0.25">
      <c r="A28" s="428" t="s">
        <v>531</v>
      </c>
      <c r="B28" s="429"/>
      <c r="C28" s="429"/>
      <c r="D28" s="429"/>
      <c r="E28" s="429"/>
      <c r="F28" s="429"/>
      <c r="G28" s="429"/>
      <c r="H28" s="429"/>
    </row>
    <row r="29" spans="1:8" ht="15.75" thickBot="1" x14ac:dyDescent="0.3">
      <c r="A29" s="428" t="s">
        <v>532</v>
      </c>
      <c r="B29" s="429"/>
      <c r="C29" s="429"/>
      <c r="D29" s="429"/>
      <c r="E29" s="429"/>
      <c r="F29" s="429"/>
      <c r="G29" s="429"/>
      <c r="H29" s="431"/>
    </row>
    <row r="30" spans="1:8" ht="36.75" thickBot="1" x14ac:dyDescent="0.3">
      <c r="A30" s="432" t="s">
        <v>358</v>
      </c>
      <c r="B30" s="451" t="s">
        <v>515</v>
      </c>
      <c r="C30" s="451" t="s">
        <v>516</v>
      </c>
      <c r="D30" s="451" t="s">
        <v>517</v>
      </c>
      <c r="E30" s="451" t="s">
        <v>533</v>
      </c>
      <c r="F30" s="451" t="s">
        <v>518</v>
      </c>
      <c r="G30" s="452"/>
      <c r="H30" s="453" t="s">
        <v>520</v>
      </c>
    </row>
    <row r="31" spans="1:8" x14ac:dyDescent="0.25">
      <c r="A31" s="435" t="s">
        <v>7</v>
      </c>
      <c r="B31" s="454" t="s">
        <v>521</v>
      </c>
      <c r="C31" s="455"/>
      <c r="D31" s="455"/>
      <c r="E31" s="455"/>
      <c r="F31" s="455"/>
      <c r="G31" s="456"/>
      <c r="H31" s="457">
        <f t="shared" ref="H31:H37" si="0">SUM(C31:F31)</f>
        <v>0</v>
      </c>
    </row>
    <row r="32" spans="1:8" ht="22.5" x14ac:dyDescent="0.25">
      <c r="A32" s="439" t="s">
        <v>21</v>
      </c>
      <c r="B32" s="436" t="s">
        <v>522</v>
      </c>
      <c r="C32" s="437"/>
      <c r="D32" s="437"/>
      <c r="E32" s="437"/>
      <c r="F32" s="437"/>
      <c r="G32" s="458"/>
      <c r="H32" s="459">
        <f t="shared" si="0"/>
        <v>0</v>
      </c>
    </row>
    <row r="33" spans="1:8" ht="22.5" x14ac:dyDescent="0.25">
      <c r="A33" s="439" t="s">
        <v>35</v>
      </c>
      <c r="B33" s="436" t="s">
        <v>523</v>
      </c>
      <c r="C33" s="437"/>
      <c r="D33" s="437"/>
      <c r="E33" s="437"/>
      <c r="F33" s="437"/>
      <c r="G33" s="458"/>
      <c r="H33" s="459">
        <f t="shared" si="0"/>
        <v>0</v>
      </c>
    </row>
    <row r="34" spans="1:8" x14ac:dyDescent="0.25">
      <c r="A34" s="439" t="s">
        <v>232</v>
      </c>
      <c r="B34" s="436" t="s">
        <v>524</v>
      </c>
      <c r="C34" s="437"/>
      <c r="D34" s="437"/>
      <c r="E34" s="437"/>
      <c r="F34" s="437"/>
      <c r="G34" s="458"/>
      <c r="H34" s="459">
        <f t="shared" si="0"/>
        <v>0</v>
      </c>
    </row>
    <row r="35" spans="1:8" ht="22.5" x14ac:dyDescent="0.25">
      <c r="A35" s="439" t="s">
        <v>65</v>
      </c>
      <c r="B35" s="436" t="s">
        <v>525</v>
      </c>
      <c r="C35" s="437"/>
      <c r="D35" s="437"/>
      <c r="E35" s="437"/>
      <c r="F35" s="437"/>
      <c r="G35" s="458"/>
      <c r="H35" s="459">
        <f t="shared" si="0"/>
        <v>0</v>
      </c>
    </row>
    <row r="36" spans="1:8" ht="15.75" thickBot="1" x14ac:dyDescent="0.3">
      <c r="A36" s="440" t="s">
        <v>89</v>
      </c>
      <c r="B36" s="460" t="s">
        <v>526</v>
      </c>
      <c r="C36" s="461">
        <v>493716</v>
      </c>
      <c r="D36" s="461"/>
      <c r="E36" s="461"/>
      <c r="F36" s="461"/>
      <c r="G36" s="462"/>
      <c r="H36" s="463">
        <f t="shared" si="0"/>
        <v>493716</v>
      </c>
    </row>
    <row r="37" spans="1:8" ht="15.75" thickBot="1" x14ac:dyDescent="0.3">
      <c r="A37" s="441" t="s">
        <v>249</v>
      </c>
      <c r="B37" s="464" t="s">
        <v>520</v>
      </c>
      <c r="C37" s="465">
        <f>SUM(C31:C36)</f>
        <v>493716</v>
      </c>
      <c r="D37" s="465">
        <f>SUM(D31:D36)</f>
        <v>0</v>
      </c>
      <c r="E37" s="465">
        <f>SUM(E31:E36)</f>
        <v>0</v>
      </c>
      <c r="F37" s="465">
        <f>SUM(F31:F36)</f>
        <v>0</v>
      </c>
      <c r="G37" s="466"/>
      <c r="H37" s="467">
        <f t="shared" si="0"/>
        <v>493716</v>
      </c>
    </row>
    <row r="38" spans="1:8" x14ac:dyDescent="0.25">
      <c r="A38" s="444"/>
      <c r="B38" s="444"/>
      <c r="C38" s="444"/>
      <c r="D38" s="444"/>
      <c r="E38" s="444"/>
      <c r="F38" s="444"/>
      <c r="G38" s="444"/>
      <c r="H38" s="444"/>
    </row>
    <row r="39" spans="1:8" x14ac:dyDescent="0.25">
      <c r="A39" s="444"/>
      <c r="B39" s="444"/>
      <c r="C39" s="444"/>
      <c r="D39" s="444"/>
      <c r="E39" s="444"/>
      <c r="F39" s="444"/>
      <c r="G39" s="444"/>
      <c r="H39" s="444"/>
    </row>
    <row r="40" spans="1:8" x14ac:dyDescent="0.25">
      <c r="A40" s="444"/>
      <c r="B40" s="444"/>
      <c r="C40" s="444"/>
      <c r="D40" s="444"/>
      <c r="E40" s="444"/>
      <c r="F40" s="444"/>
      <c r="G40" s="444"/>
      <c r="H40" s="444"/>
    </row>
    <row r="41" spans="1:8" ht="15.75" x14ac:dyDescent="0.25">
      <c r="A41" s="737" t="s">
        <v>527</v>
      </c>
      <c r="B41" s="738"/>
      <c r="C41" s="738"/>
      <c r="D41" s="738"/>
      <c r="E41" s="427"/>
      <c r="F41" s="427"/>
      <c r="G41" s="427"/>
      <c r="H41" s="444"/>
    </row>
    <row r="42" spans="1:8" x14ac:dyDescent="0.25">
      <c r="A42" s="444"/>
      <c r="B42" s="444"/>
      <c r="C42" s="444"/>
      <c r="D42" s="444"/>
      <c r="E42" s="444"/>
      <c r="F42" s="444"/>
      <c r="G42" s="444"/>
      <c r="H42" s="444"/>
    </row>
    <row r="43" spans="1:8" x14ac:dyDescent="0.25">
      <c r="A43" s="444"/>
      <c r="B43" s="444"/>
      <c r="C43" s="444"/>
      <c r="D43" s="444"/>
      <c r="E43" s="444"/>
      <c r="F43" s="444"/>
      <c r="G43" s="444"/>
      <c r="H43" s="444"/>
    </row>
    <row r="44" spans="1:8" x14ac:dyDescent="0.25">
      <c r="A44" s="444"/>
      <c r="B44" s="444"/>
      <c r="C44" s="427"/>
      <c r="D44" s="427"/>
      <c r="E44" s="427"/>
      <c r="F44" s="427"/>
      <c r="G44" s="427"/>
      <c r="H44" s="444"/>
    </row>
    <row r="45" spans="1:8" x14ac:dyDescent="0.25">
      <c r="A45" s="444"/>
      <c r="B45" s="444"/>
      <c r="C45" s="445"/>
      <c r="D45" s="446" t="s">
        <v>528</v>
      </c>
      <c r="E45" s="446"/>
      <c r="F45" s="445"/>
      <c r="G45" s="447"/>
      <c r="H45" s="444"/>
    </row>
    <row r="47" spans="1:8" ht="15.75" x14ac:dyDescent="0.25">
      <c r="A47" s="424" t="s">
        <v>509</v>
      </c>
      <c r="B47" s="425"/>
      <c r="C47" s="741" t="s">
        <v>534</v>
      </c>
      <c r="D47" s="741"/>
      <c r="E47" s="741"/>
      <c r="F47" s="741"/>
      <c r="G47" s="741"/>
      <c r="H47" s="741"/>
    </row>
    <row r="48" spans="1:8" ht="15.75" x14ac:dyDescent="0.25">
      <c r="A48" s="425"/>
      <c r="B48" s="425"/>
      <c r="C48" s="425"/>
      <c r="D48" s="425"/>
      <c r="E48" s="425"/>
      <c r="F48" s="425"/>
      <c r="G48" s="425"/>
      <c r="H48" s="425"/>
    </row>
    <row r="49" spans="1:8" ht="15.75" x14ac:dyDescent="0.25">
      <c r="A49" s="424" t="s">
        <v>511</v>
      </c>
      <c r="B49" s="425"/>
      <c r="C49" s="736" t="s">
        <v>535</v>
      </c>
      <c r="D49" s="736"/>
      <c r="E49" s="736"/>
      <c r="F49" s="736"/>
      <c r="G49" s="426"/>
      <c r="H49" s="425"/>
    </row>
    <row r="50" spans="1:8" x14ac:dyDescent="0.25">
      <c r="A50" s="427"/>
      <c r="B50" s="427"/>
      <c r="C50" s="427"/>
      <c r="D50" s="427"/>
      <c r="E50" s="427"/>
      <c r="F50" s="427"/>
      <c r="G50" s="427"/>
      <c r="H50" s="427"/>
    </row>
    <row r="51" spans="1:8" x14ac:dyDescent="0.25">
      <c r="A51" s="428" t="s">
        <v>536</v>
      </c>
      <c r="B51" s="429"/>
      <c r="C51" s="429"/>
      <c r="D51" s="429"/>
      <c r="E51" s="429"/>
      <c r="F51" s="429"/>
      <c r="G51" s="429"/>
      <c r="H51" s="429"/>
    </row>
    <row r="52" spans="1:8" ht="15.75" thickBot="1" x14ac:dyDescent="0.3">
      <c r="A52" s="428" t="s">
        <v>537</v>
      </c>
      <c r="B52" s="429"/>
      <c r="C52" s="429"/>
      <c r="D52" s="429"/>
      <c r="E52" s="429"/>
      <c r="F52" s="429"/>
      <c r="G52" s="429"/>
      <c r="H52" s="431"/>
    </row>
    <row r="53" spans="1:8" ht="36.75" thickBot="1" x14ac:dyDescent="0.3">
      <c r="A53" s="432" t="s">
        <v>358</v>
      </c>
      <c r="B53" s="451" t="s">
        <v>515</v>
      </c>
      <c r="C53" s="451" t="s">
        <v>516</v>
      </c>
      <c r="D53" s="451" t="s">
        <v>517</v>
      </c>
      <c r="E53" s="451" t="s">
        <v>533</v>
      </c>
      <c r="F53" s="468" t="s">
        <v>518</v>
      </c>
      <c r="G53" s="452"/>
      <c r="H53" s="453" t="s">
        <v>520</v>
      </c>
    </row>
    <row r="54" spans="1:8" x14ac:dyDescent="0.25">
      <c r="A54" s="435" t="s">
        <v>7</v>
      </c>
      <c r="B54" s="454" t="s">
        <v>521</v>
      </c>
      <c r="C54" s="455"/>
      <c r="D54" s="455"/>
      <c r="E54" s="455"/>
      <c r="F54" s="455"/>
      <c r="G54" s="456"/>
      <c r="H54" s="457">
        <f t="shared" ref="H54:H60" si="1">SUM(C54:F54)</f>
        <v>0</v>
      </c>
    </row>
    <row r="55" spans="1:8" ht="22.5" x14ac:dyDescent="0.25">
      <c r="A55" s="439" t="s">
        <v>21</v>
      </c>
      <c r="B55" s="436" t="s">
        <v>522</v>
      </c>
      <c r="C55" s="437"/>
      <c r="D55" s="437"/>
      <c r="E55" s="437"/>
      <c r="F55" s="437"/>
      <c r="G55" s="458"/>
      <c r="H55" s="459">
        <f t="shared" si="1"/>
        <v>0</v>
      </c>
    </row>
    <row r="56" spans="1:8" ht="22.5" x14ac:dyDescent="0.25">
      <c r="A56" s="439" t="s">
        <v>35</v>
      </c>
      <c r="B56" s="436" t="s">
        <v>523</v>
      </c>
      <c r="C56" s="437"/>
      <c r="D56" s="437"/>
      <c r="E56" s="437"/>
      <c r="F56" s="437"/>
      <c r="G56" s="458"/>
      <c r="H56" s="459">
        <f t="shared" si="1"/>
        <v>0</v>
      </c>
    </row>
    <row r="57" spans="1:8" x14ac:dyDescent="0.25">
      <c r="A57" s="439" t="s">
        <v>232</v>
      </c>
      <c r="B57" s="436" t="s">
        <v>524</v>
      </c>
      <c r="C57" s="437"/>
      <c r="D57" s="437"/>
      <c r="E57" s="437"/>
      <c r="F57" s="437"/>
      <c r="G57" s="458"/>
      <c r="H57" s="459">
        <f t="shared" si="1"/>
        <v>0</v>
      </c>
    </row>
    <row r="58" spans="1:8" ht="22.5" x14ac:dyDescent="0.25">
      <c r="A58" s="439" t="s">
        <v>65</v>
      </c>
      <c r="B58" s="436" t="s">
        <v>525</v>
      </c>
      <c r="C58" s="437"/>
      <c r="D58" s="437"/>
      <c r="E58" s="437"/>
      <c r="F58" s="437"/>
      <c r="G58" s="458"/>
      <c r="H58" s="459">
        <f t="shared" si="1"/>
        <v>0</v>
      </c>
    </row>
    <row r="59" spans="1:8" ht="15.75" thickBot="1" x14ac:dyDescent="0.3">
      <c r="A59" s="440" t="s">
        <v>89</v>
      </c>
      <c r="B59" s="460" t="s">
        <v>526</v>
      </c>
      <c r="C59" s="461">
        <v>5801563</v>
      </c>
      <c r="D59" s="461"/>
      <c r="E59" s="461">
        <v>246710</v>
      </c>
      <c r="F59" s="461"/>
      <c r="G59" s="462"/>
      <c r="H59" s="463">
        <f t="shared" si="1"/>
        <v>6048273</v>
      </c>
    </row>
    <row r="60" spans="1:8" ht="15.75" thickBot="1" x14ac:dyDescent="0.3">
      <c r="A60" s="441" t="s">
        <v>249</v>
      </c>
      <c r="B60" s="464" t="s">
        <v>520</v>
      </c>
      <c r="C60" s="465">
        <f>SUM(C54:C59)</f>
        <v>5801563</v>
      </c>
      <c r="D60" s="465">
        <f>SUM(D54:D59)</f>
        <v>0</v>
      </c>
      <c r="E60" s="465">
        <f>SUM(E54:E59)</f>
        <v>246710</v>
      </c>
      <c r="F60" s="465">
        <f>SUM(F54:F59)</f>
        <v>0</v>
      </c>
      <c r="G60" s="466"/>
      <c r="H60" s="467">
        <f t="shared" si="1"/>
        <v>6048273</v>
      </c>
    </row>
    <row r="61" spans="1:8" x14ac:dyDescent="0.25">
      <c r="A61" s="444"/>
      <c r="B61" s="444"/>
      <c r="C61" s="444"/>
      <c r="D61" s="444"/>
      <c r="E61" s="444"/>
      <c r="F61" s="444"/>
      <c r="G61" s="444"/>
      <c r="H61" s="444"/>
    </row>
    <row r="62" spans="1:8" x14ac:dyDescent="0.25">
      <c r="A62" s="444"/>
      <c r="B62" s="444"/>
      <c r="C62" s="444"/>
      <c r="D62" s="444"/>
      <c r="E62" s="444"/>
      <c r="F62" s="444"/>
      <c r="G62" s="444"/>
      <c r="H62" s="444"/>
    </row>
    <row r="63" spans="1:8" x14ac:dyDescent="0.25">
      <c r="A63" s="444"/>
      <c r="B63" s="444"/>
      <c r="C63" s="444"/>
      <c r="D63" s="444"/>
      <c r="E63" s="444"/>
      <c r="F63" s="444"/>
      <c r="G63" s="444"/>
      <c r="H63" s="444"/>
    </row>
    <row r="64" spans="1:8" ht="15.75" x14ac:dyDescent="0.25">
      <c r="A64" s="737" t="s">
        <v>527</v>
      </c>
      <c r="B64" s="738"/>
      <c r="C64" s="738"/>
      <c r="D64" s="738"/>
      <c r="E64" s="427"/>
      <c r="F64" s="427"/>
      <c r="G64" s="427"/>
      <c r="H64" s="444"/>
    </row>
    <row r="65" spans="1:8" x14ac:dyDescent="0.25">
      <c r="A65" s="444"/>
      <c r="B65" s="444"/>
      <c r="C65" s="444"/>
      <c r="D65" s="444"/>
      <c r="E65" s="444"/>
      <c r="F65" s="444"/>
      <c r="G65" s="444"/>
      <c r="H65" s="444"/>
    </row>
    <row r="66" spans="1:8" x14ac:dyDescent="0.25">
      <c r="A66" s="444"/>
      <c r="B66" s="444"/>
      <c r="C66" s="444"/>
      <c r="D66" s="444"/>
      <c r="E66" s="444"/>
      <c r="F66" s="444"/>
      <c r="G66" s="444"/>
      <c r="H66" s="444"/>
    </row>
    <row r="67" spans="1:8" x14ac:dyDescent="0.25">
      <c r="A67" s="444"/>
      <c r="B67" s="444"/>
      <c r="C67" s="427"/>
      <c r="D67" s="427"/>
      <c r="E67" s="427"/>
      <c r="F67" s="427"/>
      <c r="G67" s="427"/>
      <c r="H67" s="444"/>
    </row>
    <row r="68" spans="1:8" x14ac:dyDescent="0.25">
      <c r="A68" s="444"/>
      <c r="B68" s="444"/>
      <c r="C68" s="445"/>
      <c r="D68" s="446" t="s">
        <v>528</v>
      </c>
      <c r="E68" s="446"/>
      <c r="F68" s="445"/>
      <c r="G68" s="447"/>
      <c r="H68" s="444"/>
    </row>
    <row r="70" spans="1:8" ht="15.75" x14ac:dyDescent="0.25">
      <c r="A70" s="424" t="s">
        <v>509</v>
      </c>
      <c r="B70" s="425"/>
      <c r="C70" s="742" t="s">
        <v>538</v>
      </c>
      <c r="D70" s="742"/>
      <c r="E70" s="742"/>
      <c r="F70" s="742"/>
      <c r="G70" s="742"/>
      <c r="H70" s="742"/>
    </row>
    <row r="71" spans="1:8" ht="15.75" x14ac:dyDescent="0.25">
      <c r="A71" s="425"/>
      <c r="B71" s="425"/>
      <c r="C71" s="425"/>
      <c r="D71" s="425"/>
      <c r="E71" s="425"/>
      <c r="F71" s="425"/>
      <c r="G71" s="425"/>
      <c r="H71" s="425"/>
    </row>
    <row r="72" spans="1:8" ht="15.75" x14ac:dyDescent="0.25">
      <c r="A72" s="424" t="s">
        <v>511</v>
      </c>
      <c r="B72" s="425"/>
      <c r="C72" s="736" t="s">
        <v>539</v>
      </c>
      <c r="D72" s="736"/>
      <c r="E72" s="736"/>
      <c r="F72" s="736"/>
      <c r="G72" s="426"/>
      <c r="H72" s="425"/>
    </row>
    <row r="73" spans="1:8" x14ac:dyDescent="0.25">
      <c r="A73" s="427"/>
      <c r="B73" s="427"/>
      <c r="C73" s="427"/>
      <c r="D73" s="427"/>
      <c r="E73" s="427"/>
      <c r="F73" s="427"/>
      <c r="G73" s="427"/>
      <c r="H73" s="427"/>
    </row>
    <row r="74" spans="1:8" x14ac:dyDescent="0.25">
      <c r="A74" s="428" t="s">
        <v>540</v>
      </c>
      <c r="B74" s="429"/>
      <c r="C74" s="429"/>
      <c r="D74" s="429"/>
      <c r="E74" s="429"/>
      <c r="F74" s="429"/>
      <c r="G74" s="429"/>
      <c r="H74" s="429"/>
    </row>
    <row r="75" spans="1:8" ht="15.75" thickBot="1" x14ac:dyDescent="0.3">
      <c r="A75" s="428" t="s">
        <v>532</v>
      </c>
      <c r="B75" s="429"/>
      <c r="C75" s="429"/>
      <c r="D75" s="429"/>
      <c r="E75" s="429"/>
      <c r="F75" s="429"/>
      <c r="G75" s="429"/>
      <c r="H75" s="431"/>
    </row>
    <row r="76" spans="1:8" ht="36.75" thickBot="1" x14ac:dyDescent="0.3">
      <c r="A76" s="432" t="s">
        <v>358</v>
      </c>
      <c r="B76" s="451" t="s">
        <v>515</v>
      </c>
      <c r="C76" s="451" t="s">
        <v>516</v>
      </c>
      <c r="D76" s="451" t="s">
        <v>517</v>
      </c>
      <c r="E76" s="451" t="s">
        <v>533</v>
      </c>
      <c r="F76" s="451" t="s">
        <v>518</v>
      </c>
      <c r="G76" s="452"/>
      <c r="H76" s="453" t="s">
        <v>520</v>
      </c>
    </row>
    <row r="77" spans="1:8" x14ac:dyDescent="0.25">
      <c r="A77" s="435" t="s">
        <v>7</v>
      </c>
      <c r="B77" s="454" t="s">
        <v>521</v>
      </c>
      <c r="C77" s="455"/>
      <c r="D77" s="455"/>
      <c r="E77" s="455"/>
      <c r="F77" s="455"/>
      <c r="G77" s="456"/>
      <c r="H77" s="457">
        <f t="shared" ref="H77:H83" si="2">SUM(C77:F77)</f>
        <v>0</v>
      </c>
    </row>
    <row r="78" spans="1:8" ht="22.5" x14ac:dyDescent="0.25">
      <c r="A78" s="439" t="s">
        <v>21</v>
      </c>
      <c r="B78" s="436" t="s">
        <v>522</v>
      </c>
      <c r="C78" s="437"/>
      <c r="D78" s="437"/>
      <c r="E78" s="437"/>
      <c r="F78" s="437"/>
      <c r="G78" s="458"/>
      <c r="H78" s="459">
        <f t="shared" si="2"/>
        <v>0</v>
      </c>
    </row>
    <row r="79" spans="1:8" ht="22.5" x14ac:dyDescent="0.25">
      <c r="A79" s="439" t="s">
        <v>35</v>
      </c>
      <c r="B79" s="436" t="s">
        <v>523</v>
      </c>
      <c r="C79" s="437"/>
      <c r="D79" s="437"/>
      <c r="E79" s="437"/>
      <c r="F79" s="437"/>
      <c r="G79" s="458"/>
      <c r="H79" s="459">
        <f t="shared" si="2"/>
        <v>0</v>
      </c>
    </row>
    <row r="80" spans="1:8" x14ac:dyDescent="0.25">
      <c r="A80" s="439" t="s">
        <v>232</v>
      </c>
      <c r="B80" s="436" t="s">
        <v>524</v>
      </c>
      <c r="C80" s="437"/>
      <c r="D80" s="437"/>
      <c r="E80" s="437"/>
      <c r="F80" s="437"/>
      <c r="G80" s="458"/>
      <c r="H80" s="459">
        <f t="shared" si="2"/>
        <v>0</v>
      </c>
    </row>
    <row r="81" spans="1:8" ht="22.5" x14ac:dyDescent="0.25">
      <c r="A81" s="439" t="s">
        <v>65</v>
      </c>
      <c r="B81" s="436" t="s">
        <v>525</v>
      </c>
      <c r="C81" s="437">
        <v>5320052</v>
      </c>
      <c r="D81" s="437"/>
      <c r="E81" s="437"/>
      <c r="F81" s="437"/>
      <c r="G81" s="458"/>
      <c r="H81" s="459">
        <f t="shared" si="2"/>
        <v>5320052</v>
      </c>
    </row>
    <row r="82" spans="1:8" ht="15.75" thickBot="1" x14ac:dyDescent="0.3">
      <c r="A82" s="440" t="s">
        <v>89</v>
      </c>
      <c r="B82" s="460" t="s">
        <v>526</v>
      </c>
      <c r="C82" s="461"/>
      <c r="D82" s="461"/>
      <c r="E82" s="461"/>
      <c r="F82" s="461"/>
      <c r="G82" s="462"/>
      <c r="H82" s="463">
        <f t="shared" si="2"/>
        <v>0</v>
      </c>
    </row>
    <row r="83" spans="1:8" ht="15.75" thickBot="1" x14ac:dyDescent="0.3">
      <c r="A83" s="441" t="s">
        <v>249</v>
      </c>
      <c r="B83" s="464" t="s">
        <v>520</v>
      </c>
      <c r="C83" s="465">
        <f>SUM(C77:C82)</f>
        <v>5320052</v>
      </c>
      <c r="D83" s="465">
        <f>SUM(D77:D82)</f>
        <v>0</v>
      </c>
      <c r="E83" s="465">
        <f>SUM(E77:E82)</f>
        <v>0</v>
      </c>
      <c r="F83" s="465">
        <f>SUM(F77:F82)</f>
        <v>0</v>
      </c>
      <c r="G83" s="466"/>
      <c r="H83" s="467">
        <f t="shared" si="2"/>
        <v>5320052</v>
      </c>
    </row>
    <row r="84" spans="1:8" x14ac:dyDescent="0.25">
      <c r="A84" s="444"/>
      <c r="B84" s="444"/>
      <c r="C84" s="444"/>
      <c r="D84" s="444"/>
      <c r="E84" s="444"/>
      <c r="F84" s="444"/>
      <c r="G84" s="444"/>
      <c r="H84" s="444"/>
    </row>
    <row r="85" spans="1:8" x14ac:dyDescent="0.25">
      <c r="A85" s="444"/>
      <c r="B85" s="444"/>
      <c r="C85" s="444"/>
      <c r="D85" s="444"/>
      <c r="E85" s="444"/>
      <c r="F85" s="444"/>
      <c r="G85" s="444"/>
      <c r="H85" s="444"/>
    </row>
    <row r="86" spans="1:8" x14ac:dyDescent="0.25">
      <c r="A86" s="444"/>
      <c r="B86" s="444"/>
      <c r="C86" s="444"/>
      <c r="D86" s="444"/>
      <c r="E86" s="444"/>
      <c r="F86" s="444"/>
      <c r="G86" s="444"/>
      <c r="H86" s="444"/>
    </row>
    <row r="87" spans="1:8" ht="15.75" x14ac:dyDescent="0.25">
      <c r="A87" s="737" t="s">
        <v>527</v>
      </c>
      <c r="B87" s="738"/>
      <c r="C87" s="738"/>
      <c r="D87" s="738"/>
      <c r="E87" s="427"/>
      <c r="F87" s="427"/>
      <c r="G87" s="427"/>
      <c r="H87" s="444"/>
    </row>
    <row r="88" spans="1:8" x14ac:dyDescent="0.25">
      <c r="A88" s="444"/>
      <c r="B88" s="444"/>
      <c r="C88" s="444"/>
      <c r="D88" s="444"/>
      <c r="E88" s="444"/>
      <c r="F88" s="444"/>
      <c r="G88" s="444"/>
      <c r="H88" s="444"/>
    </row>
    <row r="89" spans="1:8" x14ac:dyDescent="0.25">
      <c r="A89" s="444"/>
      <c r="B89" s="444"/>
      <c r="C89" s="444"/>
      <c r="D89" s="444"/>
      <c r="E89" s="444"/>
      <c r="F89" s="444"/>
      <c r="G89" s="444"/>
      <c r="H89" s="444"/>
    </row>
    <row r="90" spans="1:8" x14ac:dyDescent="0.25">
      <c r="A90" s="444"/>
      <c r="B90" s="444"/>
      <c r="C90" s="427"/>
      <c r="D90" s="427"/>
      <c r="E90" s="427"/>
      <c r="F90" s="427"/>
      <c r="G90" s="427"/>
      <c r="H90" s="444"/>
    </row>
    <row r="91" spans="1:8" x14ac:dyDescent="0.25">
      <c r="A91" s="444"/>
      <c r="B91" s="444"/>
      <c r="C91" s="445"/>
      <c r="D91" s="446" t="s">
        <v>528</v>
      </c>
      <c r="E91" s="446"/>
      <c r="F91" s="445"/>
      <c r="G91" s="447"/>
      <c r="H91" s="444"/>
    </row>
    <row r="93" spans="1:8" ht="15.75" x14ac:dyDescent="0.25">
      <c r="A93" s="424" t="s">
        <v>509</v>
      </c>
      <c r="B93" s="425"/>
      <c r="C93" s="739" t="s">
        <v>541</v>
      </c>
      <c r="D93" s="739"/>
      <c r="E93" s="739"/>
      <c r="F93" s="739"/>
      <c r="G93" s="739"/>
      <c r="H93" s="739"/>
    </row>
    <row r="94" spans="1:8" ht="15.75" x14ac:dyDescent="0.25">
      <c r="A94" s="425"/>
      <c r="B94" s="425"/>
      <c r="C94" s="425" t="s">
        <v>542</v>
      </c>
      <c r="D94" s="425"/>
      <c r="E94" s="425"/>
      <c r="F94" s="425"/>
      <c r="G94" s="425"/>
      <c r="H94" s="425"/>
    </row>
    <row r="95" spans="1:8" ht="15.75" x14ac:dyDescent="0.25">
      <c r="A95" s="424" t="s">
        <v>511</v>
      </c>
      <c r="B95" s="425"/>
      <c r="C95" s="736" t="s">
        <v>543</v>
      </c>
      <c r="D95" s="736"/>
      <c r="E95" s="736"/>
      <c r="F95" s="736"/>
      <c r="G95" s="426"/>
      <c r="H95" s="425"/>
    </row>
    <row r="96" spans="1:8" x14ac:dyDescent="0.25">
      <c r="A96" s="427"/>
      <c r="B96" s="427"/>
      <c r="C96" s="427"/>
      <c r="D96" s="427"/>
      <c r="E96" s="427"/>
      <c r="F96" s="427"/>
      <c r="G96" s="427"/>
      <c r="H96" s="427"/>
    </row>
    <row r="97" spans="1:8" x14ac:dyDescent="0.25">
      <c r="A97" s="428" t="s">
        <v>544</v>
      </c>
      <c r="B97" s="429"/>
      <c r="C97" s="429"/>
      <c r="D97" s="429"/>
      <c r="E97" s="429"/>
      <c r="F97" s="429"/>
      <c r="G97" s="429"/>
      <c r="H97" s="429"/>
    </row>
    <row r="98" spans="1:8" ht="15.75" thickBot="1" x14ac:dyDescent="0.3">
      <c r="A98" s="428" t="s">
        <v>532</v>
      </c>
      <c r="B98" s="429"/>
      <c r="C98" s="429"/>
      <c r="D98" s="429"/>
      <c r="E98" s="429"/>
      <c r="F98" s="429"/>
      <c r="G98" s="429"/>
      <c r="H98" s="431"/>
    </row>
    <row r="99" spans="1:8" ht="36.75" thickBot="1" x14ac:dyDescent="0.3">
      <c r="A99" s="432" t="s">
        <v>358</v>
      </c>
      <c r="B99" s="451" t="s">
        <v>515</v>
      </c>
      <c r="C99" s="451" t="s">
        <v>516</v>
      </c>
      <c r="D99" s="451" t="s">
        <v>517</v>
      </c>
      <c r="E99" s="451" t="s">
        <v>533</v>
      </c>
      <c r="F99" s="451" t="s">
        <v>518</v>
      </c>
      <c r="G99" s="452"/>
      <c r="H99" s="453" t="s">
        <v>520</v>
      </c>
    </row>
    <row r="100" spans="1:8" x14ac:dyDescent="0.25">
      <c r="A100" s="435" t="s">
        <v>7</v>
      </c>
      <c r="B100" s="454" t="s">
        <v>521</v>
      </c>
      <c r="C100" s="455"/>
      <c r="D100" s="455"/>
      <c r="E100" s="455"/>
      <c r="F100" s="455"/>
      <c r="G100" s="456"/>
      <c r="H100" s="457">
        <f t="shared" ref="H100:H106" si="3">SUM(C100:F100)</f>
        <v>0</v>
      </c>
    </row>
    <row r="101" spans="1:8" ht="22.5" x14ac:dyDescent="0.25">
      <c r="A101" s="439" t="s">
        <v>21</v>
      </c>
      <c r="B101" s="436" t="s">
        <v>522</v>
      </c>
      <c r="C101" s="437"/>
      <c r="D101" s="437"/>
      <c r="E101" s="437"/>
      <c r="F101" s="437"/>
      <c r="G101" s="458"/>
      <c r="H101" s="459">
        <f t="shared" si="3"/>
        <v>0</v>
      </c>
    </row>
    <row r="102" spans="1:8" ht="22.5" x14ac:dyDescent="0.25">
      <c r="A102" s="439" t="s">
        <v>35</v>
      </c>
      <c r="B102" s="436" t="s">
        <v>523</v>
      </c>
      <c r="C102" s="437"/>
      <c r="D102" s="437"/>
      <c r="E102" s="437"/>
      <c r="F102" s="437"/>
      <c r="G102" s="458"/>
      <c r="H102" s="459">
        <f t="shared" si="3"/>
        <v>0</v>
      </c>
    </row>
    <row r="103" spans="1:8" x14ac:dyDescent="0.25">
      <c r="A103" s="439" t="s">
        <v>232</v>
      </c>
      <c r="B103" s="436" t="s">
        <v>524</v>
      </c>
      <c r="C103" s="437"/>
      <c r="D103" s="437"/>
      <c r="E103" s="437"/>
      <c r="F103" s="437"/>
      <c r="G103" s="458"/>
      <c r="H103" s="459">
        <f t="shared" si="3"/>
        <v>0</v>
      </c>
    </row>
    <row r="104" spans="1:8" ht="22.5" x14ac:dyDescent="0.25">
      <c r="A104" s="439" t="s">
        <v>65</v>
      </c>
      <c r="B104" s="436" t="s">
        <v>525</v>
      </c>
      <c r="C104" s="437"/>
      <c r="D104" s="437"/>
      <c r="E104" s="437"/>
      <c r="F104" s="437"/>
      <c r="G104" s="458"/>
      <c r="H104" s="459">
        <f t="shared" si="3"/>
        <v>0</v>
      </c>
    </row>
    <row r="105" spans="1:8" ht="15.75" thickBot="1" x14ac:dyDescent="0.3">
      <c r="A105" s="440" t="s">
        <v>89</v>
      </c>
      <c r="B105" s="460" t="s">
        <v>526</v>
      </c>
      <c r="C105" s="461">
        <v>532607</v>
      </c>
      <c r="D105" s="461"/>
      <c r="E105" s="461"/>
      <c r="F105" s="461"/>
      <c r="G105" s="462"/>
      <c r="H105" s="463">
        <f t="shared" si="3"/>
        <v>532607</v>
      </c>
    </row>
    <row r="106" spans="1:8" ht="15.75" thickBot="1" x14ac:dyDescent="0.3">
      <c r="A106" s="441" t="s">
        <v>249</v>
      </c>
      <c r="B106" s="464" t="s">
        <v>520</v>
      </c>
      <c r="C106" s="465">
        <f>SUM(C100:C105)</f>
        <v>532607</v>
      </c>
      <c r="D106" s="465">
        <f>SUM(D100:D105)</f>
        <v>0</v>
      </c>
      <c r="E106" s="465">
        <f>SUM(E100:E105)</f>
        <v>0</v>
      </c>
      <c r="F106" s="465">
        <f>SUM(F100:F105)</f>
        <v>0</v>
      </c>
      <c r="G106" s="466"/>
      <c r="H106" s="467">
        <f t="shared" si="3"/>
        <v>532607</v>
      </c>
    </row>
    <row r="107" spans="1:8" x14ac:dyDescent="0.25">
      <c r="A107" s="444"/>
      <c r="B107" s="444"/>
      <c r="C107" s="444"/>
      <c r="D107" s="444"/>
      <c r="E107" s="444"/>
      <c r="F107" s="444"/>
      <c r="G107" s="444"/>
      <c r="H107" s="444"/>
    </row>
    <row r="108" spans="1:8" x14ac:dyDescent="0.25">
      <c r="A108" s="444"/>
      <c r="B108" s="444"/>
      <c r="C108" s="444"/>
      <c r="D108" s="444"/>
      <c r="E108" s="444"/>
      <c r="F108" s="444"/>
      <c r="G108" s="444"/>
      <c r="H108" s="444"/>
    </row>
    <row r="109" spans="1:8" x14ac:dyDescent="0.25">
      <c r="A109" s="444"/>
      <c r="B109" s="444"/>
      <c r="C109" s="444"/>
      <c r="D109" s="444"/>
      <c r="E109" s="444"/>
      <c r="F109" s="444"/>
      <c r="G109" s="444"/>
      <c r="H109" s="444"/>
    </row>
    <row r="110" spans="1:8" ht="15.75" x14ac:dyDescent="0.25">
      <c r="A110" s="737" t="s">
        <v>527</v>
      </c>
      <c r="B110" s="738"/>
      <c r="C110" s="738"/>
      <c r="D110" s="738"/>
      <c r="E110" s="427"/>
      <c r="F110" s="427"/>
      <c r="G110" s="427"/>
      <c r="H110" s="444"/>
    </row>
    <row r="111" spans="1:8" x14ac:dyDescent="0.25">
      <c r="A111" s="444"/>
      <c r="B111" s="444"/>
      <c r="C111" s="444"/>
      <c r="D111" s="444"/>
      <c r="E111" s="444"/>
      <c r="F111" s="444"/>
      <c r="G111" s="444"/>
      <c r="H111" s="444"/>
    </row>
    <row r="112" spans="1:8" x14ac:dyDescent="0.25">
      <c r="A112" s="444"/>
      <c r="B112" s="444"/>
      <c r="C112" s="444"/>
      <c r="D112" s="444"/>
      <c r="E112" s="444"/>
      <c r="F112" s="444"/>
      <c r="G112" s="444"/>
      <c r="H112" s="444"/>
    </row>
    <row r="113" spans="1:8" x14ac:dyDescent="0.25">
      <c r="A113" s="444"/>
      <c r="B113" s="444"/>
      <c r="C113" s="427"/>
      <c r="D113" s="427"/>
      <c r="E113" s="427"/>
      <c r="F113" s="427"/>
      <c r="G113" s="427"/>
      <c r="H113" s="444"/>
    </row>
    <row r="114" spans="1:8" x14ac:dyDescent="0.25">
      <c r="A114" s="444"/>
      <c r="B114" s="444"/>
      <c r="C114" s="445"/>
      <c r="D114" s="446" t="s">
        <v>528</v>
      </c>
      <c r="E114" s="446"/>
      <c r="F114" s="445"/>
      <c r="G114" s="447"/>
      <c r="H114" s="444"/>
    </row>
  </sheetData>
  <mergeCells count="17">
    <mergeCell ref="A64:D64"/>
    <mergeCell ref="C70:H70"/>
    <mergeCell ref="A2:H2"/>
    <mergeCell ref="C4:H4"/>
    <mergeCell ref="C6:F6"/>
    <mergeCell ref="A19:D19"/>
    <mergeCell ref="C24:H24"/>
    <mergeCell ref="A1:H1"/>
    <mergeCell ref="C26:F26"/>
    <mergeCell ref="A41:D41"/>
    <mergeCell ref="C47:H47"/>
    <mergeCell ref="C49:F49"/>
    <mergeCell ref="C72:F72"/>
    <mergeCell ref="A87:D87"/>
    <mergeCell ref="C93:H93"/>
    <mergeCell ref="C95:F95"/>
    <mergeCell ref="A110:D1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workbookViewId="0">
      <selection activeCell="B1" sqref="B1:C1"/>
    </sheetView>
  </sheetViews>
  <sheetFormatPr defaultRowHeight="15.75" x14ac:dyDescent="0.25"/>
  <cols>
    <col min="1" max="1" width="8.140625" style="94" customWidth="1"/>
    <col min="2" max="2" width="85.140625" style="94" customWidth="1"/>
    <col min="3" max="3" width="18.5703125" style="95" customWidth="1"/>
    <col min="4" max="4" width="7.7109375" style="1" customWidth="1"/>
    <col min="5" max="256" width="9.140625" style="1"/>
    <col min="257" max="257" width="8.140625" style="1" customWidth="1"/>
    <col min="258" max="258" width="85.140625" style="1" customWidth="1"/>
    <col min="259" max="259" width="18.5703125" style="1" customWidth="1"/>
    <col min="260" max="260" width="7.7109375" style="1" customWidth="1"/>
    <col min="261" max="512" width="9.140625" style="1"/>
    <col min="513" max="513" width="8.140625" style="1" customWidth="1"/>
    <col min="514" max="514" width="85.140625" style="1" customWidth="1"/>
    <col min="515" max="515" width="18.5703125" style="1" customWidth="1"/>
    <col min="516" max="516" width="7.7109375" style="1" customWidth="1"/>
    <col min="517" max="768" width="9.140625" style="1"/>
    <col min="769" max="769" width="8.140625" style="1" customWidth="1"/>
    <col min="770" max="770" width="85.140625" style="1" customWidth="1"/>
    <col min="771" max="771" width="18.5703125" style="1" customWidth="1"/>
    <col min="772" max="772" width="7.7109375" style="1" customWidth="1"/>
    <col min="773" max="1024" width="9.140625" style="1"/>
    <col min="1025" max="1025" width="8.140625" style="1" customWidth="1"/>
    <col min="1026" max="1026" width="85.140625" style="1" customWidth="1"/>
    <col min="1027" max="1027" width="18.5703125" style="1" customWidth="1"/>
    <col min="1028" max="1028" width="7.7109375" style="1" customWidth="1"/>
    <col min="1029" max="1280" width="9.140625" style="1"/>
    <col min="1281" max="1281" width="8.140625" style="1" customWidth="1"/>
    <col min="1282" max="1282" width="85.140625" style="1" customWidth="1"/>
    <col min="1283" max="1283" width="18.5703125" style="1" customWidth="1"/>
    <col min="1284" max="1284" width="7.7109375" style="1" customWidth="1"/>
    <col min="1285" max="1536" width="9.140625" style="1"/>
    <col min="1537" max="1537" width="8.140625" style="1" customWidth="1"/>
    <col min="1538" max="1538" width="85.140625" style="1" customWidth="1"/>
    <col min="1539" max="1539" width="18.5703125" style="1" customWidth="1"/>
    <col min="1540" max="1540" width="7.7109375" style="1" customWidth="1"/>
    <col min="1541" max="1792" width="9.140625" style="1"/>
    <col min="1793" max="1793" width="8.140625" style="1" customWidth="1"/>
    <col min="1794" max="1794" width="85.140625" style="1" customWidth="1"/>
    <col min="1795" max="1795" width="18.5703125" style="1" customWidth="1"/>
    <col min="1796" max="1796" width="7.7109375" style="1" customWidth="1"/>
    <col min="1797" max="2048" width="9.140625" style="1"/>
    <col min="2049" max="2049" width="8.140625" style="1" customWidth="1"/>
    <col min="2050" max="2050" width="85.140625" style="1" customWidth="1"/>
    <col min="2051" max="2051" width="18.5703125" style="1" customWidth="1"/>
    <col min="2052" max="2052" width="7.7109375" style="1" customWidth="1"/>
    <col min="2053" max="2304" width="9.140625" style="1"/>
    <col min="2305" max="2305" width="8.140625" style="1" customWidth="1"/>
    <col min="2306" max="2306" width="85.140625" style="1" customWidth="1"/>
    <col min="2307" max="2307" width="18.5703125" style="1" customWidth="1"/>
    <col min="2308" max="2308" width="7.7109375" style="1" customWidth="1"/>
    <col min="2309" max="2560" width="9.140625" style="1"/>
    <col min="2561" max="2561" width="8.140625" style="1" customWidth="1"/>
    <col min="2562" max="2562" width="85.140625" style="1" customWidth="1"/>
    <col min="2563" max="2563" width="18.5703125" style="1" customWidth="1"/>
    <col min="2564" max="2564" width="7.7109375" style="1" customWidth="1"/>
    <col min="2565" max="2816" width="9.140625" style="1"/>
    <col min="2817" max="2817" width="8.140625" style="1" customWidth="1"/>
    <col min="2818" max="2818" width="85.140625" style="1" customWidth="1"/>
    <col min="2819" max="2819" width="18.5703125" style="1" customWidth="1"/>
    <col min="2820" max="2820" width="7.7109375" style="1" customWidth="1"/>
    <col min="2821" max="3072" width="9.140625" style="1"/>
    <col min="3073" max="3073" width="8.140625" style="1" customWidth="1"/>
    <col min="3074" max="3074" width="85.140625" style="1" customWidth="1"/>
    <col min="3075" max="3075" width="18.5703125" style="1" customWidth="1"/>
    <col min="3076" max="3076" width="7.7109375" style="1" customWidth="1"/>
    <col min="3077" max="3328" width="9.140625" style="1"/>
    <col min="3329" max="3329" width="8.140625" style="1" customWidth="1"/>
    <col min="3330" max="3330" width="85.140625" style="1" customWidth="1"/>
    <col min="3331" max="3331" width="18.5703125" style="1" customWidth="1"/>
    <col min="3332" max="3332" width="7.7109375" style="1" customWidth="1"/>
    <col min="3333" max="3584" width="9.140625" style="1"/>
    <col min="3585" max="3585" width="8.140625" style="1" customWidth="1"/>
    <col min="3586" max="3586" width="85.140625" style="1" customWidth="1"/>
    <col min="3587" max="3587" width="18.5703125" style="1" customWidth="1"/>
    <col min="3588" max="3588" width="7.7109375" style="1" customWidth="1"/>
    <col min="3589" max="3840" width="9.140625" style="1"/>
    <col min="3841" max="3841" width="8.140625" style="1" customWidth="1"/>
    <col min="3842" max="3842" width="85.140625" style="1" customWidth="1"/>
    <col min="3843" max="3843" width="18.5703125" style="1" customWidth="1"/>
    <col min="3844" max="3844" width="7.7109375" style="1" customWidth="1"/>
    <col min="3845" max="4096" width="9.140625" style="1"/>
    <col min="4097" max="4097" width="8.140625" style="1" customWidth="1"/>
    <col min="4098" max="4098" width="85.140625" style="1" customWidth="1"/>
    <col min="4099" max="4099" width="18.5703125" style="1" customWidth="1"/>
    <col min="4100" max="4100" width="7.7109375" style="1" customWidth="1"/>
    <col min="4101" max="4352" width="9.140625" style="1"/>
    <col min="4353" max="4353" width="8.140625" style="1" customWidth="1"/>
    <col min="4354" max="4354" width="85.140625" style="1" customWidth="1"/>
    <col min="4355" max="4355" width="18.5703125" style="1" customWidth="1"/>
    <col min="4356" max="4356" width="7.7109375" style="1" customWidth="1"/>
    <col min="4357" max="4608" width="9.140625" style="1"/>
    <col min="4609" max="4609" width="8.140625" style="1" customWidth="1"/>
    <col min="4610" max="4610" width="85.140625" style="1" customWidth="1"/>
    <col min="4611" max="4611" width="18.5703125" style="1" customWidth="1"/>
    <col min="4612" max="4612" width="7.7109375" style="1" customWidth="1"/>
    <col min="4613" max="4864" width="9.140625" style="1"/>
    <col min="4865" max="4865" width="8.140625" style="1" customWidth="1"/>
    <col min="4866" max="4866" width="85.140625" style="1" customWidth="1"/>
    <col min="4867" max="4867" width="18.5703125" style="1" customWidth="1"/>
    <col min="4868" max="4868" width="7.7109375" style="1" customWidth="1"/>
    <col min="4869" max="5120" width="9.140625" style="1"/>
    <col min="5121" max="5121" width="8.140625" style="1" customWidth="1"/>
    <col min="5122" max="5122" width="85.140625" style="1" customWidth="1"/>
    <col min="5123" max="5123" width="18.5703125" style="1" customWidth="1"/>
    <col min="5124" max="5124" width="7.7109375" style="1" customWidth="1"/>
    <col min="5125" max="5376" width="9.140625" style="1"/>
    <col min="5377" max="5377" width="8.140625" style="1" customWidth="1"/>
    <col min="5378" max="5378" width="85.140625" style="1" customWidth="1"/>
    <col min="5379" max="5379" width="18.5703125" style="1" customWidth="1"/>
    <col min="5380" max="5380" width="7.7109375" style="1" customWidth="1"/>
    <col min="5381" max="5632" width="9.140625" style="1"/>
    <col min="5633" max="5633" width="8.140625" style="1" customWidth="1"/>
    <col min="5634" max="5634" width="85.140625" style="1" customWidth="1"/>
    <col min="5635" max="5635" width="18.5703125" style="1" customWidth="1"/>
    <col min="5636" max="5636" width="7.7109375" style="1" customWidth="1"/>
    <col min="5637" max="5888" width="9.140625" style="1"/>
    <col min="5889" max="5889" width="8.140625" style="1" customWidth="1"/>
    <col min="5890" max="5890" width="85.140625" style="1" customWidth="1"/>
    <col min="5891" max="5891" width="18.5703125" style="1" customWidth="1"/>
    <col min="5892" max="5892" width="7.7109375" style="1" customWidth="1"/>
    <col min="5893" max="6144" width="9.140625" style="1"/>
    <col min="6145" max="6145" width="8.140625" style="1" customWidth="1"/>
    <col min="6146" max="6146" width="85.140625" style="1" customWidth="1"/>
    <col min="6147" max="6147" width="18.5703125" style="1" customWidth="1"/>
    <col min="6148" max="6148" width="7.7109375" style="1" customWidth="1"/>
    <col min="6149" max="6400" width="9.140625" style="1"/>
    <col min="6401" max="6401" width="8.140625" style="1" customWidth="1"/>
    <col min="6402" max="6402" width="85.140625" style="1" customWidth="1"/>
    <col min="6403" max="6403" width="18.5703125" style="1" customWidth="1"/>
    <col min="6404" max="6404" width="7.7109375" style="1" customWidth="1"/>
    <col min="6405" max="6656" width="9.140625" style="1"/>
    <col min="6657" max="6657" width="8.140625" style="1" customWidth="1"/>
    <col min="6658" max="6658" width="85.140625" style="1" customWidth="1"/>
    <col min="6659" max="6659" width="18.5703125" style="1" customWidth="1"/>
    <col min="6660" max="6660" width="7.7109375" style="1" customWidth="1"/>
    <col min="6661" max="6912" width="9.140625" style="1"/>
    <col min="6913" max="6913" width="8.140625" style="1" customWidth="1"/>
    <col min="6914" max="6914" width="85.140625" style="1" customWidth="1"/>
    <col min="6915" max="6915" width="18.5703125" style="1" customWidth="1"/>
    <col min="6916" max="6916" width="7.7109375" style="1" customWidth="1"/>
    <col min="6917" max="7168" width="9.140625" style="1"/>
    <col min="7169" max="7169" width="8.140625" style="1" customWidth="1"/>
    <col min="7170" max="7170" width="85.140625" style="1" customWidth="1"/>
    <col min="7171" max="7171" width="18.5703125" style="1" customWidth="1"/>
    <col min="7172" max="7172" width="7.7109375" style="1" customWidth="1"/>
    <col min="7173" max="7424" width="9.140625" style="1"/>
    <col min="7425" max="7425" width="8.140625" style="1" customWidth="1"/>
    <col min="7426" max="7426" width="85.140625" style="1" customWidth="1"/>
    <col min="7427" max="7427" width="18.5703125" style="1" customWidth="1"/>
    <col min="7428" max="7428" width="7.7109375" style="1" customWidth="1"/>
    <col min="7429" max="7680" width="9.140625" style="1"/>
    <col min="7681" max="7681" width="8.140625" style="1" customWidth="1"/>
    <col min="7682" max="7682" width="85.140625" style="1" customWidth="1"/>
    <col min="7683" max="7683" width="18.5703125" style="1" customWidth="1"/>
    <col min="7684" max="7684" width="7.7109375" style="1" customWidth="1"/>
    <col min="7685" max="7936" width="9.140625" style="1"/>
    <col min="7937" max="7937" width="8.140625" style="1" customWidth="1"/>
    <col min="7938" max="7938" width="85.140625" style="1" customWidth="1"/>
    <col min="7939" max="7939" width="18.5703125" style="1" customWidth="1"/>
    <col min="7940" max="7940" width="7.7109375" style="1" customWidth="1"/>
    <col min="7941" max="8192" width="9.140625" style="1"/>
    <col min="8193" max="8193" width="8.140625" style="1" customWidth="1"/>
    <col min="8194" max="8194" width="85.140625" style="1" customWidth="1"/>
    <col min="8195" max="8195" width="18.5703125" style="1" customWidth="1"/>
    <col min="8196" max="8196" width="7.7109375" style="1" customWidth="1"/>
    <col min="8197" max="8448" width="9.140625" style="1"/>
    <col min="8449" max="8449" width="8.140625" style="1" customWidth="1"/>
    <col min="8450" max="8450" width="85.140625" style="1" customWidth="1"/>
    <col min="8451" max="8451" width="18.5703125" style="1" customWidth="1"/>
    <col min="8452" max="8452" width="7.7109375" style="1" customWidth="1"/>
    <col min="8453" max="8704" width="9.140625" style="1"/>
    <col min="8705" max="8705" width="8.140625" style="1" customWidth="1"/>
    <col min="8706" max="8706" width="85.140625" style="1" customWidth="1"/>
    <col min="8707" max="8707" width="18.5703125" style="1" customWidth="1"/>
    <col min="8708" max="8708" width="7.7109375" style="1" customWidth="1"/>
    <col min="8709" max="8960" width="9.140625" style="1"/>
    <col min="8961" max="8961" width="8.140625" style="1" customWidth="1"/>
    <col min="8962" max="8962" width="85.140625" style="1" customWidth="1"/>
    <col min="8963" max="8963" width="18.5703125" style="1" customWidth="1"/>
    <col min="8964" max="8964" width="7.7109375" style="1" customWidth="1"/>
    <col min="8965" max="9216" width="9.140625" style="1"/>
    <col min="9217" max="9217" width="8.140625" style="1" customWidth="1"/>
    <col min="9218" max="9218" width="85.140625" style="1" customWidth="1"/>
    <col min="9219" max="9219" width="18.5703125" style="1" customWidth="1"/>
    <col min="9220" max="9220" width="7.7109375" style="1" customWidth="1"/>
    <col min="9221" max="9472" width="9.140625" style="1"/>
    <col min="9473" max="9473" width="8.140625" style="1" customWidth="1"/>
    <col min="9474" max="9474" width="85.140625" style="1" customWidth="1"/>
    <col min="9475" max="9475" width="18.5703125" style="1" customWidth="1"/>
    <col min="9476" max="9476" width="7.7109375" style="1" customWidth="1"/>
    <col min="9477" max="9728" width="9.140625" style="1"/>
    <col min="9729" max="9729" width="8.140625" style="1" customWidth="1"/>
    <col min="9730" max="9730" width="85.140625" style="1" customWidth="1"/>
    <col min="9731" max="9731" width="18.5703125" style="1" customWidth="1"/>
    <col min="9732" max="9732" width="7.7109375" style="1" customWidth="1"/>
    <col min="9733" max="9984" width="9.140625" style="1"/>
    <col min="9985" max="9985" width="8.140625" style="1" customWidth="1"/>
    <col min="9986" max="9986" width="85.140625" style="1" customWidth="1"/>
    <col min="9987" max="9987" width="18.5703125" style="1" customWidth="1"/>
    <col min="9988" max="9988" width="7.7109375" style="1" customWidth="1"/>
    <col min="9989" max="10240" width="9.140625" style="1"/>
    <col min="10241" max="10241" width="8.140625" style="1" customWidth="1"/>
    <col min="10242" max="10242" width="85.140625" style="1" customWidth="1"/>
    <col min="10243" max="10243" width="18.5703125" style="1" customWidth="1"/>
    <col min="10244" max="10244" width="7.7109375" style="1" customWidth="1"/>
    <col min="10245" max="10496" width="9.140625" style="1"/>
    <col min="10497" max="10497" width="8.140625" style="1" customWidth="1"/>
    <col min="10498" max="10498" width="85.140625" style="1" customWidth="1"/>
    <col min="10499" max="10499" width="18.5703125" style="1" customWidth="1"/>
    <col min="10500" max="10500" width="7.7109375" style="1" customWidth="1"/>
    <col min="10501" max="10752" width="9.140625" style="1"/>
    <col min="10753" max="10753" width="8.140625" style="1" customWidth="1"/>
    <col min="10754" max="10754" width="85.140625" style="1" customWidth="1"/>
    <col min="10755" max="10755" width="18.5703125" style="1" customWidth="1"/>
    <col min="10756" max="10756" width="7.7109375" style="1" customWidth="1"/>
    <col min="10757" max="11008" width="9.140625" style="1"/>
    <col min="11009" max="11009" width="8.140625" style="1" customWidth="1"/>
    <col min="11010" max="11010" width="85.140625" style="1" customWidth="1"/>
    <col min="11011" max="11011" width="18.5703125" style="1" customWidth="1"/>
    <col min="11012" max="11012" width="7.7109375" style="1" customWidth="1"/>
    <col min="11013" max="11264" width="9.140625" style="1"/>
    <col min="11265" max="11265" width="8.140625" style="1" customWidth="1"/>
    <col min="11266" max="11266" width="85.140625" style="1" customWidth="1"/>
    <col min="11267" max="11267" width="18.5703125" style="1" customWidth="1"/>
    <col min="11268" max="11268" width="7.7109375" style="1" customWidth="1"/>
    <col min="11269" max="11520" width="9.140625" style="1"/>
    <col min="11521" max="11521" width="8.140625" style="1" customWidth="1"/>
    <col min="11522" max="11522" width="85.140625" style="1" customWidth="1"/>
    <col min="11523" max="11523" width="18.5703125" style="1" customWidth="1"/>
    <col min="11524" max="11524" width="7.7109375" style="1" customWidth="1"/>
    <col min="11525" max="11776" width="9.140625" style="1"/>
    <col min="11777" max="11777" width="8.140625" style="1" customWidth="1"/>
    <col min="11778" max="11778" width="85.140625" style="1" customWidth="1"/>
    <col min="11779" max="11779" width="18.5703125" style="1" customWidth="1"/>
    <col min="11780" max="11780" width="7.7109375" style="1" customWidth="1"/>
    <col min="11781" max="12032" width="9.140625" style="1"/>
    <col min="12033" max="12033" width="8.140625" style="1" customWidth="1"/>
    <col min="12034" max="12034" width="85.140625" style="1" customWidth="1"/>
    <col min="12035" max="12035" width="18.5703125" style="1" customWidth="1"/>
    <col min="12036" max="12036" width="7.7109375" style="1" customWidth="1"/>
    <col min="12037" max="12288" width="9.140625" style="1"/>
    <col min="12289" max="12289" width="8.140625" style="1" customWidth="1"/>
    <col min="12290" max="12290" width="85.140625" style="1" customWidth="1"/>
    <col min="12291" max="12291" width="18.5703125" style="1" customWidth="1"/>
    <col min="12292" max="12292" width="7.7109375" style="1" customWidth="1"/>
    <col min="12293" max="12544" width="9.140625" style="1"/>
    <col min="12545" max="12545" width="8.140625" style="1" customWidth="1"/>
    <col min="12546" max="12546" width="85.140625" style="1" customWidth="1"/>
    <col min="12547" max="12547" width="18.5703125" style="1" customWidth="1"/>
    <col min="12548" max="12548" width="7.7109375" style="1" customWidth="1"/>
    <col min="12549" max="12800" width="9.140625" style="1"/>
    <col min="12801" max="12801" width="8.140625" style="1" customWidth="1"/>
    <col min="12802" max="12802" width="85.140625" style="1" customWidth="1"/>
    <col min="12803" max="12803" width="18.5703125" style="1" customWidth="1"/>
    <col min="12804" max="12804" width="7.7109375" style="1" customWidth="1"/>
    <col min="12805" max="13056" width="9.140625" style="1"/>
    <col min="13057" max="13057" width="8.140625" style="1" customWidth="1"/>
    <col min="13058" max="13058" width="85.140625" style="1" customWidth="1"/>
    <col min="13059" max="13059" width="18.5703125" style="1" customWidth="1"/>
    <col min="13060" max="13060" width="7.7109375" style="1" customWidth="1"/>
    <col min="13061" max="13312" width="9.140625" style="1"/>
    <col min="13313" max="13313" width="8.140625" style="1" customWidth="1"/>
    <col min="13314" max="13314" width="85.140625" style="1" customWidth="1"/>
    <col min="13315" max="13315" width="18.5703125" style="1" customWidth="1"/>
    <col min="13316" max="13316" width="7.7109375" style="1" customWidth="1"/>
    <col min="13317" max="13568" width="9.140625" style="1"/>
    <col min="13569" max="13569" width="8.140625" style="1" customWidth="1"/>
    <col min="13570" max="13570" width="85.140625" style="1" customWidth="1"/>
    <col min="13571" max="13571" width="18.5703125" style="1" customWidth="1"/>
    <col min="13572" max="13572" width="7.7109375" style="1" customWidth="1"/>
    <col min="13573" max="13824" width="9.140625" style="1"/>
    <col min="13825" max="13825" width="8.140625" style="1" customWidth="1"/>
    <col min="13826" max="13826" width="85.140625" style="1" customWidth="1"/>
    <col min="13827" max="13827" width="18.5703125" style="1" customWidth="1"/>
    <col min="13828" max="13828" width="7.7109375" style="1" customWidth="1"/>
    <col min="13829" max="14080" width="9.140625" style="1"/>
    <col min="14081" max="14081" width="8.140625" style="1" customWidth="1"/>
    <col min="14082" max="14082" width="85.140625" style="1" customWidth="1"/>
    <col min="14083" max="14083" width="18.5703125" style="1" customWidth="1"/>
    <col min="14084" max="14084" width="7.7109375" style="1" customWidth="1"/>
    <col min="14085" max="14336" width="9.140625" style="1"/>
    <col min="14337" max="14337" width="8.140625" style="1" customWidth="1"/>
    <col min="14338" max="14338" width="85.140625" style="1" customWidth="1"/>
    <col min="14339" max="14339" width="18.5703125" style="1" customWidth="1"/>
    <col min="14340" max="14340" width="7.7109375" style="1" customWidth="1"/>
    <col min="14341" max="14592" width="9.140625" style="1"/>
    <col min="14593" max="14593" width="8.140625" style="1" customWidth="1"/>
    <col min="14594" max="14594" width="85.140625" style="1" customWidth="1"/>
    <col min="14595" max="14595" width="18.5703125" style="1" customWidth="1"/>
    <col min="14596" max="14596" width="7.7109375" style="1" customWidth="1"/>
    <col min="14597" max="14848" width="9.140625" style="1"/>
    <col min="14849" max="14849" width="8.140625" style="1" customWidth="1"/>
    <col min="14850" max="14850" width="85.140625" style="1" customWidth="1"/>
    <col min="14851" max="14851" width="18.5703125" style="1" customWidth="1"/>
    <col min="14852" max="14852" width="7.7109375" style="1" customWidth="1"/>
    <col min="14853" max="15104" width="9.140625" style="1"/>
    <col min="15105" max="15105" width="8.140625" style="1" customWidth="1"/>
    <col min="15106" max="15106" width="85.140625" style="1" customWidth="1"/>
    <col min="15107" max="15107" width="18.5703125" style="1" customWidth="1"/>
    <col min="15108" max="15108" width="7.7109375" style="1" customWidth="1"/>
    <col min="15109" max="15360" width="9.140625" style="1"/>
    <col min="15361" max="15361" width="8.140625" style="1" customWidth="1"/>
    <col min="15362" max="15362" width="85.140625" style="1" customWidth="1"/>
    <col min="15363" max="15363" width="18.5703125" style="1" customWidth="1"/>
    <col min="15364" max="15364" width="7.7109375" style="1" customWidth="1"/>
    <col min="15365" max="15616" width="9.140625" style="1"/>
    <col min="15617" max="15617" width="8.140625" style="1" customWidth="1"/>
    <col min="15618" max="15618" width="85.140625" style="1" customWidth="1"/>
    <col min="15619" max="15619" width="18.5703125" style="1" customWidth="1"/>
    <col min="15620" max="15620" width="7.7109375" style="1" customWidth="1"/>
    <col min="15621" max="15872" width="9.140625" style="1"/>
    <col min="15873" max="15873" width="8.140625" style="1" customWidth="1"/>
    <col min="15874" max="15874" width="85.140625" style="1" customWidth="1"/>
    <col min="15875" max="15875" width="18.5703125" style="1" customWidth="1"/>
    <col min="15876" max="15876" width="7.7109375" style="1" customWidth="1"/>
    <col min="15877" max="16128" width="9.140625" style="1"/>
    <col min="16129" max="16129" width="8.140625" style="1" customWidth="1"/>
    <col min="16130" max="16130" width="85.140625" style="1" customWidth="1"/>
    <col min="16131" max="16131" width="18.5703125" style="1" customWidth="1"/>
    <col min="16132" max="16132" width="7.7109375" style="1" customWidth="1"/>
    <col min="16133" max="16384" width="9.140625" style="1"/>
  </cols>
  <sheetData>
    <row r="1" spans="1:3" ht="18.75" customHeight="1" x14ac:dyDescent="0.25">
      <c r="B1" s="674" t="s">
        <v>546</v>
      </c>
      <c r="C1" s="675"/>
    </row>
    <row r="2" spans="1:3" ht="21.95" customHeight="1" x14ac:dyDescent="0.25">
      <c r="A2" s="98"/>
      <c r="B2" s="99" t="str">
        <f>CONCATENATE([2]ALAPADATOK!A3)</f>
        <v>Demecser Város Önkormányzata</v>
      </c>
      <c r="C2" s="100"/>
    </row>
    <row r="3" spans="1:3" ht="21.95" customHeight="1" x14ac:dyDescent="0.25">
      <c r="A3" s="100"/>
      <c r="B3" s="99" t="str">
        <f>'[2]KV_1.2.sz.mell.'!B3</f>
        <v>2021. ÉVI KÖLTSÉGVETÉS</v>
      </c>
      <c r="C3" s="100"/>
    </row>
    <row r="4" spans="1:3" ht="21.95" customHeight="1" x14ac:dyDescent="0.25">
      <c r="A4" s="100"/>
      <c r="B4" s="99" t="s">
        <v>269</v>
      </c>
      <c r="C4" s="100"/>
    </row>
    <row r="5" spans="1:3" ht="21.95" customHeight="1" x14ac:dyDescent="0.25"/>
    <row r="6" spans="1:3" ht="15.2" customHeight="1" x14ac:dyDescent="0.25">
      <c r="A6" s="676" t="s">
        <v>1</v>
      </c>
      <c r="B6" s="676"/>
      <c r="C6" s="676"/>
    </row>
    <row r="7" spans="1:3" ht="15.2" customHeight="1" thickBot="1" x14ac:dyDescent="0.3">
      <c r="A7" s="667" t="s">
        <v>2</v>
      </c>
      <c r="B7" s="667"/>
      <c r="C7" s="92" t="s">
        <v>545</v>
      </c>
    </row>
    <row r="8" spans="1:3" ht="24" customHeight="1" thickBot="1" x14ac:dyDescent="0.3">
      <c r="A8" s="101" t="s">
        <v>3</v>
      </c>
      <c r="B8" s="102" t="s">
        <v>4</v>
      </c>
      <c r="C8" s="103" t="str">
        <f>+CONCATENATE(LEFT([2]KV_ÖSSZEFÜGGÉSEK!A5,4),". évi előirányzat")</f>
        <v>2021. évi előirányzat</v>
      </c>
    </row>
    <row r="9" spans="1:3" s="9" customFormat="1" ht="12" customHeight="1" thickBot="1" x14ac:dyDescent="0.25">
      <c r="A9" s="6"/>
      <c r="B9" s="7" t="s">
        <v>5</v>
      </c>
      <c r="C9" s="8" t="s">
        <v>6</v>
      </c>
    </row>
    <row r="10" spans="1:3" s="13" customFormat="1" ht="12" customHeight="1" thickBot="1" x14ac:dyDescent="0.25">
      <c r="A10" s="10" t="s">
        <v>7</v>
      </c>
      <c r="B10" s="11" t="s">
        <v>8</v>
      </c>
      <c r="C10" s="12">
        <f>+C11+C12+C13+C14+C15+C16</f>
        <v>0</v>
      </c>
    </row>
    <row r="11" spans="1:3" s="13" customFormat="1" ht="12" customHeight="1" x14ac:dyDescent="0.2">
      <c r="A11" s="14" t="s">
        <v>9</v>
      </c>
      <c r="B11" s="15" t="s">
        <v>10</v>
      </c>
      <c r="C11" s="16"/>
    </row>
    <row r="12" spans="1:3" s="13" customFormat="1" ht="12" customHeight="1" x14ac:dyDescent="0.2">
      <c r="A12" s="17" t="s">
        <v>11</v>
      </c>
      <c r="B12" s="18" t="s">
        <v>12</v>
      </c>
      <c r="C12" s="19"/>
    </row>
    <row r="13" spans="1:3" s="13" customFormat="1" ht="12" customHeight="1" x14ac:dyDescent="0.2">
      <c r="A13" s="17" t="s">
        <v>13</v>
      </c>
      <c r="B13" s="18" t="s">
        <v>14</v>
      </c>
      <c r="C13" s="19"/>
    </row>
    <row r="14" spans="1:3" s="13" customFormat="1" ht="12" customHeight="1" x14ac:dyDescent="0.2">
      <c r="A14" s="17" t="s">
        <v>15</v>
      </c>
      <c r="B14" s="18" t="s">
        <v>16</v>
      </c>
      <c r="C14" s="19"/>
    </row>
    <row r="15" spans="1:3" s="13" customFormat="1" ht="12" customHeight="1" x14ac:dyDescent="0.2">
      <c r="A15" s="17" t="s">
        <v>17</v>
      </c>
      <c r="B15" s="20" t="s">
        <v>18</v>
      </c>
      <c r="C15" s="19"/>
    </row>
    <row r="16" spans="1:3" s="13" customFormat="1" ht="12" customHeight="1" thickBot="1" x14ac:dyDescent="0.25">
      <c r="A16" s="21" t="s">
        <v>19</v>
      </c>
      <c r="B16" s="22" t="s">
        <v>20</v>
      </c>
      <c r="C16" s="19"/>
    </row>
    <row r="17" spans="1:3" s="13" customFormat="1" ht="12" customHeight="1" thickBot="1" x14ac:dyDescent="0.25">
      <c r="A17" s="10" t="s">
        <v>21</v>
      </c>
      <c r="B17" s="23" t="s">
        <v>22</v>
      </c>
      <c r="C17" s="12">
        <f>+C18+C19+C20+C21+C22</f>
        <v>0</v>
      </c>
    </row>
    <row r="18" spans="1:3" s="13" customFormat="1" ht="12" customHeight="1" x14ac:dyDescent="0.2">
      <c r="A18" s="14" t="s">
        <v>23</v>
      </c>
      <c r="B18" s="15" t="s">
        <v>24</v>
      </c>
      <c r="C18" s="16"/>
    </row>
    <row r="19" spans="1:3" s="13" customFormat="1" ht="12" customHeight="1" x14ac:dyDescent="0.2">
      <c r="A19" s="17" t="s">
        <v>25</v>
      </c>
      <c r="B19" s="18" t="s">
        <v>26</v>
      </c>
      <c r="C19" s="19"/>
    </row>
    <row r="20" spans="1:3" s="13" customFormat="1" ht="12" customHeight="1" x14ac:dyDescent="0.2">
      <c r="A20" s="17" t="s">
        <v>27</v>
      </c>
      <c r="B20" s="18" t="s">
        <v>28</v>
      </c>
      <c r="C20" s="19"/>
    </row>
    <row r="21" spans="1:3" s="13" customFormat="1" ht="12" customHeight="1" x14ac:dyDescent="0.2">
      <c r="A21" s="17" t="s">
        <v>29</v>
      </c>
      <c r="B21" s="18" t="s">
        <v>30</v>
      </c>
      <c r="C21" s="19"/>
    </row>
    <row r="22" spans="1:3" s="13" customFormat="1" ht="12" customHeight="1" x14ac:dyDescent="0.2">
      <c r="A22" s="17" t="s">
        <v>31</v>
      </c>
      <c r="B22" s="18" t="s">
        <v>32</v>
      </c>
      <c r="C22" s="19"/>
    </row>
    <row r="23" spans="1:3" s="13" customFormat="1" ht="12" customHeight="1" thickBot="1" x14ac:dyDescent="0.25">
      <c r="A23" s="21" t="s">
        <v>33</v>
      </c>
      <c r="B23" s="22" t="s">
        <v>34</v>
      </c>
      <c r="C23" s="24"/>
    </row>
    <row r="24" spans="1:3" s="13" customFormat="1" ht="12" customHeight="1" thickBot="1" x14ac:dyDescent="0.25">
      <c r="A24" s="10" t="s">
        <v>35</v>
      </c>
      <c r="B24" s="11" t="s">
        <v>36</v>
      </c>
      <c r="C24" s="12">
        <f>+C25+C26+C27+C28+C29</f>
        <v>0</v>
      </c>
    </row>
    <row r="25" spans="1:3" s="13" customFormat="1" ht="12" customHeight="1" x14ac:dyDescent="0.2">
      <c r="A25" s="14" t="s">
        <v>37</v>
      </c>
      <c r="B25" s="15" t="s">
        <v>38</v>
      </c>
      <c r="C25" s="16"/>
    </row>
    <row r="26" spans="1:3" s="13" customFormat="1" ht="12" customHeight="1" x14ac:dyDescent="0.2">
      <c r="A26" s="17" t="s">
        <v>39</v>
      </c>
      <c r="B26" s="18" t="s">
        <v>40</v>
      </c>
      <c r="C26" s="19"/>
    </row>
    <row r="27" spans="1:3" s="13" customFormat="1" ht="12" customHeight="1" x14ac:dyDescent="0.2">
      <c r="A27" s="17" t="s">
        <v>41</v>
      </c>
      <c r="B27" s="18" t="s">
        <v>42</v>
      </c>
      <c r="C27" s="19"/>
    </row>
    <row r="28" spans="1:3" s="13" customFormat="1" ht="12" customHeight="1" x14ac:dyDescent="0.2">
      <c r="A28" s="17" t="s">
        <v>43</v>
      </c>
      <c r="B28" s="18" t="s">
        <v>44</v>
      </c>
      <c r="C28" s="19"/>
    </row>
    <row r="29" spans="1:3" s="13" customFormat="1" ht="12" customHeight="1" x14ac:dyDescent="0.2">
      <c r="A29" s="17" t="s">
        <v>45</v>
      </c>
      <c r="B29" s="18" t="s">
        <v>46</v>
      </c>
      <c r="C29" s="19"/>
    </row>
    <row r="30" spans="1:3" s="27" customFormat="1" ht="12" customHeight="1" thickBot="1" x14ac:dyDescent="0.3">
      <c r="A30" s="21" t="s">
        <v>47</v>
      </c>
      <c r="B30" s="25" t="s">
        <v>48</v>
      </c>
      <c r="C30" s="26"/>
    </row>
    <row r="31" spans="1:3" s="13" customFormat="1" ht="12" customHeight="1" thickBot="1" x14ac:dyDescent="0.25">
      <c r="A31" s="10" t="s">
        <v>49</v>
      </c>
      <c r="B31" s="11" t="s">
        <v>50</v>
      </c>
      <c r="C31" s="28">
        <f>SUM(C32:C38)</f>
        <v>0</v>
      </c>
    </row>
    <row r="32" spans="1:3" s="13" customFormat="1" ht="12" customHeight="1" x14ac:dyDescent="0.2">
      <c r="A32" s="14" t="s">
        <v>51</v>
      </c>
      <c r="B32" s="15" t="str">
        <f>'[2]KV_1.1.sz.mell.'!B32</f>
        <v>Építményadó</v>
      </c>
      <c r="C32" s="16"/>
    </row>
    <row r="33" spans="1:3" s="13" customFormat="1" ht="12" customHeight="1" x14ac:dyDescent="0.2">
      <c r="A33" s="17" t="s">
        <v>53</v>
      </c>
      <c r="B33" s="15" t="str">
        <f>'[2]KV_1.1.sz.mell.'!B33</f>
        <v>Idegenforgalmi adó</v>
      </c>
      <c r="C33" s="19"/>
    </row>
    <row r="34" spans="1:3" s="13" customFormat="1" ht="12" customHeight="1" x14ac:dyDescent="0.2">
      <c r="A34" s="17" t="s">
        <v>55</v>
      </c>
      <c r="B34" s="15" t="str">
        <f>'[2]KV_1.1.sz.mell.'!B34</f>
        <v>Iparűzési adó</v>
      </c>
      <c r="C34" s="19"/>
    </row>
    <row r="35" spans="1:3" s="13" customFormat="1" ht="12" customHeight="1" x14ac:dyDescent="0.2">
      <c r="A35" s="17" t="s">
        <v>57</v>
      </c>
      <c r="B35" s="15" t="str">
        <f>'[2]KV_1.1.sz.mell.'!B35</f>
        <v xml:space="preserve">Talajterhelési díj </v>
      </c>
      <c r="C35" s="19"/>
    </row>
    <row r="36" spans="1:3" s="13" customFormat="1" ht="12" customHeight="1" x14ac:dyDescent="0.2">
      <c r="A36" s="17" t="s">
        <v>59</v>
      </c>
      <c r="B36" s="15" t="str">
        <f>'[2]KV_1.1.sz.mell.'!B36</f>
        <v>Gépjárműadó</v>
      </c>
      <c r="C36" s="19"/>
    </row>
    <row r="37" spans="1:3" s="13" customFormat="1" ht="12" customHeight="1" x14ac:dyDescent="0.2">
      <c r="A37" s="17" t="s">
        <v>61</v>
      </c>
      <c r="B37" s="15" t="str">
        <f>'[2]KV_1.1.sz.mell.'!B37</f>
        <v>Egyéb közhatalmi bevételek, díjak</v>
      </c>
      <c r="C37" s="19"/>
    </row>
    <row r="38" spans="1:3" s="13" customFormat="1" ht="12" customHeight="1" thickBot="1" x14ac:dyDescent="0.25">
      <c r="A38" s="21" t="s">
        <v>63</v>
      </c>
      <c r="B38" s="15" t="str">
        <f>'[2]KV_1.1.sz.mell.'!B38</f>
        <v>Kommunális adó</v>
      </c>
      <c r="C38" s="24"/>
    </row>
    <row r="39" spans="1:3" s="13" customFormat="1" ht="12" customHeight="1" thickBot="1" x14ac:dyDescent="0.25">
      <c r="A39" s="10" t="s">
        <v>65</v>
      </c>
      <c r="B39" s="11" t="s">
        <v>66</v>
      </c>
      <c r="C39" s="12">
        <f>SUM(C40:C50)</f>
        <v>0</v>
      </c>
    </row>
    <row r="40" spans="1:3" s="13" customFormat="1" ht="12" customHeight="1" x14ac:dyDescent="0.2">
      <c r="A40" s="14" t="s">
        <v>67</v>
      </c>
      <c r="B40" s="15" t="s">
        <v>68</v>
      </c>
      <c r="C40" s="16"/>
    </row>
    <row r="41" spans="1:3" s="13" customFormat="1" ht="12" customHeight="1" x14ac:dyDescent="0.2">
      <c r="A41" s="17" t="s">
        <v>69</v>
      </c>
      <c r="B41" s="18" t="s">
        <v>70</v>
      </c>
      <c r="C41" s="19"/>
    </row>
    <row r="42" spans="1:3" s="13" customFormat="1" ht="12" customHeight="1" x14ac:dyDescent="0.2">
      <c r="A42" s="17" t="s">
        <v>71</v>
      </c>
      <c r="B42" s="18" t="s">
        <v>72</v>
      </c>
      <c r="C42" s="19"/>
    </row>
    <row r="43" spans="1:3" s="13" customFormat="1" ht="12" customHeight="1" x14ac:dyDescent="0.2">
      <c r="A43" s="17" t="s">
        <v>73</v>
      </c>
      <c r="B43" s="18" t="s">
        <v>74</v>
      </c>
      <c r="C43" s="19"/>
    </row>
    <row r="44" spans="1:3" s="13" customFormat="1" ht="12" customHeight="1" x14ac:dyDescent="0.2">
      <c r="A44" s="17" t="s">
        <v>75</v>
      </c>
      <c r="B44" s="18" t="s">
        <v>76</v>
      </c>
      <c r="C44" s="19"/>
    </row>
    <row r="45" spans="1:3" s="13" customFormat="1" ht="12" customHeight="1" x14ac:dyDescent="0.2">
      <c r="A45" s="17" t="s">
        <v>77</v>
      </c>
      <c r="B45" s="18" t="s">
        <v>78</v>
      </c>
      <c r="C45" s="19"/>
    </row>
    <row r="46" spans="1:3" s="13" customFormat="1" ht="12" customHeight="1" x14ac:dyDescent="0.2">
      <c r="A46" s="17" t="s">
        <v>79</v>
      </c>
      <c r="B46" s="18" t="s">
        <v>80</v>
      </c>
      <c r="C46" s="19"/>
    </row>
    <row r="47" spans="1:3" s="13" customFormat="1" ht="12" customHeight="1" x14ac:dyDescent="0.2">
      <c r="A47" s="17" t="s">
        <v>81</v>
      </c>
      <c r="B47" s="18" t="s">
        <v>82</v>
      </c>
      <c r="C47" s="19"/>
    </row>
    <row r="48" spans="1:3" s="13" customFormat="1" ht="12" customHeight="1" x14ac:dyDescent="0.2">
      <c r="A48" s="17" t="s">
        <v>83</v>
      </c>
      <c r="B48" s="18" t="s">
        <v>84</v>
      </c>
      <c r="C48" s="30"/>
    </row>
    <row r="49" spans="1:3" s="13" customFormat="1" ht="12" customHeight="1" x14ac:dyDescent="0.2">
      <c r="A49" s="21" t="s">
        <v>85</v>
      </c>
      <c r="B49" s="31" t="s">
        <v>86</v>
      </c>
      <c r="C49" s="32"/>
    </row>
    <row r="50" spans="1:3" s="13" customFormat="1" ht="12" customHeight="1" thickBot="1" x14ac:dyDescent="0.25">
      <c r="A50" s="21" t="s">
        <v>87</v>
      </c>
      <c r="B50" s="22" t="s">
        <v>88</v>
      </c>
      <c r="C50" s="32"/>
    </row>
    <row r="51" spans="1:3" s="13" customFormat="1" ht="12" customHeight="1" thickBot="1" x14ac:dyDescent="0.25">
      <c r="A51" s="10" t="s">
        <v>89</v>
      </c>
      <c r="B51" s="11" t="s">
        <v>90</v>
      </c>
      <c r="C51" s="12">
        <f>SUM(C52:C56)</f>
        <v>0</v>
      </c>
    </row>
    <row r="52" spans="1:3" s="13" customFormat="1" ht="12" customHeight="1" x14ac:dyDescent="0.2">
      <c r="A52" s="14" t="s">
        <v>91</v>
      </c>
      <c r="B52" s="15" t="s">
        <v>92</v>
      </c>
      <c r="C52" s="33"/>
    </row>
    <row r="53" spans="1:3" s="13" customFormat="1" ht="12" customHeight="1" x14ac:dyDescent="0.2">
      <c r="A53" s="17" t="s">
        <v>93</v>
      </c>
      <c r="B53" s="18" t="s">
        <v>94</v>
      </c>
      <c r="C53" s="30"/>
    </row>
    <row r="54" spans="1:3" s="13" customFormat="1" ht="12" customHeight="1" x14ac:dyDescent="0.2">
      <c r="A54" s="17" t="s">
        <v>95</v>
      </c>
      <c r="B54" s="18" t="s">
        <v>96</v>
      </c>
      <c r="C54" s="30"/>
    </row>
    <row r="55" spans="1:3" s="13" customFormat="1" ht="12" customHeight="1" x14ac:dyDescent="0.2">
      <c r="A55" s="17" t="s">
        <v>97</v>
      </c>
      <c r="B55" s="18" t="s">
        <v>98</v>
      </c>
      <c r="C55" s="30"/>
    </row>
    <row r="56" spans="1:3" s="13" customFormat="1" ht="12" customHeight="1" thickBot="1" x14ac:dyDescent="0.25">
      <c r="A56" s="21" t="s">
        <v>99</v>
      </c>
      <c r="B56" s="22" t="s">
        <v>100</v>
      </c>
      <c r="C56" s="32"/>
    </row>
    <row r="57" spans="1:3" s="13" customFormat="1" ht="12" customHeight="1" thickBot="1" x14ac:dyDescent="0.25">
      <c r="A57" s="10" t="s">
        <v>101</v>
      </c>
      <c r="B57" s="11" t="s">
        <v>102</v>
      </c>
      <c r="C57" s="12">
        <f>SUM(C58:C60)</f>
        <v>9919389</v>
      </c>
    </row>
    <row r="58" spans="1:3" s="13" customFormat="1" ht="12" customHeight="1" x14ac:dyDescent="0.2">
      <c r="A58" s="14" t="s">
        <v>103</v>
      </c>
      <c r="B58" s="15" t="s">
        <v>104</v>
      </c>
      <c r="C58" s="16"/>
    </row>
    <row r="59" spans="1:3" s="13" customFormat="1" ht="12" customHeight="1" x14ac:dyDescent="0.2">
      <c r="A59" s="17" t="s">
        <v>105</v>
      </c>
      <c r="B59" s="18" t="s">
        <v>106</v>
      </c>
      <c r="C59" s="19"/>
    </row>
    <row r="60" spans="1:3" s="13" customFormat="1" ht="12" customHeight="1" x14ac:dyDescent="0.2">
      <c r="A60" s="17" t="s">
        <v>107</v>
      </c>
      <c r="B60" s="18" t="s">
        <v>108</v>
      </c>
      <c r="C60" s="19">
        <v>9919389</v>
      </c>
    </row>
    <row r="61" spans="1:3" s="13" customFormat="1" ht="12" customHeight="1" thickBot="1" x14ac:dyDescent="0.25">
      <c r="A61" s="21" t="s">
        <v>109</v>
      </c>
      <c r="B61" s="22" t="s">
        <v>110</v>
      </c>
      <c r="C61" s="24"/>
    </row>
    <row r="62" spans="1:3" s="13" customFormat="1" ht="12" customHeight="1" thickBot="1" x14ac:dyDescent="0.25">
      <c r="A62" s="10" t="s">
        <v>111</v>
      </c>
      <c r="B62" s="23" t="s">
        <v>112</v>
      </c>
      <c r="C62" s="12">
        <f>SUM(C63:C65)</f>
        <v>0</v>
      </c>
    </row>
    <row r="63" spans="1:3" s="13" customFormat="1" ht="12" customHeight="1" x14ac:dyDescent="0.2">
      <c r="A63" s="14" t="s">
        <v>113</v>
      </c>
      <c r="B63" s="15" t="s">
        <v>114</v>
      </c>
      <c r="C63" s="30"/>
    </row>
    <row r="64" spans="1:3" s="13" customFormat="1" ht="12" customHeight="1" x14ac:dyDescent="0.2">
      <c r="A64" s="17" t="s">
        <v>115</v>
      </c>
      <c r="B64" s="18" t="s">
        <v>116</v>
      </c>
      <c r="C64" s="30"/>
    </row>
    <row r="65" spans="1:3" s="13" customFormat="1" ht="12" customHeight="1" x14ac:dyDescent="0.2">
      <c r="A65" s="17" t="s">
        <v>117</v>
      </c>
      <c r="B65" s="18" t="s">
        <v>118</v>
      </c>
      <c r="C65" s="30"/>
    </row>
    <row r="66" spans="1:3" s="13" customFormat="1" ht="12" customHeight="1" thickBot="1" x14ac:dyDescent="0.25">
      <c r="A66" s="21" t="s">
        <v>119</v>
      </c>
      <c r="B66" s="22" t="s">
        <v>120</v>
      </c>
      <c r="C66" s="30"/>
    </row>
    <row r="67" spans="1:3" s="13" customFormat="1" ht="12" customHeight="1" thickBot="1" x14ac:dyDescent="0.25">
      <c r="A67" s="34" t="s">
        <v>121</v>
      </c>
      <c r="B67" s="11" t="s">
        <v>122</v>
      </c>
      <c r="C67" s="28">
        <f>+C10+C17+C24+C31+C39+C51+C57+C62</f>
        <v>9919389</v>
      </c>
    </row>
    <row r="68" spans="1:3" s="13" customFormat="1" ht="12" customHeight="1" thickBot="1" x14ac:dyDescent="0.25">
      <c r="A68" s="35" t="s">
        <v>123</v>
      </c>
      <c r="B68" s="23" t="s">
        <v>124</v>
      </c>
      <c r="C68" s="12">
        <f>SUM(C69:C71)</f>
        <v>0</v>
      </c>
    </row>
    <row r="69" spans="1:3" s="13" customFormat="1" ht="12" customHeight="1" x14ac:dyDescent="0.2">
      <c r="A69" s="14" t="s">
        <v>125</v>
      </c>
      <c r="B69" s="15" t="s">
        <v>126</v>
      </c>
      <c r="C69" s="30"/>
    </row>
    <row r="70" spans="1:3" s="13" customFormat="1" ht="12" customHeight="1" x14ac:dyDescent="0.2">
      <c r="A70" s="17" t="s">
        <v>127</v>
      </c>
      <c r="B70" s="18" t="s">
        <v>128</v>
      </c>
      <c r="C70" s="30"/>
    </row>
    <row r="71" spans="1:3" s="13" customFormat="1" ht="12" customHeight="1" thickBot="1" x14ac:dyDescent="0.25">
      <c r="A71" s="21" t="s">
        <v>129</v>
      </c>
      <c r="B71" s="36" t="s">
        <v>130</v>
      </c>
      <c r="C71" s="30"/>
    </row>
    <row r="72" spans="1:3" s="13" customFormat="1" ht="12" customHeight="1" thickBot="1" x14ac:dyDescent="0.25">
      <c r="A72" s="35" t="s">
        <v>131</v>
      </c>
      <c r="B72" s="23" t="s">
        <v>132</v>
      </c>
      <c r="C72" s="12">
        <f>SUM(C73:C76)</f>
        <v>0</v>
      </c>
    </row>
    <row r="73" spans="1:3" s="13" customFormat="1" ht="12" customHeight="1" x14ac:dyDescent="0.2">
      <c r="A73" s="14" t="s">
        <v>133</v>
      </c>
      <c r="B73" s="15" t="s">
        <v>134</v>
      </c>
      <c r="C73" s="30"/>
    </row>
    <row r="74" spans="1:3" s="13" customFormat="1" ht="12" customHeight="1" x14ac:dyDescent="0.2">
      <c r="A74" s="17" t="s">
        <v>135</v>
      </c>
      <c r="B74" s="18" t="s">
        <v>136</v>
      </c>
      <c r="C74" s="30"/>
    </row>
    <row r="75" spans="1:3" s="13" customFormat="1" ht="12" customHeight="1" x14ac:dyDescent="0.2">
      <c r="A75" s="21" t="s">
        <v>137</v>
      </c>
      <c r="B75" s="31" t="s">
        <v>138</v>
      </c>
      <c r="C75" s="32"/>
    </row>
    <row r="76" spans="1:3" s="13" customFormat="1" ht="12" customHeight="1" thickBot="1" x14ac:dyDescent="0.25">
      <c r="A76" s="37" t="s">
        <v>139</v>
      </c>
      <c r="B76" s="38" t="s">
        <v>140</v>
      </c>
      <c r="C76" s="39"/>
    </row>
    <row r="77" spans="1:3" s="13" customFormat="1" ht="12" customHeight="1" thickBot="1" x14ac:dyDescent="0.25">
      <c r="A77" s="35" t="s">
        <v>141</v>
      </c>
      <c r="B77" s="23" t="s">
        <v>142</v>
      </c>
      <c r="C77" s="12">
        <f>SUM(C78:C79)</f>
        <v>0</v>
      </c>
    </row>
    <row r="78" spans="1:3" s="13" customFormat="1" ht="12" customHeight="1" x14ac:dyDescent="0.2">
      <c r="A78" s="40" t="s">
        <v>143</v>
      </c>
      <c r="B78" s="41" t="s">
        <v>144</v>
      </c>
      <c r="C78" s="42"/>
    </row>
    <row r="79" spans="1:3" s="13" customFormat="1" ht="12" customHeight="1" thickBot="1" x14ac:dyDescent="0.25">
      <c r="A79" s="37" t="s">
        <v>145</v>
      </c>
      <c r="B79" s="38" t="s">
        <v>146</v>
      </c>
      <c r="C79" s="39"/>
    </row>
    <row r="80" spans="1:3" s="13" customFormat="1" ht="12" customHeight="1" thickBot="1" x14ac:dyDescent="0.25">
      <c r="A80" s="35" t="s">
        <v>147</v>
      </c>
      <c r="B80" s="23" t="s">
        <v>148</v>
      </c>
      <c r="C80" s="12">
        <f>SUM(C81:C83)</f>
        <v>0</v>
      </c>
    </row>
    <row r="81" spans="1:3" s="13" customFormat="1" ht="12" customHeight="1" x14ac:dyDescent="0.2">
      <c r="A81" s="14" t="s">
        <v>149</v>
      </c>
      <c r="B81" s="15" t="s">
        <v>150</v>
      </c>
      <c r="C81" s="30"/>
    </row>
    <row r="82" spans="1:3" s="13" customFormat="1" ht="12" customHeight="1" x14ac:dyDescent="0.2">
      <c r="A82" s="17" t="s">
        <v>151</v>
      </c>
      <c r="B82" s="18" t="s">
        <v>152</v>
      </c>
      <c r="C82" s="30"/>
    </row>
    <row r="83" spans="1:3" s="13" customFormat="1" ht="12" customHeight="1" thickBot="1" x14ac:dyDescent="0.25">
      <c r="A83" s="37" t="s">
        <v>153</v>
      </c>
      <c r="B83" s="38" t="s">
        <v>154</v>
      </c>
      <c r="C83" s="39"/>
    </row>
    <row r="84" spans="1:3" s="13" customFormat="1" ht="12" customHeight="1" thickBot="1" x14ac:dyDescent="0.25">
      <c r="A84" s="35" t="s">
        <v>155</v>
      </c>
      <c r="B84" s="23" t="s">
        <v>156</v>
      </c>
      <c r="C84" s="12">
        <f>SUM(C85:C88)</f>
        <v>0</v>
      </c>
    </row>
    <row r="85" spans="1:3" s="13" customFormat="1" ht="12" customHeight="1" x14ac:dyDescent="0.2">
      <c r="A85" s="43" t="s">
        <v>157</v>
      </c>
      <c r="B85" s="15" t="s">
        <v>158</v>
      </c>
      <c r="C85" s="30"/>
    </row>
    <row r="86" spans="1:3" s="13" customFormat="1" ht="12" customHeight="1" x14ac:dyDescent="0.2">
      <c r="A86" s="44" t="s">
        <v>159</v>
      </c>
      <c r="B86" s="18" t="s">
        <v>160</v>
      </c>
      <c r="C86" s="30"/>
    </row>
    <row r="87" spans="1:3" s="13" customFormat="1" ht="12" customHeight="1" x14ac:dyDescent="0.2">
      <c r="A87" s="44" t="s">
        <v>161</v>
      </c>
      <c r="B87" s="18" t="s">
        <v>162</v>
      </c>
      <c r="C87" s="30"/>
    </row>
    <row r="88" spans="1:3" s="13" customFormat="1" ht="12" customHeight="1" thickBot="1" x14ac:dyDescent="0.25">
      <c r="A88" s="45" t="s">
        <v>163</v>
      </c>
      <c r="B88" s="22" t="s">
        <v>164</v>
      </c>
      <c r="C88" s="30"/>
    </row>
    <row r="89" spans="1:3" s="13" customFormat="1" ht="12" customHeight="1" thickBot="1" x14ac:dyDescent="0.25">
      <c r="A89" s="35" t="s">
        <v>165</v>
      </c>
      <c r="B89" s="23" t="s">
        <v>166</v>
      </c>
      <c r="C89" s="46"/>
    </row>
    <row r="90" spans="1:3" s="13" customFormat="1" ht="13.5" customHeight="1" thickBot="1" x14ac:dyDescent="0.25">
      <c r="A90" s="35" t="s">
        <v>167</v>
      </c>
      <c r="B90" s="23" t="s">
        <v>168</v>
      </c>
      <c r="C90" s="46"/>
    </row>
    <row r="91" spans="1:3" s="13" customFormat="1" ht="15.75" customHeight="1" thickBot="1" x14ac:dyDescent="0.25">
      <c r="A91" s="35" t="s">
        <v>169</v>
      </c>
      <c r="B91" s="47" t="s">
        <v>170</v>
      </c>
      <c r="C91" s="28">
        <f>+C68+C72+C77+C80+C84+C90+C89</f>
        <v>0</v>
      </c>
    </row>
    <row r="92" spans="1:3" s="13" customFormat="1" ht="16.5" customHeight="1" thickBot="1" x14ac:dyDescent="0.25">
      <c r="A92" s="48" t="s">
        <v>171</v>
      </c>
      <c r="B92" s="49" t="s">
        <v>172</v>
      </c>
      <c r="C92" s="28">
        <f>+C67+C91</f>
        <v>9919389</v>
      </c>
    </row>
    <row r="93" spans="1:3" s="13" customFormat="1" ht="11.1" customHeight="1" x14ac:dyDescent="0.2">
      <c r="A93" s="50"/>
      <c r="B93" s="51"/>
      <c r="C93" s="52"/>
    </row>
    <row r="94" spans="1:3" ht="16.5" customHeight="1" x14ac:dyDescent="0.25">
      <c r="A94" s="676" t="s">
        <v>173</v>
      </c>
      <c r="B94" s="676"/>
      <c r="C94" s="676"/>
    </row>
    <row r="95" spans="1:3" s="54" customFormat="1" ht="16.5" customHeight="1" thickBot="1" x14ac:dyDescent="0.3">
      <c r="A95" s="671" t="s">
        <v>174</v>
      </c>
      <c r="B95" s="671"/>
      <c r="C95" s="53" t="str">
        <f>C7</f>
        <v>Forintban</v>
      </c>
    </row>
    <row r="96" spans="1:3" ht="27.75" customHeight="1" thickBot="1" x14ac:dyDescent="0.3">
      <c r="A96" s="55" t="s">
        <v>3</v>
      </c>
      <c r="B96" s="56" t="s">
        <v>175</v>
      </c>
      <c r="C96" s="57" t="str">
        <f>+C8</f>
        <v>2021. évi előirányzat</v>
      </c>
    </row>
    <row r="97" spans="1:3" s="9" customFormat="1" ht="12" customHeight="1" thickBot="1" x14ac:dyDescent="0.25">
      <c r="A97" s="55"/>
      <c r="B97" s="56" t="s">
        <v>5</v>
      </c>
      <c r="C97" s="57" t="s">
        <v>6</v>
      </c>
    </row>
    <row r="98" spans="1:3" ht="12" customHeight="1" thickBot="1" x14ac:dyDescent="0.3">
      <c r="A98" s="58" t="s">
        <v>7</v>
      </c>
      <c r="B98" s="59" t="s">
        <v>176</v>
      </c>
      <c r="C98" s="60">
        <f>C99+C100+C101+C102+C103+C116</f>
        <v>9919389</v>
      </c>
    </row>
    <row r="99" spans="1:3" ht="12" customHeight="1" x14ac:dyDescent="0.25">
      <c r="A99" s="40" t="s">
        <v>9</v>
      </c>
      <c r="B99" s="61" t="s">
        <v>177</v>
      </c>
      <c r="C99" s="62">
        <v>4016787</v>
      </c>
    </row>
    <row r="100" spans="1:3" ht="12" customHeight="1" x14ac:dyDescent="0.25">
      <c r="A100" s="17" t="s">
        <v>11</v>
      </c>
      <c r="B100" s="63" t="s">
        <v>178</v>
      </c>
      <c r="C100" s="19">
        <v>622602</v>
      </c>
    </row>
    <row r="101" spans="1:3" ht="12" customHeight="1" x14ac:dyDescent="0.25">
      <c r="A101" s="17" t="s">
        <v>13</v>
      </c>
      <c r="B101" s="63" t="s">
        <v>179</v>
      </c>
      <c r="C101" s="24">
        <v>5280000</v>
      </c>
    </row>
    <row r="102" spans="1:3" ht="12" customHeight="1" x14ac:dyDescent="0.25">
      <c r="A102" s="17" t="s">
        <v>15</v>
      </c>
      <c r="B102" s="64" t="s">
        <v>180</v>
      </c>
      <c r="C102" s="24"/>
    </row>
    <row r="103" spans="1:3" ht="12" customHeight="1" x14ac:dyDescent="0.25">
      <c r="A103" s="17" t="s">
        <v>181</v>
      </c>
      <c r="B103" s="65" t="s">
        <v>182</v>
      </c>
      <c r="C103" s="24"/>
    </row>
    <row r="104" spans="1:3" ht="12" customHeight="1" x14ac:dyDescent="0.25">
      <c r="A104" s="17" t="s">
        <v>19</v>
      </c>
      <c r="B104" s="63" t="s">
        <v>183</v>
      </c>
      <c r="C104" s="24"/>
    </row>
    <row r="105" spans="1:3" ht="12" customHeight="1" x14ac:dyDescent="0.25">
      <c r="A105" s="17" t="s">
        <v>184</v>
      </c>
      <c r="B105" s="66" t="s">
        <v>185</v>
      </c>
      <c r="C105" s="24"/>
    </row>
    <row r="106" spans="1:3" ht="12" customHeight="1" x14ac:dyDescent="0.25">
      <c r="A106" s="17" t="s">
        <v>186</v>
      </c>
      <c r="B106" s="66" t="s">
        <v>187</v>
      </c>
      <c r="C106" s="24"/>
    </row>
    <row r="107" spans="1:3" ht="12" customHeight="1" x14ac:dyDescent="0.25">
      <c r="A107" s="17" t="s">
        <v>188</v>
      </c>
      <c r="B107" s="67" t="s">
        <v>189</v>
      </c>
      <c r="C107" s="24"/>
    </row>
    <row r="108" spans="1:3" ht="12" customHeight="1" x14ac:dyDescent="0.25">
      <c r="A108" s="17" t="s">
        <v>190</v>
      </c>
      <c r="B108" s="68" t="s">
        <v>191</v>
      </c>
      <c r="C108" s="24"/>
    </row>
    <row r="109" spans="1:3" ht="12" customHeight="1" x14ac:dyDescent="0.25">
      <c r="A109" s="17" t="s">
        <v>192</v>
      </c>
      <c r="B109" s="68" t="s">
        <v>193</v>
      </c>
      <c r="C109" s="24"/>
    </row>
    <row r="110" spans="1:3" ht="12" customHeight="1" x14ac:dyDescent="0.25">
      <c r="A110" s="17" t="s">
        <v>194</v>
      </c>
      <c r="B110" s="67" t="s">
        <v>195</v>
      </c>
      <c r="C110" s="24"/>
    </row>
    <row r="111" spans="1:3" ht="12" customHeight="1" x14ac:dyDescent="0.25">
      <c r="A111" s="17" t="s">
        <v>196</v>
      </c>
      <c r="B111" s="67" t="s">
        <v>197</v>
      </c>
      <c r="C111" s="24"/>
    </row>
    <row r="112" spans="1:3" ht="12" customHeight="1" x14ac:dyDescent="0.25">
      <c r="A112" s="17" t="s">
        <v>198</v>
      </c>
      <c r="B112" s="68" t="s">
        <v>199</v>
      </c>
      <c r="C112" s="24"/>
    </row>
    <row r="113" spans="1:3" ht="12" customHeight="1" x14ac:dyDescent="0.25">
      <c r="A113" s="69" t="s">
        <v>200</v>
      </c>
      <c r="B113" s="66" t="s">
        <v>201</v>
      </c>
      <c r="C113" s="24"/>
    </row>
    <row r="114" spans="1:3" ht="12" customHeight="1" x14ac:dyDescent="0.25">
      <c r="A114" s="17" t="s">
        <v>202</v>
      </c>
      <c r="B114" s="66" t="s">
        <v>203</v>
      </c>
      <c r="C114" s="24"/>
    </row>
    <row r="115" spans="1:3" ht="12" customHeight="1" x14ac:dyDescent="0.25">
      <c r="A115" s="21" t="s">
        <v>204</v>
      </c>
      <c r="B115" s="66" t="s">
        <v>205</v>
      </c>
      <c r="C115" s="24"/>
    </row>
    <row r="116" spans="1:3" ht="12" customHeight="1" x14ac:dyDescent="0.25">
      <c r="A116" s="17" t="s">
        <v>206</v>
      </c>
      <c r="B116" s="64" t="s">
        <v>207</v>
      </c>
      <c r="C116" s="19"/>
    </row>
    <row r="117" spans="1:3" ht="12" customHeight="1" x14ac:dyDescent="0.25">
      <c r="A117" s="17" t="s">
        <v>208</v>
      </c>
      <c r="B117" s="63" t="s">
        <v>209</v>
      </c>
      <c r="C117" s="19"/>
    </row>
    <row r="118" spans="1:3" ht="12" customHeight="1" thickBot="1" x14ac:dyDescent="0.3">
      <c r="A118" s="37" t="s">
        <v>210</v>
      </c>
      <c r="B118" s="70" t="s">
        <v>211</v>
      </c>
      <c r="C118" s="71"/>
    </row>
    <row r="119" spans="1:3" ht="12" customHeight="1" thickBot="1" x14ac:dyDescent="0.3">
      <c r="A119" s="72" t="s">
        <v>21</v>
      </c>
      <c r="B119" s="73" t="s">
        <v>212</v>
      </c>
      <c r="C119" s="74">
        <f>+C120+C122+C124</f>
        <v>0</v>
      </c>
    </row>
    <row r="120" spans="1:3" ht="12" customHeight="1" x14ac:dyDescent="0.25">
      <c r="A120" s="14" t="s">
        <v>23</v>
      </c>
      <c r="B120" s="63" t="s">
        <v>213</v>
      </c>
      <c r="C120" s="16"/>
    </row>
    <row r="121" spans="1:3" ht="12" customHeight="1" x14ac:dyDescent="0.25">
      <c r="A121" s="14" t="s">
        <v>25</v>
      </c>
      <c r="B121" s="75" t="s">
        <v>214</v>
      </c>
      <c r="C121" s="16"/>
    </row>
    <row r="122" spans="1:3" ht="12" customHeight="1" x14ac:dyDescent="0.25">
      <c r="A122" s="14" t="s">
        <v>27</v>
      </c>
      <c r="B122" s="75" t="s">
        <v>215</v>
      </c>
      <c r="C122" s="19"/>
    </row>
    <row r="123" spans="1:3" ht="12" customHeight="1" x14ac:dyDescent="0.25">
      <c r="A123" s="14" t="s">
        <v>29</v>
      </c>
      <c r="B123" s="75" t="s">
        <v>216</v>
      </c>
      <c r="C123" s="76"/>
    </row>
    <row r="124" spans="1:3" ht="12" customHeight="1" x14ac:dyDescent="0.25">
      <c r="A124" s="14" t="s">
        <v>31</v>
      </c>
      <c r="B124" s="22" t="s">
        <v>217</v>
      </c>
      <c r="C124" s="76"/>
    </row>
    <row r="125" spans="1:3" ht="12" customHeight="1" x14ac:dyDescent="0.25">
      <c r="A125" s="14" t="s">
        <v>33</v>
      </c>
      <c r="B125" s="20" t="s">
        <v>218</v>
      </c>
      <c r="C125" s="76"/>
    </row>
    <row r="126" spans="1:3" ht="12" customHeight="1" x14ac:dyDescent="0.25">
      <c r="A126" s="14" t="s">
        <v>219</v>
      </c>
      <c r="B126" s="77" t="s">
        <v>220</v>
      </c>
      <c r="C126" s="76"/>
    </row>
    <row r="127" spans="1:3" x14ac:dyDescent="0.25">
      <c r="A127" s="14" t="s">
        <v>221</v>
      </c>
      <c r="B127" s="68" t="s">
        <v>193</v>
      </c>
      <c r="C127" s="76"/>
    </row>
    <row r="128" spans="1:3" ht="12" customHeight="1" x14ac:dyDescent="0.25">
      <c r="A128" s="14" t="s">
        <v>222</v>
      </c>
      <c r="B128" s="68" t="s">
        <v>223</v>
      </c>
      <c r="C128" s="76"/>
    </row>
    <row r="129" spans="1:3" ht="12" customHeight="1" x14ac:dyDescent="0.25">
      <c r="A129" s="14" t="s">
        <v>224</v>
      </c>
      <c r="B129" s="68" t="s">
        <v>225</v>
      </c>
      <c r="C129" s="76"/>
    </row>
    <row r="130" spans="1:3" ht="12" customHeight="1" x14ac:dyDescent="0.25">
      <c r="A130" s="14" t="s">
        <v>226</v>
      </c>
      <c r="B130" s="68" t="s">
        <v>199</v>
      </c>
      <c r="C130" s="76"/>
    </row>
    <row r="131" spans="1:3" ht="12" customHeight="1" x14ac:dyDescent="0.25">
      <c r="A131" s="14" t="s">
        <v>227</v>
      </c>
      <c r="B131" s="68" t="s">
        <v>228</v>
      </c>
      <c r="C131" s="76"/>
    </row>
    <row r="132" spans="1:3" ht="16.5" thickBot="1" x14ac:dyDescent="0.3">
      <c r="A132" s="69" t="s">
        <v>229</v>
      </c>
      <c r="B132" s="68" t="s">
        <v>230</v>
      </c>
      <c r="C132" s="78"/>
    </row>
    <row r="133" spans="1:3" ht="12" customHeight="1" thickBot="1" x14ac:dyDescent="0.3">
      <c r="A133" s="10" t="s">
        <v>35</v>
      </c>
      <c r="B133" s="79" t="s">
        <v>231</v>
      </c>
      <c r="C133" s="12">
        <f>+C98+C119</f>
        <v>9919389</v>
      </c>
    </row>
    <row r="134" spans="1:3" ht="12" customHeight="1" thickBot="1" x14ac:dyDescent="0.3">
      <c r="A134" s="10" t="s">
        <v>232</v>
      </c>
      <c r="B134" s="79" t="s">
        <v>233</v>
      </c>
      <c r="C134" s="12">
        <f>+C135+C136+C137</f>
        <v>0</v>
      </c>
    </row>
    <row r="135" spans="1:3" ht="12" customHeight="1" x14ac:dyDescent="0.25">
      <c r="A135" s="14" t="s">
        <v>51</v>
      </c>
      <c r="B135" s="75" t="s">
        <v>234</v>
      </c>
      <c r="C135" s="76"/>
    </row>
    <row r="136" spans="1:3" ht="12" customHeight="1" x14ac:dyDescent="0.25">
      <c r="A136" s="14" t="s">
        <v>53</v>
      </c>
      <c r="B136" s="75" t="s">
        <v>235</v>
      </c>
      <c r="C136" s="76"/>
    </row>
    <row r="137" spans="1:3" ht="12" customHeight="1" thickBot="1" x14ac:dyDescent="0.3">
      <c r="A137" s="69" t="s">
        <v>55</v>
      </c>
      <c r="B137" s="75" t="s">
        <v>236</v>
      </c>
      <c r="C137" s="76"/>
    </row>
    <row r="138" spans="1:3" ht="12" customHeight="1" thickBot="1" x14ac:dyDescent="0.3">
      <c r="A138" s="10" t="s">
        <v>65</v>
      </c>
      <c r="B138" s="79" t="s">
        <v>237</v>
      </c>
      <c r="C138" s="12">
        <f>SUM(C139:C144)</f>
        <v>0</v>
      </c>
    </row>
    <row r="139" spans="1:3" ht="12" customHeight="1" x14ac:dyDescent="0.25">
      <c r="A139" s="14" t="s">
        <v>67</v>
      </c>
      <c r="B139" s="80" t="s">
        <v>238</v>
      </c>
      <c r="C139" s="76"/>
    </row>
    <row r="140" spans="1:3" ht="12" customHeight="1" x14ac:dyDescent="0.25">
      <c r="A140" s="14" t="s">
        <v>69</v>
      </c>
      <c r="B140" s="80" t="s">
        <v>239</v>
      </c>
      <c r="C140" s="76"/>
    </row>
    <row r="141" spans="1:3" ht="12" customHeight="1" x14ac:dyDescent="0.25">
      <c r="A141" s="14" t="s">
        <v>71</v>
      </c>
      <c r="B141" s="80" t="s">
        <v>240</v>
      </c>
      <c r="C141" s="76"/>
    </row>
    <row r="142" spans="1:3" ht="12" customHeight="1" x14ac:dyDescent="0.25">
      <c r="A142" s="14" t="s">
        <v>73</v>
      </c>
      <c r="B142" s="80" t="s">
        <v>241</v>
      </c>
      <c r="C142" s="76"/>
    </row>
    <row r="143" spans="1:3" ht="12" customHeight="1" x14ac:dyDescent="0.25">
      <c r="A143" s="69" t="s">
        <v>75</v>
      </c>
      <c r="B143" s="81" t="s">
        <v>242</v>
      </c>
      <c r="C143" s="78"/>
    </row>
    <row r="144" spans="1:3" ht="12" customHeight="1" thickBot="1" x14ac:dyDescent="0.3">
      <c r="A144" s="37" t="s">
        <v>77</v>
      </c>
      <c r="B144" s="82" t="s">
        <v>243</v>
      </c>
      <c r="C144" s="83"/>
    </row>
    <row r="145" spans="1:9" ht="12" customHeight="1" thickBot="1" x14ac:dyDescent="0.3">
      <c r="A145" s="10" t="s">
        <v>89</v>
      </c>
      <c r="B145" s="79" t="s">
        <v>244</v>
      </c>
      <c r="C145" s="28">
        <f>+C146+C147+C148+C149</f>
        <v>0</v>
      </c>
    </row>
    <row r="146" spans="1:9" ht="12" customHeight="1" x14ac:dyDescent="0.25">
      <c r="A146" s="14" t="s">
        <v>91</v>
      </c>
      <c r="B146" s="80" t="s">
        <v>245</v>
      </c>
      <c r="C146" s="76"/>
    </row>
    <row r="147" spans="1:9" ht="12" customHeight="1" x14ac:dyDescent="0.25">
      <c r="A147" s="14" t="s">
        <v>93</v>
      </c>
      <c r="B147" s="80" t="s">
        <v>246</v>
      </c>
      <c r="C147" s="76"/>
    </row>
    <row r="148" spans="1:9" ht="12" customHeight="1" x14ac:dyDescent="0.25">
      <c r="A148" s="69" t="s">
        <v>95</v>
      </c>
      <c r="B148" s="81" t="s">
        <v>247</v>
      </c>
      <c r="C148" s="78"/>
    </row>
    <row r="149" spans="1:9" ht="12" customHeight="1" thickBot="1" x14ac:dyDescent="0.3">
      <c r="A149" s="37" t="s">
        <v>97</v>
      </c>
      <c r="B149" s="82" t="s">
        <v>248</v>
      </c>
      <c r="C149" s="83"/>
    </row>
    <row r="150" spans="1:9" ht="12" customHeight="1" thickBot="1" x14ac:dyDescent="0.3">
      <c r="A150" s="10" t="s">
        <v>249</v>
      </c>
      <c r="B150" s="79" t="s">
        <v>250</v>
      </c>
      <c r="C150" s="84">
        <f>SUM(C151:C155)</f>
        <v>0</v>
      </c>
    </row>
    <row r="151" spans="1:9" ht="12" customHeight="1" x14ac:dyDescent="0.25">
      <c r="A151" s="14" t="s">
        <v>103</v>
      </c>
      <c r="B151" s="80" t="s">
        <v>251</v>
      </c>
      <c r="C151" s="76"/>
    </row>
    <row r="152" spans="1:9" ht="12" customHeight="1" x14ac:dyDescent="0.25">
      <c r="A152" s="14" t="s">
        <v>105</v>
      </c>
      <c r="B152" s="80" t="s">
        <v>252</v>
      </c>
      <c r="C152" s="76"/>
    </row>
    <row r="153" spans="1:9" ht="12" customHeight="1" x14ac:dyDescent="0.25">
      <c r="A153" s="14" t="s">
        <v>107</v>
      </c>
      <c r="B153" s="80" t="s">
        <v>253</v>
      </c>
      <c r="C153" s="76"/>
    </row>
    <row r="154" spans="1:9" ht="12" customHeight="1" x14ac:dyDescent="0.25">
      <c r="A154" s="14" t="s">
        <v>109</v>
      </c>
      <c r="B154" s="80" t="s">
        <v>254</v>
      </c>
      <c r="C154" s="76"/>
    </row>
    <row r="155" spans="1:9" ht="12" customHeight="1" thickBot="1" x14ac:dyDescent="0.3">
      <c r="A155" s="14" t="s">
        <v>255</v>
      </c>
      <c r="B155" s="80" t="s">
        <v>256</v>
      </c>
      <c r="C155" s="76"/>
    </row>
    <row r="156" spans="1:9" ht="12" customHeight="1" thickBot="1" x14ac:dyDescent="0.3">
      <c r="A156" s="10" t="s">
        <v>111</v>
      </c>
      <c r="B156" s="79" t="s">
        <v>257</v>
      </c>
      <c r="C156" s="85"/>
    </row>
    <row r="157" spans="1:9" ht="12" customHeight="1" thickBot="1" x14ac:dyDescent="0.3">
      <c r="A157" s="10" t="s">
        <v>258</v>
      </c>
      <c r="B157" s="79" t="s">
        <v>259</v>
      </c>
      <c r="C157" s="85"/>
    </row>
    <row r="158" spans="1:9" ht="15.2" customHeight="1" thickBot="1" x14ac:dyDescent="0.3">
      <c r="A158" s="10" t="s">
        <v>260</v>
      </c>
      <c r="B158" s="79" t="s">
        <v>261</v>
      </c>
      <c r="C158" s="86">
        <f>+C134+C138+C145+C150+C156+C157</f>
        <v>0</v>
      </c>
      <c r="F158" s="87"/>
      <c r="G158" s="88"/>
      <c r="H158" s="88"/>
      <c r="I158" s="88"/>
    </row>
    <row r="159" spans="1:9" s="13" customFormat="1" ht="17.25" customHeight="1" thickBot="1" x14ac:dyDescent="0.25">
      <c r="A159" s="89" t="s">
        <v>262</v>
      </c>
      <c r="B159" s="90" t="s">
        <v>263</v>
      </c>
      <c r="C159" s="86">
        <f>+C133+C158</f>
        <v>9919389</v>
      </c>
    </row>
    <row r="160" spans="1:9" ht="10.5" customHeight="1" x14ac:dyDescent="0.25">
      <c r="A160" s="96"/>
      <c r="B160" s="96"/>
      <c r="C160" s="91">
        <f>C92-C159</f>
        <v>0</v>
      </c>
    </row>
    <row r="161" spans="1:4" x14ac:dyDescent="0.25">
      <c r="A161" s="677" t="s">
        <v>264</v>
      </c>
      <c r="B161" s="677"/>
      <c r="C161" s="677"/>
    </row>
    <row r="162" spans="1:4" ht="15.2" customHeight="1" thickBot="1" x14ac:dyDescent="0.3">
      <c r="A162" s="667" t="s">
        <v>265</v>
      </c>
      <c r="B162" s="667"/>
      <c r="C162" s="92" t="str">
        <f>C95</f>
        <v>Forintban</v>
      </c>
    </row>
    <row r="163" spans="1:4" ht="13.5" customHeight="1" thickBot="1" x14ac:dyDescent="0.3">
      <c r="A163" s="10">
        <v>1</v>
      </c>
      <c r="B163" s="93" t="s">
        <v>266</v>
      </c>
      <c r="C163" s="12">
        <f>+C67-C133</f>
        <v>0</v>
      </c>
      <c r="D163" s="97"/>
    </row>
    <row r="164" spans="1:4" ht="27.75" customHeight="1" thickBot="1" x14ac:dyDescent="0.3">
      <c r="A164" s="10" t="s">
        <v>21</v>
      </c>
      <c r="B164" s="93" t="s">
        <v>267</v>
      </c>
      <c r="C164" s="12">
        <f>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workbookViewId="0">
      <selection sqref="A1:C1"/>
    </sheetView>
  </sheetViews>
  <sheetFormatPr defaultRowHeight="12" x14ac:dyDescent="0.2"/>
  <cols>
    <col min="1" max="1" width="8.140625" style="479" customWidth="1"/>
    <col min="2" max="2" width="88.5703125" style="479" customWidth="1"/>
    <col min="3" max="3" width="18.5703125" style="563" customWidth="1"/>
    <col min="4" max="4" width="7.7109375" style="479" customWidth="1"/>
    <col min="5" max="256" width="9.140625" style="479"/>
    <col min="257" max="257" width="8.140625" style="479" customWidth="1"/>
    <col min="258" max="258" width="85.140625" style="479" customWidth="1"/>
    <col min="259" max="259" width="18.5703125" style="479" customWidth="1"/>
    <col min="260" max="260" width="7.7109375" style="479" customWidth="1"/>
    <col min="261" max="512" width="9.140625" style="479"/>
    <col min="513" max="513" width="8.140625" style="479" customWidth="1"/>
    <col min="514" max="514" width="85.140625" style="479" customWidth="1"/>
    <col min="515" max="515" width="18.5703125" style="479" customWidth="1"/>
    <col min="516" max="516" width="7.7109375" style="479" customWidth="1"/>
    <col min="517" max="768" width="9.140625" style="479"/>
    <col min="769" max="769" width="8.140625" style="479" customWidth="1"/>
    <col min="770" max="770" width="85.140625" style="479" customWidth="1"/>
    <col min="771" max="771" width="18.5703125" style="479" customWidth="1"/>
    <col min="772" max="772" width="7.7109375" style="479" customWidth="1"/>
    <col min="773" max="1024" width="9.140625" style="479"/>
    <col min="1025" max="1025" width="8.140625" style="479" customWidth="1"/>
    <col min="1026" max="1026" width="85.140625" style="479" customWidth="1"/>
    <col min="1027" max="1027" width="18.5703125" style="479" customWidth="1"/>
    <col min="1028" max="1028" width="7.7109375" style="479" customWidth="1"/>
    <col min="1029" max="1280" width="9.140625" style="479"/>
    <col min="1281" max="1281" width="8.140625" style="479" customWidth="1"/>
    <col min="1282" max="1282" width="85.140625" style="479" customWidth="1"/>
    <col min="1283" max="1283" width="18.5703125" style="479" customWidth="1"/>
    <col min="1284" max="1284" width="7.7109375" style="479" customWidth="1"/>
    <col min="1285" max="1536" width="9.140625" style="479"/>
    <col min="1537" max="1537" width="8.140625" style="479" customWidth="1"/>
    <col min="1538" max="1538" width="85.140625" style="479" customWidth="1"/>
    <col min="1539" max="1539" width="18.5703125" style="479" customWidth="1"/>
    <col min="1540" max="1540" width="7.7109375" style="479" customWidth="1"/>
    <col min="1541" max="1792" width="9.140625" style="479"/>
    <col min="1793" max="1793" width="8.140625" style="479" customWidth="1"/>
    <col min="1794" max="1794" width="85.140625" style="479" customWidth="1"/>
    <col min="1795" max="1795" width="18.5703125" style="479" customWidth="1"/>
    <col min="1796" max="1796" width="7.7109375" style="479" customWidth="1"/>
    <col min="1797" max="2048" width="9.140625" style="479"/>
    <col min="2049" max="2049" width="8.140625" style="479" customWidth="1"/>
    <col min="2050" max="2050" width="85.140625" style="479" customWidth="1"/>
    <col min="2051" max="2051" width="18.5703125" style="479" customWidth="1"/>
    <col min="2052" max="2052" width="7.7109375" style="479" customWidth="1"/>
    <col min="2053" max="2304" width="9.140625" style="479"/>
    <col min="2305" max="2305" width="8.140625" style="479" customWidth="1"/>
    <col min="2306" max="2306" width="85.140625" style="479" customWidth="1"/>
    <col min="2307" max="2307" width="18.5703125" style="479" customWidth="1"/>
    <col min="2308" max="2308" width="7.7109375" style="479" customWidth="1"/>
    <col min="2309" max="2560" width="9.140625" style="479"/>
    <col min="2561" max="2561" width="8.140625" style="479" customWidth="1"/>
    <col min="2562" max="2562" width="85.140625" style="479" customWidth="1"/>
    <col min="2563" max="2563" width="18.5703125" style="479" customWidth="1"/>
    <col min="2564" max="2564" width="7.7109375" style="479" customWidth="1"/>
    <col min="2565" max="2816" width="9.140625" style="479"/>
    <col min="2817" max="2817" width="8.140625" style="479" customWidth="1"/>
    <col min="2818" max="2818" width="85.140625" style="479" customWidth="1"/>
    <col min="2819" max="2819" width="18.5703125" style="479" customWidth="1"/>
    <col min="2820" max="2820" width="7.7109375" style="479" customWidth="1"/>
    <col min="2821" max="3072" width="9.140625" style="479"/>
    <col min="3073" max="3073" width="8.140625" style="479" customWidth="1"/>
    <col min="3074" max="3074" width="85.140625" style="479" customWidth="1"/>
    <col min="3075" max="3075" width="18.5703125" style="479" customWidth="1"/>
    <col min="3076" max="3076" width="7.7109375" style="479" customWidth="1"/>
    <col min="3077" max="3328" width="9.140625" style="479"/>
    <col min="3329" max="3329" width="8.140625" style="479" customWidth="1"/>
    <col min="3330" max="3330" width="85.140625" style="479" customWidth="1"/>
    <col min="3331" max="3331" width="18.5703125" style="479" customWidth="1"/>
    <col min="3332" max="3332" width="7.7109375" style="479" customWidth="1"/>
    <col min="3333" max="3584" width="9.140625" style="479"/>
    <col min="3585" max="3585" width="8.140625" style="479" customWidth="1"/>
    <col min="3586" max="3586" width="85.140625" style="479" customWidth="1"/>
    <col min="3587" max="3587" width="18.5703125" style="479" customWidth="1"/>
    <col min="3588" max="3588" width="7.7109375" style="479" customWidth="1"/>
    <col min="3589" max="3840" width="9.140625" style="479"/>
    <col min="3841" max="3841" width="8.140625" style="479" customWidth="1"/>
    <col min="3842" max="3842" width="85.140625" style="479" customWidth="1"/>
    <col min="3843" max="3843" width="18.5703125" style="479" customWidth="1"/>
    <col min="3844" max="3844" width="7.7109375" style="479" customWidth="1"/>
    <col min="3845" max="4096" width="9.140625" style="479"/>
    <col min="4097" max="4097" width="8.140625" style="479" customWidth="1"/>
    <col min="4098" max="4098" width="85.140625" style="479" customWidth="1"/>
    <col min="4099" max="4099" width="18.5703125" style="479" customWidth="1"/>
    <col min="4100" max="4100" width="7.7109375" style="479" customWidth="1"/>
    <col min="4101" max="4352" width="9.140625" style="479"/>
    <col min="4353" max="4353" width="8.140625" style="479" customWidth="1"/>
    <col min="4354" max="4354" width="85.140625" style="479" customWidth="1"/>
    <col min="4355" max="4355" width="18.5703125" style="479" customWidth="1"/>
    <col min="4356" max="4356" width="7.7109375" style="479" customWidth="1"/>
    <col min="4357" max="4608" width="9.140625" style="479"/>
    <col min="4609" max="4609" width="8.140625" style="479" customWidth="1"/>
    <col min="4610" max="4610" width="85.140625" style="479" customWidth="1"/>
    <col min="4611" max="4611" width="18.5703125" style="479" customWidth="1"/>
    <col min="4612" max="4612" width="7.7109375" style="479" customWidth="1"/>
    <col min="4613" max="4864" width="9.140625" style="479"/>
    <col min="4865" max="4865" width="8.140625" style="479" customWidth="1"/>
    <col min="4866" max="4866" width="85.140625" style="479" customWidth="1"/>
    <col min="4867" max="4867" width="18.5703125" style="479" customWidth="1"/>
    <col min="4868" max="4868" width="7.7109375" style="479" customWidth="1"/>
    <col min="4869" max="5120" width="9.140625" style="479"/>
    <col min="5121" max="5121" width="8.140625" style="479" customWidth="1"/>
    <col min="5122" max="5122" width="85.140625" style="479" customWidth="1"/>
    <col min="5123" max="5123" width="18.5703125" style="479" customWidth="1"/>
    <col min="5124" max="5124" width="7.7109375" style="479" customWidth="1"/>
    <col min="5125" max="5376" width="9.140625" style="479"/>
    <col min="5377" max="5377" width="8.140625" style="479" customWidth="1"/>
    <col min="5378" max="5378" width="85.140625" style="479" customWidth="1"/>
    <col min="5379" max="5379" width="18.5703125" style="479" customWidth="1"/>
    <col min="5380" max="5380" width="7.7109375" style="479" customWidth="1"/>
    <col min="5381" max="5632" width="9.140625" style="479"/>
    <col min="5633" max="5633" width="8.140625" style="479" customWidth="1"/>
    <col min="5634" max="5634" width="85.140625" style="479" customWidth="1"/>
    <col min="5635" max="5635" width="18.5703125" style="479" customWidth="1"/>
    <col min="5636" max="5636" width="7.7109375" style="479" customWidth="1"/>
    <col min="5637" max="5888" width="9.140625" style="479"/>
    <col min="5889" max="5889" width="8.140625" style="479" customWidth="1"/>
    <col min="5890" max="5890" width="85.140625" style="479" customWidth="1"/>
    <col min="5891" max="5891" width="18.5703125" style="479" customWidth="1"/>
    <col min="5892" max="5892" width="7.7109375" style="479" customWidth="1"/>
    <col min="5893" max="6144" width="9.140625" style="479"/>
    <col min="6145" max="6145" width="8.140625" style="479" customWidth="1"/>
    <col min="6146" max="6146" width="85.140625" style="479" customWidth="1"/>
    <col min="6147" max="6147" width="18.5703125" style="479" customWidth="1"/>
    <col min="6148" max="6148" width="7.7109375" style="479" customWidth="1"/>
    <col min="6149" max="6400" width="9.140625" style="479"/>
    <col min="6401" max="6401" width="8.140625" style="479" customWidth="1"/>
    <col min="6402" max="6402" width="85.140625" style="479" customWidth="1"/>
    <col min="6403" max="6403" width="18.5703125" style="479" customWidth="1"/>
    <col min="6404" max="6404" width="7.7109375" style="479" customWidth="1"/>
    <col min="6405" max="6656" width="9.140625" style="479"/>
    <col min="6657" max="6657" width="8.140625" style="479" customWidth="1"/>
    <col min="6658" max="6658" width="85.140625" style="479" customWidth="1"/>
    <col min="6659" max="6659" width="18.5703125" style="479" customWidth="1"/>
    <col min="6660" max="6660" width="7.7109375" style="479" customWidth="1"/>
    <col min="6661" max="6912" width="9.140625" style="479"/>
    <col min="6913" max="6913" width="8.140625" style="479" customWidth="1"/>
    <col min="6914" max="6914" width="85.140625" style="479" customWidth="1"/>
    <col min="6915" max="6915" width="18.5703125" style="479" customWidth="1"/>
    <col min="6916" max="6916" width="7.7109375" style="479" customWidth="1"/>
    <col min="6917" max="7168" width="9.140625" style="479"/>
    <col min="7169" max="7169" width="8.140625" style="479" customWidth="1"/>
    <col min="7170" max="7170" width="85.140625" style="479" customWidth="1"/>
    <col min="7171" max="7171" width="18.5703125" style="479" customWidth="1"/>
    <col min="7172" max="7172" width="7.7109375" style="479" customWidth="1"/>
    <col min="7173" max="7424" width="9.140625" style="479"/>
    <col min="7425" max="7425" width="8.140625" style="479" customWidth="1"/>
    <col min="7426" max="7426" width="85.140625" style="479" customWidth="1"/>
    <col min="7427" max="7427" width="18.5703125" style="479" customWidth="1"/>
    <col min="7428" max="7428" width="7.7109375" style="479" customWidth="1"/>
    <col min="7429" max="7680" width="9.140625" style="479"/>
    <col min="7681" max="7681" width="8.140625" style="479" customWidth="1"/>
    <col min="7682" max="7682" width="85.140625" style="479" customWidth="1"/>
    <col min="7683" max="7683" width="18.5703125" style="479" customWidth="1"/>
    <col min="7684" max="7684" width="7.7109375" style="479" customWidth="1"/>
    <col min="7685" max="7936" width="9.140625" style="479"/>
    <col min="7937" max="7937" width="8.140625" style="479" customWidth="1"/>
    <col min="7938" max="7938" width="85.140625" style="479" customWidth="1"/>
    <col min="7939" max="7939" width="18.5703125" style="479" customWidth="1"/>
    <col min="7940" max="7940" width="7.7109375" style="479" customWidth="1"/>
    <col min="7941" max="8192" width="9.140625" style="479"/>
    <col min="8193" max="8193" width="8.140625" style="479" customWidth="1"/>
    <col min="8194" max="8194" width="85.140625" style="479" customWidth="1"/>
    <col min="8195" max="8195" width="18.5703125" style="479" customWidth="1"/>
    <col min="8196" max="8196" width="7.7109375" style="479" customWidth="1"/>
    <col min="8197" max="8448" width="9.140625" style="479"/>
    <col min="8449" max="8449" width="8.140625" style="479" customWidth="1"/>
    <col min="8450" max="8450" width="85.140625" style="479" customWidth="1"/>
    <col min="8451" max="8451" width="18.5703125" style="479" customWidth="1"/>
    <col min="8452" max="8452" width="7.7109375" style="479" customWidth="1"/>
    <col min="8453" max="8704" width="9.140625" style="479"/>
    <col min="8705" max="8705" width="8.140625" style="479" customWidth="1"/>
    <col min="8706" max="8706" width="85.140625" style="479" customWidth="1"/>
    <col min="8707" max="8707" width="18.5703125" style="479" customWidth="1"/>
    <col min="8708" max="8708" width="7.7109375" style="479" customWidth="1"/>
    <col min="8709" max="8960" width="9.140625" style="479"/>
    <col min="8961" max="8961" width="8.140625" style="479" customWidth="1"/>
    <col min="8962" max="8962" width="85.140625" style="479" customWidth="1"/>
    <col min="8963" max="8963" width="18.5703125" style="479" customWidth="1"/>
    <col min="8964" max="8964" width="7.7109375" style="479" customWidth="1"/>
    <col min="8965" max="9216" width="9.140625" style="479"/>
    <col min="9217" max="9217" width="8.140625" style="479" customWidth="1"/>
    <col min="9218" max="9218" width="85.140625" style="479" customWidth="1"/>
    <col min="9219" max="9219" width="18.5703125" style="479" customWidth="1"/>
    <col min="9220" max="9220" width="7.7109375" style="479" customWidth="1"/>
    <col min="9221" max="9472" width="9.140625" style="479"/>
    <col min="9473" max="9473" width="8.140625" style="479" customWidth="1"/>
    <col min="9474" max="9474" width="85.140625" style="479" customWidth="1"/>
    <col min="9475" max="9475" width="18.5703125" style="479" customWidth="1"/>
    <col min="9476" max="9476" width="7.7109375" style="479" customWidth="1"/>
    <col min="9477" max="9728" width="9.140625" style="479"/>
    <col min="9729" max="9729" width="8.140625" style="479" customWidth="1"/>
    <col min="9730" max="9730" width="85.140625" style="479" customWidth="1"/>
    <col min="9731" max="9731" width="18.5703125" style="479" customWidth="1"/>
    <col min="9732" max="9732" width="7.7109375" style="479" customWidth="1"/>
    <col min="9733" max="9984" width="9.140625" style="479"/>
    <col min="9985" max="9985" width="8.140625" style="479" customWidth="1"/>
    <col min="9986" max="9986" width="85.140625" style="479" customWidth="1"/>
    <col min="9987" max="9987" width="18.5703125" style="479" customWidth="1"/>
    <col min="9988" max="9988" width="7.7109375" style="479" customWidth="1"/>
    <col min="9989" max="10240" width="9.140625" style="479"/>
    <col min="10241" max="10241" width="8.140625" style="479" customWidth="1"/>
    <col min="10242" max="10242" width="85.140625" style="479" customWidth="1"/>
    <col min="10243" max="10243" width="18.5703125" style="479" customWidth="1"/>
    <col min="10244" max="10244" width="7.7109375" style="479" customWidth="1"/>
    <col min="10245" max="10496" width="9.140625" style="479"/>
    <col min="10497" max="10497" width="8.140625" style="479" customWidth="1"/>
    <col min="10498" max="10498" width="85.140625" style="479" customWidth="1"/>
    <col min="10499" max="10499" width="18.5703125" style="479" customWidth="1"/>
    <col min="10500" max="10500" width="7.7109375" style="479" customWidth="1"/>
    <col min="10501" max="10752" width="9.140625" style="479"/>
    <col min="10753" max="10753" width="8.140625" style="479" customWidth="1"/>
    <col min="10754" max="10754" width="85.140625" style="479" customWidth="1"/>
    <col min="10755" max="10755" width="18.5703125" style="479" customWidth="1"/>
    <col min="10756" max="10756" width="7.7109375" style="479" customWidth="1"/>
    <col min="10757" max="11008" width="9.140625" style="479"/>
    <col min="11009" max="11009" width="8.140625" style="479" customWidth="1"/>
    <col min="11010" max="11010" width="85.140625" style="479" customWidth="1"/>
    <col min="11011" max="11011" width="18.5703125" style="479" customWidth="1"/>
    <col min="11012" max="11012" width="7.7109375" style="479" customWidth="1"/>
    <col min="11013" max="11264" width="9.140625" style="479"/>
    <col min="11265" max="11265" width="8.140625" style="479" customWidth="1"/>
    <col min="11266" max="11266" width="85.140625" style="479" customWidth="1"/>
    <col min="11267" max="11267" width="18.5703125" style="479" customWidth="1"/>
    <col min="11268" max="11268" width="7.7109375" style="479" customWidth="1"/>
    <col min="11269" max="11520" width="9.140625" style="479"/>
    <col min="11521" max="11521" width="8.140625" style="479" customWidth="1"/>
    <col min="11522" max="11522" width="85.140625" style="479" customWidth="1"/>
    <col min="11523" max="11523" width="18.5703125" style="479" customWidth="1"/>
    <col min="11524" max="11524" width="7.7109375" style="479" customWidth="1"/>
    <col min="11525" max="11776" width="9.140625" style="479"/>
    <col min="11777" max="11777" width="8.140625" style="479" customWidth="1"/>
    <col min="11778" max="11778" width="85.140625" style="479" customWidth="1"/>
    <col min="11779" max="11779" width="18.5703125" style="479" customWidth="1"/>
    <col min="11780" max="11780" width="7.7109375" style="479" customWidth="1"/>
    <col min="11781" max="12032" width="9.140625" style="479"/>
    <col min="12033" max="12033" width="8.140625" style="479" customWidth="1"/>
    <col min="12034" max="12034" width="85.140625" style="479" customWidth="1"/>
    <col min="12035" max="12035" width="18.5703125" style="479" customWidth="1"/>
    <col min="12036" max="12036" width="7.7109375" style="479" customWidth="1"/>
    <col min="12037" max="12288" width="9.140625" style="479"/>
    <col min="12289" max="12289" width="8.140625" style="479" customWidth="1"/>
    <col min="12290" max="12290" width="85.140625" style="479" customWidth="1"/>
    <col min="12291" max="12291" width="18.5703125" style="479" customWidth="1"/>
    <col min="12292" max="12292" width="7.7109375" style="479" customWidth="1"/>
    <col min="12293" max="12544" width="9.140625" style="479"/>
    <col min="12545" max="12545" width="8.140625" style="479" customWidth="1"/>
    <col min="12546" max="12546" width="85.140625" style="479" customWidth="1"/>
    <col min="12547" max="12547" width="18.5703125" style="479" customWidth="1"/>
    <col min="12548" max="12548" width="7.7109375" style="479" customWidth="1"/>
    <col min="12549" max="12800" width="9.140625" style="479"/>
    <col min="12801" max="12801" width="8.140625" style="479" customWidth="1"/>
    <col min="12802" max="12802" width="85.140625" style="479" customWidth="1"/>
    <col min="12803" max="12803" width="18.5703125" style="479" customWidth="1"/>
    <col min="12804" max="12804" width="7.7109375" style="479" customWidth="1"/>
    <col min="12805" max="13056" width="9.140625" style="479"/>
    <col min="13057" max="13057" width="8.140625" style="479" customWidth="1"/>
    <col min="13058" max="13058" width="85.140625" style="479" customWidth="1"/>
    <col min="13059" max="13059" width="18.5703125" style="479" customWidth="1"/>
    <col min="13060" max="13060" width="7.7109375" style="479" customWidth="1"/>
    <col min="13061" max="13312" width="9.140625" style="479"/>
    <col min="13313" max="13313" width="8.140625" style="479" customWidth="1"/>
    <col min="13314" max="13314" width="85.140625" style="479" customWidth="1"/>
    <col min="13315" max="13315" width="18.5703125" style="479" customWidth="1"/>
    <col min="13316" max="13316" width="7.7109375" style="479" customWidth="1"/>
    <col min="13317" max="13568" width="9.140625" style="479"/>
    <col min="13569" max="13569" width="8.140625" style="479" customWidth="1"/>
    <col min="13570" max="13570" width="85.140625" style="479" customWidth="1"/>
    <col min="13571" max="13571" width="18.5703125" style="479" customWidth="1"/>
    <col min="13572" max="13572" width="7.7109375" style="479" customWidth="1"/>
    <col min="13573" max="13824" width="9.140625" style="479"/>
    <col min="13825" max="13825" width="8.140625" style="479" customWidth="1"/>
    <col min="13826" max="13826" width="85.140625" style="479" customWidth="1"/>
    <col min="13827" max="13827" width="18.5703125" style="479" customWidth="1"/>
    <col min="13828" max="13828" width="7.7109375" style="479" customWidth="1"/>
    <col min="13829" max="14080" width="9.140625" style="479"/>
    <col min="14081" max="14081" width="8.140625" style="479" customWidth="1"/>
    <col min="14082" max="14082" width="85.140625" style="479" customWidth="1"/>
    <col min="14083" max="14083" width="18.5703125" style="479" customWidth="1"/>
    <col min="14084" max="14084" width="7.7109375" style="479" customWidth="1"/>
    <col min="14085" max="14336" width="9.140625" style="479"/>
    <col min="14337" max="14337" width="8.140625" style="479" customWidth="1"/>
    <col min="14338" max="14338" width="85.140625" style="479" customWidth="1"/>
    <col min="14339" max="14339" width="18.5703125" style="479" customWidth="1"/>
    <col min="14340" max="14340" width="7.7109375" style="479" customWidth="1"/>
    <col min="14341" max="14592" width="9.140625" style="479"/>
    <col min="14593" max="14593" width="8.140625" style="479" customWidth="1"/>
    <col min="14594" max="14594" width="85.140625" style="479" customWidth="1"/>
    <col min="14595" max="14595" width="18.5703125" style="479" customWidth="1"/>
    <col min="14596" max="14596" width="7.7109375" style="479" customWidth="1"/>
    <col min="14597" max="14848" width="9.140625" style="479"/>
    <col min="14849" max="14849" width="8.140625" style="479" customWidth="1"/>
    <col min="14850" max="14850" width="85.140625" style="479" customWidth="1"/>
    <col min="14851" max="14851" width="18.5703125" style="479" customWidth="1"/>
    <col min="14852" max="14852" width="7.7109375" style="479" customWidth="1"/>
    <col min="14853" max="15104" width="9.140625" style="479"/>
    <col min="15105" max="15105" width="8.140625" style="479" customWidth="1"/>
    <col min="15106" max="15106" width="85.140625" style="479" customWidth="1"/>
    <col min="15107" max="15107" width="18.5703125" style="479" customWidth="1"/>
    <col min="15108" max="15108" width="7.7109375" style="479" customWidth="1"/>
    <col min="15109" max="15360" width="9.140625" style="479"/>
    <col min="15361" max="15361" width="8.140625" style="479" customWidth="1"/>
    <col min="15362" max="15362" width="85.140625" style="479" customWidth="1"/>
    <col min="15363" max="15363" width="18.5703125" style="479" customWidth="1"/>
    <col min="15364" max="15364" width="7.7109375" style="479" customWidth="1"/>
    <col min="15365" max="15616" width="9.140625" style="479"/>
    <col min="15617" max="15617" width="8.140625" style="479" customWidth="1"/>
    <col min="15618" max="15618" width="85.140625" style="479" customWidth="1"/>
    <col min="15619" max="15619" width="18.5703125" style="479" customWidth="1"/>
    <col min="15620" max="15620" width="7.7109375" style="479" customWidth="1"/>
    <col min="15621" max="15872" width="9.140625" style="479"/>
    <col min="15873" max="15873" width="8.140625" style="479" customWidth="1"/>
    <col min="15874" max="15874" width="85.140625" style="479" customWidth="1"/>
    <col min="15875" max="15875" width="18.5703125" style="479" customWidth="1"/>
    <col min="15876" max="15876" width="7.7109375" style="479" customWidth="1"/>
    <col min="15877" max="16128" width="9.140625" style="479"/>
    <col min="16129" max="16129" width="8.140625" style="479" customWidth="1"/>
    <col min="16130" max="16130" width="85.140625" style="479" customWidth="1"/>
    <col min="16131" max="16131" width="18.5703125" style="479" customWidth="1"/>
    <col min="16132" max="16132" width="7.7109375" style="479" customWidth="1"/>
    <col min="16133" max="16384" width="9.140625" style="479"/>
  </cols>
  <sheetData>
    <row r="1" spans="1:3" s="475" customFormat="1" ht="18.75" customHeight="1" x14ac:dyDescent="0.25">
      <c r="A1" s="678" t="s">
        <v>566</v>
      </c>
      <c r="B1" s="678"/>
      <c r="C1" s="678"/>
    </row>
    <row r="2" spans="1:3" s="475" customFormat="1" ht="21.95" customHeight="1" x14ac:dyDescent="0.25">
      <c r="A2" s="565"/>
      <c r="B2" s="566" t="str">
        <f>CONCATENATE([1]ALAPADATOK!A3)</f>
        <v>Demecser Város Önkormányzata</v>
      </c>
      <c r="C2" s="566"/>
    </row>
    <row r="3" spans="1:3" ht="21.95" customHeight="1" x14ac:dyDescent="0.2">
      <c r="A3" s="567"/>
      <c r="B3" s="567"/>
      <c r="C3" s="567"/>
    </row>
    <row r="4" spans="1:3" s="475" customFormat="1" ht="21.95" customHeight="1" x14ac:dyDescent="0.25">
      <c r="A4" s="566"/>
      <c r="B4" s="566" t="s">
        <v>270</v>
      </c>
      <c r="C4" s="566"/>
    </row>
    <row r="5" spans="1:3" ht="21.95" customHeight="1" x14ac:dyDescent="0.2"/>
    <row r="6" spans="1:3" ht="15.2" customHeight="1" x14ac:dyDescent="0.2">
      <c r="A6" s="670" t="s">
        <v>1</v>
      </c>
      <c r="B6" s="670"/>
      <c r="C6" s="670"/>
    </row>
    <row r="7" spans="1:3" ht="15.2" customHeight="1" thickBot="1" x14ac:dyDescent="0.25">
      <c r="A7" s="667" t="s">
        <v>2</v>
      </c>
      <c r="B7" s="667"/>
      <c r="C7" s="92" t="s">
        <v>545</v>
      </c>
    </row>
    <row r="8" spans="1:3" ht="24" customHeight="1" thickBot="1" x14ac:dyDescent="0.25">
      <c r="A8" s="101" t="s">
        <v>3</v>
      </c>
      <c r="B8" s="102" t="s">
        <v>4</v>
      </c>
      <c r="C8" s="103" t="str">
        <f>+CONCATENATE(LEFT([1]KV_ÖSSZEFÜGGÉSEK!A5,4),". évi előirányzat")</f>
        <v>2021. évi előirányzat</v>
      </c>
    </row>
    <row r="9" spans="1:3" s="481" customFormat="1" ht="12" customHeight="1" thickBot="1" x14ac:dyDescent="0.25">
      <c r="A9" s="6"/>
      <c r="B9" s="7" t="s">
        <v>5</v>
      </c>
      <c r="C9" s="8" t="s">
        <v>6</v>
      </c>
    </row>
    <row r="10" spans="1:3" s="481" customFormat="1" ht="12" customHeight="1" thickBot="1" x14ac:dyDescent="0.25">
      <c r="A10" s="482" t="s">
        <v>7</v>
      </c>
      <c r="B10" s="483" t="s">
        <v>8</v>
      </c>
      <c r="C10" s="484">
        <f>+C11+C12+C13+C14+C15+C16</f>
        <v>618286390</v>
      </c>
    </row>
    <row r="11" spans="1:3" s="481" customFormat="1" ht="12" customHeight="1" x14ac:dyDescent="0.2">
      <c r="A11" s="485" t="s">
        <v>9</v>
      </c>
      <c r="B11" s="486" t="s">
        <v>10</v>
      </c>
      <c r="C11" s="487">
        <v>229319980</v>
      </c>
    </row>
    <row r="12" spans="1:3" s="481" customFormat="1" ht="12" customHeight="1" x14ac:dyDescent="0.2">
      <c r="A12" s="488" t="s">
        <v>11</v>
      </c>
      <c r="B12" s="489" t="s">
        <v>12</v>
      </c>
      <c r="C12" s="490">
        <v>150867730</v>
      </c>
    </row>
    <row r="13" spans="1:3" s="481" customFormat="1" ht="12" customHeight="1" x14ac:dyDescent="0.2">
      <c r="A13" s="488" t="s">
        <v>13</v>
      </c>
      <c r="B13" s="489" t="s">
        <v>14</v>
      </c>
      <c r="C13" s="490">
        <v>188652588</v>
      </c>
    </row>
    <row r="14" spans="1:3" s="481" customFormat="1" ht="12" customHeight="1" x14ac:dyDescent="0.2">
      <c r="A14" s="488" t="s">
        <v>15</v>
      </c>
      <c r="B14" s="489" t="s">
        <v>16</v>
      </c>
      <c r="C14" s="490">
        <v>9446092</v>
      </c>
    </row>
    <row r="15" spans="1:3" s="481" customFormat="1" ht="12" customHeight="1" x14ac:dyDescent="0.2">
      <c r="A15" s="488" t="s">
        <v>17</v>
      </c>
      <c r="B15" s="491" t="s">
        <v>18</v>
      </c>
      <c r="C15" s="490">
        <v>40000000</v>
      </c>
    </row>
    <row r="16" spans="1:3" s="481" customFormat="1" ht="12" customHeight="1" thickBot="1" x14ac:dyDescent="0.25">
      <c r="A16" s="492" t="s">
        <v>19</v>
      </c>
      <c r="B16" s="493" t="s">
        <v>20</v>
      </c>
      <c r="C16" s="490"/>
    </row>
    <row r="17" spans="1:3" s="481" customFormat="1" ht="12" customHeight="1" thickBot="1" x14ac:dyDescent="0.25">
      <c r="A17" s="482" t="s">
        <v>21</v>
      </c>
      <c r="B17" s="494" t="s">
        <v>22</v>
      </c>
      <c r="C17" s="484">
        <f>+C18+C19+C20+C21+C22</f>
        <v>0</v>
      </c>
    </row>
    <row r="18" spans="1:3" s="481" customFormat="1" ht="12" customHeight="1" x14ac:dyDescent="0.2">
      <c r="A18" s="485" t="s">
        <v>23</v>
      </c>
      <c r="B18" s="486" t="s">
        <v>24</v>
      </c>
      <c r="C18" s="487"/>
    </row>
    <row r="19" spans="1:3" s="481" customFormat="1" ht="12" customHeight="1" x14ac:dyDescent="0.2">
      <c r="A19" s="488" t="s">
        <v>25</v>
      </c>
      <c r="B19" s="489" t="s">
        <v>26</v>
      </c>
      <c r="C19" s="490"/>
    </row>
    <row r="20" spans="1:3" s="481" customFormat="1" ht="12" customHeight="1" x14ac:dyDescent="0.2">
      <c r="A20" s="488" t="s">
        <v>27</v>
      </c>
      <c r="B20" s="489" t="s">
        <v>28</v>
      </c>
      <c r="C20" s="490"/>
    </row>
    <row r="21" spans="1:3" s="481" customFormat="1" ht="12" customHeight="1" x14ac:dyDescent="0.2">
      <c r="A21" s="488" t="s">
        <v>29</v>
      </c>
      <c r="B21" s="489" t="s">
        <v>30</v>
      </c>
      <c r="C21" s="490"/>
    </row>
    <row r="22" spans="1:3" s="481" customFormat="1" ht="12" customHeight="1" x14ac:dyDescent="0.2">
      <c r="A22" s="488" t="s">
        <v>31</v>
      </c>
      <c r="B22" s="489" t="s">
        <v>32</v>
      </c>
      <c r="C22" s="490"/>
    </row>
    <row r="23" spans="1:3" s="481" customFormat="1" ht="12" customHeight="1" thickBot="1" x14ac:dyDescent="0.25">
      <c r="A23" s="492" t="s">
        <v>33</v>
      </c>
      <c r="B23" s="493" t="s">
        <v>34</v>
      </c>
      <c r="C23" s="495"/>
    </row>
    <row r="24" spans="1:3" s="481" customFormat="1" ht="12" customHeight="1" thickBot="1" x14ac:dyDescent="0.25">
      <c r="A24" s="482" t="s">
        <v>35</v>
      </c>
      <c r="B24" s="483" t="s">
        <v>36</v>
      </c>
      <c r="C24" s="484">
        <f>+C25+C26+C27+C28+C29</f>
        <v>0</v>
      </c>
    </row>
    <row r="25" spans="1:3" s="481" customFormat="1" ht="12" customHeight="1" x14ac:dyDescent="0.2">
      <c r="A25" s="485" t="s">
        <v>37</v>
      </c>
      <c r="B25" s="486" t="s">
        <v>38</v>
      </c>
      <c r="C25" s="487"/>
    </row>
    <row r="26" spans="1:3" s="481" customFormat="1" ht="12" customHeight="1" x14ac:dyDescent="0.2">
      <c r="A26" s="488" t="s">
        <v>39</v>
      </c>
      <c r="B26" s="489" t="s">
        <v>40</v>
      </c>
      <c r="C26" s="490"/>
    </row>
    <row r="27" spans="1:3" s="481" customFormat="1" ht="12" customHeight="1" x14ac:dyDescent="0.2">
      <c r="A27" s="488" t="s">
        <v>41</v>
      </c>
      <c r="B27" s="489" t="s">
        <v>42</v>
      </c>
      <c r="C27" s="490"/>
    </row>
    <row r="28" spans="1:3" s="481" customFormat="1" ht="12" customHeight="1" x14ac:dyDescent="0.2">
      <c r="A28" s="488" t="s">
        <v>43</v>
      </c>
      <c r="B28" s="489" t="s">
        <v>44</v>
      </c>
      <c r="C28" s="490"/>
    </row>
    <row r="29" spans="1:3" s="481" customFormat="1" ht="12" customHeight="1" x14ac:dyDescent="0.2">
      <c r="A29" s="488" t="s">
        <v>45</v>
      </c>
      <c r="B29" s="489" t="s">
        <v>46</v>
      </c>
      <c r="C29" s="490"/>
    </row>
    <row r="30" spans="1:3" s="500" customFormat="1" ht="12" customHeight="1" thickBot="1" x14ac:dyDescent="0.3">
      <c r="A30" s="492" t="s">
        <v>47</v>
      </c>
      <c r="B30" s="497" t="s">
        <v>48</v>
      </c>
      <c r="C30" s="498"/>
    </row>
    <row r="31" spans="1:3" s="481" customFormat="1" ht="12" customHeight="1" thickBot="1" x14ac:dyDescent="0.25">
      <c r="A31" s="482" t="s">
        <v>49</v>
      </c>
      <c r="B31" s="483" t="s">
        <v>50</v>
      </c>
      <c r="C31" s="501">
        <f>SUM(C32:C38)</f>
        <v>28000000</v>
      </c>
    </row>
    <row r="32" spans="1:3" s="481" customFormat="1" ht="12" customHeight="1" x14ac:dyDescent="0.2">
      <c r="A32" s="485" t="s">
        <v>51</v>
      </c>
      <c r="B32" s="486" t="str">
        <f>'[1]KV_1.1.sz.mell.'!B32</f>
        <v>Építményadó</v>
      </c>
      <c r="C32" s="487"/>
    </row>
    <row r="33" spans="1:3" s="481" customFormat="1" ht="12" customHeight="1" x14ac:dyDescent="0.2">
      <c r="A33" s="488" t="s">
        <v>53</v>
      </c>
      <c r="B33" s="486" t="str">
        <f>'[1]KV_1.1.sz.mell.'!B33</f>
        <v>Idegenforgalmi adó</v>
      </c>
      <c r="C33" s="490"/>
    </row>
    <row r="34" spans="1:3" s="481" customFormat="1" ht="12" customHeight="1" x14ac:dyDescent="0.2">
      <c r="A34" s="488" t="s">
        <v>55</v>
      </c>
      <c r="B34" s="486" t="str">
        <f>'[1]KV_1.1.sz.mell.'!B34</f>
        <v>Iparűzési adó</v>
      </c>
      <c r="C34" s="490">
        <v>23000000</v>
      </c>
    </row>
    <row r="35" spans="1:3" s="481" customFormat="1" ht="12" customHeight="1" x14ac:dyDescent="0.2">
      <c r="A35" s="488" t="s">
        <v>57</v>
      </c>
      <c r="B35" s="486" t="str">
        <f>'[1]KV_1.1.sz.mell.'!B35</f>
        <v xml:space="preserve">Talajterhelési díj </v>
      </c>
      <c r="C35" s="490">
        <v>200000</v>
      </c>
    </row>
    <row r="36" spans="1:3" s="481" customFormat="1" ht="12" customHeight="1" x14ac:dyDescent="0.2">
      <c r="A36" s="488" t="s">
        <v>59</v>
      </c>
      <c r="B36" s="486" t="str">
        <f>'[1]KV_1.1.sz.mell.'!B36</f>
        <v>Gépjárműadó</v>
      </c>
      <c r="C36" s="490"/>
    </row>
    <row r="37" spans="1:3" s="481" customFormat="1" ht="12" customHeight="1" x14ac:dyDescent="0.2">
      <c r="A37" s="488" t="s">
        <v>61</v>
      </c>
      <c r="B37" s="486" t="str">
        <f>'[1]KV_1.1.sz.mell.'!B37</f>
        <v>Egyéb közhatalmi bevételek, díjak</v>
      </c>
      <c r="C37" s="490">
        <v>800000</v>
      </c>
    </row>
    <row r="38" spans="1:3" s="481" customFormat="1" ht="12" customHeight="1" thickBot="1" x14ac:dyDescent="0.25">
      <c r="A38" s="492" t="s">
        <v>63</v>
      </c>
      <c r="B38" s="486" t="str">
        <f>'[1]KV_1.1.sz.mell.'!B38</f>
        <v>Kommunális adó</v>
      </c>
      <c r="C38" s="495">
        <v>4000000</v>
      </c>
    </row>
    <row r="39" spans="1:3" s="481" customFormat="1" ht="12" customHeight="1" thickBot="1" x14ac:dyDescent="0.25">
      <c r="A39" s="482" t="s">
        <v>65</v>
      </c>
      <c r="B39" s="483" t="s">
        <v>66</v>
      </c>
      <c r="C39" s="484">
        <f>SUM(C40:C50)</f>
        <v>16330165</v>
      </c>
    </row>
    <row r="40" spans="1:3" s="481" customFormat="1" ht="12" customHeight="1" x14ac:dyDescent="0.2">
      <c r="A40" s="485" t="s">
        <v>67</v>
      </c>
      <c r="B40" s="486" t="s">
        <v>68</v>
      </c>
      <c r="C40" s="487"/>
    </row>
    <row r="41" spans="1:3" s="481" customFormat="1" ht="12" customHeight="1" x14ac:dyDescent="0.2">
      <c r="A41" s="488" t="s">
        <v>69</v>
      </c>
      <c r="B41" s="489" t="s">
        <v>70</v>
      </c>
      <c r="C41" s="490">
        <v>1624550</v>
      </c>
    </row>
    <row r="42" spans="1:3" s="481" customFormat="1" ht="12" customHeight="1" x14ac:dyDescent="0.2">
      <c r="A42" s="488" t="s">
        <v>71</v>
      </c>
      <c r="B42" s="489" t="s">
        <v>72</v>
      </c>
      <c r="C42" s="490">
        <v>500000</v>
      </c>
    </row>
    <row r="43" spans="1:3" s="481" customFormat="1" ht="12" customHeight="1" x14ac:dyDescent="0.2">
      <c r="A43" s="488" t="s">
        <v>73</v>
      </c>
      <c r="B43" s="489" t="s">
        <v>74</v>
      </c>
      <c r="C43" s="490">
        <v>10000000</v>
      </c>
    </row>
    <row r="44" spans="1:3" s="481" customFormat="1" ht="12" customHeight="1" x14ac:dyDescent="0.2">
      <c r="A44" s="488" t="s">
        <v>75</v>
      </c>
      <c r="B44" s="489" t="s">
        <v>76</v>
      </c>
      <c r="C44" s="490"/>
    </row>
    <row r="45" spans="1:3" s="481" customFormat="1" ht="12" customHeight="1" x14ac:dyDescent="0.2">
      <c r="A45" s="488" t="s">
        <v>77</v>
      </c>
      <c r="B45" s="489" t="s">
        <v>78</v>
      </c>
      <c r="C45" s="490">
        <v>4205615</v>
      </c>
    </row>
    <row r="46" spans="1:3" s="481" customFormat="1" ht="12" customHeight="1" x14ac:dyDescent="0.2">
      <c r="A46" s="488" t="s">
        <v>79</v>
      </c>
      <c r="B46" s="489" t="s">
        <v>80</v>
      </c>
      <c r="C46" s="490"/>
    </row>
    <row r="47" spans="1:3" s="481" customFormat="1" ht="12" customHeight="1" x14ac:dyDescent="0.2">
      <c r="A47" s="488" t="s">
        <v>81</v>
      </c>
      <c r="B47" s="489" t="s">
        <v>82</v>
      </c>
      <c r="C47" s="490"/>
    </row>
    <row r="48" spans="1:3" s="481" customFormat="1" ht="12" customHeight="1" x14ac:dyDescent="0.2">
      <c r="A48" s="488" t="s">
        <v>83</v>
      </c>
      <c r="B48" s="489" t="s">
        <v>84</v>
      </c>
      <c r="C48" s="504"/>
    </row>
    <row r="49" spans="1:3" s="481" customFormat="1" ht="12" customHeight="1" x14ac:dyDescent="0.2">
      <c r="A49" s="492" t="s">
        <v>85</v>
      </c>
      <c r="B49" s="505" t="s">
        <v>86</v>
      </c>
      <c r="C49" s="506"/>
    </row>
    <row r="50" spans="1:3" s="481" customFormat="1" ht="12" customHeight="1" thickBot="1" x14ac:dyDescent="0.25">
      <c r="A50" s="492" t="s">
        <v>87</v>
      </c>
      <c r="B50" s="493" t="s">
        <v>88</v>
      </c>
      <c r="C50" s="506"/>
    </row>
    <row r="51" spans="1:3" s="481" customFormat="1" ht="12" customHeight="1" thickBot="1" x14ac:dyDescent="0.25">
      <c r="A51" s="482" t="s">
        <v>89</v>
      </c>
      <c r="B51" s="483" t="s">
        <v>90</v>
      </c>
      <c r="C51" s="484"/>
    </row>
    <row r="52" spans="1:3" s="481" customFormat="1" ht="12" customHeight="1" x14ac:dyDescent="0.2">
      <c r="A52" s="485" t="s">
        <v>91</v>
      </c>
      <c r="B52" s="486" t="s">
        <v>92</v>
      </c>
      <c r="C52" s="507"/>
    </row>
    <row r="53" spans="1:3" s="481" customFormat="1" ht="12" customHeight="1" x14ac:dyDescent="0.2">
      <c r="A53" s="488" t="s">
        <v>93</v>
      </c>
      <c r="B53" s="489" t="s">
        <v>94</v>
      </c>
      <c r="C53" s="504"/>
    </row>
    <row r="54" spans="1:3" s="481" customFormat="1" ht="12" customHeight="1" x14ac:dyDescent="0.2">
      <c r="A54" s="488" t="s">
        <v>95</v>
      </c>
      <c r="B54" s="489" t="s">
        <v>96</v>
      </c>
      <c r="C54" s="504"/>
    </row>
    <row r="55" spans="1:3" s="481" customFormat="1" ht="12" customHeight="1" x14ac:dyDescent="0.2">
      <c r="A55" s="488" t="s">
        <v>97</v>
      </c>
      <c r="B55" s="489" t="s">
        <v>98</v>
      </c>
      <c r="C55" s="504"/>
    </row>
    <row r="56" spans="1:3" s="481" customFormat="1" ht="12" customHeight="1" thickBot="1" x14ac:dyDescent="0.25">
      <c r="A56" s="492" t="s">
        <v>99</v>
      </c>
      <c r="B56" s="493" t="s">
        <v>100</v>
      </c>
      <c r="C56" s="506"/>
    </row>
    <row r="57" spans="1:3" s="481" customFormat="1" ht="12" customHeight="1" thickBot="1" x14ac:dyDescent="0.25">
      <c r="A57" s="482" t="s">
        <v>101</v>
      </c>
      <c r="B57" s="483" t="s">
        <v>102</v>
      </c>
      <c r="C57" s="484">
        <f>SUM(C58:C60)</f>
        <v>49759721</v>
      </c>
    </row>
    <row r="58" spans="1:3" s="481" customFormat="1" ht="12" customHeight="1" x14ac:dyDescent="0.2">
      <c r="A58" s="485" t="s">
        <v>103</v>
      </c>
      <c r="B58" s="486" t="s">
        <v>104</v>
      </c>
      <c r="C58" s="487"/>
    </row>
    <row r="59" spans="1:3" s="481" customFormat="1" ht="12" customHeight="1" x14ac:dyDescent="0.2">
      <c r="A59" s="488" t="s">
        <v>105</v>
      </c>
      <c r="B59" s="489" t="s">
        <v>106</v>
      </c>
      <c r="C59" s="490"/>
    </row>
    <row r="60" spans="1:3" s="481" customFormat="1" ht="12" customHeight="1" x14ac:dyDescent="0.2">
      <c r="A60" s="488" t="s">
        <v>107</v>
      </c>
      <c r="B60" s="489" t="s">
        <v>108</v>
      </c>
      <c r="C60" s="490">
        <v>49759721</v>
      </c>
    </row>
    <row r="61" spans="1:3" s="481" customFormat="1" ht="12" customHeight="1" thickBot="1" x14ac:dyDescent="0.25">
      <c r="A61" s="492" t="s">
        <v>109</v>
      </c>
      <c r="B61" s="493" t="s">
        <v>110</v>
      </c>
      <c r="C61" s="495"/>
    </row>
    <row r="62" spans="1:3" s="481" customFormat="1" ht="12" customHeight="1" thickBot="1" x14ac:dyDescent="0.25">
      <c r="A62" s="482" t="s">
        <v>111</v>
      </c>
      <c r="B62" s="494" t="s">
        <v>112</v>
      </c>
      <c r="C62" s="484">
        <f>SUM(C63:C65)</f>
        <v>0</v>
      </c>
    </row>
    <row r="63" spans="1:3" s="481" customFormat="1" ht="12" customHeight="1" x14ac:dyDescent="0.2">
      <c r="A63" s="485" t="s">
        <v>113</v>
      </c>
      <c r="B63" s="486" t="s">
        <v>114</v>
      </c>
      <c r="C63" s="504"/>
    </row>
    <row r="64" spans="1:3" s="481" customFormat="1" ht="12" customHeight="1" x14ac:dyDescent="0.2">
      <c r="A64" s="488" t="s">
        <v>115</v>
      </c>
      <c r="B64" s="489" t="s">
        <v>116</v>
      </c>
      <c r="C64" s="504"/>
    </row>
    <row r="65" spans="1:3" s="481" customFormat="1" ht="12" customHeight="1" x14ac:dyDescent="0.2">
      <c r="A65" s="488" t="s">
        <v>117</v>
      </c>
      <c r="B65" s="489" t="s">
        <v>118</v>
      </c>
      <c r="C65" s="504"/>
    </row>
    <row r="66" spans="1:3" s="481" customFormat="1" ht="12" customHeight="1" thickBot="1" x14ac:dyDescent="0.25">
      <c r="A66" s="492" t="s">
        <v>119</v>
      </c>
      <c r="B66" s="493" t="s">
        <v>120</v>
      </c>
      <c r="C66" s="504"/>
    </row>
    <row r="67" spans="1:3" s="481" customFormat="1" ht="12" customHeight="1" thickBot="1" x14ac:dyDescent="0.25">
      <c r="A67" s="508" t="s">
        <v>121</v>
      </c>
      <c r="B67" s="483" t="s">
        <v>122</v>
      </c>
      <c r="C67" s="501">
        <f>+C10+C17+C24+C31+C39+C51+C57+C62</f>
        <v>712376276</v>
      </c>
    </row>
    <row r="68" spans="1:3" s="481" customFormat="1" ht="12" customHeight="1" thickBot="1" x14ac:dyDescent="0.25">
      <c r="A68" s="509" t="s">
        <v>123</v>
      </c>
      <c r="B68" s="494" t="s">
        <v>124</v>
      </c>
      <c r="C68" s="484">
        <f>SUM(C69:C71)</f>
        <v>0</v>
      </c>
    </row>
    <row r="69" spans="1:3" s="481" customFormat="1" ht="12" customHeight="1" x14ac:dyDescent="0.2">
      <c r="A69" s="485" t="s">
        <v>125</v>
      </c>
      <c r="B69" s="486" t="s">
        <v>126</v>
      </c>
      <c r="C69" s="504"/>
    </row>
    <row r="70" spans="1:3" s="481" customFormat="1" ht="12" customHeight="1" x14ac:dyDescent="0.2">
      <c r="A70" s="488" t="s">
        <v>127</v>
      </c>
      <c r="B70" s="489" t="s">
        <v>128</v>
      </c>
      <c r="C70" s="504"/>
    </row>
    <row r="71" spans="1:3" s="481" customFormat="1" ht="12" customHeight="1" thickBot="1" x14ac:dyDescent="0.25">
      <c r="A71" s="492" t="s">
        <v>129</v>
      </c>
      <c r="B71" s="510" t="s">
        <v>130</v>
      </c>
      <c r="C71" s="504"/>
    </row>
    <row r="72" spans="1:3" s="481" customFormat="1" ht="12" customHeight="1" thickBot="1" x14ac:dyDescent="0.25">
      <c r="A72" s="509" t="s">
        <v>131</v>
      </c>
      <c r="B72" s="494" t="s">
        <v>132</v>
      </c>
      <c r="C72" s="484">
        <f>SUM(C73:C76)</f>
        <v>0</v>
      </c>
    </row>
    <row r="73" spans="1:3" s="481" customFormat="1" ht="12" customHeight="1" x14ac:dyDescent="0.2">
      <c r="A73" s="485" t="s">
        <v>133</v>
      </c>
      <c r="B73" s="486" t="s">
        <v>134</v>
      </c>
      <c r="C73" s="504"/>
    </row>
    <row r="74" spans="1:3" s="481" customFormat="1" ht="12" customHeight="1" x14ac:dyDescent="0.2">
      <c r="A74" s="488" t="s">
        <v>135</v>
      </c>
      <c r="B74" s="489" t="s">
        <v>136</v>
      </c>
      <c r="C74" s="504"/>
    </row>
    <row r="75" spans="1:3" s="481" customFormat="1" ht="12" customHeight="1" x14ac:dyDescent="0.2">
      <c r="A75" s="492" t="s">
        <v>137</v>
      </c>
      <c r="B75" s="505" t="s">
        <v>138</v>
      </c>
      <c r="C75" s="506"/>
    </row>
    <row r="76" spans="1:3" s="481" customFormat="1" ht="12" customHeight="1" thickBot="1" x14ac:dyDescent="0.25">
      <c r="A76" s="511" t="s">
        <v>139</v>
      </c>
      <c r="B76" s="512" t="s">
        <v>140</v>
      </c>
      <c r="C76" s="513"/>
    </row>
    <row r="77" spans="1:3" s="481" customFormat="1" ht="12" customHeight="1" thickBot="1" x14ac:dyDescent="0.25">
      <c r="A77" s="509" t="s">
        <v>141</v>
      </c>
      <c r="B77" s="494" t="s">
        <v>142</v>
      </c>
      <c r="C77" s="484">
        <f>SUM(C78:C79)</f>
        <v>60671134</v>
      </c>
    </row>
    <row r="78" spans="1:3" s="481" customFormat="1" ht="12" customHeight="1" x14ac:dyDescent="0.2">
      <c r="A78" s="514" t="s">
        <v>143</v>
      </c>
      <c r="B78" s="515" t="s">
        <v>144</v>
      </c>
      <c r="C78" s="516">
        <v>60671134</v>
      </c>
    </row>
    <row r="79" spans="1:3" s="481" customFormat="1" ht="12" customHeight="1" thickBot="1" x14ac:dyDescent="0.25">
      <c r="A79" s="511" t="s">
        <v>145</v>
      </c>
      <c r="B79" s="512" t="s">
        <v>146</v>
      </c>
      <c r="C79" s="513"/>
    </row>
    <row r="80" spans="1:3" s="481" customFormat="1" ht="12" customHeight="1" thickBot="1" x14ac:dyDescent="0.25">
      <c r="A80" s="509" t="s">
        <v>147</v>
      </c>
      <c r="B80" s="494" t="s">
        <v>148</v>
      </c>
      <c r="C80" s="484">
        <f>SUM(C81:C83)</f>
        <v>0</v>
      </c>
    </row>
    <row r="81" spans="1:3" s="481" customFormat="1" ht="12" customHeight="1" x14ac:dyDescent="0.2">
      <c r="A81" s="485" t="s">
        <v>149</v>
      </c>
      <c r="B81" s="486" t="s">
        <v>150</v>
      </c>
      <c r="C81" s="504"/>
    </row>
    <row r="82" spans="1:3" s="481" customFormat="1" ht="12" customHeight="1" x14ac:dyDescent="0.2">
      <c r="A82" s="488" t="s">
        <v>151</v>
      </c>
      <c r="B82" s="489" t="s">
        <v>152</v>
      </c>
      <c r="C82" s="504"/>
    </row>
    <row r="83" spans="1:3" s="481" customFormat="1" ht="12" customHeight="1" thickBot="1" x14ac:dyDescent="0.25">
      <c r="A83" s="511" t="s">
        <v>153</v>
      </c>
      <c r="B83" s="512" t="s">
        <v>154</v>
      </c>
      <c r="C83" s="513"/>
    </row>
    <row r="84" spans="1:3" s="481" customFormat="1" ht="12" customHeight="1" thickBot="1" x14ac:dyDescent="0.25">
      <c r="A84" s="509" t="s">
        <v>155</v>
      </c>
      <c r="B84" s="494" t="s">
        <v>156</v>
      </c>
      <c r="C84" s="484">
        <f>SUM(C85:C88)</f>
        <v>0</v>
      </c>
    </row>
    <row r="85" spans="1:3" s="481" customFormat="1" ht="12" customHeight="1" x14ac:dyDescent="0.2">
      <c r="A85" s="517" t="s">
        <v>157</v>
      </c>
      <c r="B85" s="486" t="s">
        <v>158</v>
      </c>
      <c r="C85" s="504"/>
    </row>
    <row r="86" spans="1:3" s="481" customFormat="1" ht="12" customHeight="1" x14ac:dyDescent="0.2">
      <c r="A86" s="518" t="s">
        <v>159</v>
      </c>
      <c r="B86" s="489" t="s">
        <v>160</v>
      </c>
      <c r="C86" s="504"/>
    </row>
    <row r="87" spans="1:3" s="481" customFormat="1" ht="12" customHeight="1" x14ac:dyDescent="0.2">
      <c r="A87" s="518" t="s">
        <v>161</v>
      </c>
      <c r="B87" s="489" t="s">
        <v>162</v>
      </c>
      <c r="C87" s="504"/>
    </row>
    <row r="88" spans="1:3" s="481" customFormat="1" ht="12" customHeight="1" thickBot="1" x14ac:dyDescent="0.25">
      <c r="A88" s="519" t="s">
        <v>163</v>
      </c>
      <c r="B88" s="493" t="s">
        <v>164</v>
      </c>
      <c r="C88" s="504"/>
    </row>
    <row r="89" spans="1:3" s="481" customFormat="1" ht="12" customHeight="1" thickBot="1" x14ac:dyDescent="0.25">
      <c r="A89" s="509" t="s">
        <v>165</v>
      </c>
      <c r="B89" s="494" t="s">
        <v>166</v>
      </c>
      <c r="C89" s="520"/>
    </row>
    <row r="90" spans="1:3" s="481" customFormat="1" ht="13.5" customHeight="1" thickBot="1" x14ac:dyDescent="0.25">
      <c r="A90" s="509" t="s">
        <v>167</v>
      </c>
      <c r="B90" s="494" t="s">
        <v>168</v>
      </c>
      <c r="C90" s="520"/>
    </row>
    <row r="91" spans="1:3" s="481" customFormat="1" ht="15.75" customHeight="1" thickBot="1" x14ac:dyDescent="0.25">
      <c r="A91" s="509" t="s">
        <v>169</v>
      </c>
      <c r="B91" s="521" t="s">
        <v>170</v>
      </c>
      <c r="C91" s="501">
        <f>+C68+C72+C77+C80+C84+C90+C89</f>
        <v>60671134</v>
      </c>
    </row>
    <row r="92" spans="1:3" s="481" customFormat="1" ht="16.5" customHeight="1" thickBot="1" x14ac:dyDescent="0.25">
      <c r="A92" s="522" t="s">
        <v>171</v>
      </c>
      <c r="B92" s="523" t="s">
        <v>172</v>
      </c>
      <c r="C92" s="501">
        <f>+C67+C91</f>
        <v>773047410</v>
      </c>
    </row>
    <row r="93" spans="1:3" s="481" customFormat="1" ht="11.1" customHeight="1" x14ac:dyDescent="0.2">
      <c r="A93" s="469"/>
      <c r="B93" s="524"/>
      <c r="C93" s="525"/>
    </row>
    <row r="94" spans="1:3" ht="16.5" customHeight="1" x14ac:dyDescent="0.2">
      <c r="A94" s="670" t="s">
        <v>173</v>
      </c>
      <c r="B94" s="670"/>
      <c r="C94" s="670"/>
    </row>
    <row r="95" spans="1:3" s="527" customFormat="1" ht="16.5" customHeight="1" thickBot="1" x14ac:dyDescent="0.25">
      <c r="A95" s="671" t="s">
        <v>174</v>
      </c>
      <c r="B95" s="671"/>
      <c r="C95" s="53" t="str">
        <f>C7</f>
        <v>Forintban</v>
      </c>
    </row>
    <row r="96" spans="1:3" ht="27.75" customHeight="1" thickBot="1" x14ac:dyDescent="0.25">
      <c r="A96" s="101" t="s">
        <v>3</v>
      </c>
      <c r="B96" s="102" t="s">
        <v>175</v>
      </c>
      <c r="C96" s="103" t="str">
        <f>+C8</f>
        <v>2021. évi előirányzat</v>
      </c>
    </row>
    <row r="97" spans="1:3" s="481" customFormat="1" ht="12" customHeight="1" thickBot="1" x14ac:dyDescent="0.25">
      <c r="A97" s="101"/>
      <c r="B97" s="102" t="s">
        <v>5</v>
      </c>
      <c r="C97" s="103" t="s">
        <v>6</v>
      </c>
    </row>
    <row r="98" spans="1:3" ht="12" customHeight="1" thickBot="1" x14ac:dyDescent="0.25">
      <c r="A98" s="528" t="s">
        <v>7</v>
      </c>
      <c r="B98" s="529" t="s">
        <v>560</v>
      </c>
      <c r="C98" s="530">
        <f>C99+C100+C101+C102+C103+C116</f>
        <v>750185156</v>
      </c>
    </row>
    <row r="99" spans="1:3" ht="12" customHeight="1" x14ac:dyDescent="0.2">
      <c r="A99" s="514" t="s">
        <v>9</v>
      </c>
      <c r="B99" s="531" t="s">
        <v>177</v>
      </c>
      <c r="C99" s="532">
        <v>140216134</v>
      </c>
    </row>
    <row r="100" spans="1:3" ht="12" customHeight="1" x14ac:dyDescent="0.2">
      <c r="A100" s="488" t="s">
        <v>11</v>
      </c>
      <c r="B100" s="533" t="s">
        <v>178</v>
      </c>
      <c r="C100" s="490">
        <v>18565320</v>
      </c>
    </row>
    <row r="101" spans="1:3" ht="12" customHeight="1" x14ac:dyDescent="0.2">
      <c r="A101" s="488" t="s">
        <v>13</v>
      </c>
      <c r="B101" s="533" t="s">
        <v>179</v>
      </c>
      <c r="C101" s="495">
        <v>124879623</v>
      </c>
    </row>
    <row r="102" spans="1:3" ht="12" customHeight="1" x14ac:dyDescent="0.2">
      <c r="A102" s="488" t="s">
        <v>15</v>
      </c>
      <c r="B102" s="534" t="s">
        <v>180</v>
      </c>
      <c r="C102" s="495">
        <v>40286000</v>
      </c>
    </row>
    <row r="103" spans="1:3" ht="12" customHeight="1" x14ac:dyDescent="0.2">
      <c r="A103" s="488" t="s">
        <v>181</v>
      </c>
      <c r="B103" s="535" t="s">
        <v>182</v>
      </c>
      <c r="C103" s="495">
        <v>426238079</v>
      </c>
    </row>
    <row r="104" spans="1:3" ht="12" customHeight="1" x14ac:dyDescent="0.2">
      <c r="A104" s="488" t="s">
        <v>19</v>
      </c>
      <c r="B104" s="533" t="s">
        <v>183</v>
      </c>
      <c r="C104" s="495">
        <v>416817</v>
      </c>
    </row>
    <row r="105" spans="1:3" ht="12" customHeight="1" x14ac:dyDescent="0.2">
      <c r="A105" s="488" t="s">
        <v>184</v>
      </c>
      <c r="B105" s="536" t="s">
        <v>185</v>
      </c>
      <c r="C105" s="495"/>
    </row>
    <row r="106" spans="1:3" ht="12" customHeight="1" x14ac:dyDescent="0.2">
      <c r="A106" s="488" t="s">
        <v>186</v>
      </c>
      <c r="B106" s="536" t="s">
        <v>187</v>
      </c>
      <c r="C106" s="495"/>
    </row>
    <row r="107" spans="1:3" ht="12" customHeight="1" x14ac:dyDescent="0.2">
      <c r="A107" s="488" t="s">
        <v>188</v>
      </c>
      <c r="B107" s="537" t="s">
        <v>189</v>
      </c>
      <c r="C107" s="495"/>
    </row>
    <row r="108" spans="1:3" ht="12" customHeight="1" x14ac:dyDescent="0.2">
      <c r="A108" s="488" t="s">
        <v>190</v>
      </c>
      <c r="B108" s="538" t="s">
        <v>191</v>
      </c>
      <c r="C108" s="495"/>
    </row>
    <row r="109" spans="1:3" ht="12" customHeight="1" x14ac:dyDescent="0.2">
      <c r="A109" s="488" t="s">
        <v>192</v>
      </c>
      <c r="B109" s="538" t="s">
        <v>193</v>
      </c>
      <c r="C109" s="495"/>
    </row>
    <row r="110" spans="1:3" ht="12" customHeight="1" x14ac:dyDescent="0.2">
      <c r="A110" s="488" t="s">
        <v>194</v>
      </c>
      <c r="B110" s="537" t="s">
        <v>195</v>
      </c>
      <c r="C110" s="495">
        <v>425821262</v>
      </c>
    </row>
    <row r="111" spans="1:3" ht="12" customHeight="1" x14ac:dyDescent="0.2">
      <c r="A111" s="488" t="s">
        <v>196</v>
      </c>
      <c r="B111" s="537" t="s">
        <v>197</v>
      </c>
      <c r="C111" s="495"/>
    </row>
    <row r="112" spans="1:3" ht="12" customHeight="1" x14ac:dyDescent="0.2">
      <c r="A112" s="488" t="s">
        <v>198</v>
      </c>
      <c r="B112" s="538" t="s">
        <v>199</v>
      </c>
      <c r="C112" s="495"/>
    </row>
    <row r="113" spans="1:3" ht="12" customHeight="1" x14ac:dyDescent="0.2">
      <c r="A113" s="539" t="s">
        <v>200</v>
      </c>
      <c r="B113" s="536" t="s">
        <v>201</v>
      </c>
      <c r="C113" s="495"/>
    </row>
    <row r="114" spans="1:3" ht="12" customHeight="1" x14ac:dyDescent="0.2">
      <c r="A114" s="488" t="s">
        <v>202</v>
      </c>
      <c r="B114" s="536" t="s">
        <v>203</v>
      </c>
      <c r="C114" s="495"/>
    </row>
    <row r="115" spans="1:3" ht="12" customHeight="1" x14ac:dyDescent="0.2">
      <c r="A115" s="492" t="s">
        <v>204</v>
      </c>
      <c r="B115" s="536" t="s">
        <v>205</v>
      </c>
      <c r="C115" s="495"/>
    </row>
    <row r="116" spans="1:3" ht="12" customHeight="1" x14ac:dyDescent="0.2">
      <c r="A116" s="488" t="s">
        <v>206</v>
      </c>
      <c r="B116" s="534" t="s">
        <v>207</v>
      </c>
      <c r="C116" s="490"/>
    </row>
    <row r="117" spans="1:3" ht="12" customHeight="1" x14ac:dyDescent="0.2">
      <c r="A117" s="488" t="s">
        <v>208</v>
      </c>
      <c r="B117" s="533" t="s">
        <v>209</v>
      </c>
      <c r="C117" s="490"/>
    </row>
    <row r="118" spans="1:3" ht="12" customHeight="1" thickBot="1" x14ac:dyDescent="0.25">
      <c r="A118" s="511" t="s">
        <v>210</v>
      </c>
      <c r="B118" s="540" t="s">
        <v>211</v>
      </c>
      <c r="C118" s="541"/>
    </row>
    <row r="119" spans="1:3" ht="12" customHeight="1" thickBot="1" x14ac:dyDescent="0.25">
      <c r="A119" s="542" t="s">
        <v>21</v>
      </c>
      <c r="B119" s="543" t="s">
        <v>561</v>
      </c>
      <c r="C119" s="544">
        <f>+C120+C122+C124</f>
        <v>0</v>
      </c>
    </row>
    <row r="120" spans="1:3" ht="12" customHeight="1" x14ac:dyDescent="0.2">
      <c r="A120" s="485" t="s">
        <v>23</v>
      </c>
      <c r="B120" s="533" t="s">
        <v>213</v>
      </c>
      <c r="C120" s="487"/>
    </row>
    <row r="121" spans="1:3" ht="12" customHeight="1" x14ac:dyDescent="0.2">
      <c r="A121" s="485" t="s">
        <v>25</v>
      </c>
      <c r="B121" s="545" t="s">
        <v>214</v>
      </c>
      <c r="C121" s="487"/>
    </row>
    <row r="122" spans="1:3" ht="12" customHeight="1" x14ac:dyDescent="0.2">
      <c r="A122" s="485" t="s">
        <v>27</v>
      </c>
      <c r="B122" s="545" t="s">
        <v>215</v>
      </c>
      <c r="C122" s="490"/>
    </row>
    <row r="123" spans="1:3" ht="12" customHeight="1" x14ac:dyDescent="0.2">
      <c r="A123" s="485" t="s">
        <v>29</v>
      </c>
      <c r="B123" s="545" t="s">
        <v>216</v>
      </c>
      <c r="C123" s="546"/>
    </row>
    <row r="124" spans="1:3" ht="12" customHeight="1" x14ac:dyDescent="0.2">
      <c r="A124" s="485" t="s">
        <v>31</v>
      </c>
      <c r="B124" s="493" t="s">
        <v>217</v>
      </c>
      <c r="C124" s="546"/>
    </row>
    <row r="125" spans="1:3" ht="12" customHeight="1" x14ac:dyDescent="0.2">
      <c r="A125" s="485" t="s">
        <v>33</v>
      </c>
      <c r="B125" s="491" t="s">
        <v>218</v>
      </c>
      <c r="C125" s="546"/>
    </row>
    <row r="126" spans="1:3" ht="12" customHeight="1" x14ac:dyDescent="0.2">
      <c r="A126" s="485" t="s">
        <v>219</v>
      </c>
      <c r="B126" s="547" t="s">
        <v>220</v>
      </c>
      <c r="C126" s="546"/>
    </row>
    <row r="127" spans="1:3" x14ac:dyDescent="0.2">
      <c r="A127" s="485" t="s">
        <v>221</v>
      </c>
      <c r="B127" s="538" t="s">
        <v>193</v>
      </c>
      <c r="C127" s="546"/>
    </row>
    <row r="128" spans="1:3" ht="12" customHeight="1" x14ac:dyDescent="0.2">
      <c r="A128" s="485" t="s">
        <v>222</v>
      </c>
      <c r="B128" s="538" t="s">
        <v>223</v>
      </c>
      <c r="C128" s="546"/>
    </row>
    <row r="129" spans="1:3" ht="12" customHeight="1" x14ac:dyDescent="0.2">
      <c r="A129" s="485" t="s">
        <v>224</v>
      </c>
      <c r="B129" s="538" t="s">
        <v>225</v>
      </c>
      <c r="C129" s="546"/>
    </row>
    <row r="130" spans="1:3" ht="12" customHeight="1" x14ac:dyDescent="0.2">
      <c r="A130" s="485" t="s">
        <v>226</v>
      </c>
      <c r="B130" s="538" t="s">
        <v>199</v>
      </c>
      <c r="C130" s="546"/>
    </row>
    <row r="131" spans="1:3" ht="12" customHeight="1" x14ac:dyDescent="0.2">
      <c r="A131" s="485" t="s">
        <v>227</v>
      </c>
      <c r="B131" s="538" t="s">
        <v>228</v>
      </c>
      <c r="C131" s="546"/>
    </row>
    <row r="132" spans="1:3" ht="12.75" thickBot="1" x14ac:dyDescent="0.25">
      <c r="A132" s="539" t="s">
        <v>229</v>
      </c>
      <c r="B132" s="538" t="s">
        <v>230</v>
      </c>
      <c r="C132" s="548"/>
    </row>
    <row r="133" spans="1:3" ht="12" customHeight="1" thickBot="1" x14ac:dyDescent="0.25">
      <c r="A133" s="482" t="s">
        <v>35</v>
      </c>
      <c r="B133" s="549" t="s">
        <v>231</v>
      </c>
      <c r="C133" s="484">
        <f>+C98+C119</f>
        <v>750185156</v>
      </c>
    </row>
    <row r="134" spans="1:3" ht="12" customHeight="1" thickBot="1" x14ac:dyDescent="0.25">
      <c r="A134" s="482" t="s">
        <v>232</v>
      </c>
      <c r="B134" s="549" t="s">
        <v>233</v>
      </c>
      <c r="C134" s="484">
        <f>+C135+C136+C137</f>
        <v>0</v>
      </c>
    </row>
    <row r="135" spans="1:3" ht="12" customHeight="1" x14ac:dyDescent="0.2">
      <c r="A135" s="485" t="s">
        <v>51</v>
      </c>
      <c r="B135" s="545" t="s">
        <v>234</v>
      </c>
      <c r="C135" s="546"/>
    </row>
    <row r="136" spans="1:3" ht="12" customHeight="1" x14ac:dyDescent="0.2">
      <c r="A136" s="485" t="s">
        <v>53</v>
      </c>
      <c r="B136" s="545" t="s">
        <v>235</v>
      </c>
      <c r="C136" s="546"/>
    </row>
    <row r="137" spans="1:3" ht="12" customHeight="1" thickBot="1" x14ac:dyDescent="0.25">
      <c r="A137" s="539" t="s">
        <v>55</v>
      </c>
      <c r="B137" s="545" t="s">
        <v>236</v>
      </c>
      <c r="C137" s="546"/>
    </row>
    <row r="138" spans="1:3" ht="12" customHeight="1" thickBot="1" x14ac:dyDescent="0.25">
      <c r="A138" s="482" t="s">
        <v>65</v>
      </c>
      <c r="B138" s="549" t="s">
        <v>237</v>
      </c>
      <c r="C138" s="484">
        <f>SUM(C139:C144)</f>
        <v>0</v>
      </c>
    </row>
    <row r="139" spans="1:3" ht="12" customHeight="1" x14ac:dyDescent="0.2">
      <c r="A139" s="485" t="s">
        <v>67</v>
      </c>
      <c r="B139" s="550" t="s">
        <v>238</v>
      </c>
      <c r="C139" s="546"/>
    </row>
    <row r="140" spans="1:3" ht="12" customHeight="1" x14ac:dyDescent="0.2">
      <c r="A140" s="485" t="s">
        <v>69</v>
      </c>
      <c r="B140" s="550" t="s">
        <v>239</v>
      </c>
      <c r="C140" s="546"/>
    </row>
    <row r="141" spans="1:3" ht="12" customHeight="1" x14ac:dyDescent="0.2">
      <c r="A141" s="485" t="s">
        <v>71</v>
      </c>
      <c r="B141" s="550" t="s">
        <v>240</v>
      </c>
      <c r="C141" s="546"/>
    </row>
    <row r="142" spans="1:3" ht="12" customHeight="1" x14ac:dyDescent="0.2">
      <c r="A142" s="485" t="s">
        <v>73</v>
      </c>
      <c r="B142" s="550" t="s">
        <v>241</v>
      </c>
      <c r="C142" s="546"/>
    </row>
    <row r="143" spans="1:3" ht="12" customHeight="1" x14ac:dyDescent="0.2">
      <c r="A143" s="539" t="s">
        <v>75</v>
      </c>
      <c r="B143" s="551" t="s">
        <v>242</v>
      </c>
      <c r="C143" s="548"/>
    </row>
    <row r="144" spans="1:3" ht="12" customHeight="1" thickBot="1" x14ac:dyDescent="0.25">
      <c r="A144" s="511" t="s">
        <v>77</v>
      </c>
      <c r="B144" s="552" t="s">
        <v>243</v>
      </c>
      <c r="C144" s="553"/>
    </row>
    <row r="145" spans="1:9" ht="12" customHeight="1" thickBot="1" x14ac:dyDescent="0.25">
      <c r="A145" s="482" t="s">
        <v>89</v>
      </c>
      <c r="B145" s="549" t="s">
        <v>244</v>
      </c>
      <c r="C145" s="501">
        <f>+C146+C147+C148+C149</f>
        <v>22862254</v>
      </c>
    </row>
    <row r="146" spans="1:9" ht="12" customHeight="1" x14ac:dyDescent="0.2">
      <c r="A146" s="485" t="s">
        <v>91</v>
      </c>
      <c r="B146" s="550" t="s">
        <v>245</v>
      </c>
      <c r="C146" s="546"/>
    </row>
    <row r="147" spans="1:9" ht="12" customHeight="1" x14ac:dyDescent="0.2">
      <c r="A147" s="485" t="s">
        <v>93</v>
      </c>
      <c r="B147" s="550" t="s">
        <v>246</v>
      </c>
      <c r="C147" s="546">
        <v>22862254</v>
      </c>
    </row>
    <row r="148" spans="1:9" ht="12" customHeight="1" x14ac:dyDescent="0.2">
      <c r="A148" s="539" t="s">
        <v>95</v>
      </c>
      <c r="B148" s="551" t="s">
        <v>247</v>
      </c>
      <c r="C148" s="548"/>
    </row>
    <row r="149" spans="1:9" ht="12" customHeight="1" thickBot="1" x14ac:dyDescent="0.25">
      <c r="A149" s="511" t="s">
        <v>97</v>
      </c>
      <c r="B149" s="552" t="s">
        <v>248</v>
      </c>
      <c r="C149" s="553"/>
    </row>
    <row r="150" spans="1:9" ht="12" customHeight="1" thickBot="1" x14ac:dyDescent="0.25">
      <c r="A150" s="482" t="s">
        <v>249</v>
      </c>
      <c r="B150" s="549" t="s">
        <v>250</v>
      </c>
      <c r="C150" s="554">
        <f>SUM(C151:C155)</f>
        <v>0</v>
      </c>
    </row>
    <row r="151" spans="1:9" ht="12" customHeight="1" x14ac:dyDescent="0.2">
      <c r="A151" s="485" t="s">
        <v>103</v>
      </c>
      <c r="B151" s="550" t="s">
        <v>251</v>
      </c>
      <c r="C151" s="546"/>
    </row>
    <row r="152" spans="1:9" ht="12" customHeight="1" x14ac:dyDescent="0.2">
      <c r="A152" s="485" t="s">
        <v>105</v>
      </c>
      <c r="B152" s="550" t="s">
        <v>252</v>
      </c>
      <c r="C152" s="546"/>
    </row>
    <row r="153" spans="1:9" ht="12" customHeight="1" x14ac:dyDescent="0.2">
      <c r="A153" s="485" t="s">
        <v>107</v>
      </c>
      <c r="B153" s="550" t="s">
        <v>253</v>
      </c>
      <c r="C153" s="546"/>
    </row>
    <row r="154" spans="1:9" ht="12" customHeight="1" x14ac:dyDescent="0.2">
      <c r="A154" s="485" t="s">
        <v>109</v>
      </c>
      <c r="B154" s="550" t="s">
        <v>254</v>
      </c>
      <c r="C154" s="546"/>
    </row>
    <row r="155" spans="1:9" ht="12" customHeight="1" thickBot="1" x14ac:dyDescent="0.25">
      <c r="A155" s="485" t="s">
        <v>255</v>
      </c>
      <c r="B155" s="550" t="s">
        <v>256</v>
      </c>
      <c r="C155" s="546"/>
    </row>
    <row r="156" spans="1:9" ht="12" customHeight="1" thickBot="1" x14ac:dyDescent="0.25">
      <c r="A156" s="482" t="s">
        <v>111</v>
      </c>
      <c r="B156" s="549" t="s">
        <v>257</v>
      </c>
      <c r="C156" s="555"/>
    </row>
    <row r="157" spans="1:9" ht="12" customHeight="1" thickBot="1" x14ac:dyDescent="0.25">
      <c r="A157" s="482" t="s">
        <v>258</v>
      </c>
      <c r="B157" s="549" t="s">
        <v>259</v>
      </c>
      <c r="C157" s="555"/>
    </row>
    <row r="158" spans="1:9" ht="15.2" customHeight="1" thickBot="1" x14ac:dyDescent="0.25">
      <c r="A158" s="482" t="s">
        <v>260</v>
      </c>
      <c r="B158" s="549" t="s">
        <v>261</v>
      </c>
      <c r="C158" s="353">
        <f>+C134+C138+C145+C150+C156+C157</f>
        <v>22862254</v>
      </c>
      <c r="F158" s="556"/>
      <c r="G158" s="557"/>
      <c r="H158" s="557"/>
      <c r="I158" s="557"/>
    </row>
    <row r="159" spans="1:9" s="481" customFormat="1" ht="17.25" customHeight="1" thickBot="1" x14ac:dyDescent="0.25">
      <c r="A159" s="558" t="s">
        <v>262</v>
      </c>
      <c r="B159" s="355" t="s">
        <v>263</v>
      </c>
      <c r="C159" s="353">
        <f>+C133+C158</f>
        <v>773047410</v>
      </c>
    </row>
    <row r="160" spans="1:9" ht="10.5" customHeight="1" x14ac:dyDescent="0.2">
      <c r="C160" s="559">
        <f>C92-C159</f>
        <v>0</v>
      </c>
    </row>
    <row r="161" spans="1:4" x14ac:dyDescent="0.2">
      <c r="A161" s="672" t="s">
        <v>264</v>
      </c>
      <c r="B161" s="672"/>
      <c r="C161" s="672"/>
    </row>
    <row r="162" spans="1:4" ht="15.2" customHeight="1" thickBot="1" x14ac:dyDescent="0.25">
      <c r="A162" s="667" t="s">
        <v>265</v>
      </c>
      <c r="B162" s="667"/>
      <c r="C162" s="92" t="str">
        <f>C95</f>
        <v>Forintban</v>
      </c>
    </row>
    <row r="163" spans="1:4" ht="13.5" customHeight="1" thickBot="1" x14ac:dyDescent="0.25">
      <c r="A163" s="482">
        <v>1</v>
      </c>
      <c r="B163" s="560" t="s">
        <v>266</v>
      </c>
      <c r="C163" s="484">
        <f>+C67-C133</f>
        <v>-37808880</v>
      </c>
      <c r="D163" s="564"/>
    </row>
    <row r="164" spans="1:4" ht="12.75" thickBot="1" x14ac:dyDescent="0.25">
      <c r="A164" s="482" t="s">
        <v>21</v>
      </c>
      <c r="B164" s="562" t="s">
        <v>267</v>
      </c>
      <c r="C164" s="484">
        <f>C91-C158</f>
        <v>37808880</v>
      </c>
    </row>
  </sheetData>
  <mergeCells count="7">
    <mergeCell ref="A1:C1"/>
    <mergeCell ref="A162:B162"/>
    <mergeCell ref="A6:C6"/>
    <mergeCell ref="A7:B7"/>
    <mergeCell ref="A94:C94"/>
    <mergeCell ref="A95:B95"/>
    <mergeCell ref="A161:C1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E1"/>
    </sheetView>
  </sheetViews>
  <sheetFormatPr defaultRowHeight="15" x14ac:dyDescent="0.25"/>
  <cols>
    <col min="1" max="1" width="5.85546875" style="104" customWidth="1"/>
    <col min="2" max="2" width="53.5703125" style="107" customWidth="1"/>
    <col min="3" max="3" width="14" style="104" customWidth="1"/>
    <col min="4" max="4" width="47.28515625" style="104" customWidth="1"/>
    <col min="5" max="5" width="14" style="104" customWidth="1"/>
    <col min="6" max="255" width="9.140625" style="104"/>
    <col min="256" max="256" width="5.85546875" style="104" customWidth="1"/>
    <col min="257" max="257" width="47.28515625" style="104" customWidth="1"/>
    <col min="258" max="258" width="14" style="104" customWidth="1"/>
    <col min="259" max="259" width="47.28515625" style="104" customWidth="1"/>
    <col min="260" max="260" width="14" style="104" customWidth="1"/>
    <col min="261" max="261" width="4.140625" style="104" customWidth="1"/>
    <col min="262" max="511" width="9.140625" style="104"/>
    <col min="512" max="512" width="5.85546875" style="104" customWidth="1"/>
    <col min="513" max="513" width="47.28515625" style="104" customWidth="1"/>
    <col min="514" max="514" width="14" style="104" customWidth="1"/>
    <col min="515" max="515" width="47.28515625" style="104" customWidth="1"/>
    <col min="516" max="516" width="14" style="104" customWidth="1"/>
    <col min="517" max="517" width="4.140625" style="104" customWidth="1"/>
    <col min="518" max="767" width="9.140625" style="104"/>
    <col min="768" max="768" width="5.85546875" style="104" customWidth="1"/>
    <col min="769" max="769" width="47.28515625" style="104" customWidth="1"/>
    <col min="770" max="770" width="14" style="104" customWidth="1"/>
    <col min="771" max="771" width="47.28515625" style="104" customWidth="1"/>
    <col min="772" max="772" width="14" style="104" customWidth="1"/>
    <col min="773" max="773" width="4.140625" style="104" customWidth="1"/>
    <col min="774" max="1023" width="9.140625" style="104"/>
    <col min="1024" max="1024" width="5.85546875" style="104" customWidth="1"/>
    <col min="1025" max="1025" width="47.28515625" style="104" customWidth="1"/>
    <col min="1026" max="1026" width="14" style="104" customWidth="1"/>
    <col min="1027" max="1027" width="47.28515625" style="104" customWidth="1"/>
    <col min="1028" max="1028" width="14" style="104" customWidth="1"/>
    <col min="1029" max="1029" width="4.140625" style="104" customWidth="1"/>
    <col min="1030" max="1279" width="9.140625" style="104"/>
    <col min="1280" max="1280" width="5.85546875" style="104" customWidth="1"/>
    <col min="1281" max="1281" width="47.28515625" style="104" customWidth="1"/>
    <col min="1282" max="1282" width="14" style="104" customWidth="1"/>
    <col min="1283" max="1283" width="47.28515625" style="104" customWidth="1"/>
    <col min="1284" max="1284" width="14" style="104" customWidth="1"/>
    <col min="1285" max="1285" width="4.140625" style="104" customWidth="1"/>
    <col min="1286" max="1535" width="9.140625" style="104"/>
    <col min="1536" max="1536" width="5.85546875" style="104" customWidth="1"/>
    <col min="1537" max="1537" width="47.28515625" style="104" customWidth="1"/>
    <col min="1538" max="1538" width="14" style="104" customWidth="1"/>
    <col min="1539" max="1539" width="47.28515625" style="104" customWidth="1"/>
    <col min="1540" max="1540" width="14" style="104" customWidth="1"/>
    <col min="1541" max="1541" width="4.140625" style="104" customWidth="1"/>
    <col min="1542" max="1791" width="9.140625" style="104"/>
    <col min="1792" max="1792" width="5.85546875" style="104" customWidth="1"/>
    <col min="1793" max="1793" width="47.28515625" style="104" customWidth="1"/>
    <col min="1794" max="1794" width="14" style="104" customWidth="1"/>
    <col min="1795" max="1795" width="47.28515625" style="104" customWidth="1"/>
    <col min="1796" max="1796" width="14" style="104" customWidth="1"/>
    <col min="1797" max="1797" width="4.140625" style="104" customWidth="1"/>
    <col min="1798" max="2047" width="9.140625" style="104"/>
    <col min="2048" max="2048" width="5.85546875" style="104" customWidth="1"/>
    <col min="2049" max="2049" width="47.28515625" style="104" customWidth="1"/>
    <col min="2050" max="2050" width="14" style="104" customWidth="1"/>
    <col min="2051" max="2051" width="47.28515625" style="104" customWidth="1"/>
    <col min="2052" max="2052" width="14" style="104" customWidth="1"/>
    <col min="2053" max="2053" width="4.140625" style="104" customWidth="1"/>
    <col min="2054" max="2303" width="9.140625" style="104"/>
    <col min="2304" max="2304" width="5.85546875" style="104" customWidth="1"/>
    <col min="2305" max="2305" width="47.28515625" style="104" customWidth="1"/>
    <col min="2306" max="2306" width="14" style="104" customWidth="1"/>
    <col min="2307" max="2307" width="47.28515625" style="104" customWidth="1"/>
    <col min="2308" max="2308" width="14" style="104" customWidth="1"/>
    <col min="2309" max="2309" width="4.140625" style="104" customWidth="1"/>
    <col min="2310" max="2559" width="9.140625" style="104"/>
    <col min="2560" max="2560" width="5.85546875" style="104" customWidth="1"/>
    <col min="2561" max="2561" width="47.28515625" style="104" customWidth="1"/>
    <col min="2562" max="2562" width="14" style="104" customWidth="1"/>
    <col min="2563" max="2563" width="47.28515625" style="104" customWidth="1"/>
    <col min="2564" max="2564" width="14" style="104" customWidth="1"/>
    <col min="2565" max="2565" width="4.140625" style="104" customWidth="1"/>
    <col min="2566" max="2815" width="9.140625" style="104"/>
    <col min="2816" max="2816" width="5.85546875" style="104" customWidth="1"/>
    <col min="2817" max="2817" width="47.28515625" style="104" customWidth="1"/>
    <col min="2818" max="2818" width="14" style="104" customWidth="1"/>
    <col min="2819" max="2819" width="47.28515625" style="104" customWidth="1"/>
    <col min="2820" max="2820" width="14" style="104" customWidth="1"/>
    <col min="2821" max="2821" width="4.140625" style="104" customWidth="1"/>
    <col min="2822" max="3071" width="9.140625" style="104"/>
    <col min="3072" max="3072" width="5.85546875" style="104" customWidth="1"/>
    <col min="3073" max="3073" width="47.28515625" style="104" customWidth="1"/>
    <col min="3074" max="3074" width="14" style="104" customWidth="1"/>
    <col min="3075" max="3075" width="47.28515625" style="104" customWidth="1"/>
    <col min="3076" max="3076" width="14" style="104" customWidth="1"/>
    <col min="3077" max="3077" width="4.140625" style="104" customWidth="1"/>
    <col min="3078" max="3327" width="9.140625" style="104"/>
    <col min="3328" max="3328" width="5.85546875" style="104" customWidth="1"/>
    <col min="3329" max="3329" width="47.28515625" style="104" customWidth="1"/>
    <col min="3330" max="3330" width="14" style="104" customWidth="1"/>
    <col min="3331" max="3331" width="47.28515625" style="104" customWidth="1"/>
    <col min="3332" max="3332" width="14" style="104" customWidth="1"/>
    <col min="3333" max="3333" width="4.140625" style="104" customWidth="1"/>
    <col min="3334" max="3583" width="9.140625" style="104"/>
    <col min="3584" max="3584" width="5.85546875" style="104" customWidth="1"/>
    <col min="3585" max="3585" width="47.28515625" style="104" customWidth="1"/>
    <col min="3586" max="3586" width="14" style="104" customWidth="1"/>
    <col min="3587" max="3587" width="47.28515625" style="104" customWidth="1"/>
    <col min="3588" max="3588" width="14" style="104" customWidth="1"/>
    <col min="3589" max="3589" width="4.140625" style="104" customWidth="1"/>
    <col min="3590" max="3839" width="9.140625" style="104"/>
    <col min="3840" max="3840" width="5.85546875" style="104" customWidth="1"/>
    <col min="3841" max="3841" width="47.28515625" style="104" customWidth="1"/>
    <col min="3842" max="3842" width="14" style="104" customWidth="1"/>
    <col min="3843" max="3843" width="47.28515625" style="104" customWidth="1"/>
    <col min="3844" max="3844" width="14" style="104" customWidth="1"/>
    <col min="3845" max="3845" width="4.140625" style="104" customWidth="1"/>
    <col min="3846" max="4095" width="9.140625" style="104"/>
    <col min="4096" max="4096" width="5.85546875" style="104" customWidth="1"/>
    <col min="4097" max="4097" width="47.28515625" style="104" customWidth="1"/>
    <col min="4098" max="4098" width="14" style="104" customWidth="1"/>
    <col min="4099" max="4099" width="47.28515625" style="104" customWidth="1"/>
    <col min="4100" max="4100" width="14" style="104" customWidth="1"/>
    <col min="4101" max="4101" width="4.140625" style="104" customWidth="1"/>
    <col min="4102" max="4351" width="9.140625" style="104"/>
    <col min="4352" max="4352" width="5.85546875" style="104" customWidth="1"/>
    <col min="4353" max="4353" width="47.28515625" style="104" customWidth="1"/>
    <col min="4354" max="4354" width="14" style="104" customWidth="1"/>
    <col min="4355" max="4355" width="47.28515625" style="104" customWidth="1"/>
    <col min="4356" max="4356" width="14" style="104" customWidth="1"/>
    <col min="4357" max="4357" width="4.140625" style="104" customWidth="1"/>
    <col min="4358" max="4607" width="9.140625" style="104"/>
    <col min="4608" max="4608" width="5.85546875" style="104" customWidth="1"/>
    <col min="4609" max="4609" width="47.28515625" style="104" customWidth="1"/>
    <col min="4610" max="4610" width="14" style="104" customWidth="1"/>
    <col min="4611" max="4611" width="47.28515625" style="104" customWidth="1"/>
    <col min="4612" max="4612" width="14" style="104" customWidth="1"/>
    <col min="4613" max="4613" width="4.140625" style="104" customWidth="1"/>
    <col min="4614" max="4863" width="9.140625" style="104"/>
    <col min="4864" max="4864" width="5.85546875" style="104" customWidth="1"/>
    <col min="4865" max="4865" width="47.28515625" style="104" customWidth="1"/>
    <col min="4866" max="4866" width="14" style="104" customWidth="1"/>
    <col min="4867" max="4867" width="47.28515625" style="104" customWidth="1"/>
    <col min="4868" max="4868" width="14" style="104" customWidth="1"/>
    <col min="4869" max="4869" width="4.140625" style="104" customWidth="1"/>
    <col min="4870" max="5119" width="9.140625" style="104"/>
    <col min="5120" max="5120" width="5.85546875" style="104" customWidth="1"/>
    <col min="5121" max="5121" width="47.28515625" style="104" customWidth="1"/>
    <col min="5122" max="5122" width="14" style="104" customWidth="1"/>
    <col min="5123" max="5123" width="47.28515625" style="104" customWidth="1"/>
    <col min="5124" max="5124" width="14" style="104" customWidth="1"/>
    <col min="5125" max="5125" width="4.140625" style="104" customWidth="1"/>
    <col min="5126" max="5375" width="9.140625" style="104"/>
    <col min="5376" max="5376" width="5.85546875" style="104" customWidth="1"/>
    <col min="5377" max="5377" width="47.28515625" style="104" customWidth="1"/>
    <col min="5378" max="5378" width="14" style="104" customWidth="1"/>
    <col min="5379" max="5379" width="47.28515625" style="104" customWidth="1"/>
    <col min="5380" max="5380" width="14" style="104" customWidth="1"/>
    <col min="5381" max="5381" width="4.140625" style="104" customWidth="1"/>
    <col min="5382" max="5631" width="9.140625" style="104"/>
    <col min="5632" max="5632" width="5.85546875" style="104" customWidth="1"/>
    <col min="5633" max="5633" width="47.28515625" style="104" customWidth="1"/>
    <col min="5634" max="5634" width="14" style="104" customWidth="1"/>
    <col min="5635" max="5635" width="47.28515625" style="104" customWidth="1"/>
    <col min="5636" max="5636" width="14" style="104" customWidth="1"/>
    <col min="5637" max="5637" width="4.140625" style="104" customWidth="1"/>
    <col min="5638" max="5887" width="9.140625" style="104"/>
    <col min="5888" max="5888" width="5.85546875" style="104" customWidth="1"/>
    <col min="5889" max="5889" width="47.28515625" style="104" customWidth="1"/>
    <col min="5890" max="5890" width="14" style="104" customWidth="1"/>
    <col min="5891" max="5891" width="47.28515625" style="104" customWidth="1"/>
    <col min="5892" max="5892" width="14" style="104" customWidth="1"/>
    <col min="5893" max="5893" width="4.140625" style="104" customWidth="1"/>
    <col min="5894" max="6143" width="9.140625" style="104"/>
    <col min="6144" max="6144" width="5.85546875" style="104" customWidth="1"/>
    <col min="6145" max="6145" width="47.28515625" style="104" customWidth="1"/>
    <col min="6146" max="6146" width="14" style="104" customWidth="1"/>
    <col min="6147" max="6147" width="47.28515625" style="104" customWidth="1"/>
    <col min="6148" max="6148" width="14" style="104" customWidth="1"/>
    <col min="6149" max="6149" width="4.140625" style="104" customWidth="1"/>
    <col min="6150" max="6399" width="9.140625" style="104"/>
    <col min="6400" max="6400" width="5.85546875" style="104" customWidth="1"/>
    <col min="6401" max="6401" width="47.28515625" style="104" customWidth="1"/>
    <col min="6402" max="6402" width="14" style="104" customWidth="1"/>
    <col min="6403" max="6403" width="47.28515625" style="104" customWidth="1"/>
    <col min="6404" max="6404" width="14" style="104" customWidth="1"/>
    <col min="6405" max="6405" width="4.140625" style="104" customWidth="1"/>
    <col min="6406" max="6655" width="9.140625" style="104"/>
    <col min="6656" max="6656" width="5.85546875" style="104" customWidth="1"/>
    <col min="6657" max="6657" width="47.28515625" style="104" customWidth="1"/>
    <col min="6658" max="6658" width="14" style="104" customWidth="1"/>
    <col min="6659" max="6659" width="47.28515625" style="104" customWidth="1"/>
    <col min="6660" max="6660" width="14" style="104" customWidth="1"/>
    <col min="6661" max="6661" width="4.140625" style="104" customWidth="1"/>
    <col min="6662" max="6911" width="9.140625" style="104"/>
    <col min="6912" max="6912" width="5.85546875" style="104" customWidth="1"/>
    <col min="6913" max="6913" width="47.28515625" style="104" customWidth="1"/>
    <col min="6914" max="6914" width="14" style="104" customWidth="1"/>
    <col min="6915" max="6915" width="47.28515625" style="104" customWidth="1"/>
    <col min="6916" max="6916" width="14" style="104" customWidth="1"/>
    <col min="6917" max="6917" width="4.140625" style="104" customWidth="1"/>
    <col min="6918" max="7167" width="9.140625" style="104"/>
    <col min="7168" max="7168" width="5.85546875" style="104" customWidth="1"/>
    <col min="7169" max="7169" width="47.28515625" style="104" customWidth="1"/>
    <col min="7170" max="7170" width="14" style="104" customWidth="1"/>
    <col min="7171" max="7171" width="47.28515625" style="104" customWidth="1"/>
    <col min="7172" max="7172" width="14" style="104" customWidth="1"/>
    <col min="7173" max="7173" width="4.140625" style="104" customWidth="1"/>
    <col min="7174" max="7423" width="9.140625" style="104"/>
    <col min="7424" max="7424" width="5.85546875" style="104" customWidth="1"/>
    <col min="7425" max="7425" width="47.28515625" style="104" customWidth="1"/>
    <col min="7426" max="7426" width="14" style="104" customWidth="1"/>
    <col min="7427" max="7427" width="47.28515625" style="104" customWidth="1"/>
    <col min="7428" max="7428" width="14" style="104" customWidth="1"/>
    <col min="7429" max="7429" width="4.140625" style="104" customWidth="1"/>
    <col min="7430" max="7679" width="9.140625" style="104"/>
    <col min="7680" max="7680" width="5.85546875" style="104" customWidth="1"/>
    <col min="7681" max="7681" width="47.28515625" style="104" customWidth="1"/>
    <col min="7682" max="7682" width="14" style="104" customWidth="1"/>
    <col min="7683" max="7683" width="47.28515625" style="104" customWidth="1"/>
    <col min="7684" max="7684" width="14" style="104" customWidth="1"/>
    <col min="7685" max="7685" width="4.140625" style="104" customWidth="1"/>
    <col min="7686" max="7935" width="9.140625" style="104"/>
    <col min="7936" max="7936" width="5.85546875" style="104" customWidth="1"/>
    <col min="7937" max="7937" width="47.28515625" style="104" customWidth="1"/>
    <col min="7938" max="7938" width="14" style="104" customWidth="1"/>
    <col min="7939" max="7939" width="47.28515625" style="104" customWidth="1"/>
    <col min="7940" max="7940" width="14" style="104" customWidth="1"/>
    <col min="7941" max="7941" width="4.140625" style="104" customWidth="1"/>
    <col min="7942" max="8191" width="9.140625" style="104"/>
    <col min="8192" max="8192" width="5.85546875" style="104" customWidth="1"/>
    <col min="8193" max="8193" width="47.28515625" style="104" customWidth="1"/>
    <col min="8194" max="8194" width="14" style="104" customWidth="1"/>
    <col min="8195" max="8195" width="47.28515625" style="104" customWidth="1"/>
    <col min="8196" max="8196" width="14" style="104" customWidth="1"/>
    <col min="8197" max="8197" width="4.140625" style="104" customWidth="1"/>
    <col min="8198" max="8447" width="9.140625" style="104"/>
    <col min="8448" max="8448" width="5.85546875" style="104" customWidth="1"/>
    <col min="8449" max="8449" width="47.28515625" style="104" customWidth="1"/>
    <col min="8450" max="8450" width="14" style="104" customWidth="1"/>
    <col min="8451" max="8451" width="47.28515625" style="104" customWidth="1"/>
    <col min="8452" max="8452" width="14" style="104" customWidth="1"/>
    <col min="8453" max="8453" width="4.140625" style="104" customWidth="1"/>
    <col min="8454" max="8703" width="9.140625" style="104"/>
    <col min="8704" max="8704" width="5.85546875" style="104" customWidth="1"/>
    <col min="8705" max="8705" width="47.28515625" style="104" customWidth="1"/>
    <col min="8706" max="8706" width="14" style="104" customWidth="1"/>
    <col min="8707" max="8707" width="47.28515625" style="104" customWidth="1"/>
    <col min="8708" max="8708" width="14" style="104" customWidth="1"/>
    <col min="8709" max="8709" width="4.140625" style="104" customWidth="1"/>
    <col min="8710" max="8959" width="9.140625" style="104"/>
    <col min="8960" max="8960" width="5.85546875" style="104" customWidth="1"/>
    <col min="8961" max="8961" width="47.28515625" style="104" customWidth="1"/>
    <col min="8962" max="8962" width="14" style="104" customWidth="1"/>
    <col min="8963" max="8963" width="47.28515625" style="104" customWidth="1"/>
    <col min="8964" max="8964" width="14" style="104" customWidth="1"/>
    <col min="8965" max="8965" width="4.140625" style="104" customWidth="1"/>
    <col min="8966" max="9215" width="9.140625" style="104"/>
    <col min="9216" max="9216" width="5.85546875" style="104" customWidth="1"/>
    <col min="9217" max="9217" width="47.28515625" style="104" customWidth="1"/>
    <col min="9218" max="9218" width="14" style="104" customWidth="1"/>
    <col min="9219" max="9219" width="47.28515625" style="104" customWidth="1"/>
    <col min="9220" max="9220" width="14" style="104" customWidth="1"/>
    <col min="9221" max="9221" width="4.140625" style="104" customWidth="1"/>
    <col min="9222" max="9471" width="9.140625" style="104"/>
    <col min="9472" max="9472" width="5.85546875" style="104" customWidth="1"/>
    <col min="9473" max="9473" width="47.28515625" style="104" customWidth="1"/>
    <col min="9474" max="9474" width="14" style="104" customWidth="1"/>
    <col min="9475" max="9475" width="47.28515625" style="104" customWidth="1"/>
    <col min="9476" max="9476" width="14" style="104" customWidth="1"/>
    <col min="9477" max="9477" width="4.140625" style="104" customWidth="1"/>
    <col min="9478" max="9727" width="9.140625" style="104"/>
    <col min="9728" max="9728" width="5.85546875" style="104" customWidth="1"/>
    <col min="9729" max="9729" width="47.28515625" style="104" customWidth="1"/>
    <col min="9730" max="9730" width="14" style="104" customWidth="1"/>
    <col min="9731" max="9731" width="47.28515625" style="104" customWidth="1"/>
    <col min="9732" max="9732" width="14" style="104" customWidth="1"/>
    <col min="9733" max="9733" width="4.140625" style="104" customWidth="1"/>
    <col min="9734" max="9983" width="9.140625" style="104"/>
    <col min="9984" max="9984" width="5.85546875" style="104" customWidth="1"/>
    <col min="9985" max="9985" width="47.28515625" style="104" customWidth="1"/>
    <col min="9986" max="9986" width="14" style="104" customWidth="1"/>
    <col min="9987" max="9987" width="47.28515625" style="104" customWidth="1"/>
    <col min="9988" max="9988" width="14" style="104" customWidth="1"/>
    <col min="9989" max="9989" width="4.140625" style="104" customWidth="1"/>
    <col min="9990" max="10239" width="9.140625" style="104"/>
    <col min="10240" max="10240" width="5.85546875" style="104" customWidth="1"/>
    <col min="10241" max="10241" width="47.28515625" style="104" customWidth="1"/>
    <col min="10242" max="10242" width="14" style="104" customWidth="1"/>
    <col min="10243" max="10243" width="47.28515625" style="104" customWidth="1"/>
    <col min="10244" max="10244" width="14" style="104" customWidth="1"/>
    <col min="10245" max="10245" width="4.140625" style="104" customWidth="1"/>
    <col min="10246" max="10495" width="9.140625" style="104"/>
    <col min="10496" max="10496" width="5.85546875" style="104" customWidth="1"/>
    <col min="10497" max="10497" width="47.28515625" style="104" customWidth="1"/>
    <col min="10498" max="10498" width="14" style="104" customWidth="1"/>
    <col min="10499" max="10499" width="47.28515625" style="104" customWidth="1"/>
    <col min="10500" max="10500" width="14" style="104" customWidth="1"/>
    <col min="10501" max="10501" width="4.140625" style="104" customWidth="1"/>
    <col min="10502" max="10751" width="9.140625" style="104"/>
    <col min="10752" max="10752" width="5.85546875" style="104" customWidth="1"/>
    <col min="10753" max="10753" width="47.28515625" style="104" customWidth="1"/>
    <col min="10754" max="10754" width="14" style="104" customWidth="1"/>
    <col min="10755" max="10755" width="47.28515625" style="104" customWidth="1"/>
    <col min="10756" max="10756" width="14" style="104" customWidth="1"/>
    <col min="10757" max="10757" width="4.140625" style="104" customWidth="1"/>
    <col min="10758" max="11007" width="9.140625" style="104"/>
    <col min="11008" max="11008" width="5.85546875" style="104" customWidth="1"/>
    <col min="11009" max="11009" width="47.28515625" style="104" customWidth="1"/>
    <col min="11010" max="11010" width="14" style="104" customWidth="1"/>
    <col min="11011" max="11011" width="47.28515625" style="104" customWidth="1"/>
    <col min="11012" max="11012" width="14" style="104" customWidth="1"/>
    <col min="11013" max="11013" width="4.140625" style="104" customWidth="1"/>
    <col min="11014" max="11263" width="9.140625" style="104"/>
    <col min="11264" max="11264" width="5.85546875" style="104" customWidth="1"/>
    <col min="11265" max="11265" width="47.28515625" style="104" customWidth="1"/>
    <col min="11266" max="11266" width="14" style="104" customWidth="1"/>
    <col min="11267" max="11267" width="47.28515625" style="104" customWidth="1"/>
    <col min="11268" max="11268" width="14" style="104" customWidth="1"/>
    <col min="11269" max="11269" width="4.140625" style="104" customWidth="1"/>
    <col min="11270" max="11519" width="9.140625" style="104"/>
    <col min="11520" max="11520" width="5.85546875" style="104" customWidth="1"/>
    <col min="11521" max="11521" width="47.28515625" style="104" customWidth="1"/>
    <col min="11522" max="11522" width="14" style="104" customWidth="1"/>
    <col min="11523" max="11523" width="47.28515625" style="104" customWidth="1"/>
    <col min="11524" max="11524" width="14" style="104" customWidth="1"/>
    <col min="11525" max="11525" width="4.140625" style="104" customWidth="1"/>
    <col min="11526" max="11775" width="9.140625" style="104"/>
    <col min="11776" max="11776" width="5.85546875" style="104" customWidth="1"/>
    <col min="11777" max="11777" width="47.28515625" style="104" customWidth="1"/>
    <col min="11778" max="11778" width="14" style="104" customWidth="1"/>
    <col min="11779" max="11779" width="47.28515625" style="104" customWidth="1"/>
    <col min="11780" max="11780" width="14" style="104" customWidth="1"/>
    <col min="11781" max="11781" width="4.140625" style="104" customWidth="1"/>
    <col min="11782" max="12031" width="9.140625" style="104"/>
    <col min="12032" max="12032" width="5.85546875" style="104" customWidth="1"/>
    <col min="12033" max="12033" width="47.28515625" style="104" customWidth="1"/>
    <col min="12034" max="12034" width="14" style="104" customWidth="1"/>
    <col min="12035" max="12035" width="47.28515625" style="104" customWidth="1"/>
    <col min="12036" max="12036" width="14" style="104" customWidth="1"/>
    <col min="12037" max="12037" width="4.140625" style="104" customWidth="1"/>
    <col min="12038" max="12287" width="9.140625" style="104"/>
    <col min="12288" max="12288" width="5.85546875" style="104" customWidth="1"/>
    <col min="12289" max="12289" width="47.28515625" style="104" customWidth="1"/>
    <col min="12290" max="12290" width="14" style="104" customWidth="1"/>
    <col min="12291" max="12291" width="47.28515625" style="104" customWidth="1"/>
    <col min="12292" max="12292" width="14" style="104" customWidth="1"/>
    <col min="12293" max="12293" width="4.140625" style="104" customWidth="1"/>
    <col min="12294" max="12543" width="9.140625" style="104"/>
    <col min="12544" max="12544" width="5.85546875" style="104" customWidth="1"/>
    <col min="12545" max="12545" width="47.28515625" style="104" customWidth="1"/>
    <col min="12546" max="12546" width="14" style="104" customWidth="1"/>
    <col min="12547" max="12547" width="47.28515625" style="104" customWidth="1"/>
    <col min="12548" max="12548" width="14" style="104" customWidth="1"/>
    <col min="12549" max="12549" width="4.140625" style="104" customWidth="1"/>
    <col min="12550" max="12799" width="9.140625" style="104"/>
    <col min="12800" max="12800" width="5.85546875" style="104" customWidth="1"/>
    <col min="12801" max="12801" width="47.28515625" style="104" customWidth="1"/>
    <col min="12802" max="12802" width="14" style="104" customWidth="1"/>
    <col min="12803" max="12803" width="47.28515625" style="104" customWidth="1"/>
    <col min="12804" max="12804" width="14" style="104" customWidth="1"/>
    <col min="12805" max="12805" width="4.140625" style="104" customWidth="1"/>
    <col min="12806" max="13055" width="9.140625" style="104"/>
    <col min="13056" max="13056" width="5.85546875" style="104" customWidth="1"/>
    <col min="13057" max="13057" width="47.28515625" style="104" customWidth="1"/>
    <col min="13058" max="13058" width="14" style="104" customWidth="1"/>
    <col min="13059" max="13059" width="47.28515625" style="104" customWidth="1"/>
    <col min="13060" max="13060" width="14" style="104" customWidth="1"/>
    <col min="13061" max="13061" width="4.140625" style="104" customWidth="1"/>
    <col min="13062" max="13311" width="9.140625" style="104"/>
    <col min="13312" max="13312" width="5.85546875" style="104" customWidth="1"/>
    <col min="13313" max="13313" width="47.28515625" style="104" customWidth="1"/>
    <col min="13314" max="13314" width="14" style="104" customWidth="1"/>
    <col min="13315" max="13315" width="47.28515625" style="104" customWidth="1"/>
    <col min="13316" max="13316" width="14" style="104" customWidth="1"/>
    <col min="13317" max="13317" width="4.140625" style="104" customWidth="1"/>
    <col min="13318" max="13567" width="9.140625" style="104"/>
    <col min="13568" max="13568" width="5.85546875" style="104" customWidth="1"/>
    <col min="13569" max="13569" width="47.28515625" style="104" customWidth="1"/>
    <col min="13570" max="13570" width="14" style="104" customWidth="1"/>
    <col min="13571" max="13571" width="47.28515625" style="104" customWidth="1"/>
    <col min="13572" max="13572" width="14" style="104" customWidth="1"/>
    <col min="13573" max="13573" width="4.140625" style="104" customWidth="1"/>
    <col min="13574" max="13823" width="9.140625" style="104"/>
    <col min="13824" max="13824" width="5.85546875" style="104" customWidth="1"/>
    <col min="13825" max="13825" width="47.28515625" style="104" customWidth="1"/>
    <col min="13826" max="13826" width="14" style="104" customWidth="1"/>
    <col min="13827" max="13827" width="47.28515625" style="104" customWidth="1"/>
    <col min="13828" max="13828" width="14" style="104" customWidth="1"/>
    <col min="13829" max="13829" width="4.140625" style="104" customWidth="1"/>
    <col min="13830" max="14079" width="9.140625" style="104"/>
    <col min="14080" max="14080" width="5.85546875" style="104" customWidth="1"/>
    <col min="14081" max="14081" width="47.28515625" style="104" customWidth="1"/>
    <col min="14082" max="14082" width="14" style="104" customWidth="1"/>
    <col min="14083" max="14083" width="47.28515625" style="104" customWidth="1"/>
    <col min="14084" max="14084" width="14" style="104" customWidth="1"/>
    <col min="14085" max="14085" width="4.140625" style="104" customWidth="1"/>
    <col min="14086" max="14335" width="9.140625" style="104"/>
    <col min="14336" max="14336" width="5.85546875" style="104" customWidth="1"/>
    <col min="14337" max="14337" width="47.28515625" style="104" customWidth="1"/>
    <col min="14338" max="14338" width="14" style="104" customWidth="1"/>
    <col min="14339" max="14339" width="47.28515625" style="104" customWidth="1"/>
    <col min="14340" max="14340" width="14" style="104" customWidth="1"/>
    <col min="14341" max="14341" width="4.140625" style="104" customWidth="1"/>
    <col min="14342" max="14591" width="9.140625" style="104"/>
    <col min="14592" max="14592" width="5.85546875" style="104" customWidth="1"/>
    <col min="14593" max="14593" width="47.28515625" style="104" customWidth="1"/>
    <col min="14594" max="14594" width="14" style="104" customWidth="1"/>
    <col min="14595" max="14595" width="47.28515625" style="104" customWidth="1"/>
    <col min="14596" max="14596" width="14" style="104" customWidth="1"/>
    <col min="14597" max="14597" width="4.140625" style="104" customWidth="1"/>
    <col min="14598" max="14847" width="9.140625" style="104"/>
    <col min="14848" max="14848" width="5.85546875" style="104" customWidth="1"/>
    <col min="14849" max="14849" width="47.28515625" style="104" customWidth="1"/>
    <col min="14850" max="14850" width="14" style="104" customWidth="1"/>
    <col min="14851" max="14851" width="47.28515625" style="104" customWidth="1"/>
    <col min="14852" max="14852" width="14" style="104" customWidth="1"/>
    <col min="14853" max="14853" width="4.140625" style="104" customWidth="1"/>
    <col min="14854" max="15103" width="9.140625" style="104"/>
    <col min="15104" max="15104" width="5.85546875" style="104" customWidth="1"/>
    <col min="15105" max="15105" width="47.28515625" style="104" customWidth="1"/>
    <col min="15106" max="15106" width="14" style="104" customWidth="1"/>
    <col min="15107" max="15107" width="47.28515625" style="104" customWidth="1"/>
    <col min="15108" max="15108" width="14" style="104" customWidth="1"/>
    <col min="15109" max="15109" width="4.140625" style="104" customWidth="1"/>
    <col min="15110" max="15359" width="9.140625" style="104"/>
    <col min="15360" max="15360" width="5.85546875" style="104" customWidth="1"/>
    <col min="15361" max="15361" width="47.28515625" style="104" customWidth="1"/>
    <col min="15362" max="15362" width="14" style="104" customWidth="1"/>
    <col min="15363" max="15363" width="47.28515625" style="104" customWidth="1"/>
    <col min="15364" max="15364" width="14" style="104" customWidth="1"/>
    <col min="15365" max="15365" width="4.140625" style="104" customWidth="1"/>
    <col min="15366" max="15615" width="9.140625" style="104"/>
    <col min="15616" max="15616" width="5.85546875" style="104" customWidth="1"/>
    <col min="15617" max="15617" width="47.28515625" style="104" customWidth="1"/>
    <col min="15618" max="15618" width="14" style="104" customWidth="1"/>
    <col min="15619" max="15619" width="47.28515625" style="104" customWidth="1"/>
    <col min="15620" max="15620" width="14" style="104" customWidth="1"/>
    <col min="15621" max="15621" width="4.140625" style="104" customWidth="1"/>
    <col min="15622" max="15871" width="9.140625" style="104"/>
    <col min="15872" max="15872" width="5.85546875" style="104" customWidth="1"/>
    <col min="15873" max="15873" width="47.28515625" style="104" customWidth="1"/>
    <col min="15874" max="15874" width="14" style="104" customWidth="1"/>
    <col min="15875" max="15875" width="47.28515625" style="104" customWidth="1"/>
    <col min="15876" max="15876" width="14" style="104" customWidth="1"/>
    <col min="15877" max="15877" width="4.140625" style="104" customWidth="1"/>
    <col min="15878" max="16127" width="9.140625" style="104"/>
    <col min="16128" max="16128" width="5.85546875" style="104" customWidth="1"/>
    <col min="16129" max="16129" width="47.28515625" style="104" customWidth="1"/>
    <col min="16130" max="16130" width="14" style="104" customWidth="1"/>
    <col min="16131" max="16131" width="47.28515625" style="104" customWidth="1"/>
    <col min="16132" max="16132" width="14" style="104" customWidth="1"/>
    <col min="16133" max="16133" width="4.140625" style="104" customWidth="1"/>
    <col min="16134" max="16384" width="9.140625" style="104"/>
  </cols>
  <sheetData>
    <row r="1" spans="1:5" s="568" customFormat="1" ht="20.25" customHeight="1" x14ac:dyDescent="0.25">
      <c r="A1" s="682" t="s">
        <v>567</v>
      </c>
      <c r="B1" s="682"/>
      <c r="C1" s="682"/>
      <c r="D1" s="682"/>
      <c r="E1" s="682"/>
    </row>
    <row r="2" spans="1:5" ht="39.75" customHeight="1" x14ac:dyDescent="0.25">
      <c r="B2" s="105" t="s">
        <v>271</v>
      </c>
      <c r="C2" s="106"/>
      <c r="D2" s="106"/>
      <c r="E2" s="106"/>
    </row>
    <row r="3" spans="1:5" ht="15.75" thickBot="1" x14ac:dyDescent="0.3">
      <c r="E3" s="108" t="s">
        <v>545</v>
      </c>
    </row>
    <row r="4" spans="1:5" ht="18" customHeight="1" thickBot="1" x14ac:dyDescent="0.3">
      <c r="A4" s="679" t="s">
        <v>3</v>
      </c>
      <c r="B4" s="109" t="s">
        <v>272</v>
      </c>
      <c r="C4" s="110"/>
      <c r="D4" s="109" t="s">
        <v>273</v>
      </c>
      <c r="E4" s="111"/>
    </row>
    <row r="5" spans="1:5" s="115" customFormat="1" ht="35.25" customHeight="1" thickBot="1" x14ac:dyDescent="0.3">
      <c r="A5" s="680"/>
      <c r="B5" s="112" t="s">
        <v>274</v>
      </c>
      <c r="C5" s="113" t="str">
        <f>+'[1]KV_1.1.sz.mell.'!C8</f>
        <v>2021. évi előirányzat</v>
      </c>
      <c r="D5" s="112" t="s">
        <v>274</v>
      </c>
      <c r="E5" s="114" t="str">
        <f>+C5</f>
        <v>2021. évi előirányzat</v>
      </c>
    </row>
    <row r="6" spans="1:5" s="120" customFormat="1" ht="12" customHeight="1" thickBot="1" x14ac:dyDescent="0.3">
      <c r="A6" s="116"/>
      <c r="B6" s="117" t="s">
        <v>5</v>
      </c>
      <c r="C6" s="118" t="s">
        <v>6</v>
      </c>
      <c r="D6" s="117" t="s">
        <v>275</v>
      </c>
      <c r="E6" s="119" t="s">
        <v>276</v>
      </c>
    </row>
    <row r="7" spans="1:5" ht="12.95" customHeight="1" x14ac:dyDescent="0.25">
      <c r="A7" s="121" t="s">
        <v>7</v>
      </c>
      <c r="B7" s="122" t="s">
        <v>277</v>
      </c>
      <c r="C7" s="123">
        <v>618286390</v>
      </c>
      <c r="D7" s="122" t="s">
        <v>278</v>
      </c>
      <c r="E7" s="124">
        <v>469800621</v>
      </c>
    </row>
    <row r="8" spans="1:5" ht="12.95" customHeight="1" x14ac:dyDescent="0.25">
      <c r="A8" s="125" t="s">
        <v>21</v>
      </c>
      <c r="B8" s="126" t="s">
        <v>279</v>
      </c>
      <c r="C8" s="127"/>
      <c r="D8" s="126" t="s">
        <v>178</v>
      </c>
      <c r="E8" s="128">
        <v>56718626</v>
      </c>
    </row>
    <row r="9" spans="1:5" ht="12.95" customHeight="1" x14ac:dyDescent="0.25">
      <c r="A9" s="125" t="s">
        <v>35</v>
      </c>
      <c r="B9" s="126" t="s">
        <v>280</v>
      </c>
      <c r="C9" s="127"/>
      <c r="D9" s="126" t="s">
        <v>281</v>
      </c>
      <c r="E9" s="128">
        <v>346982791</v>
      </c>
    </row>
    <row r="10" spans="1:5" ht="12.95" customHeight="1" x14ac:dyDescent="0.25">
      <c r="A10" s="125" t="s">
        <v>232</v>
      </c>
      <c r="B10" s="126" t="s">
        <v>282</v>
      </c>
      <c r="C10" s="127">
        <v>28000000</v>
      </c>
      <c r="D10" s="126" t="s">
        <v>180</v>
      </c>
      <c r="E10" s="128">
        <v>40286000</v>
      </c>
    </row>
    <row r="11" spans="1:5" ht="12.95" customHeight="1" x14ac:dyDescent="0.25">
      <c r="A11" s="125" t="s">
        <v>65</v>
      </c>
      <c r="B11" s="129" t="s">
        <v>283</v>
      </c>
      <c r="C11" s="127">
        <v>143847894</v>
      </c>
      <c r="D11" s="126" t="s">
        <v>182</v>
      </c>
      <c r="E11" s="128">
        <v>230718069</v>
      </c>
    </row>
    <row r="12" spans="1:5" ht="12.95" customHeight="1" x14ac:dyDescent="0.25">
      <c r="A12" s="125" t="s">
        <v>89</v>
      </c>
      <c r="B12" s="126" t="s">
        <v>284</v>
      </c>
      <c r="C12" s="130">
        <v>310041593</v>
      </c>
      <c r="D12" s="126" t="s">
        <v>207</v>
      </c>
      <c r="E12" s="128"/>
    </row>
    <row r="13" spans="1:5" ht="12.95" customHeight="1" x14ac:dyDescent="0.25">
      <c r="A13" s="125" t="s">
        <v>249</v>
      </c>
      <c r="B13" s="126" t="s">
        <v>285</v>
      </c>
      <c r="C13" s="127"/>
      <c r="D13" s="131"/>
      <c r="E13" s="128"/>
    </row>
    <row r="14" spans="1:5" ht="12.95" customHeight="1" x14ac:dyDescent="0.25">
      <c r="A14" s="125" t="s">
        <v>111</v>
      </c>
      <c r="B14" s="131"/>
      <c r="C14" s="127"/>
      <c r="D14" s="131"/>
      <c r="E14" s="128"/>
    </row>
    <row r="15" spans="1:5" ht="12.95" customHeight="1" x14ac:dyDescent="0.25">
      <c r="A15" s="125" t="s">
        <v>258</v>
      </c>
      <c r="B15" s="132"/>
      <c r="C15" s="130"/>
      <c r="D15" s="131"/>
      <c r="E15" s="128"/>
    </row>
    <row r="16" spans="1:5" ht="12.95" customHeight="1" x14ac:dyDescent="0.25">
      <c r="A16" s="125" t="s">
        <v>260</v>
      </c>
      <c r="B16" s="131"/>
      <c r="C16" s="127"/>
      <c r="D16" s="131"/>
      <c r="E16" s="128"/>
    </row>
    <row r="17" spans="1:5" ht="12.95" customHeight="1" x14ac:dyDescent="0.25">
      <c r="A17" s="125" t="s">
        <v>262</v>
      </c>
      <c r="B17" s="131"/>
      <c r="C17" s="127"/>
      <c r="D17" s="131"/>
      <c r="E17" s="128"/>
    </row>
    <row r="18" spans="1:5" ht="12.95" customHeight="1" thickBot="1" x14ac:dyDescent="0.3">
      <c r="A18" s="125" t="s">
        <v>286</v>
      </c>
      <c r="B18" s="133"/>
      <c r="C18" s="134"/>
      <c r="D18" s="131"/>
      <c r="E18" s="135"/>
    </row>
    <row r="19" spans="1:5" ht="15.75" thickBot="1" x14ac:dyDescent="0.3">
      <c r="A19" s="136" t="s">
        <v>287</v>
      </c>
      <c r="B19" s="137" t="s">
        <v>288</v>
      </c>
      <c r="C19" s="138">
        <f>C7+C8+C10+C11+C12+C14+C15+C16+C17+C18</f>
        <v>1100175877</v>
      </c>
      <c r="D19" s="137" t="s">
        <v>289</v>
      </c>
      <c r="E19" s="139">
        <f>SUM(E7:E18)</f>
        <v>1144506107</v>
      </c>
    </row>
    <row r="20" spans="1:5" x14ac:dyDescent="0.25">
      <c r="A20" s="140" t="s">
        <v>290</v>
      </c>
      <c r="B20" s="141" t="s">
        <v>291</v>
      </c>
      <c r="C20" s="142">
        <f>SUM(C21:C24)</f>
        <v>99185214</v>
      </c>
      <c r="D20" s="143" t="s">
        <v>292</v>
      </c>
      <c r="E20" s="144"/>
    </row>
    <row r="21" spans="1:5" x14ac:dyDescent="0.25">
      <c r="A21" s="145" t="s">
        <v>293</v>
      </c>
      <c r="B21" s="143" t="s">
        <v>294</v>
      </c>
      <c r="C21" s="146">
        <v>99185214</v>
      </c>
      <c r="D21" s="143" t="s">
        <v>295</v>
      </c>
      <c r="E21" s="147"/>
    </row>
    <row r="22" spans="1:5" x14ac:dyDescent="0.25">
      <c r="A22" s="145" t="s">
        <v>296</v>
      </c>
      <c r="B22" s="143" t="s">
        <v>297</v>
      </c>
      <c r="C22" s="146"/>
      <c r="D22" s="143" t="s">
        <v>298</v>
      </c>
      <c r="E22" s="147"/>
    </row>
    <row r="23" spans="1:5" x14ac:dyDescent="0.25">
      <c r="A23" s="145" t="s">
        <v>299</v>
      </c>
      <c r="B23" s="143" t="s">
        <v>300</v>
      </c>
      <c r="C23" s="146"/>
      <c r="D23" s="143" t="s">
        <v>301</v>
      </c>
      <c r="E23" s="147"/>
    </row>
    <row r="24" spans="1:5" x14ac:dyDescent="0.25">
      <c r="A24" s="145" t="s">
        <v>302</v>
      </c>
      <c r="B24" s="148" t="s">
        <v>303</v>
      </c>
      <c r="C24" s="146"/>
      <c r="D24" s="141" t="s">
        <v>304</v>
      </c>
      <c r="E24" s="147"/>
    </row>
    <row r="25" spans="1:5" x14ac:dyDescent="0.25">
      <c r="A25" s="145" t="s">
        <v>305</v>
      </c>
      <c r="B25" s="143" t="s">
        <v>306</v>
      </c>
      <c r="C25" s="149">
        <f>+C26+C27</f>
        <v>0</v>
      </c>
      <c r="D25" s="143" t="s">
        <v>307</v>
      </c>
      <c r="E25" s="147"/>
    </row>
    <row r="26" spans="1:5" x14ac:dyDescent="0.25">
      <c r="A26" s="140" t="s">
        <v>308</v>
      </c>
      <c r="B26" s="141" t="s">
        <v>309</v>
      </c>
      <c r="C26" s="150"/>
      <c r="D26" s="122" t="s">
        <v>247</v>
      </c>
      <c r="E26" s="144"/>
    </row>
    <row r="27" spans="1:5" x14ac:dyDescent="0.25">
      <c r="A27" s="145" t="s">
        <v>310</v>
      </c>
      <c r="B27" s="148" t="s">
        <v>311</v>
      </c>
      <c r="C27" s="146"/>
      <c r="D27" s="126" t="s">
        <v>257</v>
      </c>
      <c r="E27" s="147"/>
    </row>
    <row r="28" spans="1:5" x14ac:dyDescent="0.25">
      <c r="A28" s="125" t="s">
        <v>312</v>
      </c>
      <c r="B28" s="143" t="s">
        <v>166</v>
      </c>
      <c r="C28" s="146"/>
      <c r="D28" s="126" t="s">
        <v>259</v>
      </c>
      <c r="E28" s="147"/>
    </row>
    <row r="29" spans="1:5" ht="15.75" thickBot="1" x14ac:dyDescent="0.3">
      <c r="A29" s="151" t="s">
        <v>313</v>
      </c>
      <c r="B29" s="141" t="s">
        <v>168</v>
      </c>
      <c r="C29" s="150"/>
      <c r="D29" s="152" t="s">
        <v>314</v>
      </c>
      <c r="E29" s="144">
        <v>22862254</v>
      </c>
    </row>
    <row r="30" spans="1:5" s="573" customFormat="1" ht="15.75" thickBot="1" x14ac:dyDescent="0.3">
      <c r="A30" s="569" t="s">
        <v>315</v>
      </c>
      <c r="B30" s="570" t="s">
        <v>316</v>
      </c>
      <c r="C30" s="571">
        <f>+C20+C25+C28+C29</f>
        <v>99185214</v>
      </c>
      <c r="D30" s="570" t="s">
        <v>317</v>
      </c>
      <c r="E30" s="572">
        <f>SUM(E20:E29)</f>
        <v>22862254</v>
      </c>
    </row>
    <row r="31" spans="1:5" ht="15.75" thickBot="1" x14ac:dyDescent="0.3">
      <c r="A31" s="136" t="s">
        <v>318</v>
      </c>
      <c r="B31" s="153" t="s">
        <v>319</v>
      </c>
      <c r="C31" s="154">
        <f>+C19+C30</f>
        <v>1199361091</v>
      </c>
      <c r="D31" s="153" t="s">
        <v>320</v>
      </c>
      <c r="E31" s="154">
        <f>+E19+E30</f>
        <v>1167368361</v>
      </c>
    </row>
    <row r="32" spans="1:5" ht="15.75" thickBot="1" x14ac:dyDescent="0.3">
      <c r="A32" s="136" t="s">
        <v>321</v>
      </c>
      <c r="B32" s="153" t="s">
        <v>322</v>
      </c>
      <c r="C32" s="154">
        <f>IF(C19-E19&lt;0,E19-C19,"-")</f>
        <v>44330230</v>
      </c>
      <c r="D32" s="153" t="s">
        <v>323</v>
      </c>
      <c r="E32" s="154" t="str">
        <f>IF(C19-E19&gt;0,C19-E19,"-")</f>
        <v>-</v>
      </c>
    </row>
    <row r="33" spans="1:5" ht="15.75" thickBot="1" x14ac:dyDescent="0.3">
      <c r="A33" s="136" t="s">
        <v>324</v>
      </c>
      <c r="B33" s="153" t="s">
        <v>325</v>
      </c>
      <c r="C33" s="154" t="str">
        <f>IF(C31-E31&lt;0,E31-C31,"-")</f>
        <v>-</v>
      </c>
      <c r="D33" s="153" t="s">
        <v>326</v>
      </c>
      <c r="E33" s="154">
        <f>IF(C31-E31&gt;0,C31-E31,"-")</f>
        <v>31992730</v>
      </c>
    </row>
    <row r="34" spans="1:5" ht="15.75" x14ac:dyDescent="0.25">
      <c r="A34" s="681" t="str">
        <f>IF(C33&lt;&gt;"-","Nem lehet bruttó hiány, mert az Mötv. 111. § (4) bekezédse szerint A költségvetési rendeletben működési hiány nem tervezhető.","")</f>
        <v/>
      </c>
      <c r="B34" s="681"/>
      <c r="C34" s="681"/>
      <c r="D34" s="681"/>
      <c r="E34" s="681"/>
    </row>
  </sheetData>
  <mergeCells count="3">
    <mergeCell ref="A4:A5"/>
    <mergeCell ref="A34:E34"/>
    <mergeCell ref="A1:E1"/>
  </mergeCells>
  <conditionalFormatting sqref="C33">
    <cfRule type="cellIs" dxfId="0" priority="1" stopIfTrue="1" operator="notEqual">
      <formula>"-"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E1"/>
    </sheetView>
  </sheetViews>
  <sheetFormatPr defaultRowHeight="15" x14ac:dyDescent="0.25"/>
  <cols>
    <col min="1" max="1" width="5.85546875" style="104" customWidth="1"/>
    <col min="2" max="2" width="48.28515625" style="107" bestFit="1" customWidth="1"/>
    <col min="3" max="3" width="14" style="104" customWidth="1"/>
    <col min="4" max="4" width="56.85546875" style="104" customWidth="1"/>
    <col min="5" max="5" width="14" style="104" customWidth="1"/>
    <col min="6" max="255" width="9.140625" style="104"/>
    <col min="256" max="256" width="5.85546875" style="104" customWidth="1"/>
    <col min="257" max="257" width="47.28515625" style="104" customWidth="1"/>
    <col min="258" max="258" width="14" style="104" customWidth="1"/>
    <col min="259" max="259" width="47.28515625" style="104" customWidth="1"/>
    <col min="260" max="260" width="14" style="104" customWidth="1"/>
    <col min="261" max="261" width="4.140625" style="104" customWidth="1"/>
    <col min="262" max="511" width="9.140625" style="104"/>
    <col min="512" max="512" width="5.85546875" style="104" customWidth="1"/>
    <col min="513" max="513" width="47.28515625" style="104" customWidth="1"/>
    <col min="514" max="514" width="14" style="104" customWidth="1"/>
    <col min="515" max="515" width="47.28515625" style="104" customWidth="1"/>
    <col min="516" max="516" width="14" style="104" customWidth="1"/>
    <col min="517" max="517" width="4.140625" style="104" customWidth="1"/>
    <col min="518" max="767" width="9.140625" style="104"/>
    <col min="768" max="768" width="5.85546875" style="104" customWidth="1"/>
    <col min="769" max="769" width="47.28515625" style="104" customWidth="1"/>
    <col min="770" max="770" width="14" style="104" customWidth="1"/>
    <col min="771" max="771" width="47.28515625" style="104" customWidth="1"/>
    <col min="772" max="772" width="14" style="104" customWidth="1"/>
    <col min="773" max="773" width="4.140625" style="104" customWidth="1"/>
    <col min="774" max="1023" width="9.140625" style="104"/>
    <col min="1024" max="1024" width="5.85546875" style="104" customWidth="1"/>
    <col min="1025" max="1025" width="47.28515625" style="104" customWidth="1"/>
    <col min="1026" max="1026" width="14" style="104" customWidth="1"/>
    <col min="1027" max="1027" width="47.28515625" style="104" customWidth="1"/>
    <col min="1028" max="1028" width="14" style="104" customWidth="1"/>
    <col min="1029" max="1029" width="4.140625" style="104" customWidth="1"/>
    <col min="1030" max="1279" width="9.140625" style="104"/>
    <col min="1280" max="1280" width="5.85546875" style="104" customWidth="1"/>
    <col min="1281" max="1281" width="47.28515625" style="104" customWidth="1"/>
    <col min="1282" max="1282" width="14" style="104" customWidth="1"/>
    <col min="1283" max="1283" width="47.28515625" style="104" customWidth="1"/>
    <col min="1284" max="1284" width="14" style="104" customWidth="1"/>
    <col min="1285" max="1285" width="4.140625" style="104" customWidth="1"/>
    <col min="1286" max="1535" width="9.140625" style="104"/>
    <col min="1536" max="1536" width="5.85546875" style="104" customWidth="1"/>
    <col min="1537" max="1537" width="47.28515625" style="104" customWidth="1"/>
    <col min="1538" max="1538" width="14" style="104" customWidth="1"/>
    <col min="1539" max="1539" width="47.28515625" style="104" customWidth="1"/>
    <col min="1540" max="1540" width="14" style="104" customWidth="1"/>
    <col min="1541" max="1541" width="4.140625" style="104" customWidth="1"/>
    <col min="1542" max="1791" width="9.140625" style="104"/>
    <col min="1792" max="1792" width="5.85546875" style="104" customWidth="1"/>
    <col min="1793" max="1793" width="47.28515625" style="104" customWidth="1"/>
    <col min="1794" max="1794" width="14" style="104" customWidth="1"/>
    <col min="1795" max="1795" width="47.28515625" style="104" customWidth="1"/>
    <col min="1796" max="1796" width="14" style="104" customWidth="1"/>
    <col min="1797" max="1797" width="4.140625" style="104" customWidth="1"/>
    <col min="1798" max="2047" width="9.140625" style="104"/>
    <col min="2048" max="2048" width="5.85546875" style="104" customWidth="1"/>
    <col min="2049" max="2049" width="47.28515625" style="104" customWidth="1"/>
    <col min="2050" max="2050" width="14" style="104" customWidth="1"/>
    <col min="2051" max="2051" width="47.28515625" style="104" customWidth="1"/>
    <col min="2052" max="2052" width="14" style="104" customWidth="1"/>
    <col min="2053" max="2053" width="4.140625" style="104" customWidth="1"/>
    <col min="2054" max="2303" width="9.140625" style="104"/>
    <col min="2304" max="2304" width="5.85546875" style="104" customWidth="1"/>
    <col min="2305" max="2305" width="47.28515625" style="104" customWidth="1"/>
    <col min="2306" max="2306" width="14" style="104" customWidth="1"/>
    <col min="2307" max="2307" width="47.28515625" style="104" customWidth="1"/>
    <col min="2308" max="2308" width="14" style="104" customWidth="1"/>
    <col min="2309" max="2309" width="4.140625" style="104" customWidth="1"/>
    <col min="2310" max="2559" width="9.140625" style="104"/>
    <col min="2560" max="2560" width="5.85546875" style="104" customWidth="1"/>
    <col min="2561" max="2561" width="47.28515625" style="104" customWidth="1"/>
    <col min="2562" max="2562" width="14" style="104" customWidth="1"/>
    <col min="2563" max="2563" width="47.28515625" style="104" customWidth="1"/>
    <col min="2564" max="2564" width="14" style="104" customWidth="1"/>
    <col min="2565" max="2565" width="4.140625" style="104" customWidth="1"/>
    <col min="2566" max="2815" width="9.140625" style="104"/>
    <col min="2816" max="2816" width="5.85546875" style="104" customWidth="1"/>
    <col min="2817" max="2817" width="47.28515625" style="104" customWidth="1"/>
    <col min="2818" max="2818" width="14" style="104" customWidth="1"/>
    <col min="2819" max="2819" width="47.28515625" style="104" customWidth="1"/>
    <col min="2820" max="2820" width="14" style="104" customWidth="1"/>
    <col min="2821" max="2821" width="4.140625" style="104" customWidth="1"/>
    <col min="2822" max="3071" width="9.140625" style="104"/>
    <col min="3072" max="3072" width="5.85546875" style="104" customWidth="1"/>
    <col min="3073" max="3073" width="47.28515625" style="104" customWidth="1"/>
    <col min="3074" max="3074" width="14" style="104" customWidth="1"/>
    <col min="3075" max="3075" width="47.28515625" style="104" customWidth="1"/>
    <col min="3076" max="3076" width="14" style="104" customWidth="1"/>
    <col min="3077" max="3077" width="4.140625" style="104" customWidth="1"/>
    <col min="3078" max="3327" width="9.140625" style="104"/>
    <col min="3328" max="3328" width="5.85546875" style="104" customWidth="1"/>
    <col min="3329" max="3329" width="47.28515625" style="104" customWidth="1"/>
    <col min="3330" max="3330" width="14" style="104" customWidth="1"/>
    <col min="3331" max="3331" width="47.28515625" style="104" customWidth="1"/>
    <col min="3332" max="3332" width="14" style="104" customWidth="1"/>
    <col min="3333" max="3333" width="4.140625" style="104" customWidth="1"/>
    <col min="3334" max="3583" width="9.140625" style="104"/>
    <col min="3584" max="3584" width="5.85546875" style="104" customWidth="1"/>
    <col min="3585" max="3585" width="47.28515625" style="104" customWidth="1"/>
    <col min="3586" max="3586" width="14" style="104" customWidth="1"/>
    <col min="3587" max="3587" width="47.28515625" style="104" customWidth="1"/>
    <col min="3588" max="3588" width="14" style="104" customWidth="1"/>
    <col min="3589" max="3589" width="4.140625" style="104" customWidth="1"/>
    <col min="3590" max="3839" width="9.140625" style="104"/>
    <col min="3840" max="3840" width="5.85546875" style="104" customWidth="1"/>
    <col min="3841" max="3841" width="47.28515625" style="104" customWidth="1"/>
    <col min="3842" max="3842" width="14" style="104" customWidth="1"/>
    <col min="3843" max="3843" width="47.28515625" style="104" customWidth="1"/>
    <col min="3844" max="3844" width="14" style="104" customWidth="1"/>
    <col min="3845" max="3845" width="4.140625" style="104" customWidth="1"/>
    <col min="3846" max="4095" width="9.140625" style="104"/>
    <col min="4096" max="4096" width="5.85546875" style="104" customWidth="1"/>
    <col min="4097" max="4097" width="47.28515625" style="104" customWidth="1"/>
    <col min="4098" max="4098" width="14" style="104" customWidth="1"/>
    <col min="4099" max="4099" width="47.28515625" style="104" customWidth="1"/>
    <col min="4100" max="4100" width="14" style="104" customWidth="1"/>
    <col min="4101" max="4101" width="4.140625" style="104" customWidth="1"/>
    <col min="4102" max="4351" width="9.140625" style="104"/>
    <col min="4352" max="4352" width="5.85546875" style="104" customWidth="1"/>
    <col min="4353" max="4353" width="47.28515625" style="104" customWidth="1"/>
    <col min="4354" max="4354" width="14" style="104" customWidth="1"/>
    <col min="4355" max="4355" width="47.28515625" style="104" customWidth="1"/>
    <col min="4356" max="4356" width="14" style="104" customWidth="1"/>
    <col min="4357" max="4357" width="4.140625" style="104" customWidth="1"/>
    <col min="4358" max="4607" width="9.140625" style="104"/>
    <col min="4608" max="4608" width="5.85546875" style="104" customWidth="1"/>
    <col min="4609" max="4609" width="47.28515625" style="104" customWidth="1"/>
    <col min="4610" max="4610" width="14" style="104" customWidth="1"/>
    <col min="4611" max="4611" width="47.28515625" style="104" customWidth="1"/>
    <col min="4612" max="4612" width="14" style="104" customWidth="1"/>
    <col min="4613" max="4613" width="4.140625" style="104" customWidth="1"/>
    <col min="4614" max="4863" width="9.140625" style="104"/>
    <col min="4864" max="4864" width="5.85546875" style="104" customWidth="1"/>
    <col min="4865" max="4865" width="47.28515625" style="104" customWidth="1"/>
    <col min="4866" max="4866" width="14" style="104" customWidth="1"/>
    <col min="4867" max="4867" width="47.28515625" style="104" customWidth="1"/>
    <col min="4868" max="4868" width="14" style="104" customWidth="1"/>
    <col min="4869" max="4869" width="4.140625" style="104" customWidth="1"/>
    <col min="4870" max="5119" width="9.140625" style="104"/>
    <col min="5120" max="5120" width="5.85546875" style="104" customWidth="1"/>
    <col min="5121" max="5121" width="47.28515625" style="104" customWidth="1"/>
    <col min="5122" max="5122" width="14" style="104" customWidth="1"/>
    <col min="5123" max="5123" width="47.28515625" style="104" customWidth="1"/>
    <col min="5124" max="5124" width="14" style="104" customWidth="1"/>
    <col min="5125" max="5125" width="4.140625" style="104" customWidth="1"/>
    <col min="5126" max="5375" width="9.140625" style="104"/>
    <col min="5376" max="5376" width="5.85546875" style="104" customWidth="1"/>
    <col min="5377" max="5377" width="47.28515625" style="104" customWidth="1"/>
    <col min="5378" max="5378" width="14" style="104" customWidth="1"/>
    <col min="5379" max="5379" width="47.28515625" style="104" customWidth="1"/>
    <col min="5380" max="5380" width="14" style="104" customWidth="1"/>
    <col min="5381" max="5381" width="4.140625" style="104" customWidth="1"/>
    <col min="5382" max="5631" width="9.140625" style="104"/>
    <col min="5632" max="5632" width="5.85546875" style="104" customWidth="1"/>
    <col min="5633" max="5633" width="47.28515625" style="104" customWidth="1"/>
    <col min="5634" max="5634" width="14" style="104" customWidth="1"/>
    <col min="5635" max="5635" width="47.28515625" style="104" customWidth="1"/>
    <col min="5636" max="5636" width="14" style="104" customWidth="1"/>
    <col min="5637" max="5637" width="4.140625" style="104" customWidth="1"/>
    <col min="5638" max="5887" width="9.140625" style="104"/>
    <col min="5888" max="5888" width="5.85546875" style="104" customWidth="1"/>
    <col min="5889" max="5889" width="47.28515625" style="104" customWidth="1"/>
    <col min="5890" max="5890" width="14" style="104" customWidth="1"/>
    <col min="5891" max="5891" width="47.28515625" style="104" customWidth="1"/>
    <col min="5892" max="5892" width="14" style="104" customWidth="1"/>
    <col min="5893" max="5893" width="4.140625" style="104" customWidth="1"/>
    <col min="5894" max="6143" width="9.140625" style="104"/>
    <col min="6144" max="6144" width="5.85546875" style="104" customWidth="1"/>
    <col min="6145" max="6145" width="47.28515625" style="104" customWidth="1"/>
    <col min="6146" max="6146" width="14" style="104" customWidth="1"/>
    <col min="6147" max="6147" width="47.28515625" style="104" customWidth="1"/>
    <col min="6148" max="6148" width="14" style="104" customWidth="1"/>
    <col min="6149" max="6149" width="4.140625" style="104" customWidth="1"/>
    <col min="6150" max="6399" width="9.140625" style="104"/>
    <col min="6400" max="6400" width="5.85546875" style="104" customWidth="1"/>
    <col min="6401" max="6401" width="47.28515625" style="104" customWidth="1"/>
    <col min="6402" max="6402" width="14" style="104" customWidth="1"/>
    <col min="6403" max="6403" width="47.28515625" style="104" customWidth="1"/>
    <col min="6404" max="6404" width="14" style="104" customWidth="1"/>
    <col min="6405" max="6405" width="4.140625" style="104" customWidth="1"/>
    <col min="6406" max="6655" width="9.140625" style="104"/>
    <col min="6656" max="6656" width="5.85546875" style="104" customWidth="1"/>
    <col min="6657" max="6657" width="47.28515625" style="104" customWidth="1"/>
    <col min="6658" max="6658" width="14" style="104" customWidth="1"/>
    <col min="6659" max="6659" width="47.28515625" style="104" customWidth="1"/>
    <col min="6660" max="6660" width="14" style="104" customWidth="1"/>
    <col min="6661" max="6661" width="4.140625" style="104" customWidth="1"/>
    <col min="6662" max="6911" width="9.140625" style="104"/>
    <col min="6912" max="6912" width="5.85546875" style="104" customWidth="1"/>
    <col min="6913" max="6913" width="47.28515625" style="104" customWidth="1"/>
    <col min="6914" max="6914" width="14" style="104" customWidth="1"/>
    <col min="6915" max="6915" width="47.28515625" style="104" customWidth="1"/>
    <col min="6916" max="6916" width="14" style="104" customWidth="1"/>
    <col min="6917" max="6917" width="4.140625" style="104" customWidth="1"/>
    <col min="6918" max="7167" width="9.140625" style="104"/>
    <col min="7168" max="7168" width="5.85546875" style="104" customWidth="1"/>
    <col min="7169" max="7169" width="47.28515625" style="104" customWidth="1"/>
    <col min="7170" max="7170" width="14" style="104" customWidth="1"/>
    <col min="7171" max="7171" width="47.28515625" style="104" customWidth="1"/>
    <col min="7172" max="7172" width="14" style="104" customWidth="1"/>
    <col min="7173" max="7173" width="4.140625" style="104" customWidth="1"/>
    <col min="7174" max="7423" width="9.140625" style="104"/>
    <col min="7424" max="7424" width="5.85546875" style="104" customWidth="1"/>
    <col min="7425" max="7425" width="47.28515625" style="104" customWidth="1"/>
    <col min="7426" max="7426" width="14" style="104" customWidth="1"/>
    <col min="7427" max="7427" width="47.28515625" style="104" customWidth="1"/>
    <col min="7428" max="7428" width="14" style="104" customWidth="1"/>
    <col min="7429" max="7429" width="4.140625" style="104" customWidth="1"/>
    <col min="7430" max="7679" width="9.140625" style="104"/>
    <col min="7680" max="7680" width="5.85546875" style="104" customWidth="1"/>
    <col min="7681" max="7681" width="47.28515625" style="104" customWidth="1"/>
    <col min="7682" max="7682" width="14" style="104" customWidth="1"/>
    <col min="7683" max="7683" width="47.28515625" style="104" customWidth="1"/>
    <col min="7684" max="7684" width="14" style="104" customWidth="1"/>
    <col min="7685" max="7685" width="4.140625" style="104" customWidth="1"/>
    <col min="7686" max="7935" width="9.140625" style="104"/>
    <col min="7936" max="7936" width="5.85546875" style="104" customWidth="1"/>
    <col min="7937" max="7937" width="47.28515625" style="104" customWidth="1"/>
    <col min="7938" max="7938" width="14" style="104" customWidth="1"/>
    <col min="7939" max="7939" width="47.28515625" style="104" customWidth="1"/>
    <col min="7940" max="7940" width="14" style="104" customWidth="1"/>
    <col min="7941" max="7941" width="4.140625" style="104" customWidth="1"/>
    <col min="7942" max="8191" width="9.140625" style="104"/>
    <col min="8192" max="8192" width="5.85546875" style="104" customWidth="1"/>
    <col min="8193" max="8193" width="47.28515625" style="104" customWidth="1"/>
    <col min="8194" max="8194" width="14" style="104" customWidth="1"/>
    <col min="8195" max="8195" width="47.28515625" style="104" customWidth="1"/>
    <col min="8196" max="8196" width="14" style="104" customWidth="1"/>
    <col min="8197" max="8197" width="4.140625" style="104" customWidth="1"/>
    <col min="8198" max="8447" width="9.140625" style="104"/>
    <col min="8448" max="8448" width="5.85546875" style="104" customWidth="1"/>
    <col min="8449" max="8449" width="47.28515625" style="104" customWidth="1"/>
    <col min="8450" max="8450" width="14" style="104" customWidth="1"/>
    <col min="8451" max="8451" width="47.28515625" style="104" customWidth="1"/>
    <col min="8452" max="8452" width="14" style="104" customWidth="1"/>
    <col min="8453" max="8453" width="4.140625" style="104" customWidth="1"/>
    <col min="8454" max="8703" width="9.140625" style="104"/>
    <col min="8704" max="8704" width="5.85546875" style="104" customWidth="1"/>
    <col min="8705" max="8705" width="47.28515625" style="104" customWidth="1"/>
    <col min="8706" max="8706" width="14" style="104" customWidth="1"/>
    <col min="8707" max="8707" width="47.28515625" style="104" customWidth="1"/>
    <col min="8708" max="8708" width="14" style="104" customWidth="1"/>
    <col min="8709" max="8709" width="4.140625" style="104" customWidth="1"/>
    <col min="8710" max="8959" width="9.140625" style="104"/>
    <col min="8960" max="8960" width="5.85546875" style="104" customWidth="1"/>
    <col min="8961" max="8961" width="47.28515625" style="104" customWidth="1"/>
    <col min="8962" max="8962" width="14" style="104" customWidth="1"/>
    <col min="8963" max="8963" width="47.28515625" style="104" customWidth="1"/>
    <col min="8964" max="8964" width="14" style="104" customWidth="1"/>
    <col min="8965" max="8965" width="4.140625" style="104" customWidth="1"/>
    <col min="8966" max="9215" width="9.140625" style="104"/>
    <col min="9216" max="9216" width="5.85546875" style="104" customWidth="1"/>
    <col min="9217" max="9217" width="47.28515625" style="104" customWidth="1"/>
    <col min="9218" max="9218" width="14" style="104" customWidth="1"/>
    <col min="9219" max="9219" width="47.28515625" style="104" customWidth="1"/>
    <col min="9220" max="9220" width="14" style="104" customWidth="1"/>
    <col min="9221" max="9221" width="4.140625" style="104" customWidth="1"/>
    <col min="9222" max="9471" width="9.140625" style="104"/>
    <col min="9472" max="9472" width="5.85546875" style="104" customWidth="1"/>
    <col min="9473" max="9473" width="47.28515625" style="104" customWidth="1"/>
    <col min="9474" max="9474" width="14" style="104" customWidth="1"/>
    <col min="9475" max="9475" width="47.28515625" style="104" customWidth="1"/>
    <col min="9476" max="9476" width="14" style="104" customWidth="1"/>
    <col min="9477" max="9477" width="4.140625" style="104" customWidth="1"/>
    <col min="9478" max="9727" width="9.140625" style="104"/>
    <col min="9728" max="9728" width="5.85546875" style="104" customWidth="1"/>
    <col min="9729" max="9729" width="47.28515625" style="104" customWidth="1"/>
    <col min="9730" max="9730" width="14" style="104" customWidth="1"/>
    <col min="9731" max="9731" width="47.28515625" style="104" customWidth="1"/>
    <col min="9732" max="9732" width="14" style="104" customWidth="1"/>
    <col min="9733" max="9733" width="4.140625" style="104" customWidth="1"/>
    <col min="9734" max="9983" width="9.140625" style="104"/>
    <col min="9984" max="9984" width="5.85546875" style="104" customWidth="1"/>
    <col min="9985" max="9985" width="47.28515625" style="104" customWidth="1"/>
    <col min="9986" max="9986" width="14" style="104" customWidth="1"/>
    <col min="9987" max="9987" width="47.28515625" style="104" customWidth="1"/>
    <col min="9988" max="9988" width="14" style="104" customWidth="1"/>
    <col min="9989" max="9989" width="4.140625" style="104" customWidth="1"/>
    <col min="9990" max="10239" width="9.140625" style="104"/>
    <col min="10240" max="10240" width="5.85546875" style="104" customWidth="1"/>
    <col min="10241" max="10241" width="47.28515625" style="104" customWidth="1"/>
    <col min="10242" max="10242" width="14" style="104" customWidth="1"/>
    <col min="10243" max="10243" width="47.28515625" style="104" customWidth="1"/>
    <col min="10244" max="10244" width="14" style="104" customWidth="1"/>
    <col min="10245" max="10245" width="4.140625" style="104" customWidth="1"/>
    <col min="10246" max="10495" width="9.140625" style="104"/>
    <col min="10496" max="10496" width="5.85546875" style="104" customWidth="1"/>
    <col min="10497" max="10497" width="47.28515625" style="104" customWidth="1"/>
    <col min="10498" max="10498" width="14" style="104" customWidth="1"/>
    <col min="10499" max="10499" width="47.28515625" style="104" customWidth="1"/>
    <col min="10500" max="10500" width="14" style="104" customWidth="1"/>
    <col min="10501" max="10501" width="4.140625" style="104" customWidth="1"/>
    <col min="10502" max="10751" width="9.140625" style="104"/>
    <col min="10752" max="10752" width="5.85546875" style="104" customWidth="1"/>
    <col min="10753" max="10753" width="47.28515625" style="104" customWidth="1"/>
    <col min="10754" max="10754" width="14" style="104" customWidth="1"/>
    <col min="10755" max="10755" width="47.28515625" style="104" customWidth="1"/>
    <col min="10756" max="10756" width="14" style="104" customWidth="1"/>
    <col min="10757" max="10757" width="4.140625" style="104" customWidth="1"/>
    <col min="10758" max="11007" width="9.140625" style="104"/>
    <col min="11008" max="11008" width="5.85546875" style="104" customWidth="1"/>
    <col min="11009" max="11009" width="47.28515625" style="104" customWidth="1"/>
    <col min="11010" max="11010" width="14" style="104" customWidth="1"/>
    <col min="11011" max="11011" width="47.28515625" style="104" customWidth="1"/>
    <col min="11012" max="11012" width="14" style="104" customWidth="1"/>
    <col min="11013" max="11013" width="4.140625" style="104" customWidth="1"/>
    <col min="11014" max="11263" width="9.140625" style="104"/>
    <col min="11264" max="11264" width="5.85546875" style="104" customWidth="1"/>
    <col min="11265" max="11265" width="47.28515625" style="104" customWidth="1"/>
    <col min="11266" max="11266" width="14" style="104" customWidth="1"/>
    <col min="11267" max="11267" width="47.28515625" style="104" customWidth="1"/>
    <col min="11268" max="11268" width="14" style="104" customWidth="1"/>
    <col min="11269" max="11269" width="4.140625" style="104" customWidth="1"/>
    <col min="11270" max="11519" width="9.140625" style="104"/>
    <col min="11520" max="11520" width="5.85546875" style="104" customWidth="1"/>
    <col min="11521" max="11521" width="47.28515625" style="104" customWidth="1"/>
    <col min="11522" max="11522" width="14" style="104" customWidth="1"/>
    <col min="11523" max="11523" width="47.28515625" style="104" customWidth="1"/>
    <col min="11524" max="11524" width="14" style="104" customWidth="1"/>
    <col min="11525" max="11525" width="4.140625" style="104" customWidth="1"/>
    <col min="11526" max="11775" width="9.140625" style="104"/>
    <col min="11776" max="11776" width="5.85546875" style="104" customWidth="1"/>
    <col min="11777" max="11777" width="47.28515625" style="104" customWidth="1"/>
    <col min="11778" max="11778" width="14" style="104" customWidth="1"/>
    <col min="11779" max="11779" width="47.28515625" style="104" customWidth="1"/>
    <col min="11780" max="11780" width="14" style="104" customWidth="1"/>
    <col min="11781" max="11781" width="4.140625" style="104" customWidth="1"/>
    <col min="11782" max="12031" width="9.140625" style="104"/>
    <col min="12032" max="12032" width="5.85546875" style="104" customWidth="1"/>
    <col min="12033" max="12033" width="47.28515625" style="104" customWidth="1"/>
    <col min="12034" max="12034" width="14" style="104" customWidth="1"/>
    <col min="12035" max="12035" width="47.28515625" style="104" customWidth="1"/>
    <col min="12036" max="12036" width="14" style="104" customWidth="1"/>
    <col min="12037" max="12037" width="4.140625" style="104" customWidth="1"/>
    <col min="12038" max="12287" width="9.140625" style="104"/>
    <col min="12288" max="12288" width="5.85546875" style="104" customWidth="1"/>
    <col min="12289" max="12289" width="47.28515625" style="104" customWidth="1"/>
    <col min="12290" max="12290" width="14" style="104" customWidth="1"/>
    <col min="12291" max="12291" width="47.28515625" style="104" customWidth="1"/>
    <col min="12292" max="12292" width="14" style="104" customWidth="1"/>
    <col min="12293" max="12293" width="4.140625" style="104" customWidth="1"/>
    <col min="12294" max="12543" width="9.140625" style="104"/>
    <col min="12544" max="12544" width="5.85546875" style="104" customWidth="1"/>
    <col min="12545" max="12545" width="47.28515625" style="104" customWidth="1"/>
    <col min="12546" max="12546" width="14" style="104" customWidth="1"/>
    <col min="12547" max="12547" width="47.28515625" style="104" customWidth="1"/>
    <col min="12548" max="12548" width="14" style="104" customWidth="1"/>
    <col min="12549" max="12549" width="4.140625" style="104" customWidth="1"/>
    <col min="12550" max="12799" width="9.140625" style="104"/>
    <col min="12800" max="12800" width="5.85546875" style="104" customWidth="1"/>
    <col min="12801" max="12801" width="47.28515625" style="104" customWidth="1"/>
    <col min="12802" max="12802" width="14" style="104" customWidth="1"/>
    <col min="12803" max="12803" width="47.28515625" style="104" customWidth="1"/>
    <col min="12804" max="12804" width="14" style="104" customWidth="1"/>
    <col min="12805" max="12805" width="4.140625" style="104" customWidth="1"/>
    <col min="12806" max="13055" width="9.140625" style="104"/>
    <col min="13056" max="13056" width="5.85546875" style="104" customWidth="1"/>
    <col min="13057" max="13057" width="47.28515625" style="104" customWidth="1"/>
    <col min="13058" max="13058" width="14" style="104" customWidth="1"/>
    <col min="13059" max="13059" width="47.28515625" style="104" customWidth="1"/>
    <col min="13060" max="13060" width="14" style="104" customWidth="1"/>
    <col min="13061" max="13061" width="4.140625" style="104" customWidth="1"/>
    <col min="13062" max="13311" width="9.140625" style="104"/>
    <col min="13312" max="13312" width="5.85546875" style="104" customWidth="1"/>
    <col min="13313" max="13313" width="47.28515625" style="104" customWidth="1"/>
    <col min="13314" max="13314" width="14" style="104" customWidth="1"/>
    <col min="13315" max="13315" width="47.28515625" style="104" customWidth="1"/>
    <col min="13316" max="13316" width="14" style="104" customWidth="1"/>
    <col min="13317" max="13317" width="4.140625" style="104" customWidth="1"/>
    <col min="13318" max="13567" width="9.140625" style="104"/>
    <col min="13568" max="13568" width="5.85546875" style="104" customWidth="1"/>
    <col min="13569" max="13569" width="47.28515625" style="104" customWidth="1"/>
    <col min="13570" max="13570" width="14" style="104" customWidth="1"/>
    <col min="13571" max="13571" width="47.28515625" style="104" customWidth="1"/>
    <col min="13572" max="13572" width="14" style="104" customWidth="1"/>
    <col min="13573" max="13573" width="4.140625" style="104" customWidth="1"/>
    <col min="13574" max="13823" width="9.140625" style="104"/>
    <col min="13824" max="13824" width="5.85546875" style="104" customWidth="1"/>
    <col min="13825" max="13825" width="47.28515625" style="104" customWidth="1"/>
    <col min="13826" max="13826" width="14" style="104" customWidth="1"/>
    <col min="13827" max="13827" width="47.28515625" style="104" customWidth="1"/>
    <col min="13828" max="13828" width="14" style="104" customWidth="1"/>
    <col min="13829" max="13829" width="4.140625" style="104" customWidth="1"/>
    <col min="13830" max="14079" width="9.140625" style="104"/>
    <col min="14080" max="14080" width="5.85546875" style="104" customWidth="1"/>
    <col min="14081" max="14081" width="47.28515625" style="104" customWidth="1"/>
    <col min="14082" max="14082" width="14" style="104" customWidth="1"/>
    <col min="14083" max="14083" width="47.28515625" style="104" customWidth="1"/>
    <col min="14084" max="14084" width="14" style="104" customWidth="1"/>
    <col min="14085" max="14085" width="4.140625" style="104" customWidth="1"/>
    <col min="14086" max="14335" width="9.140625" style="104"/>
    <col min="14336" max="14336" width="5.85546875" style="104" customWidth="1"/>
    <col min="14337" max="14337" width="47.28515625" style="104" customWidth="1"/>
    <col min="14338" max="14338" width="14" style="104" customWidth="1"/>
    <col min="14339" max="14339" width="47.28515625" style="104" customWidth="1"/>
    <col min="14340" max="14340" width="14" style="104" customWidth="1"/>
    <col min="14341" max="14341" width="4.140625" style="104" customWidth="1"/>
    <col min="14342" max="14591" width="9.140625" style="104"/>
    <col min="14592" max="14592" width="5.85546875" style="104" customWidth="1"/>
    <col min="14593" max="14593" width="47.28515625" style="104" customWidth="1"/>
    <col min="14594" max="14594" width="14" style="104" customWidth="1"/>
    <col min="14595" max="14595" width="47.28515625" style="104" customWidth="1"/>
    <col min="14596" max="14596" width="14" style="104" customWidth="1"/>
    <col min="14597" max="14597" width="4.140625" style="104" customWidth="1"/>
    <col min="14598" max="14847" width="9.140625" style="104"/>
    <col min="14848" max="14848" width="5.85546875" style="104" customWidth="1"/>
    <col min="14849" max="14849" width="47.28515625" style="104" customWidth="1"/>
    <col min="14850" max="14850" width="14" style="104" customWidth="1"/>
    <col min="14851" max="14851" width="47.28515625" style="104" customWidth="1"/>
    <col min="14852" max="14852" width="14" style="104" customWidth="1"/>
    <col min="14853" max="14853" width="4.140625" style="104" customWidth="1"/>
    <col min="14854" max="15103" width="9.140625" style="104"/>
    <col min="15104" max="15104" width="5.85546875" style="104" customWidth="1"/>
    <col min="15105" max="15105" width="47.28515625" style="104" customWidth="1"/>
    <col min="15106" max="15106" width="14" style="104" customWidth="1"/>
    <col min="15107" max="15107" width="47.28515625" style="104" customWidth="1"/>
    <col min="15108" max="15108" width="14" style="104" customWidth="1"/>
    <col min="15109" max="15109" width="4.140625" style="104" customWidth="1"/>
    <col min="15110" max="15359" width="9.140625" style="104"/>
    <col min="15360" max="15360" width="5.85546875" style="104" customWidth="1"/>
    <col min="15361" max="15361" width="47.28515625" style="104" customWidth="1"/>
    <col min="15362" max="15362" width="14" style="104" customWidth="1"/>
    <col min="15363" max="15363" width="47.28515625" style="104" customWidth="1"/>
    <col min="15364" max="15364" width="14" style="104" customWidth="1"/>
    <col min="15365" max="15365" width="4.140625" style="104" customWidth="1"/>
    <col min="15366" max="15615" width="9.140625" style="104"/>
    <col min="15616" max="15616" width="5.85546875" style="104" customWidth="1"/>
    <col min="15617" max="15617" width="47.28515625" style="104" customWidth="1"/>
    <col min="15618" max="15618" width="14" style="104" customWidth="1"/>
    <col min="15619" max="15619" width="47.28515625" style="104" customWidth="1"/>
    <col min="15620" max="15620" width="14" style="104" customWidth="1"/>
    <col min="15621" max="15621" width="4.140625" style="104" customWidth="1"/>
    <col min="15622" max="15871" width="9.140625" style="104"/>
    <col min="15872" max="15872" width="5.85546875" style="104" customWidth="1"/>
    <col min="15873" max="15873" width="47.28515625" style="104" customWidth="1"/>
    <col min="15874" max="15874" width="14" style="104" customWidth="1"/>
    <col min="15875" max="15875" width="47.28515625" style="104" customWidth="1"/>
    <col min="15876" max="15876" width="14" style="104" customWidth="1"/>
    <col min="15877" max="15877" width="4.140625" style="104" customWidth="1"/>
    <col min="15878" max="16127" width="9.140625" style="104"/>
    <col min="16128" max="16128" width="5.85546875" style="104" customWidth="1"/>
    <col min="16129" max="16129" width="47.28515625" style="104" customWidth="1"/>
    <col min="16130" max="16130" width="14" style="104" customWidth="1"/>
    <col min="16131" max="16131" width="47.28515625" style="104" customWidth="1"/>
    <col min="16132" max="16132" width="14" style="104" customWidth="1"/>
    <col min="16133" max="16133" width="4.140625" style="104" customWidth="1"/>
    <col min="16134" max="16384" width="9.140625" style="104"/>
  </cols>
  <sheetData>
    <row r="1" spans="1:5" s="568" customFormat="1" ht="21" customHeight="1" x14ac:dyDescent="0.25">
      <c r="A1" s="682" t="s">
        <v>568</v>
      </c>
      <c r="B1" s="682"/>
      <c r="C1" s="682"/>
      <c r="D1" s="682"/>
      <c r="E1" s="682"/>
    </row>
    <row r="2" spans="1:5" ht="31.5" customHeight="1" x14ac:dyDescent="0.25">
      <c r="B2" s="105" t="s">
        <v>327</v>
      </c>
      <c r="C2" s="106"/>
      <c r="D2" s="106"/>
      <c r="E2" s="106"/>
    </row>
    <row r="3" spans="1:5" ht="15.75" thickBot="1" x14ac:dyDescent="0.3">
      <c r="E3" s="155" t="s">
        <v>545</v>
      </c>
    </row>
    <row r="4" spans="1:5" ht="15.75" thickBot="1" x14ac:dyDescent="0.3">
      <c r="A4" s="683" t="s">
        <v>3</v>
      </c>
      <c r="B4" s="109" t="s">
        <v>272</v>
      </c>
      <c r="C4" s="110"/>
      <c r="D4" s="109" t="s">
        <v>273</v>
      </c>
      <c r="E4" s="111"/>
    </row>
    <row r="5" spans="1:5" s="115" customFormat="1" ht="24.75" thickBot="1" x14ac:dyDescent="0.3">
      <c r="A5" s="684"/>
      <c r="B5" s="112" t="s">
        <v>274</v>
      </c>
      <c r="C5" s="113" t="str">
        <f>+'[1]KV_2.1.sz.mell.'!C4</f>
        <v>2021. évi előirányzat</v>
      </c>
      <c r="D5" s="112" t="s">
        <v>274</v>
      </c>
      <c r="E5" s="114" t="str">
        <f>+'[1]KV_2.1.sz.mell.'!C4</f>
        <v>2021. évi előirányzat</v>
      </c>
    </row>
    <row r="6" spans="1:5" s="115" customFormat="1" ht="13.5" thickBot="1" x14ac:dyDescent="0.3">
      <c r="A6" s="116"/>
      <c r="B6" s="117" t="s">
        <v>5</v>
      </c>
      <c r="C6" s="118" t="s">
        <v>6</v>
      </c>
      <c r="D6" s="117" t="s">
        <v>275</v>
      </c>
      <c r="E6" s="119" t="s">
        <v>276</v>
      </c>
    </row>
    <row r="7" spans="1:5" ht="12.95" customHeight="1" x14ac:dyDescent="0.25">
      <c r="A7" s="121" t="s">
        <v>7</v>
      </c>
      <c r="B7" s="122" t="s">
        <v>328</v>
      </c>
      <c r="C7" s="123">
        <v>9711870</v>
      </c>
      <c r="D7" s="122" t="s">
        <v>213</v>
      </c>
      <c r="E7" s="124">
        <v>512052326</v>
      </c>
    </row>
    <row r="8" spans="1:5" x14ac:dyDescent="0.25">
      <c r="A8" s="125" t="s">
        <v>21</v>
      </c>
      <c r="B8" s="126" t="s">
        <v>329</v>
      </c>
      <c r="C8" s="127">
        <v>9711870</v>
      </c>
      <c r="D8" s="126" t="s">
        <v>330</v>
      </c>
      <c r="E8" s="128">
        <v>460138346</v>
      </c>
    </row>
    <row r="9" spans="1:5" ht="12.95" customHeight="1" x14ac:dyDescent="0.25">
      <c r="A9" s="125" t="s">
        <v>35</v>
      </c>
      <c r="B9" s="126" t="s">
        <v>331</v>
      </c>
      <c r="C9" s="127"/>
      <c r="D9" s="126" t="s">
        <v>215</v>
      </c>
      <c r="E9" s="128"/>
    </row>
    <row r="10" spans="1:5" ht="12.95" customHeight="1" x14ac:dyDescent="0.25">
      <c r="A10" s="125" t="s">
        <v>232</v>
      </c>
      <c r="B10" s="126" t="s">
        <v>332</v>
      </c>
      <c r="C10" s="127">
        <v>15000000</v>
      </c>
      <c r="D10" s="126" t="s">
        <v>333</v>
      </c>
      <c r="E10" s="128"/>
    </row>
    <row r="11" spans="1:5" ht="12.75" customHeight="1" x14ac:dyDescent="0.25">
      <c r="A11" s="125" t="s">
        <v>65</v>
      </c>
      <c r="B11" s="126" t="s">
        <v>334</v>
      </c>
      <c r="C11" s="127"/>
      <c r="D11" s="126" t="s">
        <v>335</v>
      </c>
      <c r="E11" s="128"/>
    </row>
    <row r="12" spans="1:5" ht="12.95" customHeight="1" x14ac:dyDescent="0.25">
      <c r="A12" s="125" t="s">
        <v>89</v>
      </c>
      <c r="B12" s="126" t="s">
        <v>336</v>
      </c>
      <c r="C12" s="130"/>
      <c r="D12" s="156"/>
      <c r="E12" s="128"/>
    </row>
    <row r="13" spans="1:5" ht="12.95" customHeight="1" x14ac:dyDescent="0.25">
      <c r="A13" s="125" t="s">
        <v>249</v>
      </c>
      <c r="B13" s="131"/>
      <c r="C13" s="127"/>
      <c r="D13" s="156"/>
      <c r="E13" s="128"/>
    </row>
    <row r="14" spans="1:5" ht="12.95" customHeight="1" x14ac:dyDescent="0.25">
      <c r="A14" s="125" t="s">
        <v>111</v>
      </c>
      <c r="B14" s="131"/>
      <c r="C14" s="127"/>
      <c r="D14" s="157"/>
      <c r="E14" s="128"/>
    </row>
    <row r="15" spans="1:5" ht="12.95" customHeight="1" x14ac:dyDescent="0.25">
      <c r="A15" s="125" t="s">
        <v>258</v>
      </c>
      <c r="B15" s="158"/>
      <c r="C15" s="130"/>
      <c r="D15" s="156"/>
      <c r="E15" s="128"/>
    </row>
    <row r="16" spans="1:5" x14ac:dyDescent="0.25">
      <c r="A16" s="125" t="s">
        <v>260</v>
      </c>
      <c r="B16" s="131"/>
      <c r="C16" s="130"/>
      <c r="D16" s="156"/>
      <c r="E16" s="128"/>
    </row>
    <row r="17" spans="1:5" ht="12.95" customHeight="1" thickBot="1" x14ac:dyDescent="0.3">
      <c r="A17" s="151" t="s">
        <v>262</v>
      </c>
      <c r="B17" s="152"/>
      <c r="C17" s="159"/>
      <c r="D17" s="160" t="s">
        <v>207</v>
      </c>
      <c r="E17" s="161"/>
    </row>
    <row r="18" spans="1:5" ht="15.95" customHeight="1" thickBot="1" x14ac:dyDescent="0.3">
      <c r="A18" s="136" t="s">
        <v>286</v>
      </c>
      <c r="B18" s="137" t="s">
        <v>337</v>
      </c>
      <c r="C18" s="138">
        <f>+C7+C9+C10+C12+C13+C14+C15+C16+C17</f>
        <v>24711870</v>
      </c>
      <c r="D18" s="137" t="s">
        <v>338</v>
      </c>
      <c r="E18" s="139">
        <f>+E7+E9+E11+E12+E13+E14+E15+E16+E17</f>
        <v>512052326</v>
      </c>
    </row>
    <row r="19" spans="1:5" ht="12.95" customHeight="1" x14ac:dyDescent="0.25">
      <c r="A19" s="121" t="s">
        <v>287</v>
      </c>
      <c r="B19" s="162" t="s">
        <v>339</v>
      </c>
      <c r="C19" s="163">
        <f>SUM(C20:C24)</f>
        <v>455347726</v>
      </c>
      <c r="D19" s="143" t="s">
        <v>292</v>
      </c>
      <c r="E19" s="164"/>
    </row>
    <row r="20" spans="1:5" ht="12.95" customHeight="1" x14ac:dyDescent="0.25">
      <c r="A20" s="125" t="s">
        <v>290</v>
      </c>
      <c r="B20" s="148" t="s">
        <v>340</v>
      </c>
      <c r="C20" s="146">
        <v>455347726</v>
      </c>
      <c r="D20" s="143" t="s">
        <v>341</v>
      </c>
      <c r="E20" s="147"/>
    </row>
    <row r="21" spans="1:5" ht="12.95" customHeight="1" x14ac:dyDescent="0.25">
      <c r="A21" s="121" t="s">
        <v>293</v>
      </c>
      <c r="B21" s="148" t="s">
        <v>342</v>
      </c>
      <c r="C21" s="146"/>
      <c r="D21" s="143" t="s">
        <v>298</v>
      </c>
      <c r="E21" s="147"/>
    </row>
    <row r="22" spans="1:5" ht="12.95" customHeight="1" x14ac:dyDescent="0.25">
      <c r="A22" s="125" t="s">
        <v>296</v>
      </c>
      <c r="B22" s="148" t="s">
        <v>343</v>
      </c>
      <c r="C22" s="146"/>
      <c r="D22" s="143" t="s">
        <v>301</v>
      </c>
      <c r="E22" s="147"/>
    </row>
    <row r="23" spans="1:5" ht="12.95" customHeight="1" x14ac:dyDescent="0.25">
      <c r="A23" s="121" t="s">
        <v>299</v>
      </c>
      <c r="B23" s="148" t="s">
        <v>303</v>
      </c>
      <c r="C23" s="146"/>
      <c r="D23" s="141" t="s">
        <v>304</v>
      </c>
      <c r="E23" s="147"/>
    </row>
    <row r="24" spans="1:5" ht="12.95" customHeight="1" x14ac:dyDescent="0.25">
      <c r="A24" s="125" t="s">
        <v>302</v>
      </c>
      <c r="B24" s="165" t="s">
        <v>344</v>
      </c>
      <c r="C24" s="146"/>
      <c r="D24" s="143" t="s">
        <v>345</v>
      </c>
      <c r="E24" s="147"/>
    </row>
    <row r="25" spans="1:5" ht="12.95" customHeight="1" x14ac:dyDescent="0.25">
      <c r="A25" s="121" t="s">
        <v>305</v>
      </c>
      <c r="B25" s="166" t="s">
        <v>346</v>
      </c>
      <c r="C25" s="149">
        <f>+C26+C27+C28+C29+C30</f>
        <v>0</v>
      </c>
      <c r="D25" s="167" t="s">
        <v>347</v>
      </c>
      <c r="E25" s="147"/>
    </row>
    <row r="26" spans="1:5" ht="12.95" customHeight="1" x14ac:dyDescent="0.25">
      <c r="A26" s="125" t="s">
        <v>308</v>
      </c>
      <c r="B26" s="165" t="s">
        <v>348</v>
      </c>
      <c r="C26" s="146"/>
      <c r="D26" s="167" t="s">
        <v>248</v>
      </c>
      <c r="E26" s="147"/>
    </row>
    <row r="27" spans="1:5" ht="12.95" customHeight="1" x14ac:dyDescent="0.25">
      <c r="A27" s="121" t="s">
        <v>310</v>
      </c>
      <c r="B27" s="165" t="s">
        <v>349</v>
      </c>
      <c r="C27" s="146"/>
      <c r="D27" s="168"/>
      <c r="E27" s="147"/>
    </row>
    <row r="28" spans="1:5" ht="12.95" customHeight="1" x14ac:dyDescent="0.25">
      <c r="A28" s="125" t="s">
        <v>312</v>
      </c>
      <c r="B28" s="148" t="s">
        <v>350</v>
      </c>
      <c r="C28" s="146"/>
      <c r="D28" s="169"/>
      <c r="E28" s="147"/>
    </row>
    <row r="29" spans="1:5" ht="12.95" customHeight="1" x14ac:dyDescent="0.25">
      <c r="A29" s="121" t="s">
        <v>313</v>
      </c>
      <c r="B29" s="170" t="s">
        <v>351</v>
      </c>
      <c r="C29" s="146"/>
      <c r="D29" s="131"/>
      <c r="E29" s="147"/>
    </row>
    <row r="30" spans="1:5" ht="12.95" customHeight="1" thickBot="1" x14ac:dyDescent="0.3">
      <c r="A30" s="125" t="s">
        <v>315</v>
      </c>
      <c r="B30" s="171" t="s">
        <v>352</v>
      </c>
      <c r="C30" s="146"/>
      <c r="D30" s="169"/>
      <c r="E30" s="147"/>
    </row>
    <row r="31" spans="1:5" s="573" customFormat="1" ht="15.75" thickBot="1" x14ac:dyDescent="0.3">
      <c r="A31" s="574" t="s">
        <v>318</v>
      </c>
      <c r="B31" s="570" t="s">
        <v>353</v>
      </c>
      <c r="C31" s="571">
        <f>+C19+C25</f>
        <v>455347726</v>
      </c>
      <c r="D31" s="570" t="s">
        <v>354</v>
      </c>
      <c r="E31" s="572">
        <f>SUM(E19:E30)</f>
        <v>0</v>
      </c>
    </row>
    <row r="32" spans="1:5" ht="15.75" thickBot="1" x14ac:dyDescent="0.3">
      <c r="A32" s="136" t="s">
        <v>321</v>
      </c>
      <c r="B32" s="153" t="s">
        <v>355</v>
      </c>
      <c r="C32" s="154">
        <f>+C18+C31</f>
        <v>480059596</v>
      </c>
      <c r="D32" s="153" t="s">
        <v>356</v>
      </c>
      <c r="E32" s="154">
        <f>+E18+E31</f>
        <v>512052326</v>
      </c>
    </row>
    <row r="33" spans="1:5" ht="15.75" thickBot="1" x14ac:dyDescent="0.3">
      <c r="A33" s="136" t="s">
        <v>324</v>
      </c>
      <c r="B33" s="153" t="s">
        <v>322</v>
      </c>
      <c r="C33" s="154">
        <f>IF(C18-E18&lt;0,E18-C18,"-")</f>
        <v>487340456</v>
      </c>
      <c r="D33" s="153" t="s">
        <v>323</v>
      </c>
      <c r="E33" s="154" t="str">
        <f>IF(C18-E18&gt;0,C18-E18,"-")</f>
        <v>-</v>
      </c>
    </row>
    <row r="34" spans="1:5" ht="15.75" thickBot="1" x14ac:dyDescent="0.3">
      <c r="A34" s="136" t="s">
        <v>357</v>
      </c>
      <c r="B34" s="153" t="s">
        <v>325</v>
      </c>
      <c r="C34" s="154">
        <f>IF(C32-E32&lt;0,E32-C32,"-")</f>
        <v>31992730</v>
      </c>
      <c r="D34" s="153" t="s">
        <v>326</v>
      </c>
      <c r="E34" s="154" t="str">
        <f>IF(C32-E32&gt;0,C32-E32,"-")</f>
        <v>-</v>
      </c>
    </row>
  </sheetData>
  <mergeCells count="2">
    <mergeCell ref="A4:A5"/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K5" sqref="K5"/>
    </sheetView>
  </sheetViews>
  <sheetFormatPr defaultRowHeight="15" x14ac:dyDescent="0.25"/>
  <cols>
    <col min="1" max="1" width="4.85546875" style="172" customWidth="1"/>
    <col min="2" max="2" width="30.5703125" style="172" customWidth="1"/>
    <col min="3" max="6" width="12" style="172" customWidth="1"/>
    <col min="7" max="256" width="9.140625" style="172"/>
    <col min="257" max="257" width="4.85546875" style="172" customWidth="1"/>
    <col min="258" max="258" width="30.5703125" style="172" customWidth="1"/>
    <col min="259" max="262" width="12" style="172" customWidth="1"/>
    <col min="263" max="512" width="9.140625" style="172"/>
    <col min="513" max="513" width="4.85546875" style="172" customWidth="1"/>
    <col min="514" max="514" width="30.5703125" style="172" customWidth="1"/>
    <col min="515" max="518" width="12" style="172" customWidth="1"/>
    <col min="519" max="768" width="9.140625" style="172"/>
    <col min="769" max="769" width="4.85546875" style="172" customWidth="1"/>
    <col min="770" max="770" width="30.5703125" style="172" customWidth="1"/>
    <col min="771" max="774" width="12" style="172" customWidth="1"/>
    <col min="775" max="1024" width="9.140625" style="172"/>
    <col min="1025" max="1025" width="4.85546875" style="172" customWidth="1"/>
    <col min="1026" max="1026" width="30.5703125" style="172" customWidth="1"/>
    <col min="1027" max="1030" width="12" style="172" customWidth="1"/>
    <col min="1031" max="1280" width="9.140625" style="172"/>
    <col min="1281" max="1281" width="4.85546875" style="172" customWidth="1"/>
    <col min="1282" max="1282" width="30.5703125" style="172" customWidth="1"/>
    <col min="1283" max="1286" width="12" style="172" customWidth="1"/>
    <col min="1287" max="1536" width="9.140625" style="172"/>
    <col min="1537" max="1537" width="4.85546875" style="172" customWidth="1"/>
    <col min="1538" max="1538" width="30.5703125" style="172" customWidth="1"/>
    <col min="1539" max="1542" width="12" style="172" customWidth="1"/>
    <col min="1543" max="1792" width="9.140625" style="172"/>
    <col min="1793" max="1793" width="4.85546875" style="172" customWidth="1"/>
    <col min="1794" max="1794" width="30.5703125" style="172" customWidth="1"/>
    <col min="1795" max="1798" width="12" style="172" customWidth="1"/>
    <col min="1799" max="2048" width="9.140625" style="172"/>
    <col min="2049" max="2049" width="4.85546875" style="172" customWidth="1"/>
    <col min="2050" max="2050" width="30.5703125" style="172" customWidth="1"/>
    <col min="2051" max="2054" width="12" style="172" customWidth="1"/>
    <col min="2055" max="2304" width="9.140625" style="172"/>
    <col min="2305" max="2305" width="4.85546875" style="172" customWidth="1"/>
    <col min="2306" max="2306" width="30.5703125" style="172" customWidth="1"/>
    <col min="2307" max="2310" width="12" style="172" customWidth="1"/>
    <col min="2311" max="2560" width="9.140625" style="172"/>
    <col min="2561" max="2561" width="4.85546875" style="172" customWidth="1"/>
    <col min="2562" max="2562" width="30.5703125" style="172" customWidth="1"/>
    <col min="2563" max="2566" width="12" style="172" customWidth="1"/>
    <col min="2567" max="2816" width="9.140625" style="172"/>
    <col min="2817" max="2817" width="4.85546875" style="172" customWidth="1"/>
    <col min="2818" max="2818" width="30.5703125" style="172" customWidth="1"/>
    <col min="2819" max="2822" width="12" style="172" customWidth="1"/>
    <col min="2823" max="3072" width="9.140625" style="172"/>
    <col min="3073" max="3073" width="4.85546875" style="172" customWidth="1"/>
    <col min="3074" max="3074" width="30.5703125" style="172" customWidth="1"/>
    <col min="3075" max="3078" width="12" style="172" customWidth="1"/>
    <col min="3079" max="3328" width="9.140625" style="172"/>
    <col min="3329" max="3329" width="4.85546875" style="172" customWidth="1"/>
    <col min="3330" max="3330" width="30.5703125" style="172" customWidth="1"/>
    <col min="3331" max="3334" width="12" style="172" customWidth="1"/>
    <col min="3335" max="3584" width="9.140625" style="172"/>
    <col min="3585" max="3585" width="4.85546875" style="172" customWidth="1"/>
    <col min="3586" max="3586" width="30.5703125" style="172" customWidth="1"/>
    <col min="3587" max="3590" width="12" style="172" customWidth="1"/>
    <col min="3591" max="3840" width="9.140625" style="172"/>
    <col min="3841" max="3841" width="4.85546875" style="172" customWidth="1"/>
    <col min="3842" max="3842" width="30.5703125" style="172" customWidth="1"/>
    <col min="3843" max="3846" width="12" style="172" customWidth="1"/>
    <col min="3847" max="4096" width="9.140625" style="172"/>
    <col min="4097" max="4097" width="4.85546875" style="172" customWidth="1"/>
    <col min="4098" max="4098" width="30.5703125" style="172" customWidth="1"/>
    <col min="4099" max="4102" width="12" style="172" customWidth="1"/>
    <col min="4103" max="4352" width="9.140625" style="172"/>
    <col min="4353" max="4353" width="4.85546875" style="172" customWidth="1"/>
    <col min="4354" max="4354" width="30.5703125" style="172" customWidth="1"/>
    <col min="4355" max="4358" width="12" style="172" customWidth="1"/>
    <col min="4359" max="4608" width="9.140625" style="172"/>
    <col min="4609" max="4609" width="4.85546875" style="172" customWidth="1"/>
    <col min="4610" max="4610" width="30.5703125" style="172" customWidth="1"/>
    <col min="4611" max="4614" width="12" style="172" customWidth="1"/>
    <col min="4615" max="4864" width="9.140625" style="172"/>
    <col min="4865" max="4865" width="4.85546875" style="172" customWidth="1"/>
    <col min="4866" max="4866" width="30.5703125" style="172" customWidth="1"/>
    <col min="4867" max="4870" width="12" style="172" customWidth="1"/>
    <col min="4871" max="5120" width="9.140625" style="172"/>
    <col min="5121" max="5121" width="4.85546875" style="172" customWidth="1"/>
    <col min="5122" max="5122" width="30.5703125" style="172" customWidth="1"/>
    <col min="5123" max="5126" width="12" style="172" customWidth="1"/>
    <col min="5127" max="5376" width="9.140625" style="172"/>
    <col min="5377" max="5377" width="4.85546875" style="172" customWidth="1"/>
    <col min="5378" max="5378" width="30.5703125" style="172" customWidth="1"/>
    <col min="5379" max="5382" width="12" style="172" customWidth="1"/>
    <col min="5383" max="5632" width="9.140625" style="172"/>
    <col min="5633" max="5633" width="4.85546875" style="172" customWidth="1"/>
    <col min="5634" max="5634" width="30.5703125" style="172" customWidth="1"/>
    <col min="5635" max="5638" width="12" style="172" customWidth="1"/>
    <col min="5639" max="5888" width="9.140625" style="172"/>
    <col min="5889" max="5889" width="4.85546875" style="172" customWidth="1"/>
    <col min="5890" max="5890" width="30.5703125" style="172" customWidth="1"/>
    <col min="5891" max="5894" width="12" style="172" customWidth="1"/>
    <col min="5895" max="6144" width="9.140625" style="172"/>
    <col min="6145" max="6145" width="4.85546875" style="172" customWidth="1"/>
    <col min="6146" max="6146" width="30.5703125" style="172" customWidth="1"/>
    <col min="6147" max="6150" width="12" style="172" customWidth="1"/>
    <col min="6151" max="6400" width="9.140625" style="172"/>
    <col min="6401" max="6401" width="4.85546875" style="172" customWidth="1"/>
    <col min="6402" max="6402" width="30.5703125" style="172" customWidth="1"/>
    <col min="6403" max="6406" width="12" style="172" customWidth="1"/>
    <col min="6407" max="6656" width="9.140625" style="172"/>
    <col min="6657" max="6657" width="4.85546875" style="172" customWidth="1"/>
    <col min="6658" max="6658" width="30.5703125" style="172" customWidth="1"/>
    <col min="6659" max="6662" width="12" style="172" customWidth="1"/>
    <col min="6663" max="6912" width="9.140625" style="172"/>
    <col min="6913" max="6913" width="4.85546875" style="172" customWidth="1"/>
    <col min="6914" max="6914" width="30.5703125" style="172" customWidth="1"/>
    <col min="6915" max="6918" width="12" style="172" customWidth="1"/>
    <col min="6919" max="7168" width="9.140625" style="172"/>
    <col min="7169" max="7169" width="4.85546875" style="172" customWidth="1"/>
    <col min="7170" max="7170" width="30.5703125" style="172" customWidth="1"/>
    <col min="7171" max="7174" width="12" style="172" customWidth="1"/>
    <col min="7175" max="7424" width="9.140625" style="172"/>
    <col min="7425" max="7425" width="4.85546875" style="172" customWidth="1"/>
    <col min="7426" max="7426" width="30.5703125" style="172" customWidth="1"/>
    <col min="7427" max="7430" width="12" style="172" customWidth="1"/>
    <col min="7431" max="7680" width="9.140625" style="172"/>
    <col min="7681" max="7681" width="4.85546875" style="172" customWidth="1"/>
    <col min="7682" max="7682" width="30.5703125" style="172" customWidth="1"/>
    <col min="7683" max="7686" width="12" style="172" customWidth="1"/>
    <col min="7687" max="7936" width="9.140625" style="172"/>
    <col min="7937" max="7937" width="4.85546875" style="172" customWidth="1"/>
    <col min="7938" max="7938" width="30.5703125" style="172" customWidth="1"/>
    <col min="7939" max="7942" width="12" style="172" customWidth="1"/>
    <col min="7943" max="8192" width="9.140625" style="172"/>
    <col min="8193" max="8193" width="4.85546875" style="172" customWidth="1"/>
    <col min="8194" max="8194" width="30.5703125" style="172" customWidth="1"/>
    <col min="8195" max="8198" width="12" style="172" customWidth="1"/>
    <col min="8199" max="8448" width="9.140625" style="172"/>
    <col min="8449" max="8449" width="4.85546875" style="172" customWidth="1"/>
    <col min="8450" max="8450" width="30.5703125" style="172" customWidth="1"/>
    <col min="8451" max="8454" width="12" style="172" customWidth="1"/>
    <col min="8455" max="8704" width="9.140625" style="172"/>
    <col min="8705" max="8705" width="4.85546875" style="172" customWidth="1"/>
    <col min="8706" max="8706" width="30.5703125" style="172" customWidth="1"/>
    <col min="8707" max="8710" width="12" style="172" customWidth="1"/>
    <col min="8711" max="8960" width="9.140625" style="172"/>
    <col min="8961" max="8961" width="4.85546875" style="172" customWidth="1"/>
    <col min="8962" max="8962" width="30.5703125" style="172" customWidth="1"/>
    <col min="8963" max="8966" width="12" style="172" customWidth="1"/>
    <col min="8967" max="9216" width="9.140625" style="172"/>
    <col min="9217" max="9217" width="4.85546875" style="172" customWidth="1"/>
    <col min="9218" max="9218" width="30.5703125" style="172" customWidth="1"/>
    <col min="9219" max="9222" width="12" style="172" customWidth="1"/>
    <col min="9223" max="9472" width="9.140625" style="172"/>
    <col min="9473" max="9473" width="4.85546875" style="172" customWidth="1"/>
    <col min="9474" max="9474" width="30.5703125" style="172" customWidth="1"/>
    <col min="9475" max="9478" width="12" style="172" customWidth="1"/>
    <col min="9479" max="9728" width="9.140625" style="172"/>
    <col min="9729" max="9729" width="4.85546875" style="172" customWidth="1"/>
    <col min="9730" max="9730" width="30.5703125" style="172" customWidth="1"/>
    <col min="9731" max="9734" width="12" style="172" customWidth="1"/>
    <col min="9735" max="9984" width="9.140625" style="172"/>
    <col min="9985" max="9985" width="4.85546875" style="172" customWidth="1"/>
    <col min="9986" max="9986" width="30.5703125" style="172" customWidth="1"/>
    <col min="9987" max="9990" width="12" style="172" customWidth="1"/>
    <col min="9991" max="10240" width="9.140625" style="172"/>
    <col min="10241" max="10241" width="4.85546875" style="172" customWidth="1"/>
    <col min="10242" max="10242" width="30.5703125" style="172" customWidth="1"/>
    <col min="10243" max="10246" width="12" style="172" customWidth="1"/>
    <col min="10247" max="10496" width="9.140625" style="172"/>
    <col min="10497" max="10497" width="4.85546875" style="172" customWidth="1"/>
    <col min="10498" max="10498" width="30.5703125" style="172" customWidth="1"/>
    <col min="10499" max="10502" width="12" style="172" customWidth="1"/>
    <col min="10503" max="10752" width="9.140625" style="172"/>
    <col min="10753" max="10753" width="4.85546875" style="172" customWidth="1"/>
    <col min="10754" max="10754" width="30.5703125" style="172" customWidth="1"/>
    <col min="10755" max="10758" width="12" style="172" customWidth="1"/>
    <col min="10759" max="11008" width="9.140625" style="172"/>
    <col min="11009" max="11009" width="4.85546875" style="172" customWidth="1"/>
    <col min="11010" max="11010" width="30.5703125" style="172" customWidth="1"/>
    <col min="11011" max="11014" width="12" style="172" customWidth="1"/>
    <col min="11015" max="11264" width="9.140625" style="172"/>
    <col min="11265" max="11265" width="4.85546875" style="172" customWidth="1"/>
    <col min="11266" max="11266" width="30.5703125" style="172" customWidth="1"/>
    <col min="11267" max="11270" width="12" style="172" customWidth="1"/>
    <col min="11271" max="11520" width="9.140625" style="172"/>
    <col min="11521" max="11521" width="4.85546875" style="172" customWidth="1"/>
    <col min="11522" max="11522" width="30.5703125" style="172" customWidth="1"/>
    <col min="11523" max="11526" width="12" style="172" customWidth="1"/>
    <col min="11527" max="11776" width="9.140625" style="172"/>
    <col min="11777" max="11777" width="4.85546875" style="172" customWidth="1"/>
    <col min="11778" max="11778" width="30.5703125" style="172" customWidth="1"/>
    <col min="11779" max="11782" width="12" style="172" customWidth="1"/>
    <col min="11783" max="12032" width="9.140625" style="172"/>
    <col min="12033" max="12033" width="4.85546875" style="172" customWidth="1"/>
    <col min="12034" max="12034" width="30.5703125" style="172" customWidth="1"/>
    <col min="12035" max="12038" width="12" style="172" customWidth="1"/>
    <col min="12039" max="12288" width="9.140625" style="172"/>
    <col min="12289" max="12289" width="4.85546875" style="172" customWidth="1"/>
    <col min="12290" max="12290" width="30.5703125" style="172" customWidth="1"/>
    <col min="12291" max="12294" width="12" style="172" customWidth="1"/>
    <col min="12295" max="12544" width="9.140625" style="172"/>
    <col min="12545" max="12545" width="4.85546875" style="172" customWidth="1"/>
    <col min="12546" max="12546" width="30.5703125" style="172" customWidth="1"/>
    <col min="12547" max="12550" width="12" style="172" customWidth="1"/>
    <col min="12551" max="12800" width="9.140625" style="172"/>
    <col min="12801" max="12801" width="4.85546875" style="172" customWidth="1"/>
    <col min="12802" max="12802" width="30.5703125" style="172" customWidth="1"/>
    <col min="12803" max="12806" width="12" style="172" customWidth="1"/>
    <col min="12807" max="13056" width="9.140625" style="172"/>
    <col min="13057" max="13057" width="4.85546875" style="172" customWidth="1"/>
    <col min="13058" max="13058" width="30.5703125" style="172" customWidth="1"/>
    <col min="13059" max="13062" width="12" style="172" customWidth="1"/>
    <col min="13063" max="13312" width="9.140625" style="172"/>
    <col min="13313" max="13313" width="4.85546875" style="172" customWidth="1"/>
    <col min="13314" max="13314" width="30.5703125" style="172" customWidth="1"/>
    <col min="13315" max="13318" width="12" style="172" customWidth="1"/>
    <col min="13319" max="13568" width="9.140625" style="172"/>
    <col min="13569" max="13569" width="4.85546875" style="172" customWidth="1"/>
    <col min="13570" max="13570" width="30.5703125" style="172" customWidth="1"/>
    <col min="13571" max="13574" width="12" style="172" customWidth="1"/>
    <col min="13575" max="13824" width="9.140625" style="172"/>
    <col min="13825" max="13825" width="4.85546875" style="172" customWidth="1"/>
    <col min="13826" max="13826" width="30.5703125" style="172" customWidth="1"/>
    <col min="13827" max="13830" width="12" style="172" customWidth="1"/>
    <col min="13831" max="14080" width="9.140625" style="172"/>
    <col min="14081" max="14081" width="4.85546875" style="172" customWidth="1"/>
    <col min="14082" max="14082" width="30.5703125" style="172" customWidth="1"/>
    <col min="14083" max="14086" width="12" style="172" customWidth="1"/>
    <col min="14087" max="14336" width="9.140625" style="172"/>
    <col min="14337" max="14337" width="4.85546875" style="172" customWidth="1"/>
    <col min="14338" max="14338" width="30.5703125" style="172" customWidth="1"/>
    <col min="14339" max="14342" width="12" style="172" customWidth="1"/>
    <col min="14343" max="14592" width="9.140625" style="172"/>
    <col min="14593" max="14593" width="4.85546875" style="172" customWidth="1"/>
    <col min="14594" max="14594" width="30.5703125" style="172" customWidth="1"/>
    <col min="14595" max="14598" width="12" style="172" customWidth="1"/>
    <col min="14599" max="14848" width="9.140625" style="172"/>
    <col min="14849" max="14849" width="4.85546875" style="172" customWidth="1"/>
    <col min="14850" max="14850" width="30.5703125" style="172" customWidth="1"/>
    <col min="14851" max="14854" width="12" style="172" customWidth="1"/>
    <col min="14855" max="15104" width="9.140625" style="172"/>
    <col min="15105" max="15105" width="4.85546875" style="172" customWidth="1"/>
    <col min="15106" max="15106" width="30.5703125" style="172" customWidth="1"/>
    <col min="15107" max="15110" width="12" style="172" customWidth="1"/>
    <col min="15111" max="15360" width="9.140625" style="172"/>
    <col min="15361" max="15361" width="4.85546875" style="172" customWidth="1"/>
    <col min="15362" max="15362" width="30.5703125" style="172" customWidth="1"/>
    <col min="15363" max="15366" width="12" style="172" customWidth="1"/>
    <col min="15367" max="15616" width="9.140625" style="172"/>
    <col min="15617" max="15617" width="4.85546875" style="172" customWidth="1"/>
    <col min="15618" max="15618" width="30.5703125" style="172" customWidth="1"/>
    <col min="15619" max="15622" width="12" style="172" customWidth="1"/>
    <col min="15623" max="15872" width="9.140625" style="172"/>
    <col min="15873" max="15873" width="4.85546875" style="172" customWidth="1"/>
    <col min="15874" max="15874" width="30.5703125" style="172" customWidth="1"/>
    <col min="15875" max="15878" width="12" style="172" customWidth="1"/>
    <col min="15879" max="16128" width="9.140625" style="172"/>
    <col min="16129" max="16129" width="4.85546875" style="172" customWidth="1"/>
    <col min="16130" max="16130" width="30.5703125" style="172" customWidth="1"/>
    <col min="16131" max="16134" width="12" style="172" customWidth="1"/>
    <col min="16135" max="16384" width="9.140625" style="172"/>
  </cols>
  <sheetData>
    <row r="2" spans="1:7" x14ac:dyDescent="0.25">
      <c r="B2" s="685" t="s">
        <v>547</v>
      </c>
      <c r="C2" s="685"/>
      <c r="D2" s="685"/>
      <c r="E2" s="685"/>
      <c r="F2" s="685"/>
    </row>
    <row r="4" spans="1:7" ht="33.200000000000003" customHeight="1" x14ac:dyDescent="0.25">
      <c r="A4" s="686" t="str">
        <f>CONCATENATE([2]ALAPADATOK!A3," adósságot keletkeztető ügyletekből és kezességvállalásokból fennálló kötelezettségei")</f>
        <v>Demecser Város Önkormányzata adósságot keletkeztető ügyletekből és kezességvállalásokból fennálló kötelezettségei</v>
      </c>
      <c r="B4" s="686"/>
      <c r="C4" s="686"/>
      <c r="D4" s="686"/>
      <c r="E4" s="686"/>
      <c r="F4" s="686"/>
    </row>
    <row r="5" spans="1:7" ht="15.75" thickBot="1" x14ac:dyDescent="0.3">
      <c r="A5" s="173"/>
      <c r="B5" s="173"/>
      <c r="C5" s="687"/>
      <c r="D5" s="687"/>
      <c r="E5" s="688" t="s">
        <v>545</v>
      </c>
      <c r="F5" s="688"/>
      <c r="G5" s="174"/>
    </row>
    <row r="6" spans="1:7" ht="63.2" customHeight="1" x14ac:dyDescent="0.25">
      <c r="A6" s="689" t="s">
        <v>358</v>
      </c>
      <c r="B6" s="691" t="s">
        <v>359</v>
      </c>
      <c r="C6" s="691" t="s">
        <v>360</v>
      </c>
      <c r="D6" s="691"/>
      <c r="E6" s="691"/>
      <c r="F6" s="693" t="s">
        <v>361</v>
      </c>
    </row>
    <row r="7" spans="1:7" ht="15.75" thickBot="1" x14ac:dyDescent="0.3">
      <c r="A7" s="690"/>
      <c r="B7" s="692"/>
      <c r="C7" s="175">
        <f>+LEFT([2]KV_ÖSSZEFÜGGÉSEK!A5,4)+1</f>
        <v>2022</v>
      </c>
      <c r="D7" s="175">
        <f>+C7+1</f>
        <v>2023</v>
      </c>
      <c r="E7" s="175">
        <f>+D7+1</f>
        <v>2024</v>
      </c>
      <c r="F7" s="694"/>
    </row>
    <row r="8" spans="1:7" ht="15.75" thickBot="1" x14ac:dyDescent="0.3">
      <c r="A8" s="176"/>
      <c r="B8" s="177" t="s">
        <v>5</v>
      </c>
      <c r="C8" s="177" t="s">
        <v>6</v>
      </c>
      <c r="D8" s="177" t="s">
        <v>275</v>
      </c>
      <c r="E8" s="177" t="s">
        <v>276</v>
      </c>
      <c r="F8" s="178" t="s">
        <v>362</v>
      </c>
    </row>
    <row r="9" spans="1:7" x14ac:dyDescent="0.25">
      <c r="A9" s="179" t="s">
        <v>7</v>
      </c>
      <c r="B9" s="180">
        <v>0</v>
      </c>
      <c r="C9" s="181">
        <v>0</v>
      </c>
      <c r="D9" s="181">
        <v>0</v>
      </c>
      <c r="E9" s="181">
        <v>0</v>
      </c>
      <c r="F9" s="182">
        <f>SUM(C9:E9)</f>
        <v>0</v>
      </c>
    </row>
    <row r="10" spans="1:7" x14ac:dyDescent="0.25">
      <c r="A10" s="183" t="s">
        <v>21</v>
      </c>
      <c r="B10" s="184"/>
      <c r="C10" s="185"/>
      <c r="D10" s="185"/>
      <c r="E10" s="185"/>
      <c r="F10" s="186">
        <f>SUM(C10:E10)</f>
        <v>0</v>
      </c>
    </row>
    <row r="11" spans="1:7" x14ac:dyDescent="0.25">
      <c r="A11" s="183" t="s">
        <v>35</v>
      </c>
      <c r="B11" s="184"/>
      <c r="C11" s="185"/>
      <c r="D11" s="185"/>
      <c r="E11" s="185"/>
      <c r="F11" s="186">
        <f>SUM(C11:E11)</f>
        <v>0</v>
      </c>
    </row>
    <row r="12" spans="1:7" x14ac:dyDescent="0.25">
      <c r="A12" s="183" t="s">
        <v>232</v>
      </c>
      <c r="B12" s="184"/>
      <c r="C12" s="185"/>
      <c r="D12" s="185"/>
      <c r="E12" s="185"/>
      <c r="F12" s="186">
        <f>SUM(C12:E12)</f>
        <v>0</v>
      </c>
    </row>
    <row r="13" spans="1:7" ht="15.75" thickBot="1" x14ac:dyDescent="0.3">
      <c r="A13" s="187" t="s">
        <v>65</v>
      </c>
      <c r="B13" s="188"/>
      <c r="C13" s="189"/>
      <c r="D13" s="189"/>
      <c r="E13" s="189"/>
      <c r="F13" s="186">
        <f>SUM(C13:E13)</f>
        <v>0</v>
      </c>
    </row>
    <row r="14" spans="1:7" s="194" customFormat="1" thickBot="1" x14ac:dyDescent="0.25">
      <c r="A14" s="190" t="s">
        <v>89</v>
      </c>
      <c r="B14" s="191" t="s">
        <v>363</v>
      </c>
      <c r="C14" s="192">
        <f>SUM(C9:C13)</f>
        <v>0</v>
      </c>
      <c r="D14" s="192">
        <f>SUM(D9:D13)</f>
        <v>0</v>
      </c>
      <c r="E14" s="192">
        <f>SUM(E9:E13)</f>
        <v>0</v>
      </c>
      <c r="F14" s="193">
        <f>SUM(F9:F13)</f>
        <v>0</v>
      </c>
    </row>
  </sheetData>
  <mergeCells count="8">
    <mergeCell ref="B2:F2"/>
    <mergeCell ref="A4:F4"/>
    <mergeCell ref="C5:D5"/>
    <mergeCell ref="E5:F5"/>
    <mergeCell ref="A6:A7"/>
    <mergeCell ref="B6:B7"/>
    <mergeCell ref="C6:E6"/>
    <mergeCell ref="F6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J10" sqref="J10"/>
    </sheetView>
  </sheetViews>
  <sheetFormatPr defaultRowHeight="15" x14ac:dyDescent="0.25"/>
  <cols>
    <col min="1" max="1" width="4.85546875" style="172" customWidth="1"/>
    <col min="2" max="2" width="58.85546875" style="172" customWidth="1"/>
    <col min="3" max="3" width="16.7109375" style="172" customWidth="1"/>
    <col min="4" max="256" width="9.140625" style="172"/>
    <col min="257" max="257" width="4.85546875" style="172" customWidth="1"/>
    <col min="258" max="258" width="58.85546875" style="172" customWidth="1"/>
    <col min="259" max="259" width="16.7109375" style="172" customWidth="1"/>
    <col min="260" max="512" width="9.140625" style="172"/>
    <col min="513" max="513" width="4.85546875" style="172" customWidth="1"/>
    <col min="514" max="514" width="58.85546875" style="172" customWidth="1"/>
    <col min="515" max="515" width="16.7109375" style="172" customWidth="1"/>
    <col min="516" max="768" width="9.140625" style="172"/>
    <col min="769" max="769" width="4.85546875" style="172" customWidth="1"/>
    <col min="770" max="770" width="58.85546875" style="172" customWidth="1"/>
    <col min="771" max="771" width="16.7109375" style="172" customWidth="1"/>
    <col min="772" max="1024" width="9.140625" style="172"/>
    <col min="1025" max="1025" width="4.85546875" style="172" customWidth="1"/>
    <col min="1026" max="1026" width="58.85546875" style="172" customWidth="1"/>
    <col min="1027" max="1027" width="16.7109375" style="172" customWidth="1"/>
    <col min="1028" max="1280" width="9.140625" style="172"/>
    <col min="1281" max="1281" width="4.85546875" style="172" customWidth="1"/>
    <col min="1282" max="1282" width="58.85546875" style="172" customWidth="1"/>
    <col min="1283" max="1283" width="16.7109375" style="172" customWidth="1"/>
    <col min="1284" max="1536" width="9.140625" style="172"/>
    <col min="1537" max="1537" width="4.85546875" style="172" customWidth="1"/>
    <col min="1538" max="1538" width="58.85546875" style="172" customWidth="1"/>
    <col min="1539" max="1539" width="16.7109375" style="172" customWidth="1"/>
    <col min="1540" max="1792" width="9.140625" style="172"/>
    <col min="1793" max="1793" width="4.85546875" style="172" customWidth="1"/>
    <col min="1794" max="1794" width="58.85546875" style="172" customWidth="1"/>
    <col min="1795" max="1795" width="16.7109375" style="172" customWidth="1"/>
    <col min="1796" max="2048" width="9.140625" style="172"/>
    <col min="2049" max="2049" width="4.85546875" style="172" customWidth="1"/>
    <col min="2050" max="2050" width="58.85546875" style="172" customWidth="1"/>
    <col min="2051" max="2051" width="16.7109375" style="172" customWidth="1"/>
    <col min="2052" max="2304" width="9.140625" style="172"/>
    <col min="2305" max="2305" width="4.85546875" style="172" customWidth="1"/>
    <col min="2306" max="2306" width="58.85546875" style="172" customWidth="1"/>
    <col min="2307" max="2307" width="16.7109375" style="172" customWidth="1"/>
    <col min="2308" max="2560" width="9.140625" style="172"/>
    <col min="2561" max="2561" width="4.85546875" style="172" customWidth="1"/>
    <col min="2562" max="2562" width="58.85546875" style="172" customWidth="1"/>
    <col min="2563" max="2563" width="16.7109375" style="172" customWidth="1"/>
    <col min="2564" max="2816" width="9.140625" style="172"/>
    <col min="2817" max="2817" width="4.85546875" style="172" customWidth="1"/>
    <col min="2818" max="2818" width="58.85546875" style="172" customWidth="1"/>
    <col min="2819" max="2819" width="16.7109375" style="172" customWidth="1"/>
    <col min="2820" max="3072" width="9.140625" style="172"/>
    <col min="3073" max="3073" width="4.85546875" style="172" customWidth="1"/>
    <col min="3074" max="3074" width="58.85546875" style="172" customWidth="1"/>
    <col min="3075" max="3075" width="16.7109375" style="172" customWidth="1"/>
    <col min="3076" max="3328" width="9.140625" style="172"/>
    <col min="3329" max="3329" width="4.85546875" style="172" customWidth="1"/>
    <col min="3330" max="3330" width="58.85546875" style="172" customWidth="1"/>
    <col min="3331" max="3331" width="16.7109375" style="172" customWidth="1"/>
    <col min="3332" max="3584" width="9.140625" style="172"/>
    <col min="3585" max="3585" width="4.85546875" style="172" customWidth="1"/>
    <col min="3586" max="3586" width="58.85546875" style="172" customWidth="1"/>
    <col min="3587" max="3587" width="16.7109375" style="172" customWidth="1"/>
    <col min="3588" max="3840" width="9.140625" style="172"/>
    <col min="3841" max="3841" width="4.85546875" style="172" customWidth="1"/>
    <col min="3842" max="3842" width="58.85546875" style="172" customWidth="1"/>
    <col min="3843" max="3843" width="16.7109375" style="172" customWidth="1"/>
    <col min="3844" max="4096" width="9.140625" style="172"/>
    <col min="4097" max="4097" width="4.85546875" style="172" customWidth="1"/>
    <col min="4098" max="4098" width="58.85546875" style="172" customWidth="1"/>
    <col min="4099" max="4099" width="16.7109375" style="172" customWidth="1"/>
    <col min="4100" max="4352" width="9.140625" style="172"/>
    <col min="4353" max="4353" width="4.85546875" style="172" customWidth="1"/>
    <col min="4354" max="4354" width="58.85546875" style="172" customWidth="1"/>
    <col min="4355" max="4355" width="16.7109375" style="172" customWidth="1"/>
    <col min="4356" max="4608" width="9.140625" style="172"/>
    <col min="4609" max="4609" width="4.85546875" style="172" customWidth="1"/>
    <col min="4610" max="4610" width="58.85546875" style="172" customWidth="1"/>
    <col min="4611" max="4611" width="16.7109375" style="172" customWidth="1"/>
    <col min="4612" max="4864" width="9.140625" style="172"/>
    <col min="4865" max="4865" width="4.85546875" style="172" customWidth="1"/>
    <col min="4866" max="4866" width="58.85546875" style="172" customWidth="1"/>
    <col min="4867" max="4867" width="16.7109375" style="172" customWidth="1"/>
    <col min="4868" max="5120" width="9.140625" style="172"/>
    <col min="5121" max="5121" width="4.85546875" style="172" customWidth="1"/>
    <col min="5122" max="5122" width="58.85546875" style="172" customWidth="1"/>
    <col min="5123" max="5123" width="16.7109375" style="172" customWidth="1"/>
    <col min="5124" max="5376" width="9.140625" style="172"/>
    <col min="5377" max="5377" width="4.85546875" style="172" customWidth="1"/>
    <col min="5378" max="5378" width="58.85546875" style="172" customWidth="1"/>
    <col min="5379" max="5379" width="16.7109375" style="172" customWidth="1"/>
    <col min="5380" max="5632" width="9.140625" style="172"/>
    <col min="5633" max="5633" width="4.85546875" style="172" customWidth="1"/>
    <col min="5634" max="5634" width="58.85546875" style="172" customWidth="1"/>
    <col min="5635" max="5635" width="16.7109375" style="172" customWidth="1"/>
    <col min="5636" max="5888" width="9.140625" style="172"/>
    <col min="5889" max="5889" width="4.85546875" style="172" customWidth="1"/>
    <col min="5890" max="5890" width="58.85546875" style="172" customWidth="1"/>
    <col min="5891" max="5891" width="16.7109375" style="172" customWidth="1"/>
    <col min="5892" max="6144" width="9.140625" style="172"/>
    <col min="6145" max="6145" width="4.85546875" style="172" customWidth="1"/>
    <col min="6146" max="6146" width="58.85546875" style="172" customWidth="1"/>
    <col min="6147" max="6147" width="16.7109375" style="172" customWidth="1"/>
    <col min="6148" max="6400" width="9.140625" style="172"/>
    <col min="6401" max="6401" width="4.85546875" style="172" customWidth="1"/>
    <col min="6402" max="6402" width="58.85546875" style="172" customWidth="1"/>
    <col min="6403" max="6403" width="16.7109375" style="172" customWidth="1"/>
    <col min="6404" max="6656" width="9.140625" style="172"/>
    <col min="6657" max="6657" width="4.85546875" style="172" customWidth="1"/>
    <col min="6658" max="6658" width="58.85546875" style="172" customWidth="1"/>
    <col min="6659" max="6659" width="16.7109375" style="172" customWidth="1"/>
    <col min="6660" max="6912" width="9.140625" style="172"/>
    <col min="6913" max="6913" width="4.85546875" style="172" customWidth="1"/>
    <col min="6914" max="6914" width="58.85546875" style="172" customWidth="1"/>
    <col min="6915" max="6915" width="16.7109375" style="172" customWidth="1"/>
    <col min="6916" max="7168" width="9.140625" style="172"/>
    <col min="7169" max="7169" width="4.85546875" style="172" customWidth="1"/>
    <col min="7170" max="7170" width="58.85546875" style="172" customWidth="1"/>
    <col min="7171" max="7171" width="16.7109375" style="172" customWidth="1"/>
    <col min="7172" max="7424" width="9.140625" style="172"/>
    <col min="7425" max="7425" width="4.85546875" style="172" customWidth="1"/>
    <col min="7426" max="7426" width="58.85546875" style="172" customWidth="1"/>
    <col min="7427" max="7427" width="16.7109375" style="172" customWidth="1"/>
    <col min="7428" max="7680" width="9.140625" style="172"/>
    <col min="7681" max="7681" width="4.85546875" style="172" customWidth="1"/>
    <col min="7682" max="7682" width="58.85546875" style="172" customWidth="1"/>
    <col min="7683" max="7683" width="16.7109375" style="172" customWidth="1"/>
    <col min="7684" max="7936" width="9.140625" style="172"/>
    <col min="7937" max="7937" width="4.85546875" style="172" customWidth="1"/>
    <col min="7938" max="7938" width="58.85546875" style="172" customWidth="1"/>
    <col min="7939" max="7939" width="16.7109375" style="172" customWidth="1"/>
    <col min="7940" max="8192" width="9.140625" style="172"/>
    <col min="8193" max="8193" width="4.85546875" style="172" customWidth="1"/>
    <col min="8194" max="8194" width="58.85546875" style="172" customWidth="1"/>
    <col min="8195" max="8195" width="16.7109375" style="172" customWidth="1"/>
    <col min="8196" max="8448" width="9.140625" style="172"/>
    <col min="8449" max="8449" width="4.85546875" style="172" customWidth="1"/>
    <col min="8450" max="8450" width="58.85546875" style="172" customWidth="1"/>
    <col min="8451" max="8451" width="16.7109375" style="172" customWidth="1"/>
    <col min="8452" max="8704" width="9.140625" style="172"/>
    <col min="8705" max="8705" width="4.85546875" style="172" customWidth="1"/>
    <col min="8706" max="8706" width="58.85546875" style="172" customWidth="1"/>
    <col min="8707" max="8707" width="16.7109375" style="172" customWidth="1"/>
    <col min="8708" max="8960" width="9.140625" style="172"/>
    <col min="8961" max="8961" width="4.85546875" style="172" customWidth="1"/>
    <col min="8962" max="8962" width="58.85546875" style="172" customWidth="1"/>
    <col min="8963" max="8963" width="16.7109375" style="172" customWidth="1"/>
    <col min="8964" max="9216" width="9.140625" style="172"/>
    <col min="9217" max="9217" width="4.85546875" style="172" customWidth="1"/>
    <col min="9218" max="9218" width="58.85546875" style="172" customWidth="1"/>
    <col min="9219" max="9219" width="16.7109375" style="172" customWidth="1"/>
    <col min="9220" max="9472" width="9.140625" style="172"/>
    <col min="9473" max="9473" width="4.85546875" style="172" customWidth="1"/>
    <col min="9474" max="9474" width="58.85546875" style="172" customWidth="1"/>
    <col min="9475" max="9475" width="16.7109375" style="172" customWidth="1"/>
    <col min="9476" max="9728" width="9.140625" style="172"/>
    <col min="9729" max="9729" width="4.85546875" style="172" customWidth="1"/>
    <col min="9730" max="9730" width="58.85546875" style="172" customWidth="1"/>
    <col min="9731" max="9731" width="16.7109375" style="172" customWidth="1"/>
    <col min="9732" max="9984" width="9.140625" style="172"/>
    <col min="9985" max="9985" width="4.85546875" style="172" customWidth="1"/>
    <col min="9986" max="9986" width="58.85546875" style="172" customWidth="1"/>
    <col min="9987" max="9987" width="16.7109375" style="172" customWidth="1"/>
    <col min="9988" max="10240" width="9.140625" style="172"/>
    <col min="10241" max="10241" width="4.85546875" style="172" customWidth="1"/>
    <col min="10242" max="10242" width="58.85546875" style="172" customWidth="1"/>
    <col min="10243" max="10243" width="16.7109375" style="172" customWidth="1"/>
    <col min="10244" max="10496" width="9.140625" style="172"/>
    <col min="10497" max="10497" width="4.85546875" style="172" customWidth="1"/>
    <col min="10498" max="10498" width="58.85546875" style="172" customWidth="1"/>
    <col min="10499" max="10499" width="16.7109375" style="172" customWidth="1"/>
    <col min="10500" max="10752" width="9.140625" style="172"/>
    <col min="10753" max="10753" width="4.85546875" style="172" customWidth="1"/>
    <col min="10754" max="10754" width="58.85546875" style="172" customWidth="1"/>
    <col min="10755" max="10755" width="16.7109375" style="172" customWidth="1"/>
    <col min="10756" max="11008" width="9.140625" style="172"/>
    <col min="11009" max="11009" width="4.85546875" style="172" customWidth="1"/>
    <col min="11010" max="11010" width="58.85546875" style="172" customWidth="1"/>
    <col min="11011" max="11011" width="16.7109375" style="172" customWidth="1"/>
    <col min="11012" max="11264" width="9.140625" style="172"/>
    <col min="11265" max="11265" width="4.85546875" style="172" customWidth="1"/>
    <col min="11266" max="11266" width="58.85546875" style="172" customWidth="1"/>
    <col min="11267" max="11267" width="16.7109375" style="172" customWidth="1"/>
    <col min="11268" max="11520" width="9.140625" style="172"/>
    <col min="11521" max="11521" width="4.85546875" style="172" customWidth="1"/>
    <col min="11522" max="11522" width="58.85546875" style="172" customWidth="1"/>
    <col min="11523" max="11523" width="16.7109375" style="172" customWidth="1"/>
    <col min="11524" max="11776" width="9.140625" style="172"/>
    <col min="11777" max="11777" width="4.85546875" style="172" customWidth="1"/>
    <col min="11778" max="11778" width="58.85546875" style="172" customWidth="1"/>
    <col min="11779" max="11779" width="16.7109375" style="172" customWidth="1"/>
    <col min="11780" max="12032" width="9.140625" style="172"/>
    <col min="12033" max="12033" width="4.85546875" style="172" customWidth="1"/>
    <col min="12034" max="12034" width="58.85546875" style="172" customWidth="1"/>
    <col min="12035" max="12035" width="16.7109375" style="172" customWidth="1"/>
    <col min="12036" max="12288" width="9.140625" style="172"/>
    <col min="12289" max="12289" width="4.85546875" style="172" customWidth="1"/>
    <col min="12290" max="12290" width="58.85546875" style="172" customWidth="1"/>
    <col min="12291" max="12291" width="16.7109375" style="172" customWidth="1"/>
    <col min="12292" max="12544" width="9.140625" style="172"/>
    <col min="12545" max="12545" width="4.85546875" style="172" customWidth="1"/>
    <col min="12546" max="12546" width="58.85546875" style="172" customWidth="1"/>
    <col min="12547" max="12547" width="16.7109375" style="172" customWidth="1"/>
    <col min="12548" max="12800" width="9.140625" style="172"/>
    <col min="12801" max="12801" width="4.85546875" style="172" customWidth="1"/>
    <col min="12802" max="12802" width="58.85546875" style="172" customWidth="1"/>
    <col min="12803" max="12803" width="16.7109375" style="172" customWidth="1"/>
    <col min="12804" max="13056" width="9.140625" style="172"/>
    <col min="13057" max="13057" width="4.85546875" style="172" customWidth="1"/>
    <col min="13058" max="13058" width="58.85546875" style="172" customWidth="1"/>
    <col min="13059" max="13059" width="16.7109375" style="172" customWidth="1"/>
    <col min="13060" max="13312" width="9.140625" style="172"/>
    <col min="13313" max="13313" width="4.85546875" style="172" customWidth="1"/>
    <col min="13314" max="13314" width="58.85546875" style="172" customWidth="1"/>
    <col min="13315" max="13315" width="16.7109375" style="172" customWidth="1"/>
    <col min="13316" max="13568" width="9.140625" style="172"/>
    <col min="13569" max="13569" width="4.85546875" style="172" customWidth="1"/>
    <col min="13570" max="13570" width="58.85546875" style="172" customWidth="1"/>
    <col min="13571" max="13571" width="16.7109375" style="172" customWidth="1"/>
    <col min="13572" max="13824" width="9.140625" style="172"/>
    <col min="13825" max="13825" width="4.85546875" style="172" customWidth="1"/>
    <col min="13826" max="13826" width="58.85546875" style="172" customWidth="1"/>
    <col min="13827" max="13827" width="16.7109375" style="172" customWidth="1"/>
    <col min="13828" max="14080" width="9.140625" style="172"/>
    <col min="14081" max="14081" width="4.85546875" style="172" customWidth="1"/>
    <col min="14082" max="14082" width="58.85546875" style="172" customWidth="1"/>
    <col min="14083" max="14083" width="16.7109375" style="172" customWidth="1"/>
    <col min="14084" max="14336" width="9.140625" style="172"/>
    <col min="14337" max="14337" width="4.85546875" style="172" customWidth="1"/>
    <col min="14338" max="14338" width="58.85546875" style="172" customWidth="1"/>
    <col min="14339" max="14339" width="16.7109375" style="172" customWidth="1"/>
    <col min="14340" max="14592" width="9.140625" style="172"/>
    <col min="14593" max="14593" width="4.85546875" style="172" customWidth="1"/>
    <col min="14594" max="14594" width="58.85546875" style="172" customWidth="1"/>
    <col min="14595" max="14595" width="16.7109375" style="172" customWidth="1"/>
    <col min="14596" max="14848" width="9.140625" style="172"/>
    <col min="14849" max="14849" width="4.85546875" style="172" customWidth="1"/>
    <col min="14850" max="14850" width="58.85546875" style="172" customWidth="1"/>
    <col min="14851" max="14851" width="16.7109375" style="172" customWidth="1"/>
    <col min="14852" max="15104" width="9.140625" style="172"/>
    <col min="15105" max="15105" width="4.85546875" style="172" customWidth="1"/>
    <col min="15106" max="15106" width="58.85546875" style="172" customWidth="1"/>
    <col min="15107" max="15107" width="16.7109375" style="172" customWidth="1"/>
    <col min="15108" max="15360" width="9.140625" style="172"/>
    <col min="15361" max="15361" width="4.85546875" style="172" customWidth="1"/>
    <col min="15362" max="15362" width="58.85546875" style="172" customWidth="1"/>
    <col min="15363" max="15363" width="16.7109375" style="172" customWidth="1"/>
    <col min="15364" max="15616" width="9.140625" style="172"/>
    <col min="15617" max="15617" width="4.85546875" style="172" customWidth="1"/>
    <col min="15618" max="15618" width="58.85546875" style="172" customWidth="1"/>
    <col min="15619" max="15619" width="16.7109375" style="172" customWidth="1"/>
    <col min="15620" max="15872" width="9.140625" style="172"/>
    <col min="15873" max="15873" width="4.85546875" style="172" customWidth="1"/>
    <col min="15874" max="15874" width="58.85546875" style="172" customWidth="1"/>
    <col min="15875" max="15875" width="16.7109375" style="172" customWidth="1"/>
    <col min="15876" max="16128" width="9.140625" style="172"/>
    <col min="16129" max="16129" width="4.85546875" style="172" customWidth="1"/>
    <col min="16130" max="16130" width="58.85546875" style="172" customWidth="1"/>
    <col min="16131" max="16131" width="16.7109375" style="172" customWidth="1"/>
    <col min="16132" max="16384" width="9.140625" style="172"/>
  </cols>
  <sheetData>
    <row r="2" spans="1:4" x14ac:dyDescent="0.25">
      <c r="B2" s="685" t="s">
        <v>548</v>
      </c>
      <c r="C2" s="685"/>
    </row>
    <row r="4" spans="1:4" ht="15.75" x14ac:dyDescent="0.25">
      <c r="A4" s="695" t="str">
        <f>CONCATENATE([2]ALAPADATOK!A3," saját bevételeinek részletezése az adósságot keletkeztető ügyletből származó tárgyévi fizetési kötelezettség megállapításához")</f>
        <v>Demecser Város Önkormányzata saját bevételeinek részletezése az adósságot keletkeztető ügyletből származó tárgyévi fizetési kötelezettség megállapításához</v>
      </c>
      <c r="B4" s="695"/>
      <c r="C4" s="695"/>
    </row>
    <row r="5" spans="1:4" ht="15.75" thickBot="1" x14ac:dyDescent="0.3">
      <c r="A5" s="173"/>
      <c r="B5" s="173"/>
      <c r="C5" s="195" t="s">
        <v>545</v>
      </c>
      <c r="D5" s="174"/>
    </row>
    <row r="6" spans="1:4" ht="21.75" thickBot="1" x14ac:dyDescent="0.3">
      <c r="A6" s="196" t="s">
        <v>358</v>
      </c>
      <c r="B6" s="197" t="s">
        <v>364</v>
      </c>
      <c r="C6" s="198" t="str">
        <f>+'[2]KV_1.1.sz.mell.'!C8</f>
        <v>2021. évi előirányzat</v>
      </c>
    </row>
    <row r="7" spans="1:4" ht="15.75" thickBot="1" x14ac:dyDescent="0.3">
      <c r="A7" s="199"/>
      <c r="B7" s="200" t="s">
        <v>5</v>
      </c>
      <c r="C7" s="201" t="s">
        <v>6</v>
      </c>
    </row>
    <row r="8" spans="1:4" x14ac:dyDescent="0.25">
      <c r="A8" s="202" t="s">
        <v>7</v>
      </c>
      <c r="B8" s="203" t="s">
        <v>365</v>
      </c>
      <c r="C8" s="204">
        <v>27000000</v>
      </c>
    </row>
    <row r="9" spans="1:4" ht="24.75" x14ac:dyDescent="0.25">
      <c r="A9" s="205" t="s">
        <v>21</v>
      </c>
      <c r="B9" s="206" t="s">
        <v>366</v>
      </c>
      <c r="C9" s="207"/>
    </row>
    <row r="10" spans="1:4" x14ac:dyDescent="0.25">
      <c r="A10" s="205" t="s">
        <v>35</v>
      </c>
      <c r="B10" s="208" t="s">
        <v>367</v>
      </c>
      <c r="C10" s="207"/>
    </row>
    <row r="11" spans="1:4" ht="24.75" x14ac:dyDescent="0.25">
      <c r="A11" s="205" t="s">
        <v>232</v>
      </c>
      <c r="B11" s="208" t="s">
        <v>368</v>
      </c>
      <c r="C11" s="207"/>
    </row>
    <row r="12" spans="1:4" x14ac:dyDescent="0.25">
      <c r="A12" s="209" t="s">
        <v>65</v>
      </c>
      <c r="B12" s="208" t="s">
        <v>369</v>
      </c>
      <c r="C12" s="210">
        <v>1000000</v>
      </c>
    </row>
    <row r="13" spans="1:4" ht="15.75" thickBot="1" x14ac:dyDescent="0.3">
      <c r="A13" s="205" t="s">
        <v>89</v>
      </c>
      <c r="B13" s="211" t="s">
        <v>370</v>
      </c>
      <c r="C13" s="207"/>
    </row>
    <row r="14" spans="1:4" ht="15.75" thickBot="1" x14ac:dyDescent="0.3">
      <c r="A14" s="696" t="s">
        <v>371</v>
      </c>
      <c r="B14" s="697"/>
      <c r="C14" s="212">
        <f>SUM(C8:C13)</f>
        <v>28000000</v>
      </c>
    </row>
    <row r="15" spans="1:4" ht="23.25" customHeight="1" x14ac:dyDescent="0.25">
      <c r="A15" s="698" t="s">
        <v>372</v>
      </c>
      <c r="B15" s="698"/>
      <c r="C15" s="698"/>
    </row>
  </sheetData>
  <mergeCells count="4">
    <mergeCell ref="B2:C2"/>
    <mergeCell ref="A4:C4"/>
    <mergeCell ref="A14:B14"/>
    <mergeCell ref="A15:C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H7" sqref="H7"/>
    </sheetView>
  </sheetViews>
  <sheetFormatPr defaultRowHeight="15" x14ac:dyDescent="0.25"/>
  <cols>
    <col min="1" max="1" width="4.85546875" style="172" customWidth="1"/>
    <col min="2" max="2" width="57.28515625" style="172" customWidth="1"/>
    <col min="3" max="3" width="23.140625" style="172" customWidth="1"/>
    <col min="4" max="256" width="9.140625" style="172"/>
    <col min="257" max="257" width="4.85546875" style="172" customWidth="1"/>
    <col min="258" max="258" width="57.28515625" style="172" customWidth="1"/>
    <col min="259" max="259" width="23.140625" style="172" customWidth="1"/>
    <col min="260" max="512" width="9.140625" style="172"/>
    <col min="513" max="513" width="4.85546875" style="172" customWidth="1"/>
    <col min="514" max="514" width="57.28515625" style="172" customWidth="1"/>
    <col min="515" max="515" width="23.140625" style="172" customWidth="1"/>
    <col min="516" max="768" width="9.140625" style="172"/>
    <col min="769" max="769" width="4.85546875" style="172" customWidth="1"/>
    <col min="770" max="770" width="57.28515625" style="172" customWidth="1"/>
    <col min="771" max="771" width="23.140625" style="172" customWidth="1"/>
    <col min="772" max="1024" width="9.140625" style="172"/>
    <col min="1025" max="1025" width="4.85546875" style="172" customWidth="1"/>
    <col min="1026" max="1026" width="57.28515625" style="172" customWidth="1"/>
    <col min="1027" max="1027" width="23.140625" style="172" customWidth="1"/>
    <col min="1028" max="1280" width="9.140625" style="172"/>
    <col min="1281" max="1281" width="4.85546875" style="172" customWidth="1"/>
    <col min="1282" max="1282" width="57.28515625" style="172" customWidth="1"/>
    <col min="1283" max="1283" width="23.140625" style="172" customWidth="1"/>
    <col min="1284" max="1536" width="9.140625" style="172"/>
    <col min="1537" max="1537" width="4.85546875" style="172" customWidth="1"/>
    <col min="1538" max="1538" width="57.28515625" style="172" customWidth="1"/>
    <col min="1539" max="1539" width="23.140625" style="172" customWidth="1"/>
    <col min="1540" max="1792" width="9.140625" style="172"/>
    <col min="1793" max="1793" width="4.85546875" style="172" customWidth="1"/>
    <col min="1794" max="1794" width="57.28515625" style="172" customWidth="1"/>
    <col min="1795" max="1795" width="23.140625" style="172" customWidth="1"/>
    <col min="1796" max="2048" width="9.140625" style="172"/>
    <col min="2049" max="2049" width="4.85546875" style="172" customWidth="1"/>
    <col min="2050" max="2050" width="57.28515625" style="172" customWidth="1"/>
    <col min="2051" max="2051" width="23.140625" style="172" customWidth="1"/>
    <col min="2052" max="2304" width="9.140625" style="172"/>
    <col min="2305" max="2305" width="4.85546875" style="172" customWidth="1"/>
    <col min="2306" max="2306" width="57.28515625" style="172" customWidth="1"/>
    <col min="2307" max="2307" width="23.140625" style="172" customWidth="1"/>
    <col min="2308" max="2560" width="9.140625" style="172"/>
    <col min="2561" max="2561" width="4.85546875" style="172" customWidth="1"/>
    <col min="2562" max="2562" width="57.28515625" style="172" customWidth="1"/>
    <col min="2563" max="2563" width="23.140625" style="172" customWidth="1"/>
    <col min="2564" max="2816" width="9.140625" style="172"/>
    <col min="2817" max="2817" width="4.85546875" style="172" customWidth="1"/>
    <col min="2818" max="2818" width="57.28515625" style="172" customWidth="1"/>
    <col min="2819" max="2819" width="23.140625" style="172" customWidth="1"/>
    <col min="2820" max="3072" width="9.140625" style="172"/>
    <col min="3073" max="3073" width="4.85546875" style="172" customWidth="1"/>
    <col min="3074" max="3074" width="57.28515625" style="172" customWidth="1"/>
    <col min="3075" max="3075" width="23.140625" style="172" customWidth="1"/>
    <col min="3076" max="3328" width="9.140625" style="172"/>
    <col min="3329" max="3329" width="4.85546875" style="172" customWidth="1"/>
    <col min="3330" max="3330" width="57.28515625" style="172" customWidth="1"/>
    <col min="3331" max="3331" width="23.140625" style="172" customWidth="1"/>
    <col min="3332" max="3584" width="9.140625" style="172"/>
    <col min="3585" max="3585" width="4.85546875" style="172" customWidth="1"/>
    <col min="3586" max="3586" width="57.28515625" style="172" customWidth="1"/>
    <col min="3587" max="3587" width="23.140625" style="172" customWidth="1"/>
    <col min="3588" max="3840" width="9.140625" style="172"/>
    <col min="3841" max="3841" width="4.85546875" style="172" customWidth="1"/>
    <col min="3842" max="3842" width="57.28515625" style="172" customWidth="1"/>
    <col min="3843" max="3843" width="23.140625" style="172" customWidth="1"/>
    <col min="3844" max="4096" width="9.140625" style="172"/>
    <col min="4097" max="4097" width="4.85546875" style="172" customWidth="1"/>
    <col min="4098" max="4098" width="57.28515625" style="172" customWidth="1"/>
    <col min="4099" max="4099" width="23.140625" style="172" customWidth="1"/>
    <col min="4100" max="4352" width="9.140625" style="172"/>
    <col min="4353" max="4353" width="4.85546875" style="172" customWidth="1"/>
    <col min="4354" max="4354" width="57.28515625" style="172" customWidth="1"/>
    <col min="4355" max="4355" width="23.140625" style="172" customWidth="1"/>
    <col min="4356" max="4608" width="9.140625" style="172"/>
    <col min="4609" max="4609" width="4.85546875" style="172" customWidth="1"/>
    <col min="4610" max="4610" width="57.28515625" style="172" customWidth="1"/>
    <col min="4611" max="4611" width="23.140625" style="172" customWidth="1"/>
    <col min="4612" max="4864" width="9.140625" style="172"/>
    <col min="4865" max="4865" width="4.85546875" style="172" customWidth="1"/>
    <col min="4866" max="4866" width="57.28515625" style="172" customWidth="1"/>
    <col min="4867" max="4867" width="23.140625" style="172" customWidth="1"/>
    <col min="4868" max="5120" width="9.140625" style="172"/>
    <col min="5121" max="5121" width="4.85546875" style="172" customWidth="1"/>
    <col min="5122" max="5122" width="57.28515625" style="172" customWidth="1"/>
    <col min="5123" max="5123" width="23.140625" style="172" customWidth="1"/>
    <col min="5124" max="5376" width="9.140625" style="172"/>
    <col min="5377" max="5377" width="4.85546875" style="172" customWidth="1"/>
    <col min="5378" max="5378" width="57.28515625" style="172" customWidth="1"/>
    <col min="5379" max="5379" width="23.140625" style="172" customWidth="1"/>
    <col min="5380" max="5632" width="9.140625" style="172"/>
    <col min="5633" max="5633" width="4.85546875" style="172" customWidth="1"/>
    <col min="5634" max="5634" width="57.28515625" style="172" customWidth="1"/>
    <col min="5635" max="5635" width="23.140625" style="172" customWidth="1"/>
    <col min="5636" max="5888" width="9.140625" style="172"/>
    <col min="5889" max="5889" width="4.85546875" style="172" customWidth="1"/>
    <col min="5890" max="5890" width="57.28515625" style="172" customWidth="1"/>
    <col min="5891" max="5891" width="23.140625" style="172" customWidth="1"/>
    <col min="5892" max="6144" width="9.140625" style="172"/>
    <col min="6145" max="6145" width="4.85546875" style="172" customWidth="1"/>
    <col min="6146" max="6146" width="57.28515625" style="172" customWidth="1"/>
    <col min="6147" max="6147" width="23.140625" style="172" customWidth="1"/>
    <col min="6148" max="6400" width="9.140625" style="172"/>
    <col min="6401" max="6401" width="4.85546875" style="172" customWidth="1"/>
    <col min="6402" max="6402" width="57.28515625" style="172" customWidth="1"/>
    <col min="6403" max="6403" width="23.140625" style="172" customWidth="1"/>
    <col min="6404" max="6656" width="9.140625" style="172"/>
    <col min="6657" max="6657" width="4.85546875" style="172" customWidth="1"/>
    <col min="6658" max="6658" width="57.28515625" style="172" customWidth="1"/>
    <col min="6659" max="6659" width="23.140625" style="172" customWidth="1"/>
    <col min="6660" max="6912" width="9.140625" style="172"/>
    <col min="6913" max="6913" width="4.85546875" style="172" customWidth="1"/>
    <col min="6914" max="6914" width="57.28515625" style="172" customWidth="1"/>
    <col min="6915" max="6915" width="23.140625" style="172" customWidth="1"/>
    <col min="6916" max="7168" width="9.140625" style="172"/>
    <col min="7169" max="7169" width="4.85546875" style="172" customWidth="1"/>
    <col min="7170" max="7170" width="57.28515625" style="172" customWidth="1"/>
    <col min="7171" max="7171" width="23.140625" style="172" customWidth="1"/>
    <col min="7172" max="7424" width="9.140625" style="172"/>
    <col min="7425" max="7425" width="4.85546875" style="172" customWidth="1"/>
    <col min="7426" max="7426" width="57.28515625" style="172" customWidth="1"/>
    <col min="7427" max="7427" width="23.140625" style="172" customWidth="1"/>
    <col min="7428" max="7680" width="9.140625" style="172"/>
    <col min="7681" max="7681" width="4.85546875" style="172" customWidth="1"/>
    <col min="7682" max="7682" width="57.28515625" style="172" customWidth="1"/>
    <col min="7683" max="7683" width="23.140625" style="172" customWidth="1"/>
    <col min="7684" max="7936" width="9.140625" style="172"/>
    <col min="7937" max="7937" width="4.85546875" style="172" customWidth="1"/>
    <col min="7938" max="7938" width="57.28515625" style="172" customWidth="1"/>
    <col min="7939" max="7939" width="23.140625" style="172" customWidth="1"/>
    <col min="7940" max="8192" width="9.140625" style="172"/>
    <col min="8193" max="8193" width="4.85546875" style="172" customWidth="1"/>
    <col min="8194" max="8194" width="57.28515625" style="172" customWidth="1"/>
    <col min="8195" max="8195" width="23.140625" style="172" customWidth="1"/>
    <col min="8196" max="8448" width="9.140625" style="172"/>
    <col min="8449" max="8449" width="4.85546875" style="172" customWidth="1"/>
    <col min="8450" max="8450" width="57.28515625" style="172" customWidth="1"/>
    <col min="8451" max="8451" width="23.140625" style="172" customWidth="1"/>
    <col min="8452" max="8704" width="9.140625" style="172"/>
    <col min="8705" max="8705" width="4.85546875" style="172" customWidth="1"/>
    <col min="8706" max="8706" width="57.28515625" style="172" customWidth="1"/>
    <col min="8707" max="8707" width="23.140625" style="172" customWidth="1"/>
    <col min="8708" max="8960" width="9.140625" style="172"/>
    <col min="8961" max="8961" width="4.85546875" style="172" customWidth="1"/>
    <col min="8962" max="8962" width="57.28515625" style="172" customWidth="1"/>
    <col min="8963" max="8963" width="23.140625" style="172" customWidth="1"/>
    <col min="8964" max="9216" width="9.140625" style="172"/>
    <col min="9217" max="9217" width="4.85546875" style="172" customWidth="1"/>
    <col min="9218" max="9218" width="57.28515625" style="172" customWidth="1"/>
    <col min="9219" max="9219" width="23.140625" style="172" customWidth="1"/>
    <col min="9220" max="9472" width="9.140625" style="172"/>
    <col min="9473" max="9473" width="4.85546875" style="172" customWidth="1"/>
    <col min="9474" max="9474" width="57.28515625" style="172" customWidth="1"/>
    <col min="9475" max="9475" width="23.140625" style="172" customWidth="1"/>
    <col min="9476" max="9728" width="9.140625" style="172"/>
    <col min="9729" max="9729" width="4.85546875" style="172" customWidth="1"/>
    <col min="9730" max="9730" width="57.28515625" style="172" customWidth="1"/>
    <col min="9731" max="9731" width="23.140625" style="172" customWidth="1"/>
    <col min="9732" max="9984" width="9.140625" style="172"/>
    <col min="9985" max="9985" width="4.85546875" style="172" customWidth="1"/>
    <col min="9986" max="9986" width="57.28515625" style="172" customWidth="1"/>
    <col min="9987" max="9987" width="23.140625" style="172" customWidth="1"/>
    <col min="9988" max="10240" width="9.140625" style="172"/>
    <col min="10241" max="10241" width="4.85546875" style="172" customWidth="1"/>
    <col min="10242" max="10242" width="57.28515625" style="172" customWidth="1"/>
    <col min="10243" max="10243" width="23.140625" style="172" customWidth="1"/>
    <col min="10244" max="10496" width="9.140625" style="172"/>
    <col min="10497" max="10497" width="4.85546875" style="172" customWidth="1"/>
    <col min="10498" max="10498" width="57.28515625" style="172" customWidth="1"/>
    <col min="10499" max="10499" width="23.140625" style="172" customWidth="1"/>
    <col min="10500" max="10752" width="9.140625" style="172"/>
    <col min="10753" max="10753" width="4.85546875" style="172" customWidth="1"/>
    <col min="10754" max="10754" width="57.28515625" style="172" customWidth="1"/>
    <col min="10755" max="10755" width="23.140625" style="172" customWidth="1"/>
    <col min="10756" max="11008" width="9.140625" style="172"/>
    <col min="11009" max="11009" width="4.85546875" style="172" customWidth="1"/>
    <col min="11010" max="11010" width="57.28515625" style="172" customWidth="1"/>
    <col min="11011" max="11011" width="23.140625" style="172" customWidth="1"/>
    <col min="11012" max="11264" width="9.140625" style="172"/>
    <col min="11265" max="11265" width="4.85546875" style="172" customWidth="1"/>
    <col min="11266" max="11266" width="57.28515625" style="172" customWidth="1"/>
    <col min="11267" max="11267" width="23.140625" style="172" customWidth="1"/>
    <col min="11268" max="11520" width="9.140625" style="172"/>
    <col min="11521" max="11521" width="4.85546875" style="172" customWidth="1"/>
    <col min="11522" max="11522" width="57.28515625" style="172" customWidth="1"/>
    <col min="11523" max="11523" width="23.140625" style="172" customWidth="1"/>
    <col min="11524" max="11776" width="9.140625" style="172"/>
    <col min="11777" max="11777" width="4.85546875" style="172" customWidth="1"/>
    <col min="11778" max="11778" width="57.28515625" style="172" customWidth="1"/>
    <col min="11779" max="11779" width="23.140625" style="172" customWidth="1"/>
    <col min="11780" max="12032" width="9.140625" style="172"/>
    <col min="12033" max="12033" width="4.85546875" style="172" customWidth="1"/>
    <col min="12034" max="12034" width="57.28515625" style="172" customWidth="1"/>
    <col min="12035" max="12035" width="23.140625" style="172" customWidth="1"/>
    <col min="12036" max="12288" width="9.140625" style="172"/>
    <col min="12289" max="12289" width="4.85546875" style="172" customWidth="1"/>
    <col min="12290" max="12290" width="57.28515625" style="172" customWidth="1"/>
    <col min="12291" max="12291" width="23.140625" style="172" customWidth="1"/>
    <col min="12292" max="12544" width="9.140625" style="172"/>
    <col min="12545" max="12545" width="4.85546875" style="172" customWidth="1"/>
    <col min="12546" max="12546" width="57.28515625" style="172" customWidth="1"/>
    <col min="12547" max="12547" width="23.140625" style="172" customWidth="1"/>
    <col min="12548" max="12800" width="9.140625" style="172"/>
    <col min="12801" max="12801" width="4.85546875" style="172" customWidth="1"/>
    <col min="12802" max="12802" width="57.28515625" style="172" customWidth="1"/>
    <col min="12803" max="12803" width="23.140625" style="172" customWidth="1"/>
    <col min="12804" max="13056" width="9.140625" style="172"/>
    <col min="13057" max="13057" width="4.85546875" style="172" customWidth="1"/>
    <col min="13058" max="13058" width="57.28515625" style="172" customWidth="1"/>
    <col min="13059" max="13059" width="23.140625" style="172" customWidth="1"/>
    <col min="13060" max="13312" width="9.140625" style="172"/>
    <col min="13313" max="13313" width="4.85546875" style="172" customWidth="1"/>
    <col min="13314" max="13314" width="57.28515625" style="172" customWidth="1"/>
    <col min="13315" max="13315" width="23.140625" style="172" customWidth="1"/>
    <col min="13316" max="13568" width="9.140625" style="172"/>
    <col min="13569" max="13569" width="4.85546875" style="172" customWidth="1"/>
    <col min="13570" max="13570" width="57.28515625" style="172" customWidth="1"/>
    <col min="13571" max="13571" width="23.140625" style="172" customWidth="1"/>
    <col min="13572" max="13824" width="9.140625" style="172"/>
    <col min="13825" max="13825" width="4.85546875" style="172" customWidth="1"/>
    <col min="13826" max="13826" width="57.28515625" style="172" customWidth="1"/>
    <col min="13827" max="13827" width="23.140625" style="172" customWidth="1"/>
    <col min="13828" max="14080" width="9.140625" style="172"/>
    <col min="14081" max="14081" width="4.85546875" style="172" customWidth="1"/>
    <col min="14082" max="14082" width="57.28515625" style="172" customWidth="1"/>
    <col min="14083" max="14083" width="23.140625" style="172" customWidth="1"/>
    <col min="14084" max="14336" width="9.140625" style="172"/>
    <col min="14337" max="14337" width="4.85546875" style="172" customWidth="1"/>
    <col min="14338" max="14338" width="57.28515625" style="172" customWidth="1"/>
    <col min="14339" max="14339" width="23.140625" style="172" customWidth="1"/>
    <col min="14340" max="14592" width="9.140625" style="172"/>
    <col min="14593" max="14593" width="4.85546875" style="172" customWidth="1"/>
    <col min="14594" max="14594" width="57.28515625" style="172" customWidth="1"/>
    <col min="14595" max="14595" width="23.140625" style="172" customWidth="1"/>
    <col min="14596" max="14848" width="9.140625" style="172"/>
    <col min="14849" max="14849" width="4.85546875" style="172" customWidth="1"/>
    <col min="14850" max="14850" width="57.28515625" style="172" customWidth="1"/>
    <col min="14851" max="14851" width="23.140625" style="172" customWidth="1"/>
    <col min="14852" max="15104" width="9.140625" style="172"/>
    <col min="15105" max="15105" width="4.85546875" style="172" customWidth="1"/>
    <col min="15106" max="15106" width="57.28515625" style="172" customWidth="1"/>
    <col min="15107" max="15107" width="23.140625" style="172" customWidth="1"/>
    <col min="15108" max="15360" width="9.140625" style="172"/>
    <col min="15361" max="15361" width="4.85546875" style="172" customWidth="1"/>
    <col min="15362" max="15362" width="57.28515625" style="172" customWidth="1"/>
    <col min="15363" max="15363" width="23.140625" style="172" customWidth="1"/>
    <col min="15364" max="15616" width="9.140625" style="172"/>
    <col min="15617" max="15617" width="4.85546875" style="172" customWidth="1"/>
    <col min="15618" max="15618" width="57.28515625" style="172" customWidth="1"/>
    <col min="15619" max="15619" width="23.140625" style="172" customWidth="1"/>
    <col min="15620" max="15872" width="9.140625" style="172"/>
    <col min="15873" max="15873" width="4.85546875" style="172" customWidth="1"/>
    <col min="15874" max="15874" width="57.28515625" style="172" customWidth="1"/>
    <col min="15875" max="15875" width="23.140625" style="172" customWidth="1"/>
    <col min="15876" max="16128" width="9.140625" style="172"/>
    <col min="16129" max="16129" width="4.85546875" style="172" customWidth="1"/>
    <col min="16130" max="16130" width="57.28515625" style="172" customWidth="1"/>
    <col min="16131" max="16131" width="23.140625" style="172" customWidth="1"/>
    <col min="16132" max="16384" width="9.140625" style="172"/>
  </cols>
  <sheetData>
    <row r="2" spans="1:4" x14ac:dyDescent="0.25">
      <c r="B2" s="685" t="s">
        <v>549</v>
      </c>
      <c r="C2" s="685"/>
    </row>
    <row r="4" spans="1:4" ht="15.75" x14ac:dyDescent="0.25">
      <c r="A4" s="695" t="str">
        <f>CONCATENATE([2]ALAPADATOK!A3," ",[2]ALAPADATOK!D7," évi adósságot keletkeztető fejlesztési céljai")</f>
        <v>Demecser Város Önkormányzata 2021. évi adósságot keletkeztető fejlesztési céljai</v>
      </c>
      <c r="B4" s="695"/>
      <c r="C4" s="695"/>
    </row>
    <row r="5" spans="1:4" ht="15.75" thickBot="1" x14ac:dyDescent="0.3">
      <c r="A5" s="173"/>
      <c r="B5" s="173"/>
      <c r="C5" s="195" t="s">
        <v>545</v>
      </c>
      <c r="D5" s="174"/>
    </row>
    <row r="6" spans="1:4" ht="21.75" thickBot="1" x14ac:dyDescent="0.3">
      <c r="A6" s="196" t="s">
        <v>358</v>
      </c>
      <c r="B6" s="197" t="s">
        <v>373</v>
      </c>
      <c r="C6" s="198" t="s">
        <v>374</v>
      </c>
    </row>
    <row r="7" spans="1:4" ht="15.75" thickBot="1" x14ac:dyDescent="0.3">
      <c r="A7" s="199"/>
      <c r="B7" s="200" t="s">
        <v>5</v>
      </c>
      <c r="C7" s="201" t="s">
        <v>6</v>
      </c>
    </row>
    <row r="8" spans="1:4" x14ac:dyDescent="0.25">
      <c r="A8" s="202" t="s">
        <v>7</v>
      </c>
      <c r="B8" s="213"/>
      <c r="C8" s="214">
        <v>0</v>
      </c>
    </row>
    <row r="9" spans="1:4" x14ac:dyDescent="0.25">
      <c r="A9" s="205" t="s">
        <v>21</v>
      </c>
      <c r="B9" s="215"/>
      <c r="C9" s="216">
        <v>0</v>
      </c>
    </row>
    <row r="10" spans="1:4" ht="15.75" thickBot="1" x14ac:dyDescent="0.3">
      <c r="A10" s="209" t="s">
        <v>35</v>
      </c>
      <c r="B10" s="217"/>
      <c r="C10" s="218">
        <v>0</v>
      </c>
    </row>
    <row r="11" spans="1:4" s="194" customFormat="1" ht="21.75" thickBot="1" x14ac:dyDescent="0.25">
      <c r="A11" s="219" t="s">
        <v>232</v>
      </c>
      <c r="B11" s="220" t="s">
        <v>375</v>
      </c>
      <c r="C11" s="212">
        <f>SUM(C8:C10)</f>
        <v>0</v>
      </c>
    </row>
    <row r="12" spans="1:4" ht="26.25" customHeight="1" x14ac:dyDescent="0.25">
      <c r="A12" s="699" t="s">
        <v>376</v>
      </c>
      <c r="B12" s="699"/>
      <c r="C12" s="699"/>
    </row>
    <row r="15" spans="1:4" ht="15.75" x14ac:dyDescent="0.25">
      <c r="B15" s="221"/>
    </row>
  </sheetData>
  <mergeCells count="3">
    <mergeCell ref="B2:C2"/>
    <mergeCell ref="A4:C4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25</vt:i4>
      </vt:variant>
    </vt:vector>
  </HeadingPairs>
  <TitlesOfParts>
    <vt:vector size="25" baseType="lpstr">
      <vt:lpstr>1.1. melléklet</vt:lpstr>
      <vt:lpstr>1.2. melléklet</vt:lpstr>
      <vt:lpstr>1.3. melléklet</vt:lpstr>
      <vt:lpstr>1.4. melléklet</vt:lpstr>
      <vt:lpstr>2.1. melléklet</vt:lpstr>
      <vt:lpstr>2.2.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9.1. melléklet</vt:lpstr>
      <vt:lpstr>9.1.1. melléklet</vt:lpstr>
      <vt:lpstr>9.1.2. melléklet</vt:lpstr>
      <vt:lpstr>9.1.3. melléklet</vt:lpstr>
      <vt:lpstr>9.2. melléklet</vt:lpstr>
      <vt:lpstr>9.2.1. melléklet</vt:lpstr>
      <vt:lpstr>9.2.2. melléklet</vt:lpstr>
      <vt:lpstr>9.2.3. melléklet</vt:lpstr>
      <vt:lpstr>9.5.melléklet</vt:lpstr>
      <vt:lpstr>9.5.1. melléklet</vt:lpstr>
      <vt:lpstr>9.5.2 melléklet</vt:lpstr>
      <vt:lpstr>9.5.3. melléklet</vt:lpstr>
      <vt:lpstr>10.melléklet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2021-04-21T08:14:05Z</dcterms:created>
  <dcterms:modified xsi:type="dcterms:W3CDTF">2021-06-28T12:43:48Z</dcterms:modified>
</cp:coreProperties>
</file>