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o\e\dokumentumok\Testületi anyagok\Előterjesztések\Pénzügy\2019. ktgv\Sumony\Módosítás\2. sz. módosítás\"/>
    </mc:Choice>
  </mc:AlternateContent>
  <xr:revisionPtr revIDLastSave="0" documentId="13_ncr:1_{C4DF83C9-878E-4677-A4C4-227916DE4AD6}" xr6:coauthVersionLast="45" xr6:coauthVersionMax="45" xr10:uidLastSave="{00000000-0000-0000-0000-000000000000}"/>
  <bookViews>
    <workbookView xWindow="-120" yWindow="-120" windowWidth="29040" windowHeight="15840" activeTab="16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" sheetId="16" r:id="rId9"/>
    <sheet name="7" sheetId="17" r:id="rId10"/>
    <sheet name="8-a" sheetId="18" r:id="rId11"/>
    <sheet name="8-b" sheetId="19" r:id="rId12"/>
    <sheet name="8-c" sheetId="20" r:id="rId13"/>
    <sheet name="8-d" sheetId="21" r:id="rId14"/>
    <sheet name="8-e" sheetId="22" r:id="rId15"/>
    <sheet name="8-f" sheetId="23" r:id="rId16"/>
    <sheet name="8-g" sheetId="24" r:id="rId17"/>
  </sheets>
  <externalReferences>
    <externalReference r:id="rId18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21" l="1"/>
  <c r="K20" i="24" l="1"/>
  <c r="I32" i="24"/>
  <c r="G32" i="24"/>
  <c r="E32" i="24"/>
  <c r="K29" i="24"/>
  <c r="K28" i="24"/>
  <c r="K27" i="24"/>
  <c r="K26" i="24"/>
  <c r="K25" i="24"/>
  <c r="I21" i="24"/>
  <c r="G21" i="24"/>
  <c r="E21" i="24"/>
  <c r="K21" i="24"/>
  <c r="I25" i="20"/>
  <c r="G13" i="11"/>
  <c r="G14" i="11" s="1"/>
  <c r="G34" i="11" s="1"/>
  <c r="C13" i="11"/>
  <c r="D18" i="9"/>
  <c r="D32" i="14"/>
  <c r="D36" i="14"/>
  <c r="D33" i="14" s="1"/>
  <c r="D101" i="14"/>
  <c r="D96" i="14" s="1"/>
  <c r="D149" i="14"/>
  <c r="D143" i="14"/>
  <c r="D136" i="14"/>
  <c r="D132" i="14"/>
  <c r="D122" i="14"/>
  <c r="D117" i="14" s="1"/>
  <c r="D85" i="14"/>
  <c r="D81" i="14"/>
  <c r="D73" i="14"/>
  <c r="D69" i="14"/>
  <c r="D63" i="14"/>
  <c r="D58" i="14"/>
  <c r="D52" i="14"/>
  <c r="D48" i="14"/>
  <c r="D45" i="14"/>
  <c r="D40" i="14" s="1"/>
  <c r="D25" i="14"/>
  <c r="D18" i="14"/>
  <c r="D15" i="14"/>
  <c r="D12" i="14"/>
  <c r="D32" i="1"/>
  <c r="C32" i="14"/>
  <c r="C36" i="14"/>
  <c r="C33" i="14" s="1"/>
  <c r="C68" i="14"/>
  <c r="C93" i="14"/>
  <c r="C96" i="14"/>
  <c r="D157" i="14" l="1"/>
  <c r="D11" i="14"/>
  <c r="D68" i="14" s="1"/>
  <c r="D93" i="14" s="1"/>
  <c r="K32" i="24"/>
  <c r="D131" i="14"/>
  <c r="D158" i="14" s="1"/>
  <c r="G21" i="21"/>
  <c r="D15" i="11"/>
  <c r="E15" i="11"/>
  <c r="F15" i="11"/>
  <c r="F33" i="11" s="1"/>
  <c r="G15" i="11"/>
  <c r="D24" i="11"/>
  <c r="D33" i="11" s="1"/>
  <c r="E24" i="11"/>
  <c r="F24" i="11"/>
  <c r="G24" i="11"/>
  <c r="E33" i="11"/>
  <c r="G33" i="11"/>
  <c r="D17" i="9"/>
  <c r="D29" i="9" s="1"/>
  <c r="G15" i="10"/>
  <c r="G29" i="10" s="1"/>
  <c r="D15" i="10"/>
  <c r="D16" i="10"/>
  <c r="D28" i="10" s="1"/>
  <c r="G28" i="10"/>
  <c r="D28" i="9"/>
  <c r="G17" i="9"/>
  <c r="G28" i="9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7" i="15"/>
  <c r="D118" i="15"/>
  <c r="D119" i="15"/>
  <c r="D120" i="15"/>
  <c r="D122" i="15"/>
  <c r="D123" i="15"/>
  <c r="D124" i="15"/>
  <c r="D125" i="15"/>
  <c r="D126" i="15"/>
  <c r="D127" i="15"/>
  <c r="D128" i="15"/>
  <c r="D129" i="15"/>
  <c r="D132" i="15"/>
  <c r="D133" i="15"/>
  <c r="D134" i="15"/>
  <c r="D136" i="15"/>
  <c r="D137" i="15"/>
  <c r="D138" i="15"/>
  <c r="D139" i="15"/>
  <c r="D140" i="15"/>
  <c r="D141" i="15"/>
  <c r="D143" i="15"/>
  <c r="D144" i="15"/>
  <c r="D145" i="15"/>
  <c r="D146" i="15"/>
  <c r="D147" i="15"/>
  <c r="D149" i="15"/>
  <c r="D150" i="15"/>
  <c r="D151" i="15"/>
  <c r="D152" i="15"/>
  <c r="D153" i="15"/>
  <c r="D154" i="15"/>
  <c r="D155" i="15"/>
  <c r="D96" i="15"/>
  <c r="D10" i="15"/>
  <c r="D11" i="15"/>
  <c r="D13" i="15"/>
  <c r="D14" i="15"/>
  <c r="D16" i="15"/>
  <c r="D17" i="15"/>
  <c r="D18" i="15"/>
  <c r="D19" i="15"/>
  <c r="D20" i="15"/>
  <c r="D21" i="15"/>
  <c r="D23" i="15"/>
  <c r="D24" i="15"/>
  <c r="D25" i="15"/>
  <c r="D26" i="15"/>
  <c r="D27" i="15"/>
  <c r="D28" i="15"/>
  <c r="D29" i="15"/>
  <c r="D31" i="15"/>
  <c r="D32" i="15"/>
  <c r="D33" i="15"/>
  <c r="D34" i="15"/>
  <c r="D35" i="15"/>
  <c r="D36" i="15"/>
  <c r="D38" i="15"/>
  <c r="D40" i="15"/>
  <c r="D41" i="15"/>
  <c r="D43" i="15"/>
  <c r="D44" i="15"/>
  <c r="D46" i="15"/>
  <c r="D47" i="15"/>
  <c r="D48" i="15"/>
  <c r="D50" i="15"/>
  <c r="D51" i="15"/>
  <c r="D52" i="15"/>
  <c r="D53" i="15"/>
  <c r="D54" i="15"/>
  <c r="D56" i="15"/>
  <c r="D57" i="15"/>
  <c r="D58" i="15"/>
  <c r="D59" i="15"/>
  <c r="D61" i="15"/>
  <c r="D62" i="15"/>
  <c r="D63" i="15"/>
  <c r="D64" i="15"/>
  <c r="D67" i="15"/>
  <c r="D68" i="15"/>
  <c r="D69" i="15"/>
  <c r="D71" i="15"/>
  <c r="D72" i="15"/>
  <c r="D73" i="15"/>
  <c r="D74" i="15"/>
  <c r="D75" i="15"/>
  <c r="D76" i="15"/>
  <c r="D77" i="15"/>
  <c r="D79" i="15"/>
  <c r="D80" i="15"/>
  <c r="D81" i="15"/>
  <c r="D83" i="15"/>
  <c r="D84" i="15"/>
  <c r="D85" i="15"/>
  <c r="D86" i="15"/>
  <c r="D87" i="15"/>
  <c r="D88" i="15"/>
  <c r="D89" i="15"/>
  <c r="C130" i="1"/>
  <c r="D95" i="1"/>
  <c r="D95" i="15" l="1"/>
  <c r="D29" i="10"/>
  <c r="G29" i="9"/>
  <c r="D30" i="15" l="1"/>
  <c r="D24" i="1"/>
  <c r="D22" i="15" s="1"/>
  <c r="D17" i="1"/>
  <c r="D15" i="15" s="1"/>
  <c r="B24" i="16"/>
  <c r="B28" i="17"/>
  <c r="K27" i="23"/>
  <c r="K28" i="23"/>
  <c r="K29" i="23"/>
  <c r="I32" i="23"/>
  <c r="G32" i="23"/>
  <c r="E32" i="23"/>
  <c r="K26" i="23"/>
  <c r="K25" i="23"/>
  <c r="I21" i="23"/>
  <c r="G21" i="23"/>
  <c r="E21" i="23"/>
  <c r="K16" i="23"/>
  <c r="K21" i="23" s="1"/>
  <c r="I32" i="22"/>
  <c r="G32" i="22"/>
  <c r="E32" i="22"/>
  <c r="K27" i="22"/>
  <c r="K26" i="22"/>
  <c r="K25" i="22"/>
  <c r="I21" i="22"/>
  <c r="G21" i="22"/>
  <c r="E21" i="22"/>
  <c r="K16" i="22"/>
  <c r="K21" i="22" s="1"/>
  <c r="D121" i="1"/>
  <c r="D131" i="1"/>
  <c r="D131" i="15" s="1"/>
  <c r="D135" i="1"/>
  <c r="D135" i="15" s="1"/>
  <c r="D142" i="1"/>
  <c r="D148" i="1"/>
  <c r="D148" i="15" s="1"/>
  <c r="D11" i="1"/>
  <c r="D14" i="1"/>
  <c r="D12" i="15" s="1"/>
  <c r="D39" i="15"/>
  <c r="D44" i="1"/>
  <c r="D42" i="15" s="1"/>
  <c r="D47" i="1"/>
  <c r="D51" i="1"/>
  <c r="D49" i="15" s="1"/>
  <c r="D57" i="1"/>
  <c r="D55" i="15" s="1"/>
  <c r="D62" i="1"/>
  <c r="D60" i="15" s="1"/>
  <c r="D68" i="1"/>
  <c r="D66" i="15" s="1"/>
  <c r="D72" i="1"/>
  <c r="D70" i="15" s="1"/>
  <c r="D80" i="1"/>
  <c r="D78" i="15" s="1"/>
  <c r="D84" i="1"/>
  <c r="D82" i="15" s="1"/>
  <c r="E28" i="17"/>
  <c r="D121" i="15" l="1"/>
  <c r="D116" i="1"/>
  <c r="D156" i="1"/>
  <c r="D142" i="15"/>
  <c r="K32" i="22"/>
  <c r="D10" i="1"/>
  <c r="D9" i="15"/>
  <c r="D8" i="15" s="1"/>
  <c r="D39" i="1"/>
  <c r="D37" i="15" s="1"/>
  <c r="D45" i="15"/>
  <c r="K32" i="23"/>
  <c r="F17" i="9"/>
  <c r="D163" i="1" l="1"/>
  <c r="D156" i="15"/>
  <c r="D116" i="15"/>
  <c r="D130" i="1"/>
  <c r="D67" i="1"/>
  <c r="K27" i="19"/>
  <c r="K29" i="19"/>
  <c r="K28" i="19"/>
  <c r="K26" i="19"/>
  <c r="K25" i="19"/>
  <c r="I32" i="19"/>
  <c r="E32" i="19"/>
  <c r="G32" i="19"/>
  <c r="K16" i="19"/>
  <c r="K21" i="19" s="1"/>
  <c r="I21" i="19"/>
  <c r="G21" i="19"/>
  <c r="E21" i="19"/>
  <c r="K29" i="21"/>
  <c r="G32" i="21"/>
  <c r="K27" i="21"/>
  <c r="K26" i="21"/>
  <c r="E32" i="21"/>
  <c r="K16" i="21"/>
  <c r="E21" i="21"/>
  <c r="D130" i="15" l="1"/>
  <c r="D157" i="1"/>
  <c r="D157" i="15" s="1"/>
  <c r="K32" i="21"/>
  <c r="D92" i="1"/>
  <c r="D90" i="15" s="1"/>
  <c r="D162" i="1"/>
  <c r="K32" i="19"/>
  <c r="D65" i="15"/>
  <c r="F28" i="10"/>
  <c r="F28" i="9"/>
  <c r="C143" i="14"/>
  <c r="C149" i="14"/>
  <c r="C136" i="14"/>
  <c r="C132" i="14"/>
  <c r="C122" i="14"/>
  <c r="C11" i="14"/>
  <c r="C80" i="13"/>
  <c r="C77" i="13"/>
  <c r="C72" i="13"/>
  <c r="C68" i="13"/>
  <c r="C62" i="13"/>
  <c r="C57" i="13"/>
  <c r="C142" i="15"/>
  <c r="C95" i="15"/>
  <c r="C142" i="1"/>
  <c r="C47" i="1"/>
  <c r="C44" i="1"/>
  <c r="C41" i="1"/>
  <c r="C14" i="1"/>
  <c r="C12" i="15" s="1"/>
  <c r="C13" i="1"/>
  <c r="C11" i="15" s="1"/>
  <c r="C11" i="1"/>
  <c r="C9" i="15" s="1"/>
  <c r="K14" i="21"/>
  <c r="K21" i="21" s="1"/>
  <c r="I32" i="20"/>
  <c r="G32" i="20"/>
  <c r="E32" i="20"/>
  <c r="K27" i="20"/>
  <c r="K25" i="20"/>
  <c r="I21" i="20"/>
  <c r="G21" i="20"/>
  <c r="E21" i="20"/>
  <c r="K16" i="20"/>
  <c r="K14" i="20"/>
  <c r="K30" i="19"/>
  <c r="I32" i="18"/>
  <c r="G32" i="18"/>
  <c r="E32" i="18"/>
  <c r="K29" i="18"/>
  <c r="K28" i="18"/>
  <c r="K27" i="18"/>
  <c r="K26" i="18"/>
  <c r="K25" i="18"/>
  <c r="I21" i="18"/>
  <c r="G21" i="18"/>
  <c r="E21" i="18"/>
  <c r="K16" i="18"/>
  <c r="K21" i="18" s="1"/>
  <c r="K32" i="20" l="1"/>
  <c r="C157" i="14"/>
  <c r="K21" i="20"/>
  <c r="E24" i="16"/>
  <c r="K32" i="18"/>
  <c r="C8" i="15"/>
  <c r="C10" i="1"/>
  <c r="D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D24" i="16"/>
  <c r="F23" i="16"/>
  <c r="F22" i="16"/>
  <c r="F21" i="16"/>
  <c r="F20" i="16"/>
  <c r="F19" i="16"/>
  <c r="F18" i="16"/>
  <c r="F17" i="16"/>
  <c r="F16" i="16"/>
  <c r="F15" i="16"/>
  <c r="F13" i="16"/>
  <c r="F11" i="16"/>
  <c r="F10" i="16"/>
  <c r="F9" i="16"/>
  <c r="C55" i="15"/>
  <c r="C58" i="14"/>
  <c r="C52" i="14"/>
  <c r="C62" i="1"/>
  <c r="F28" i="17" l="1"/>
  <c r="F24" i="16"/>
  <c r="C121" i="1"/>
  <c r="C121" i="15"/>
  <c r="C116" i="15" s="1"/>
  <c r="C148" i="15"/>
  <c r="C135" i="15"/>
  <c r="C131" i="15"/>
  <c r="C82" i="15"/>
  <c r="C78" i="15"/>
  <c r="C70" i="15"/>
  <c r="C66" i="15"/>
  <c r="C60" i="15"/>
  <c r="C49" i="15"/>
  <c r="C22" i="10"/>
  <c r="C23" i="9"/>
  <c r="C148" i="1"/>
  <c r="C135" i="1"/>
  <c r="C131" i="1"/>
  <c r="C148" i="12"/>
  <c r="C142" i="12"/>
  <c r="C135" i="12"/>
  <c r="C131" i="12"/>
  <c r="C116" i="12"/>
  <c r="C95" i="12"/>
  <c r="C130" i="12" s="1"/>
  <c r="C84" i="12"/>
  <c r="C80" i="12"/>
  <c r="C77" i="12"/>
  <c r="C72" i="12"/>
  <c r="C68" i="12"/>
  <c r="C62" i="12"/>
  <c r="C57" i="12"/>
  <c r="C51" i="12"/>
  <c r="C39" i="12"/>
  <c r="C32" i="12"/>
  <c r="C31" i="12" s="1"/>
  <c r="C24" i="12"/>
  <c r="C17" i="12"/>
  <c r="C10" i="12"/>
  <c r="C148" i="13"/>
  <c r="C142" i="13"/>
  <c r="C135" i="13"/>
  <c r="C131" i="13"/>
  <c r="C116" i="13"/>
  <c r="C84" i="13"/>
  <c r="C91" i="13" s="1"/>
  <c r="C51" i="13"/>
  <c r="C39" i="13"/>
  <c r="C24" i="13"/>
  <c r="C17" i="13"/>
  <c r="C10" i="13"/>
  <c r="C85" i="14"/>
  <c r="C81" i="14"/>
  <c r="C73" i="14"/>
  <c r="C69" i="14"/>
  <c r="C63" i="14"/>
  <c r="C91" i="12" l="1"/>
  <c r="C67" i="12"/>
  <c r="C92" i="12" s="1"/>
  <c r="C156" i="13"/>
  <c r="C156" i="12"/>
  <c r="C157" i="12" s="1"/>
  <c r="C156" i="1"/>
  <c r="C163" i="1" s="1"/>
  <c r="C156" i="15"/>
  <c r="C24" i="11"/>
  <c r="C15" i="11"/>
  <c r="C33" i="11" l="1"/>
  <c r="C84" i="1"/>
  <c r="C80" i="1"/>
  <c r="C72" i="1"/>
  <c r="C68" i="1"/>
  <c r="C57" i="1"/>
  <c r="C51" i="1"/>
  <c r="C67" i="1" s="1"/>
  <c r="C162" i="1" l="1"/>
  <c r="C92" i="1"/>
</calcChain>
</file>

<file path=xl/sharedStrings.xml><?xml version="1.0" encoding="utf-8"?>
<sst xmlns="http://schemas.openxmlformats.org/spreadsheetml/2006/main" count="2099" uniqueCount="491">
  <si>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</si>
  <si>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</si>
  <si>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</si>
  <si>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</si>
  <si>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</si>
  <si>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</si>
  <si>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</si>
  <si>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</si>
  <si>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</si>
  <si>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</si>
  <si>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</si>
  <si>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</si>
  <si>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</si>
  <si>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</si>
  <si>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</si>
  <si>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</si>
  <si>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</si>
  <si>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</si>
  <si>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</si>
  <si>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</si>
  <si>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</si>
  <si>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</si>
  <si>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</si>
  <si>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</si>
  <si>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</si>
  <si>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</si>
  <si>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</si>
  <si>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</si>
  <si>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</si>
  <si>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</si>
  <si>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</si>
  <si>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</si>
  <si>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</si>
  <si>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</si>
  <si>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</si>
  <si>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</si>
  <si>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</si>
  <si>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</si>
  <si>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</si>
  <si>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</si>
  <si>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</si>
  <si>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</si>
  <si>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</si>
  <si>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</si>
  <si>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</si>
  <si>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</si>
  <si>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</si>
  <si>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</si>
  <si>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</si>
  <si>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</si>
  <si>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</si>
  <si>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</si>
  <si>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</si>
  <si>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</si>
  <si>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</si>
  <si>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</si>
  <si>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</si>
  <si>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</si>
  <si>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</si>
  <si>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</si>
  <si>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</si>
  <si>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</si>
  <si>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</si>
  <si>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</si>
  <si>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</si>
  <si>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</si>
  <si>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</si>
  <si>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</si>
  <si>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</si>
  <si>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</si>
  <si>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</si>
  <si>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</si>
  <si>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</si>
  <si>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</si>
  <si>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</si>
  <si>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</si>
  <si>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</si>
  <si>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</si>
  <si>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</si>
  <si>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</si>
  <si>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</si>
  <si>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</si>
  <si>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</si>
  <si>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</si>
  <si>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</si>
  <si>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</si>
  <si>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</si>
  <si>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</si>
  <si>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</si>
  <si>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</si>
  <si>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</si>
  <si>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</si>
  <si>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</si>
  <si>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</si>
  <si>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</si>
  <si>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</si>
  <si>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</si>
  <si>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</si>
  <si>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</si>
  <si>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</si>
  <si>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</si>
  <si>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</si>
  <si>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</si>
  <si>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</si>
  <si>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</si>
  <si>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</si>
  <si>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</si>
  <si>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</si>
  <si>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</si>
  <si>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</si>
  <si>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</si>
  <si>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</si>
  <si>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</si>
  <si>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</si>
  <si>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</si>
  <si>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</si>
  <si>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</si>
  <si>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</si>
  <si>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</si>
  <si>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</si>
  <si>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</si>
  <si>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</si>
  <si>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</si>
  <si>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</si>
  <si>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</si>
  <si>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</si>
  <si>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</si>
  <si>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</si>
  <si>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</si>
  <si>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</si>
  <si>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</si>
  <si>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</si>
  <si>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</si>
  <si>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</si>
  <si>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</si>
  <si>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</si>
  <si>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</si>
  <si>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</si>
  <si>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</si>
  <si>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</si>
  <si>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</si>
  <si>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</si>
  <si>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</si>
  <si>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</si>
  <si>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</si>
  <si>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</si>
  <si>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</si>
  <si>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</si>
  <si>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</si>
  <si>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</si>
  <si>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</si>
  <si>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</si>
  <si>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</si>
  <si>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</si>
  <si>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</si>
  <si>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</si>
  <si>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</si>
  <si>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</si>
  <si>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</si>
  <si>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</si>
  <si>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</si>
  <si>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</si>
  <si>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</si>
  <si>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</si>
  <si>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</si>
  <si>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</si>
  <si>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</si>
  <si>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</si>
  <si>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</si>
  <si>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</si>
  <si>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</si>
  <si>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</si>
  <si>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</si>
  <si>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</si>
  <si>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</si>
  <si>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</si>
  <si>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</si>
  <si>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</si>
  <si>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</si>
  <si>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</si>
  <si>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</si>
  <si>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</si>
  <si>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</si>
  <si>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</si>
  <si>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</si>
  <si>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</si>
  <si>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</si>
  <si>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</si>
  <si>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</si>
  <si>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</si>
  <si>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</si>
  <si>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</si>
  <si>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</si>
  <si>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</si>
  <si>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</si>
  <si>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</si>
  <si>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</si>
  <si>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</si>
  <si>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</si>
  <si>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</si>
  <si>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</si>
  <si>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</si>
  <si>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</si>
  <si>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</si>
  <si>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</si>
  <si>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</si>
  <si>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</si>
  <si>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</si>
  <si>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</si>
  <si>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</si>
  <si>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</si>
  <si>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</si>
  <si>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</si>
  <si>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</si>
  <si>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</si>
  <si>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</si>
  <si>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</si>
  <si>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</si>
  <si>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</si>
  <si>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</si>
  <si>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</si>
  <si>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</si>
  <si>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</si>
  <si>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</si>
  <si>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</si>
  <si>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</si>
  <si>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</si>
  <si>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</si>
  <si>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</si>
  <si>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</si>
  <si>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</si>
  <si>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</si>
  <si>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</si>
  <si>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</si>
  <si>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</si>
  <si>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</si>
  <si>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</si>
  <si>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</si>
  <si>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</si>
  <si>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</si>
  <si>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</si>
  <si>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</si>
  <si>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</si>
  <si>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</si>
  <si>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</si>
  <si>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</si>
  <si>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</si>
  <si>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</si>
  <si>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</si>
  <si>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</si>
  <si>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</si>
  <si>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</si>
  <si>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</si>
  <si>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</si>
  <si>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</si>
  <si>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</si>
  <si>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</si>
  <si>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</si>
  <si>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</si>
  <si>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</si>
  <si>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</si>
  <si>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</si>
  <si>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</si>
  <si>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</si>
  <si>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</si>
  <si>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</si>
  <si>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</si>
  <si>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</si>
  <si>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</si>
  <si>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</si>
  <si>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</si>
  <si>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</si>
  <si>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</si>
  <si>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</si>
  <si>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</si>
  <si>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</si>
  <si>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</si>
  <si>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</si>
  <si>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</si>
  <si>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</si>
  <si>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</si>
  <si>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</si>
  <si>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</si>
  <si>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</si>
  <si>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</si>
  <si>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</si>
  <si>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</si>
  <si>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</si>
  <si>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</si>
  <si>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</si>
  <si>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</si>
  <si>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</si>
  <si>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</si>
  <si>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</si>
  <si>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</si>
  <si>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</si>
  <si>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</si>
  <si>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</si>
  <si>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</si>
  <si>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</si>
  <si>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</si>
  <si>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</si>
  <si>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</si>
  <si>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</si>
  <si>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</si>
  <si>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</si>
  <si>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</si>
  <si>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</si>
  <si>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</si>
  <si>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</si>
  <si>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</si>
  <si>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</si>
  <si>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</si>
  <si>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</si>
  <si>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</si>
  <si>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</si>
  <si>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</si>
  <si>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</si>
  <si>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</si>
  <si>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</si>
  <si>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</si>
  <si>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</si>
  <si>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</si>
  <si>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</si>
  <si>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</si>
  <si>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</si>
  <si>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</si>
  <si>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</si>
  <si>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</si>
  <si>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</si>
  <si>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</si>
  <si>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</si>
  <si>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</si>
  <si>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</si>
  <si>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</si>
  <si>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</si>
  <si>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</si>
  <si>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</si>
  <si>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</si>
  <si>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</si>
  <si>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</si>
  <si>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</si>
  <si>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</si>
  <si>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</si>
  <si>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</si>
  <si>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</si>
  <si>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</si>
  <si>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</si>
  <si>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</si>
  <si>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</si>
  <si>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</si>
  <si>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</si>
  <si>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</si>
  <si>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</si>
  <si>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</si>
  <si>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</si>
  <si>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</si>
  <si>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</si>
  <si>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</si>
  <si>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</si>
  <si>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</si>
  <si>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</si>
  <si>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</si>
  <si>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</si>
  <si>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</si>
  <si>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</si>
  <si>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</si>
  <si>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</si>
  <si>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</si>
  <si>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</si>
  <si>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</si>
  <si>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</si>
  <si>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</si>
  <si>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</si>
  <si>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</si>
  <si>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</si>
  <si>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</si>
  <si>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</si>
  <si>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</si>
  <si>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</si>
  <si>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</si>
  <si>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</si>
  <si>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</si>
  <si>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</si>
  <si>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Ebből közfoglalkoztatottak létszáma (fő)</t>
  </si>
  <si>
    <t>Beruházási (felhalmozási) kiadások előirányzata beruházásonként</t>
  </si>
  <si>
    <t>forintban</t>
  </si>
  <si>
    <t>Beruházás  megnevezése</t>
  </si>
  <si>
    <t>Teljes költség</t>
  </si>
  <si>
    <t>Kivitelezés kezdési és befejezési éve</t>
  </si>
  <si>
    <t>Felhasználás 2018.XII.31-ig</t>
  </si>
  <si>
    <t>2019. évi előírányzat</t>
  </si>
  <si>
    <t>2019. utáni szükséglet</t>
  </si>
  <si>
    <t>F=(B-D-E)</t>
  </si>
  <si>
    <t>2019</t>
  </si>
  <si>
    <t>ÖSSZESEN:</t>
  </si>
  <si>
    <t>6. számú melléklet</t>
  </si>
  <si>
    <t>Felújítási kiadások előirányzata felújításonként</t>
  </si>
  <si>
    <t>Felújítás  megnevezése</t>
  </si>
  <si>
    <t>Európai uniós támogatással megvalósuló projektek</t>
  </si>
  <si>
    <t>bevételi, kiadási, hozzájárulások</t>
  </si>
  <si>
    <t>EU-s projekt neve , azonosítója:</t>
  </si>
  <si>
    <t>Sumony Községi Önkormányzat</t>
  </si>
  <si>
    <t>Felhívás neve:</t>
  </si>
  <si>
    <t>Kulturális intézmények a köznevelés eredményességéért</t>
  </si>
  <si>
    <t>Projekt címe:</t>
  </si>
  <si>
    <t>Sumony Község a köznevelés eredményességéért és a szociokulturális esélyegyenlőségért</t>
  </si>
  <si>
    <t>Projekt azonosítója:</t>
  </si>
  <si>
    <t>EFOP-3.3.2-17-2016-00054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</si>
  <si>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</si>
  <si>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</si>
  <si>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</si>
  <si>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</si>
  <si>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</si>
  <si>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</si>
  <si>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</si>
  <si>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</si>
  <si>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</si>
  <si>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</si>
  <si>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</si>
  <si>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</si>
  <si>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</si>
  <si>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</si>
  <si>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</si>
  <si>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</si>
  <si>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</si>
  <si>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</si>
  <si>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</si>
  <si>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</si>
  <si>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Az egész életen át tartó tanuláshoz hozzáférés biztosítása</t>
  </si>
  <si>
    <t xml:space="preserve">Élményközpontú tanulási lehetőségek Sumony községben és térségben </t>
  </si>
  <si>
    <t>EFOP-3.7.3-17-2016-00056</t>
  </si>
  <si>
    <t>Sumony Községi Önkormányzat - konzorciumi partner - EFOP-1.5.3-17</t>
  </si>
  <si>
    <t>Humán szolgáltatások fejlesztése térségi szemléletben</t>
  </si>
  <si>
    <t>Humán szolgáltatások fejlesztése a Szentlőrinci járásban</t>
  </si>
  <si>
    <t>EFOP-1.5.3-17-2017-00085</t>
  </si>
  <si>
    <t>VP6-7.4.1.1-16</t>
  </si>
  <si>
    <t>Településképet meghatározó épületek külso rekonstrukciója, többfunkciós közösségi tér létrehozása, fejlesztése, energetikai korszerűsítés</t>
  </si>
  <si>
    <t>A csobokapusztai háziorvosi rendelo külso rekonstrukciója és energetikai korszerusítése komplex beruházási projekten keresztül</t>
  </si>
  <si>
    <t>1775355368</t>
  </si>
  <si>
    <t>8/a. számú melléklet</t>
  </si>
  <si>
    <t>8/d. számú melléklet</t>
  </si>
  <si>
    <t>8/c. számú melléklet</t>
  </si>
  <si>
    <t>8/b. számú melléklet</t>
  </si>
  <si>
    <t>Sumony Községi Önkormányzat Képviselő-testületének</t>
  </si>
  <si>
    <t xml:space="preserve">Sumony Községi Önkormányzat Képviselő-testületének </t>
  </si>
  <si>
    <t>TOP-1.2.1-15-BA1-2016-00007 Kerékpáros turizmus fejlesztése</t>
  </si>
  <si>
    <t>EFOP-3.7.3-17-2016-00056 Eszközbeszerzés</t>
  </si>
  <si>
    <t>EFOP-3.3.2-17-2016-00054 Eszközbeszerzés</t>
  </si>
  <si>
    <t>Könyvtár infrastrukturális fejlesztés</t>
  </si>
  <si>
    <t>VP-6-7.4.1.1-16 Csobokapusztai orvosirendelő felújítása</t>
  </si>
  <si>
    <t>EFOP-4.1.7-16-2016-00196 Klubhelység kialakítása</t>
  </si>
  <si>
    <t>Csobokapusztai orvosi rendelő villamoshálózat felújítása</t>
  </si>
  <si>
    <t>7. számú melléklet</t>
  </si>
  <si>
    <t>Önkormányzati ingatlanok infrastrukturális fejlesztés</t>
  </si>
  <si>
    <t>Fűnyírótraktor vásárlás</t>
  </si>
  <si>
    <t>A helyi identitás és kohézió erősítése</t>
  </si>
  <si>
    <t>Helyi identitás és kohézió erősítése Szabadszentkirály térségében</t>
  </si>
  <si>
    <t>TOP-5.3.1-16-BA1-2017-00003</t>
  </si>
  <si>
    <t>2019.</t>
  </si>
  <si>
    <t>2020.</t>
  </si>
  <si>
    <t>2020.után</t>
  </si>
  <si>
    <t>Előző évi maradvány</t>
  </si>
  <si>
    <t>Önkormányzaton kívüli EU-s projektekhez történő hozzájárulás 2019. évi előirányzat</t>
  </si>
  <si>
    <t>8/e. számú melléklet</t>
  </si>
  <si>
    <t>A közösségi művelődési intézmény- és szervezetrendszer tanulást segítő infrastrukturális fejlesztései</t>
  </si>
  <si>
    <t>Klubhelység kialakítása Sumony községben</t>
  </si>
  <si>
    <t>EFOP-4.1.7-16-2017-00196</t>
  </si>
  <si>
    <t>TOP-5.3.1-16-BA1-2017-00003 beruházás</t>
  </si>
  <si>
    <t>Eredeti előirányzat</t>
  </si>
  <si>
    <t>Módosított előirányzat</t>
  </si>
  <si>
    <t>2019. évi módosított előirányzat</t>
  </si>
  <si>
    <t>2019. évi eredeti előirányzat</t>
  </si>
  <si>
    <t>F</t>
  </si>
  <si>
    <t>G</t>
  </si>
  <si>
    <t>8/f. számú melléklet</t>
  </si>
  <si>
    <t>Társadalmi és környezeti szempontból fenntartható turizmusfejlesztés</t>
  </si>
  <si>
    <t>Kerékpáros turizmus fejlesztése</t>
  </si>
  <si>
    <t>TOP-1.2.1-15-BA1-2016-00007</t>
  </si>
  <si>
    <t>8/g. számú melléklet</t>
  </si>
  <si>
    <t>2019. évi módosított előírányzat</t>
  </si>
  <si>
    <t>2017-2020</t>
  </si>
  <si>
    <t>2019-2020</t>
  </si>
  <si>
    <t>Fűnyíró, fűkasza, sövényvágó vásárlás</t>
  </si>
  <si>
    <t>VP-6-7.4.1.1-16 Csobokapusztai orvosirendelő napelem</t>
  </si>
  <si>
    <t>2018-2019</t>
  </si>
  <si>
    <t>Játszótéri játékok telepítése</t>
  </si>
  <si>
    <t>Kisértékű eszköz beszerzés (bogrács, bográcsállvány)</t>
  </si>
  <si>
    <t>Önkormányzati ingatlanok felújítása( Csobokapuszta kultúrház)</t>
  </si>
  <si>
    <t>Játszótéri játékok felújítása</t>
  </si>
  <si>
    <t>5/2020. (VII.14.) költségvetési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</si>
</sst>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99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2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0" fontId="13" fillId="0" borderId="49" xfId="0" applyFont="1" applyFill="1" applyBorder="1" applyAlignment="1" applyProtection="1">
      <alignment horizontal="right" vertical="center"/>
    </xf>
    <xf numFmtId="0" fontId="14" fillId="0" borderId="10" xfId="2" applyFont="1" applyFill="1" applyBorder="1" applyAlignment="1" applyProtection="1">
      <alignment horizontal="left" vertical="center" wrapText="1" indent="1"/>
    </xf>
    <xf numFmtId="0" fontId="14" fillId="0" borderId="11" xfId="2" applyFont="1" applyFill="1" applyBorder="1" applyAlignment="1" applyProtection="1">
      <alignment vertical="center" wrapText="1"/>
    </xf>
    <xf numFmtId="165" fontId="14" fillId="0" borderId="12" xfId="2" applyNumberFormat="1" applyFont="1" applyFill="1" applyBorder="1" applyAlignment="1" applyProtection="1">
      <alignment horizontal="right" vertical="center" wrapText="1" indent="1"/>
    </xf>
    <xf numFmtId="0" fontId="14" fillId="0" borderId="0" xfId="2" applyFont="1" applyFill="1" applyBorder="1" applyAlignment="1" applyProtection="1">
      <alignment horizontal="left" vertical="center" wrapText="1" indent="1"/>
    </xf>
    <xf numFmtId="0" fontId="14" fillId="0" borderId="0" xfId="2" applyFont="1" applyFill="1" applyBorder="1" applyAlignment="1" applyProtection="1">
      <alignment vertical="center" wrapText="1"/>
    </xf>
    <xf numFmtId="165" fontId="14" fillId="0" borderId="0" xfId="2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37" xfId="0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  <protection locked="0"/>
    </xf>
    <xf numFmtId="49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Fill="1" applyBorder="1" applyAlignment="1" applyProtection="1">
      <alignment vertical="center" wrapText="1"/>
    </xf>
    <xf numFmtId="165" fontId="17" fillId="0" borderId="32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0" fillId="3" borderId="0" xfId="0" applyFill="1"/>
    <xf numFmtId="0" fontId="19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8" fillId="0" borderId="0" xfId="0" applyFont="1"/>
    <xf numFmtId="49" fontId="0" fillId="3" borderId="20" xfId="0" applyNumberFormat="1" applyFill="1" applyBorder="1" applyAlignment="1">
      <alignment horizontal="center"/>
    </xf>
    <xf numFmtId="0" fontId="18" fillId="0" borderId="0" xfId="0" applyFont="1" applyAlignment="1">
      <alignment horizontal="left"/>
    </xf>
    <xf numFmtId="165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6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1" xfId="0" applyNumberFormat="1" applyFont="1" applyBorder="1" applyAlignment="1" applyProtection="1">
      <alignment horizontal="right" vertical="center" wrapText="1" indent="1"/>
    </xf>
    <xf numFmtId="165" fontId="7" fillId="0" borderId="51" xfId="0" quotePrefix="1" applyNumberFormat="1" applyFont="1" applyBorder="1" applyAlignment="1" applyProtection="1">
      <alignment horizontal="right" vertical="center" wrapText="1" indent="1"/>
    </xf>
    <xf numFmtId="165" fontId="7" fillId="0" borderId="37" xfId="0" applyNumberFormat="1" applyFont="1" applyFill="1" applyBorder="1" applyAlignment="1" applyProtection="1">
      <alignment horizontal="centerContinuous" vertical="center" wrapText="1"/>
    </xf>
    <xf numFmtId="165" fontId="7" fillId="0" borderId="37" xfId="0" applyNumberFormat="1" applyFont="1" applyFill="1" applyBorder="1" applyAlignment="1" applyProtection="1">
      <alignment horizontal="center" vertical="center" wrapText="1"/>
    </xf>
    <xf numFmtId="165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7" xfId="0" applyNumberFormat="1" applyFont="1" applyFill="1" applyBorder="1" applyAlignment="1" applyProtection="1">
      <alignment horizontal="right" vertical="center" wrapText="1" indent="1"/>
    </xf>
    <xf numFmtId="165" fontId="9" fillId="0" borderId="64" xfId="0" applyNumberFormat="1" applyFont="1" applyFill="1" applyBorder="1" applyAlignment="1" applyProtection="1">
      <alignment horizontal="right" vertical="center" wrapText="1" indent="1"/>
    </xf>
    <xf numFmtId="165" fontId="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1" xfId="0" applyNumberFormat="1" applyFont="1" applyFill="1" applyBorder="1" applyAlignment="1" applyProtection="1">
      <alignment horizontal="right" vertical="center" wrapText="1" indent="1"/>
    </xf>
    <xf numFmtId="165" fontId="7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3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left"/>
    </xf>
    <xf numFmtId="165" fontId="17" fillId="0" borderId="20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19" xfId="0" applyNumberFormat="1" applyFont="1" applyFill="1" applyBorder="1" applyAlignment="1" applyProtection="1">
      <alignment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11" fillId="0" borderId="0" xfId="2" applyFont="1" applyFill="1" applyAlignment="1" applyProtection="1">
      <alignment horizontal="center"/>
    </xf>
    <xf numFmtId="165" fontId="12" fillId="0" borderId="49" xfId="2" applyNumberFormat="1" applyFont="1" applyFill="1" applyBorder="1" applyAlignment="1" applyProtection="1">
      <alignment horizontal="left" vertical="center"/>
    </xf>
    <xf numFmtId="0" fontId="8" fillId="0" borderId="27" xfId="0" applyFont="1" applyFill="1" applyBorder="1" applyAlignment="1" applyProtection="1">
      <alignment horizontal="right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165" fontId="8" fillId="0" borderId="49" xfId="0" applyNumberFormat="1" applyFont="1" applyFill="1" applyBorder="1" applyAlignment="1" applyProtection="1">
      <alignment horizontal="right" vertical="center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0" fontId="5" fillId="0" borderId="65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165" fontId="17" fillId="0" borderId="0" xfId="0" applyNumberFormat="1" applyFont="1" applyFill="1" applyAlignment="1">
      <alignment horizontal="right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3" xfId="0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0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45" xfId="0" applyBorder="1" applyAlignment="1">
      <alignment horizontal="left"/>
    </xf>
    <xf numFmtId="167" fontId="0" fillId="0" borderId="45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7" fontId="0" fillId="3" borderId="20" xfId="0" applyNumberFormat="1" applyFill="1" applyBorder="1" applyAlignment="1">
      <alignment horizontal="center"/>
    </xf>
    <xf numFmtId="167" fontId="0" fillId="3" borderId="56" xfId="0" applyNumberFormat="1" applyFill="1" applyBorder="1" applyAlignment="1">
      <alignment horizontal="center"/>
    </xf>
    <xf numFmtId="167" fontId="0" fillId="3" borderId="59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%202019/&#214;nkorm&#225;nyzatok/Sumony/rendelet/El&#337;ir&#225;nyzat%202019%20Sumo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 refreshError="1">
        <row r="28">
          <cell r="C28">
            <v>10232461</v>
          </cell>
        </row>
        <row r="29">
          <cell r="C29">
            <v>13568488</v>
          </cell>
        </row>
        <row r="30">
          <cell r="C30">
            <v>1800000</v>
          </cell>
        </row>
        <row r="39">
          <cell r="C39">
            <v>25000</v>
          </cell>
        </row>
        <row r="41">
          <cell r="C41">
            <v>235000</v>
          </cell>
        </row>
        <row r="42">
          <cell r="C42">
            <v>500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58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5703125" customWidth="1"/>
    <col min="3" max="3" width="16.140625" customWidth="1"/>
    <col min="4" max="4" width="18.140625" customWidth="1"/>
  </cols>
  <sheetData>
    <row r="1" spans="1:4" ht="15.75" x14ac:dyDescent="0.25">
      <c r="A1" s="223" t="s">
        <v>346</v>
      </c>
      <c r="B1" s="223"/>
      <c r="C1" s="223"/>
      <c r="D1" s="223"/>
    </row>
    <row r="2" spans="1:4" x14ac:dyDescent="0.25">
      <c r="A2" s="222" t="s">
        <v>444</v>
      </c>
      <c r="B2" s="222"/>
      <c r="C2" s="222"/>
      <c r="D2" s="222"/>
    </row>
    <row r="3" spans="1:4" x14ac:dyDescent="0.25">
      <c r="A3" s="222" t="s">
        <v>490</v>
      </c>
      <c r="B3" s="222"/>
      <c r="C3" s="222"/>
      <c r="D3" s="222"/>
    </row>
    <row r="4" spans="1:4" ht="15.75" x14ac:dyDescent="0.25">
      <c r="A4" s="132"/>
      <c r="B4" s="12"/>
      <c r="C4" s="224" t="s">
        <v>380</v>
      </c>
      <c r="D4" s="224"/>
    </row>
    <row r="5" spans="1:4" ht="16.5" thickBot="1" x14ac:dyDescent="0.3">
      <c r="A5" s="221" t="s">
        <v>369</v>
      </c>
      <c r="B5" s="221"/>
      <c r="C5" s="221"/>
    </row>
    <row r="6" spans="1:4" ht="32.25" thickBot="1" x14ac:dyDescent="0.3">
      <c r="A6" s="13" t="s">
        <v>367</v>
      </c>
      <c r="B6" s="14" t="s">
        <v>368</v>
      </c>
      <c r="C6" s="90" t="s">
        <v>469</v>
      </c>
      <c r="D6" s="90" t="s">
        <v>470</v>
      </c>
    </row>
    <row r="7" spans="1:4" ht="16.5" thickBot="1" x14ac:dyDescent="0.3">
      <c r="A7" s="15" t="s">
        <v>7</v>
      </c>
      <c r="B7" s="16" t="s">
        <v>8</v>
      </c>
      <c r="C7" s="17" t="s">
        <v>9</v>
      </c>
      <c r="D7" s="17" t="s">
        <v>273</v>
      </c>
    </row>
    <row r="8" spans="1:4" ht="16.5" thickBot="1" x14ac:dyDescent="0.3">
      <c r="A8" s="21" t="s">
        <v>11</v>
      </c>
      <c r="B8" s="22" t="s">
        <v>12</v>
      </c>
      <c r="C8" s="23">
        <f>C9+C10+C11+C12+C13+C14</f>
        <v>25600949</v>
      </c>
      <c r="D8" s="23">
        <f t="shared" ref="D8" si="0">D9+D10+D11+D12+D13+D14</f>
        <v>32818562</v>
      </c>
    </row>
    <row r="9" spans="1:4" ht="15.75" x14ac:dyDescent="0.25">
      <c r="A9" s="24" t="s">
        <v>13</v>
      </c>
      <c r="B9" s="25" t="s">
        <v>14</v>
      </c>
      <c r="C9" s="26">
        <f>'2'!C11</f>
        <v>10232461</v>
      </c>
      <c r="D9" s="26">
        <f>'2'!D11</f>
        <v>10232461</v>
      </c>
    </row>
    <row r="10" spans="1:4" ht="15.75" x14ac:dyDescent="0.25">
      <c r="A10" s="27" t="s">
        <v>15</v>
      </c>
      <c r="B10" s="28" t="s">
        <v>16</v>
      </c>
      <c r="C10" s="29"/>
      <c r="D10" s="26">
        <f>'2'!D12</f>
        <v>0</v>
      </c>
    </row>
    <row r="11" spans="1:4" ht="15.75" x14ac:dyDescent="0.25">
      <c r="A11" s="27" t="s">
        <v>17</v>
      </c>
      <c r="B11" s="28" t="s">
        <v>18</v>
      </c>
      <c r="C11" s="29">
        <f>'2'!C13</f>
        <v>13568488</v>
      </c>
      <c r="D11" s="26">
        <f>'2'!D13</f>
        <v>15175881</v>
      </c>
    </row>
    <row r="12" spans="1:4" ht="15.75" x14ac:dyDescent="0.25">
      <c r="A12" s="27" t="s">
        <v>19</v>
      </c>
      <c r="B12" s="28" t="s">
        <v>20</v>
      </c>
      <c r="C12" s="29">
        <f>'2'!C14</f>
        <v>1800000</v>
      </c>
      <c r="D12" s="26">
        <f>'2'!D14</f>
        <v>1800000</v>
      </c>
    </row>
    <row r="13" spans="1:4" ht="15.75" x14ac:dyDescent="0.25">
      <c r="A13" s="27" t="s">
        <v>21</v>
      </c>
      <c r="B13" s="28" t="s">
        <v>22</v>
      </c>
      <c r="C13" s="29"/>
      <c r="D13" s="26">
        <f>'2'!D15</f>
        <v>5589060</v>
      </c>
    </row>
    <row r="14" spans="1:4" ht="16.5" thickBot="1" x14ac:dyDescent="0.3">
      <c r="A14" s="30" t="s">
        <v>23</v>
      </c>
      <c r="B14" s="31" t="s">
        <v>24</v>
      </c>
      <c r="C14" s="29"/>
      <c r="D14" s="186">
        <f>'2'!D16</f>
        <v>21160</v>
      </c>
    </row>
    <row r="15" spans="1:4" ht="32.25" thickBot="1" x14ac:dyDescent="0.3">
      <c r="A15" s="21" t="s">
        <v>25</v>
      </c>
      <c r="B15" s="32" t="s">
        <v>26</v>
      </c>
      <c r="C15" s="23">
        <v>60297739</v>
      </c>
      <c r="D15" s="187">
        <f>'2'!D17</f>
        <v>78343671</v>
      </c>
    </row>
    <row r="16" spans="1:4" ht="15.75" x14ac:dyDescent="0.25">
      <c r="A16" s="24" t="s">
        <v>27</v>
      </c>
      <c r="B16" s="25" t="s">
        <v>28</v>
      </c>
      <c r="C16" s="26"/>
      <c r="D16" s="26">
        <f>'2'!D18</f>
        <v>0</v>
      </c>
    </row>
    <row r="17" spans="1:4" ht="15.75" x14ac:dyDescent="0.25">
      <c r="A17" s="27" t="s">
        <v>29</v>
      </c>
      <c r="B17" s="28" t="s">
        <v>30</v>
      </c>
      <c r="C17" s="29"/>
      <c r="D17" s="26">
        <f>'2'!D19</f>
        <v>0</v>
      </c>
    </row>
    <row r="18" spans="1:4" ht="17.25" customHeight="1" x14ac:dyDescent="0.25">
      <c r="A18" s="27" t="s">
        <v>31</v>
      </c>
      <c r="B18" s="28" t="s">
        <v>32</v>
      </c>
      <c r="C18" s="29"/>
      <c r="D18" s="26">
        <f>'2'!D20</f>
        <v>0</v>
      </c>
    </row>
    <row r="19" spans="1:4" ht="16.5" customHeight="1" x14ac:dyDescent="0.25">
      <c r="A19" s="27" t="s">
        <v>33</v>
      </c>
      <c r="B19" s="28" t="s">
        <v>34</v>
      </c>
      <c r="C19" s="29"/>
      <c r="D19" s="26">
        <f>'2'!D21</f>
        <v>0</v>
      </c>
    </row>
    <row r="20" spans="1:4" ht="15.75" x14ac:dyDescent="0.25">
      <c r="A20" s="27" t="s">
        <v>35</v>
      </c>
      <c r="B20" s="28" t="s">
        <v>36</v>
      </c>
      <c r="C20" s="29">
        <v>60297739</v>
      </c>
      <c r="D20" s="26">
        <f>'2'!D22</f>
        <v>78343671</v>
      </c>
    </row>
    <row r="21" spans="1:4" ht="16.5" thickBot="1" x14ac:dyDescent="0.3">
      <c r="A21" s="30" t="s">
        <v>37</v>
      </c>
      <c r="B21" s="31" t="s">
        <v>38</v>
      </c>
      <c r="C21" s="33">
        <v>34712894</v>
      </c>
      <c r="D21" s="186">
        <f>'2'!D23</f>
        <v>43379934</v>
      </c>
    </row>
    <row r="22" spans="1:4" ht="32.25" thickBot="1" x14ac:dyDescent="0.3">
      <c r="A22" s="21" t="s">
        <v>39</v>
      </c>
      <c r="B22" s="22" t="s">
        <v>40</v>
      </c>
      <c r="C22" s="23">
        <v>35275713</v>
      </c>
      <c r="D22" s="187">
        <f>'2'!D24</f>
        <v>28662197</v>
      </c>
    </row>
    <row r="23" spans="1:4" ht="15.75" x14ac:dyDescent="0.25">
      <c r="A23" s="24" t="s">
        <v>41</v>
      </c>
      <c r="B23" s="25" t="s">
        <v>42</v>
      </c>
      <c r="C23" s="26"/>
      <c r="D23" s="26">
        <f>'2'!D25</f>
        <v>0</v>
      </c>
    </row>
    <row r="24" spans="1:4" ht="15.75" x14ac:dyDescent="0.25">
      <c r="A24" s="27" t="s">
        <v>43</v>
      </c>
      <c r="B24" s="28" t="s">
        <v>44</v>
      </c>
      <c r="C24" s="29"/>
      <c r="D24" s="26">
        <f>'2'!D26</f>
        <v>0</v>
      </c>
    </row>
    <row r="25" spans="1:4" ht="31.5" x14ac:dyDescent="0.25">
      <c r="A25" s="27" t="s">
        <v>45</v>
      </c>
      <c r="B25" s="28" t="s">
        <v>46</v>
      </c>
      <c r="C25" s="29"/>
      <c r="D25" s="26">
        <f>'2'!D27</f>
        <v>0</v>
      </c>
    </row>
    <row r="26" spans="1:4" ht="31.5" x14ac:dyDescent="0.25">
      <c r="A26" s="27" t="s">
        <v>47</v>
      </c>
      <c r="B26" s="28" t="s">
        <v>48</v>
      </c>
      <c r="C26" s="29"/>
      <c r="D26" s="26">
        <f>'2'!D28</f>
        <v>0</v>
      </c>
    </row>
    <row r="27" spans="1:4" ht="15.75" x14ac:dyDescent="0.25">
      <c r="A27" s="27" t="s">
        <v>49</v>
      </c>
      <c r="B27" s="28" t="s">
        <v>50</v>
      </c>
      <c r="C27" s="29">
        <v>35275713</v>
      </c>
      <c r="D27" s="26">
        <f>'2'!D29</f>
        <v>28662197</v>
      </c>
    </row>
    <row r="28" spans="1:4" ht="16.5" thickBot="1" x14ac:dyDescent="0.3">
      <c r="A28" s="30" t="s">
        <v>51</v>
      </c>
      <c r="B28" s="31" t="s">
        <v>52</v>
      </c>
      <c r="C28" s="33">
        <v>34937913</v>
      </c>
      <c r="D28" s="186">
        <f>'2'!D30</f>
        <v>21403786</v>
      </c>
    </row>
    <row r="29" spans="1:4" ht="16.5" thickBot="1" x14ac:dyDescent="0.3">
      <c r="A29" s="21" t="s">
        <v>53</v>
      </c>
      <c r="B29" s="22" t="s">
        <v>54</v>
      </c>
      <c r="C29" s="23">
        <v>9991634</v>
      </c>
      <c r="D29" s="187">
        <f>'2'!D31</f>
        <v>9829182</v>
      </c>
    </row>
    <row r="30" spans="1:4" ht="15.75" x14ac:dyDescent="0.25">
      <c r="A30" s="24" t="s">
        <v>55</v>
      </c>
      <c r="B30" s="25" t="s">
        <v>56</v>
      </c>
      <c r="C30" s="34">
        <v>9543980</v>
      </c>
      <c r="D30" s="26">
        <f>'2'!D32</f>
        <v>9432617</v>
      </c>
    </row>
    <row r="31" spans="1:4" ht="15.75" x14ac:dyDescent="0.25">
      <c r="A31" s="27" t="s">
        <v>57</v>
      </c>
      <c r="B31" s="28" t="s">
        <v>58</v>
      </c>
      <c r="C31" s="29">
        <v>383659</v>
      </c>
      <c r="D31" s="26">
        <f>'2'!D33</f>
        <v>906983</v>
      </c>
    </row>
    <row r="32" spans="1:4" ht="15.75" x14ac:dyDescent="0.25">
      <c r="A32" s="27" t="s">
        <v>59</v>
      </c>
      <c r="B32" s="28" t="s">
        <v>60</v>
      </c>
      <c r="C32" s="29"/>
      <c r="D32" s="26">
        <f>'2'!D34</f>
        <v>0</v>
      </c>
    </row>
    <row r="33" spans="1:4" ht="15.75" x14ac:dyDescent="0.25">
      <c r="A33" s="27" t="s">
        <v>61</v>
      </c>
      <c r="B33" s="35" t="s">
        <v>62</v>
      </c>
      <c r="C33" s="29">
        <v>9160321</v>
      </c>
      <c r="D33" s="26">
        <f>'2'!D35</f>
        <v>8525634</v>
      </c>
    </row>
    <row r="34" spans="1:4" ht="15.75" x14ac:dyDescent="0.25">
      <c r="A34" s="27" t="s">
        <v>63</v>
      </c>
      <c r="B34" s="28" t="s">
        <v>64</v>
      </c>
      <c r="C34" s="29">
        <v>336098</v>
      </c>
      <c r="D34" s="26">
        <f>'2'!D36</f>
        <v>285009</v>
      </c>
    </row>
    <row r="35" spans="1:4" ht="15.75" x14ac:dyDescent="0.25">
      <c r="A35" s="27" t="s">
        <v>65</v>
      </c>
      <c r="B35" s="28" t="s">
        <v>66</v>
      </c>
      <c r="C35" s="29">
        <v>0</v>
      </c>
      <c r="D35" s="26">
        <f>'2'!D37</f>
        <v>0</v>
      </c>
    </row>
    <row r="36" spans="1:4" ht="16.5" thickBot="1" x14ac:dyDescent="0.3">
      <c r="A36" s="30" t="s">
        <v>67</v>
      </c>
      <c r="B36" s="31" t="s">
        <v>68</v>
      </c>
      <c r="C36" s="33">
        <v>111556</v>
      </c>
      <c r="D36" s="186">
        <f>'2'!D38</f>
        <v>111556</v>
      </c>
    </row>
    <row r="37" spans="1:4" ht="16.5" thickBot="1" x14ac:dyDescent="0.3">
      <c r="A37" s="21" t="s">
        <v>69</v>
      </c>
      <c r="B37" s="22" t="s">
        <v>70</v>
      </c>
      <c r="C37" s="23">
        <v>1628611</v>
      </c>
      <c r="D37" s="187">
        <f>'2'!D39</f>
        <v>1041063</v>
      </c>
    </row>
    <row r="38" spans="1:4" ht="15.75" x14ac:dyDescent="0.25">
      <c r="A38" s="24" t="s">
        <v>71</v>
      </c>
      <c r="B38" s="25" t="s">
        <v>72</v>
      </c>
      <c r="C38" s="26">
        <v>201506</v>
      </c>
      <c r="D38" s="26">
        <f>'2'!D40</f>
        <v>189721</v>
      </c>
    </row>
    <row r="39" spans="1:4" ht="15.75" x14ac:dyDescent="0.25">
      <c r="A39" s="27" t="s">
        <v>73</v>
      </c>
      <c r="B39" s="28" t="s">
        <v>74</v>
      </c>
      <c r="C39" s="29">
        <v>25000</v>
      </c>
      <c r="D39" s="26">
        <f>'2'!D41</f>
        <v>5000</v>
      </c>
    </row>
    <row r="40" spans="1:4" ht="15.75" x14ac:dyDescent="0.25">
      <c r="A40" s="27" t="s">
        <v>75</v>
      </c>
      <c r="B40" s="28" t="s">
        <v>76</v>
      </c>
      <c r="C40" s="29"/>
      <c r="D40" s="26">
        <f>'2'!D42</f>
        <v>8000</v>
      </c>
    </row>
    <row r="41" spans="1:4" ht="15.75" x14ac:dyDescent="0.25">
      <c r="A41" s="27" t="s">
        <v>77</v>
      </c>
      <c r="B41" s="28" t="s">
        <v>78</v>
      </c>
      <c r="C41" s="29">
        <v>1166605</v>
      </c>
      <c r="D41" s="26">
        <f>'2'!D43</f>
        <v>516605</v>
      </c>
    </row>
    <row r="42" spans="1:4" ht="15.75" x14ac:dyDescent="0.25">
      <c r="A42" s="27" t="s">
        <v>79</v>
      </c>
      <c r="B42" s="28" t="s">
        <v>80</v>
      </c>
      <c r="C42" s="29">
        <v>235000</v>
      </c>
      <c r="D42" s="26">
        <f>'2'!D44</f>
        <v>235000</v>
      </c>
    </row>
    <row r="43" spans="1:4" ht="15.75" x14ac:dyDescent="0.25">
      <c r="A43" s="27" t="s">
        <v>81</v>
      </c>
      <c r="B43" s="28" t="s">
        <v>82</v>
      </c>
      <c r="C43" s="29"/>
      <c r="D43" s="26">
        <f>'2'!D45</f>
        <v>0</v>
      </c>
    </row>
    <row r="44" spans="1:4" ht="15.75" x14ac:dyDescent="0.25">
      <c r="A44" s="27" t="s">
        <v>83</v>
      </c>
      <c r="B44" s="28" t="s">
        <v>84</v>
      </c>
      <c r="C44" s="29"/>
      <c r="D44" s="26">
        <f>'2'!D46</f>
        <v>0</v>
      </c>
    </row>
    <row r="45" spans="1:4" ht="15.75" x14ac:dyDescent="0.25">
      <c r="A45" s="27" t="s">
        <v>85</v>
      </c>
      <c r="B45" s="28" t="s">
        <v>86</v>
      </c>
      <c r="C45" s="29">
        <v>500</v>
      </c>
      <c r="D45" s="26">
        <f>'2'!D47</f>
        <v>500</v>
      </c>
    </row>
    <row r="46" spans="1:4" ht="15.75" x14ac:dyDescent="0.25">
      <c r="A46" s="27" t="s">
        <v>87</v>
      </c>
      <c r="B46" s="28" t="s">
        <v>88</v>
      </c>
      <c r="C46" s="29"/>
      <c r="D46" s="26">
        <f>'2'!D48</f>
        <v>0</v>
      </c>
    </row>
    <row r="47" spans="1:4" ht="15.75" x14ac:dyDescent="0.25">
      <c r="A47" s="30" t="s">
        <v>89</v>
      </c>
      <c r="B47" s="31" t="s">
        <v>90</v>
      </c>
      <c r="C47" s="33"/>
      <c r="D47" s="26">
        <f>'2'!D49</f>
        <v>0</v>
      </c>
    </row>
    <row r="48" spans="1:4" ht="16.5" thickBot="1" x14ac:dyDescent="0.3">
      <c r="A48" s="30" t="s">
        <v>91</v>
      </c>
      <c r="B48" s="31" t="s">
        <v>92</v>
      </c>
      <c r="C48" s="33"/>
      <c r="D48" s="186">
        <f>'2'!D50</f>
        <v>86237</v>
      </c>
    </row>
    <row r="49" spans="1:4" ht="16.5" thickBot="1" x14ac:dyDescent="0.3">
      <c r="A49" s="21" t="s">
        <v>93</v>
      </c>
      <c r="B49" s="22" t="s">
        <v>94</v>
      </c>
      <c r="C49" s="23">
        <f>SUM(C50:C54)</f>
        <v>0</v>
      </c>
      <c r="D49" s="187">
        <f>'2'!D51</f>
        <v>650000</v>
      </c>
    </row>
    <row r="50" spans="1:4" ht="15.75" x14ac:dyDescent="0.25">
      <c r="A50" s="24" t="s">
        <v>95</v>
      </c>
      <c r="B50" s="25" t="s">
        <v>96</v>
      </c>
      <c r="C50" s="26"/>
      <c r="D50" s="26">
        <f>'2'!D52</f>
        <v>0</v>
      </c>
    </row>
    <row r="51" spans="1:4" ht="15.75" x14ac:dyDescent="0.25">
      <c r="A51" s="27" t="s">
        <v>97</v>
      </c>
      <c r="B51" s="28" t="s">
        <v>98</v>
      </c>
      <c r="C51" s="29"/>
      <c r="D51" s="26">
        <f>'2'!D53</f>
        <v>0</v>
      </c>
    </row>
    <row r="52" spans="1:4" ht="15.75" x14ac:dyDescent="0.25">
      <c r="A52" s="27" t="s">
        <v>99</v>
      </c>
      <c r="B52" s="28" t="s">
        <v>100</v>
      </c>
      <c r="C52" s="29"/>
      <c r="D52" s="26">
        <f>'2'!D54</f>
        <v>650000</v>
      </c>
    </row>
    <row r="53" spans="1:4" ht="15.75" x14ac:dyDescent="0.25">
      <c r="A53" s="27" t="s">
        <v>101</v>
      </c>
      <c r="B53" s="28" t="s">
        <v>102</v>
      </c>
      <c r="C53" s="29"/>
      <c r="D53" s="26">
        <f>'2'!D55</f>
        <v>0</v>
      </c>
    </row>
    <row r="54" spans="1:4" ht="16.5" thickBot="1" x14ac:dyDescent="0.3">
      <c r="A54" s="30" t="s">
        <v>103</v>
      </c>
      <c r="B54" s="31" t="s">
        <v>104</v>
      </c>
      <c r="C54" s="33"/>
      <c r="D54" s="186">
        <f>'2'!D56</f>
        <v>0</v>
      </c>
    </row>
    <row r="55" spans="1:4" ht="16.5" thickBot="1" x14ac:dyDescent="0.3">
      <c r="A55" s="21" t="s">
        <v>105</v>
      </c>
      <c r="B55" s="22" t="s">
        <v>106</v>
      </c>
      <c r="C55" s="23">
        <f>SUM(C56:C58)</f>
        <v>0</v>
      </c>
      <c r="D55" s="187">
        <f>'2'!D57</f>
        <v>80000</v>
      </c>
    </row>
    <row r="56" spans="1:4" ht="31.5" x14ac:dyDescent="0.25">
      <c r="A56" s="24" t="s">
        <v>107</v>
      </c>
      <c r="B56" s="25" t="s">
        <v>108</v>
      </c>
      <c r="C56" s="26"/>
      <c r="D56" s="26">
        <f>'2'!D58</f>
        <v>0</v>
      </c>
    </row>
    <row r="57" spans="1:4" ht="31.5" x14ac:dyDescent="0.25">
      <c r="A57" s="27" t="s">
        <v>109</v>
      </c>
      <c r="B57" s="28" t="s">
        <v>110</v>
      </c>
      <c r="C57" s="29"/>
      <c r="D57" s="26">
        <f>'2'!D59</f>
        <v>80000</v>
      </c>
    </row>
    <row r="58" spans="1:4" ht="15.75" x14ac:dyDescent="0.25">
      <c r="A58" s="27" t="s">
        <v>111</v>
      </c>
      <c r="B58" s="28" t="s">
        <v>112</v>
      </c>
      <c r="C58" s="29"/>
      <c r="D58" s="26">
        <f>'2'!D60</f>
        <v>0</v>
      </c>
    </row>
    <row r="59" spans="1:4" ht="16.5" thickBot="1" x14ac:dyDescent="0.3">
      <c r="A59" s="30" t="s">
        <v>113</v>
      </c>
      <c r="B59" s="31" t="s">
        <v>114</v>
      </c>
      <c r="C59" s="33"/>
      <c r="D59" s="186">
        <f>'2'!D61</f>
        <v>0</v>
      </c>
    </row>
    <row r="60" spans="1:4" ht="16.5" thickBot="1" x14ac:dyDescent="0.3">
      <c r="A60" s="21" t="s">
        <v>115</v>
      </c>
      <c r="B60" s="32" t="s">
        <v>116</v>
      </c>
      <c r="C60" s="23">
        <f>SUM(C61:C63)</f>
        <v>0</v>
      </c>
      <c r="D60" s="188">
        <f>'2'!D62</f>
        <v>0</v>
      </c>
    </row>
    <row r="61" spans="1:4" ht="31.5" x14ac:dyDescent="0.25">
      <c r="A61" s="24" t="s">
        <v>117</v>
      </c>
      <c r="B61" s="25" t="s">
        <v>118</v>
      </c>
      <c r="C61" s="29"/>
      <c r="D61" s="26">
        <f>'2'!D63</f>
        <v>0</v>
      </c>
    </row>
    <row r="62" spans="1:4" ht="31.5" x14ac:dyDescent="0.25">
      <c r="A62" s="27" t="s">
        <v>119</v>
      </c>
      <c r="B62" s="28" t="s">
        <v>120</v>
      </c>
      <c r="C62" s="29"/>
      <c r="D62" s="26">
        <f>'2'!D64</f>
        <v>0</v>
      </c>
    </row>
    <row r="63" spans="1:4" ht="15.75" x14ac:dyDescent="0.25">
      <c r="A63" s="27" t="s">
        <v>121</v>
      </c>
      <c r="B63" s="28" t="s">
        <v>122</v>
      </c>
      <c r="C63" s="29"/>
      <c r="D63" s="26">
        <f>'2'!D65</f>
        <v>0</v>
      </c>
    </row>
    <row r="64" spans="1:4" ht="16.5" thickBot="1" x14ac:dyDescent="0.3">
      <c r="A64" s="30" t="s">
        <v>123</v>
      </c>
      <c r="B64" s="31" t="s">
        <v>124</v>
      </c>
      <c r="C64" s="29"/>
      <c r="D64" s="186">
        <f>'2'!D66</f>
        <v>0</v>
      </c>
    </row>
    <row r="65" spans="1:4" ht="16.5" thickBot="1" x14ac:dyDescent="0.3">
      <c r="A65" s="21" t="s">
        <v>125</v>
      </c>
      <c r="B65" s="22" t="s">
        <v>126</v>
      </c>
      <c r="C65" s="23">
        <v>132794646</v>
      </c>
      <c r="D65" s="187">
        <f>'2'!D67</f>
        <v>151424675</v>
      </c>
    </row>
    <row r="66" spans="1:4" ht="16.5" thickBot="1" x14ac:dyDescent="0.3">
      <c r="A66" s="36" t="s">
        <v>127</v>
      </c>
      <c r="B66" s="32" t="s">
        <v>128</v>
      </c>
      <c r="C66" s="23">
        <f>SUM(C67:C69)</f>
        <v>0</v>
      </c>
      <c r="D66" s="188">
        <f>'2'!D68</f>
        <v>0</v>
      </c>
    </row>
    <row r="67" spans="1:4" ht="15.75" x14ac:dyDescent="0.25">
      <c r="A67" s="24" t="s">
        <v>129</v>
      </c>
      <c r="B67" s="25" t="s">
        <v>130</v>
      </c>
      <c r="C67" s="29"/>
      <c r="D67" s="26">
        <f>'2'!D69</f>
        <v>0</v>
      </c>
    </row>
    <row r="68" spans="1:4" ht="15.75" x14ac:dyDescent="0.25">
      <c r="A68" s="27" t="s">
        <v>131</v>
      </c>
      <c r="B68" s="28" t="s">
        <v>132</v>
      </c>
      <c r="C68" s="29"/>
      <c r="D68" s="26">
        <f>'2'!D70</f>
        <v>0</v>
      </c>
    </row>
    <row r="69" spans="1:4" ht="16.5" thickBot="1" x14ac:dyDescent="0.3">
      <c r="A69" s="30" t="s">
        <v>133</v>
      </c>
      <c r="B69" s="37" t="s">
        <v>366</v>
      </c>
      <c r="C69" s="29"/>
      <c r="D69" s="186">
        <f>'2'!D71</f>
        <v>0</v>
      </c>
    </row>
    <row r="70" spans="1:4" ht="16.5" thickBot="1" x14ac:dyDescent="0.3">
      <c r="A70" s="36" t="s">
        <v>135</v>
      </c>
      <c r="B70" s="32" t="s">
        <v>136</v>
      </c>
      <c r="C70" s="23">
        <f>SUM(C71:C74)</f>
        <v>0</v>
      </c>
      <c r="D70" s="187">
        <f>'2'!D72</f>
        <v>0</v>
      </c>
    </row>
    <row r="71" spans="1:4" ht="15.75" x14ac:dyDescent="0.25">
      <c r="A71" s="24" t="s">
        <v>137</v>
      </c>
      <c r="B71" s="25" t="s">
        <v>138</v>
      </c>
      <c r="C71" s="29"/>
      <c r="D71" s="26">
        <f>'2'!D73</f>
        <v>0</v>
      </c>
    </row>
    <row r="72" spans="1:4" ht="15.75" x14ac:dyDescent="0.25">
      <c r="A72" s="27" t="s">
        <v>139</v>
      </c>
      <c r="B72" s="28" t="s">
        <v>140</v>
      </c>
      <c r="C72" s="29"/>
      <c r="D72" s="26">
        <f>'2'!D74</f>
        <v>0</v>
      </c>
    </row>
    <row r="73" spans="1:4" ht="15.75" x14ac:dyDescent="0.25">
      <c r="A73" s="27" t="s">
        <v>141</v>
      </c>
      <c r="B73" s="28" t="s">
        <v>142</v>
      </c>
      <c r="C73" s="29"/>
      <c r="D73" s="26">
        <f>'2'!D75</f>
        <v>0</v>
      </c>
    </row>
    <row r="74" spans="1:4" ht="16.5" thickBot="1" x14ac:dyDescent="0.3">
      <c r="A74" s="30" t="s">
        <v>143</v>
      </c>
      <c r="B74" s="31" t="s">
        <v>144</v>
      </c>
      <c r="C74" s="29"/>
      <c r="D74" s="186">
        <f>'2'!D76</f>
        <v>0</v>
      </c>
    </row>
    <row r="75" spans="1:4" ht="16.5" thickBot="1" x14ac:dyDescent="0.3">
      <c r="A75" s="36" t="s">
        <v>145</v>
      </c>
      <c r="B75" s="32" t="s">
        <v>146</v>
      </c>
      <c r="C75" s="23">
        <v>38664241</v>
      </c>
      <c r="D75" s="187">
        <f>'2'!D77</f>
        <v>38664241</v>
      </c>
    </row>
    <row r="76" spans="1:4" ht="15.75" x14ac:dyDescent="0.25">
      <c r="A76" s="24" t="s">
        <v>147</v>
      </c>
      <c r="B76" s="25" t="s">
        <v>148</v>
      </c>
      <c r="C76" s="29">
        <v>38664241</v>
      </c>
      <c r="D76" s="26">
        <f>'2'!D78</f>
        <v>38664241</v>
      </c>
    </row>
    <row r="77" spans="1:4" ht="16.5" thickBot="1" x14ac:dyDescent="0.3">
      <c r="A77" s="30" t="s">
        <v>149</v>
      </c>
      <c r="B77" s="31" t="s">
        <v>150</v>
      </c>
      <c r="C77" s="29"/>
      <c r="D77" s="186">
        <f>'2'!D79</f>
        <v>0</v>
      </c>
    </row>
    <row r="78" spans="1:4" ht="16.5" thickBot="1" x14ac:dyDescent="0.3">
      <c r="A78" s="36" t="s">
        <v>151</v>
      </c>
      <c r="B78" s="32" t="s">
        <v>152</v>
      </c>
      <c r="C78" s="23">
        <f>SUM(C79:C81)</f>
        <v>0</v>
      </c>
      <c r="D78" s="188">
        <f>'2'!D80</f>
        <v>1282106</v>
      </c>
    </row>
    <row r="79" spans="1:4" ht="15.75" x14ac:dyDescent="0.25">
      <c r="A79" s="24" t="s">
        <v>153</v>
      </c>
      <c r="B79" s="25" t="s">
        <v>154</v>
      </c>
      <c r="C79" s="29"/>
      <c r="D79" s="26">
        <f>'2'!D81</f>
        <v>1282106</v>
      </c>
    </row>
    <row r="80" spans="1:4" ht="15.75" x14ac:dyDescent="0.25">
      <c r="A80" s="27" t="s">
        <v>155</v>
      </c>
      <c r="B80" s="28" t="s">
        <v>156</v>
      </c>
      <c r="C80" s="29"/>
      <c r="D80" s="26">
        <f>'2'!D82</f>
        <v>0</v>
      </c>
    </row>
    <row r="81" spans="1:4" ht="16.5" thickBot="1" x14ac:dyDescent="0.3">
      <c r="A81" s="30" t="s">
        <v>157</v>
      </c>
      <c r="B81" s="31" t="s">
        <v>158</v>
      </c>
      <c r="C81" s="29"/>
      <c r="D81" s="186">
        <f>'2'!D83</f>
        <v>0</v>
      </c>
    </row>
    <row r="82" spans="1:4" ht="16.5" thickBot="1" x14ac:dyDescent="0.3">
      <c r="A82" s="36" t="s">
        <v>159</v>
      </c>
      <c r="B82" s="32" t="s">
        <v>160</v>
      </c>
      <c r="C82" s="23">
        <f>SUM(C83:C86)</f>
        <v>0</v>
      </c>
      <c r="D82" s="188">
        <f>'2'!D84</f>
        <v>0</v>
      </c>
    </row>
    <row r="83" spans="1:4" ht="15.75" x14ac:dyDescent="0.25">
      <c r="A83" s="38" t="s">
        <v>161</v>
      </c>
      <c r="B83" s="25" t="s">
        <v>162</v>
      </c>
      <c r="C83" s="29"/>
      <c r="D83" s="26">
        <f>'2'!D85</f>
        <v>0</v>
      </c>
    </row>
    <row r="84" spans="1:4" ht="15.75" x14ac:dyDescent="0.25">
      <c r="A84" s="39" t="s">
        <v>163</v>
      </c>
      <c r="B84" s="28" t="s">
        <v>164</v>
      </c>
      <c r="C84" s="29"/>
      <c r="D84" s="26">
        <f>'2'!D86</f>
        <v>0</v>
      </c>
    </row>
    <row r="85" spans="1:4" ht="15.75" x14ac:dyDescent="0.25">
      <c r="A85" s="39" t="s">
        <v>165</v>
      </c>
      <c r="B85" s="28" t="s">
        <v>166</v>
      </c>
      <c r="C85" s="29"/>
      <c r="D85" s="26">
        <f>'2'!D87</f>
        <v>0</v>
      </c>
    </row>
    <row r="86" spans="1:4" ht="16.5" thickBot="1" x14ac:dyDescent="0.3">
      <c r="A86" s="40" t="s">
        <v>167</v>
      </c>
      <c r="B86" s="31" t="s">
        <v>168</v>
      </c>
      <c r="C86" s="29"/>
      <c r="D86" s="186">
        <f>'2'!D88</f>
        <v>0</v>
      </c>
    </row>
    <row r="87" spans="1:4" ht="16.5" thickBot="1" x14ac:dyDescent="0.3">
      <c r="A87" s="36" t="s">
        <v>169</v>
      </c>
      <c r="B87" s="32" t="s">
        <v>170</v>
      </c>
      <c r="C87" s="41"/>
      <c r="D87" s="188">
        <f>'2'!D89</f>
        <v>0</v>
      </c>
    </row>
    <row r="88" spans="1:4" ht="16.5" thickBot="1" x14ac:dyDescent="0.3">
      <c r="A88" s="36" t="s">
        <v>171</v>
      </c>
      <c r="B88" s="32" t="s">
        <v>172</v>
      </c>
      <c r="C88" s="41"/>
      <c r="D88" s="189">
        <f>'2'!D90</f>
        <v>0</v>
      </c>
    </row>
    <row r="89" spans="1:4" ht="16.5" thickBot="1" x14ac:dyDescent="0.3">
      <c r="A89" s="36" t="s">
        <v>173</v>
      </c>
      <c r="B89" s="42" t="s">
        <v>174</v>
      </c>
      <c r="C89" s="23">
        <v>38664241</v>
      </c>
      <c r="D89" s="190">
        <f>'2'!D91</f>
        <v>39946347</v>
      </c>
    </row>
    <row r="90" spans="1:4" ht="16.5" thickBot="1" x14ac:dyDescent="0.3">
      <c r="A90" s="43" t="s">
        <v>175</v>
      </c>
      <c r="B90" s="44" t="s">
        <v>176</v>
      </c>
      <c r="C90" s="23">
        <v>171458887</v>
      </c>
      <c r="D90" s="191">
        <f>'2'!D92</f>
        <v>191371022</v>
      </c>
    </row>
    <row r="91" spans="1:4" ht="15.75" x14ac:dyDescent="0.25">
      <c r="A91" s="45"/>
      <c r="B91" s="46"/>
      <c r="C91" s="47"/>
    </row>
    <row r="92" spans="1:4" ht="16.5" thickBot="1" x14ac:dyDescent="0.3">
      <c r="A92" s="221" t="s">
        <v>370</v>
      </c>
      <c r="B92" s="221"/>
      <c r="C92" s="221"/>
    </row>
    <row r="93" spans="1:4" ht="32.25" thickBot="1" x14ac:dyDescent="0.3">
      <c r="A93" s="13" t="s">
        <v>367</v>
      </c>
      <c r="B93" s="14" t="s">
        <v>371</v>
      </c>
      <c r="C93" s="90" t="s">
        <v>469</v>
      </c>
      <c r="D93" s="90" t="s">
        <v>470</v>
      </c>
    </row>
    <row r="94" spans="1:4" ht="16.5" thickBot="1" x14ac:dyDescent="0.3">
      <c r="A94" s="15" t="s">
        <v>7</v>
      </c>
      <c r="B94" s="16" t="s">
        <v>8</v>
      </c>
      <c r="C94" s="17" t="s">
        <v>9</v>
      </c>
      <c r="D94" s="17" t="s">
        <v>273</v>
      </c>
    </row>
    <row r="95" spans="1:4" ht="16.5" thickBot="1" x14ac:dyDescent="0.3">
      <c r="A95" s="50" t="s">
        <v>11</v>
      </c>
      <c r="B95" s="51" t="s">
        <v>344</v>
      </c>
      <c r="C95" s="52">
        <f>C96+C97+C98+C99+C100+C113</f>
        <v>127493988</v>
      </c>
      <c r="D95" s="196">
        <f>'2'!D95</f>
        <v>146668122</v>
      </c>
    </row>
    <row r="96" spans="1:4" ht="15.75" x14ac:dyDescent="0.25">
      <c r="A96" s="53" t="s">
        <v>13</v>
      </c>
      <c r="B96" s="54" t="s">
        <v>178</v>
      </c>
      <c r="C96" s="192">
        <v>44105514</v>
      </c>
      <c r="D96" s="197">
        <f>'2'!D96</f>
        <v>53386314</v>
      </c>
    </row>
    <row r="97" spans="1:4" ht="15.75" x14ac:dyDescent="0.25">
      <c r="A97" s="27" t="s">
        <v>15</v>
      </c>
      <c r="B97" s="56" t="s">
        <v>179</v>
      </c>
      <c r="C97" s="193">
        <v>6459949</v>
      </c>
      <c r="D97" s="197">
        <f>'2'!D97</f>
        <v>7487483</v>
      </c>
    </row>
    <row r="98" spans="1:4" ht="15.75" x14ac:dyDescent="0.25">
      <c r="A98" s="27" t="s">
        <v>17</v>
      </c>
      <c r="B98" s="56" t="s">
        <v>180</v>
      </c>
      <c r="C98" s="194">
        <v>63169801</v>
      </c>
      <c r="D98" s="197">
        <f>'2'!D98</f>
        <v>68699507</v>
      </c>
    </row>
    <row r="99" spans="1:4" ht="15.75" x14ac:dyDescent="0.25">
      <c r="A99" s="27" t="s">
        <v>19</v>
      </c>
      <c r="B99" s="57" t="s">
        <v>181</v>
      </c>
      <c r="C99" s="194">
        <v>9224928</v>
      </c>
      <c r="D99" s="197">
        <f>'2'!D99</f>
        <v>9224928</v>
      </c>
    </row>
    <row r="100" spans="1:4" ht="15.75" x14ac:dyDescent="0.25">
      <c r="A100" s="27" t="s">
        <v>182</v>
      </c>
      <c r="B100" s="58" t="s">
        <v>183</v>
      </c>
      <c r="C100" s="194">
        <v>4533796</v>
      </c>
      <c r="D100" s="197">
        <f>'2'!D100</f>
        <v>7869890</v>
      </c>
    </row>
    <row r="101" spans="1:4" ht="15.75" x14ac:dyDescent="0.25">
      <c r="A101" s="27" t="s">
        <v>23</v>
      </c>
      <c r="B101" s="56" t="s">
        <v>184</v>
      </c>
      <c r="C101" s="194"/>
      <c r="D101" s="197">
        <f>'2'!D101</f>
        <v>0</v>
      </c>
    </row>
    <row r="102" spans="1:4" ht="15.75" x14ac:dyDescent="0.25">
      <c r="A102" s="27" t="s">
        <v>185</v>
      </c>
      <c r="B102" s="59" t="s">
        <v>186</v>
      </c>
      <c r="C102" s="194"/>
      <c r="D102" s="197">
        <f>'2'!D102</f>
        <v>0</v>
      </c>
    </row>
    <row r="103" spans="1:4" ht="15.75" x14ac:dyDescent="0.25">
      <c r="A103" s="27" t="s">
        <v>187</v>
      </c>
      <c r="B103" s="59" t="s">
        <v>188</v>
      </c>
      <c r="C103" s="194"/>
      <c r="D103" s="197">
        <f>'2'!D103</f>
        <v>0</v>
      </c>
    </row>
    <row r="104" spans="1:4" ht="15.75" x14ac:dyDescent="0.25">
      <c r="A104" s="27" t="s">
        <v>189</v>
      </c>
      <c r="B104" s="59" t="s">
        <v>190</v>
      </c>
      <c r="C104" s="194"/>
      <c r="D104" s="197">
        <f>'2'!D104</f>
        <v>0</v>
      </c>
    </row>
    <row r="105" spans="1:4" ht="31.5" x14ac:dyDescent="0.25">
      <c r="A105" s="27" t="s">
        <v>191</v>
      </c>
      <c r="B105" s="60" t="s">
        <v>192</v>
      </c>
      <c r="C105" s="194"/>
      <c r="D105" s="197">
        <f>'2'!D105</f>
        <v>0</v>
      </c>
    </row>
    <row r="106" spans="1:4" ht="31.5" x14ac:dyDescent="0.25">
      <c r="A106" s="27" t="s">
        <v>193</v>
      </c>
      <c r="B106" s="60" t="s">
        <v>194</v>
      </c>
      <c r="C106" s="194"/>
      <c r="D106" s="197">
        <f>'2'!D106</f>
        <v>0</v>
      </c>
    </row>
    <row r="107" spans="1:4" ht="15.75" x14ac:dyDescent="0.25">
      <c r="A107" s="27" t="s">
        <v>195</v>
      </c>
      <c r="B107" s="59" t="s">
        <v>196</v>
      </c>
      <c r="C107" s="194">
        <v>4437796</v>
      </c>
      <c r="D107" s="197">
        <f>'2'!D107</f>
        <v>5323790</v>
      </c>
    </row>
    <row r="108" spans="1:4" ht="15.75" x14ac:dyDescent="0.25">
      <c r="A108" s="27" t="s">
        <v>197</v>
      </c>
      <c r="B108" s="59" t="s">
        <v>198</v>
      </c>
      <c r="C108" s="194"/>
      <c r="D108" s="197">
        <f>'2'!D108</f>
        <v>0</v>
      </c>
    </row>
    <row r="109" spans="1:4" ht="31.5" x14ac:dyDescent="0.25">
      <c r="A109" s="27" t="s">
        <v>199</v>
      </c>
      <c r="B109" s="60" t="s">
        <v>200</v>
      </c>
      <c r="C109" s="194"/>
      <c r="D109" s="197">
        <f>'2'!D109</f>
        <v>0</v>
      </c>
    </row>
    <row r="110" spans="1:4" ht="15.75" x14ac:dyDescent="0.25">
      <c r="A110" s="61" t="s">
        <v>201</v>
      </c>
      <c r="B110" s="62" t="s">
        <v>202</v>
      </c>
      <c r="C110" s="194"/>
      <c r="D110" s="197">
        <f>'2'!D110</f>
        <v>0</v>
      </c>
    </row>
    <row r="111" spans="1:4" ht="15.75" x14ac:dyDescent="0.25">
      <c r="A111" s="27" t="s">
        <v>203</v>
      </c>
      <c r="B111" s="62" t="s">
        <v>204</v>
      </c>
      <c r="C111" s="194"/>
      <c r="D111" s="197">
        <f>'2'!D111</f>
        <v>0</v>
      </c>
    </row>
    <row r="112" spans="1:4" ht="31.5" x14ac:dyDescent="0.25">
      <c r="A112" s="27" t="s">
        <v>205</v>
      </c>
      <c r="B112" s="60" t="s">
        <v>206</v>
      </c>
      <c r="C112" s="193">
        <v>96000</v>
      </c>
      <c r="D112" s="197">
        <f>'2'!D112</f>
        <v>2546100</v>
      </c>
    </row>
    <row r="113" spans="1:4" ht="15.75" x14ac:dyDescent="0.25">
      <c r="A113" s="27" t="s">
        <v>207</v>
      </c>
      <c r="B113" s="57" t="s">
        <v>208</v>
      </c>
      <c r="C113" s="193"/>
      <c r="D113" s="197">
        <f>'2'!D113</f>
        <v>0</v>
      </c>
    </row>
    <row r="114" spans="1:4" ht="15.75" x14ac:dyDescent="0.25">
      <c r="A114" s="30" t="s">
        <v>209</v>
      </c>
      <c r="B114" s="56" t="s">
        <v>210</v>
      </c>
      <c r="C114" s="194"/>
      <c r="D114" s="197">
        <f>'2'!D114</f>
        <v>0</v>
      </c>
    </row>
    <row r="115" spans="1:4" ht="16.5" thickBot="1" x14ac:dyDescent="0.3">
      <c r="A115" s="63" t="s">
        <v>211</v>
      </c>
      <c r="B115" s="64" t="s">
        <v>212</v>
      </c>
      <c r="C115" s="195"/>
      <c r="D115" s="198">
        <f>'2'!D115</f>
        <v>0</v>
      </c>
    </row>
    <row r="116" spans="1:4" ht="16.5" thickBot="1" x14ac:dyDescent="0.3">
      <c r="A116" s="21" t="s">
        <v>25</v>
      </c>
      <c r="B116" s="66" t="s">
        <v>345</v>
      </c>
      <c r="C116" s="23">
        <f>C117+C119+C121</f>
        <v>42940861</v>
      </c>
      <c r="D116" s="187">
        <f>'2'!D116</f>
        <v>43678862</v>
      </c>
    </row>
    <row r="117" spans="1:4" ht="15.75" x14ac:dyDescent="0.25">
      <c r="A117" s="24" t="s">
        <v>27</v>
      </c>
      <c r="B117" s="56" t="s">
        <v>213</v>
      </c>
      <c r="C117" s="199">
        <v>13067854</v>
      </c>
      <c r="D117" s="202">
        <f>'2'!D117</f>
        <v>14134579</v>
      </c>
    </row>
    <row r="118" spans="1:4" ht="15.75" x14ac:dyDescent="0.25">
      <c r="A118" s="24" t="s">
        <v>29</v>
      </c>
      <c r="B118" s="67" t="s">
        <v>214</v>
      </c>
      <c r="C118" s="199">
        <v>8432144</v>
      </c>
      <c r="D118" s="197">
        <f>'2'!D118</f>
        <v>8848947</v>
      </c>
    </row>
    <row r="119" spans="1:4" ht="15.75" x14ac:dyDescent="0.25">
      <c r="A119" s="24" t="s">
        <v>31</v>
      </c>
      <c r="B119" s="67" t="s">
        <v>215</v>
      </c>
      <c r="C119" s="193">
        <v>29873007</v>
      </c>
      <c r="D119" s="197">
        <f>'2'!D119</f>
        <v>29544283</v>
      </c>
    </row>
    <row r="120" spans="1:4" ht="15.75" x14ac:dyDescent="0.25">
      <c r="A120" s="24" t="s">
        <v>33</v>
      </c>
      <c r="B120" s="67" t="s">
        <v>216</v>
      </c>
      <c r="C120" s="200">
        <v>25414007</v>
      </c>
      <c r="D120" s="197">
        <f>'2'!D120</f>
        <v>25414007</v>
      </c>
    </row>
    <row r="121" spans="1:4" ht="15.75" x14ac:dyDescent="0.25">
      <c r="A121" s="24" t="s">
        <v>35</v>
      </c>
      <c r="B121" s="69" t="s">
        <v>217</v>
      </c>
      <c r="C121" s="200">
        <f>SUM(C122:C129)</f>
        <v>0</v>
      </c>
      <c r="D121" s="197">
        <f>'2'!D121</f>
        <v>0</v>
      </c>
    </row>
    <row r="122" spans="1:4" ht="31.5" x14ac:dyDescent="0.25">
      <c r="A122" s="24" t="s">
        <v>37</v>
      </c>
      <c r="B122" s="70" t="s">
        <v>218</v>
      </c>
      <c r="C122" s="200"/>
      <c r="D122" s="197">
        <f>'2'!D122</f>
        <v>0</v>
      </c>
    </row>
    <row r="123" spans="1:4" ht="31.5" x14ac:dyDescent="0.25">
      <c r="A123" s="24" t="s">
        <v>219</v>
      </c>
      <c r="B123" s="71" t="s">
        <v>220</v>
      </c>
      <c r="C123" s="200"/>
      <c r="D123" s="197">
        <f>'2'!D123</f>
        <v>0</v>
      </c>
    </row>
    <row r="124" spans="1:4" ht="31.5" x14ac:dyDescent="0.25">
      <c r="A124" s="24" t="s">
        <v>221</v>
      </c>
      <c r="B124" s="60" t="s">
        <v>194</v>
      </c>
      <c r="C124" s="200"/>
      <c r="D124" s="197">
        <f>'2'!D124</f>
        <v>0</v>
      </c>
    </row>
    <row r="125" spans="1:4" ht="15.75" x14ac:dyDescent="0.25">
      <c r="A125" s="24" t="s">
        <v>222</v>
      </c>
      <c r="B125" s="60" t="s">
        <v>223</v>
      </c>
      <c r="C125" s="200"/>
      <c r="D125" s="197">
        <f>'2'!D125</f>
        <v>0</v>
      </c>
    </row>
    <row r="126" spans="1:4" ht="15.75" x14ac:dyDescent="0.25">
      <c r="A126" s="24" t="s">
        <v>224</v>
      </c>
      <c r="B126" s="60" t="s">
        <v>225</v>
      </c>
      <c r="C126" s="200"/>
      <c r="D126" s="197">
        <f>'2'!D126</f>
        <v>0</v>
      </c>
    </row>
    <row r="127" spans="1:4" ht="31.5" x14ac:dyDescent="0.25">
      <c r="A127" s="24" t="s">
        <v>226</v>
      </c>
      <c r="B127" s="60" t="s">
        <v>200</v>
      </c>
      <c r="C127" s="200"/>
      <c r="D127" s="197">
        <f>'2'!D127</f>
        <v>0</v>
      </c>
    </row>
    <row r="128" spans="1:4" ht="15.75" x14ac:dyDescent="0.25">
      <c r="A128" s="24" t="s">
        <v>227</v>
      </c>
      <c r="B128" s="60" t="s">
        <v>228</v>
      </c>
      <c r="C128" s="200"/>
      <c r="D128" s="197">
        <f>'2'!D128</f>
        <v>0</v>
      </c>
    </row>
    <row r="129" spans="1:4" ht="32.25" thickBot="1" x14ac:dyDescent="0.3">
      <c r="A129" s="61" t="s">
        <v>229</v>
      </c>
      <c r="B129" s="60" t="s">
        <v>230</v>
      </c>
      <c r="C129" s="201"/>
      <c r="D129" s="198">
        <f>'2'!D129</f>
        <v>0</v>
      </c>
    </row>
    <row r="130" spans="1:4" ht="16.5" thickBot="1" x14ac:dyDescent="0.3">
      <c r="A130" s="21" t="s">
        <v>39</v>
      </c>
      <c r="B130" s="22" t="s">
        <v>231</v>
      </c>
      <c r="C130" s="23">
        <v>170434849</v>
      </c>
      <c r="D130" s="187">
        <f>'2'!D130</f>
        <v>190346984</v>
      </c>
    </row>
    <row r="131" spans="1:4" ht="32.25" thickBot="1" x14ac:dyDescent="0.3">
      <c r="A131" s="21" t="s">
        <v>232</v>
      </c>
      <c r="B131" s="22" t="s">
        <v>233</v>
      </c>
      <c r="C131" s="23">
        <f>C132+C133+C134</f>
        <v>0</v>
      </c>
      <c r="D131" s="188">
        <f>'2'!D131</f>
        <v>0</v>
      </c>
    </row>
    <row r="132" spans="1:4" ht="15.75" x14ac:dyDescent="0.25">
      <c r="A132" s="24" t="s">
        <v>55</v>
      </c>
      <c r="B132" s="73" t="s">
        <v>234</v>
      </c>
      <c r="C132" s="200"/>
      <c r="D132" s="202">
        <f>'2'!D132</f>
        <v>0</v>
      </c>
    </row>
    <row r="133" spans="1:4" ht="15.75" x14ac:dyDescent="0.25">
      <c r="A133" s="24" t="s">
        <v>63</v>
      </c>
      <c r="B133" s="73" t="s">
        <v>235</v>
      </c>
      <c r="C133" s="200"/>
      <c r="D133" s="197">
        <f>'2'!D133</f>
        <v>0</v>
      </c>
    </row>
    <row r="134" spans="1:4" ht="16.5" thickBot="1" x14ac:dyDescent="0.3">
      <c r="A134" s="61" t="s">
        <v>65</v>
      </c>
      <c r="B134" s="74" t="s">
        <v>236</v>
      </c>
      <c r="C134" s="200"/>
      <c r="D134" s="198">
        <f>'2'!D134</f>
        <v>0</v>
      </c>
    </row>
    <row r="135" spans="1:4" ht="16.5" thickBot="1" x14ac:dyDescent="0.3">
      <c r="A135" s="21" t="s">
        <v>69</v>
      </c>
      <c r="B135" s="22" t="s">
        <v>237</v>
      </c>
      <c r="C135" s="23">
        <f>C136+C137+C138+C139+C140+C141</f>
        <v>0</v>
      </c>
      <c r="D135" s="188">
        <f>'2'!D135</f>
        <v>0</v>
      </c>
    </row>
    <row r="136" spans="1:4" ht="15.75" x14ac:dyDescent="0.25">
      <c r="A136" s="24" t="s">
        <v>71</v>
      </c>
      <c r="B136" s="73" t="s">
        <v>238</v>
      </c>
      <c r="C136" s="200"/>
      <c r="D136" s="202">
        <f>'2'!D136</f>
        <v>0</v>
      </c>
    </row>
    <row r="137" spans="1:4" ht="15.75" x14ac:dyDescent="0.25">
      <c r="A137" s="24" t="s">
        <v>73</v>
      </c>
      <c r="B137" s="73" t="s">
        <v>239</v>
      </c>
      <c r="C137" s="200"/>
      <c r="D137" s="197">
        <f>'2'!D137</f>
        <v>0</v>
      </c>
    </row>
    <row r="138" spans="1:4" ht="15.75" x14ac:dyDescent="0.25">
      <c r="A138" s="24" t="s">
        <v>75</v>
      </c>
      <c r="B138" s="73" t="s">
        <v>240</v>
      </c>
      <c r="C138" s="200"/>
      <c r="D138" s="197">
        <f>'2'!D138</f>
        <v>0</v>
      </c>
    </row>
    <row r="139" spans="1:4" ht="15.75" x14ac:dyDescent="0.25">
      <c r="A139" s="24" t="s">
        <v>77</v>
      </c>
      <c r="B139" s="73" t="s">
        <v>241</v>
      </c>
      <c r="C139" s="200"/>
      <c r="D139" s="197">
        <f>'2'!D139</f>
        <v>0</v>
      </c>
    </row>
    <row r="140" spans="1:4" ht="15.75" x14ac:dyDescent="0.25">
      <c r="A140" s="24" t="s">
        <v>79</v>
      </c>
      <c r="B140" s="73" t="s">
        <v>242</v>
      </c>
      <c r="C140" s="200"/>
      <c r="D140" s="197">
        <f>'2'!D140</f>
        <v>0</v>
      </c>
    </row>
    <row r="141" spans="1:4" ht="16.5" thickBot="1" x14ac:dyDescent="0.3">
      <c r="A141" s="61" t="s">
        <v>81</v>
      </c>
      <c r="B141" s="74" t="s">
        <v>243</v>
      </c>
      <c r="C141" s="200"/>
      <c r="D141" s="198">
        <f>'2'!D141</f>
        <v>0</v>
      </c>
    </row>
    <row r="142" spans="1:4" ht="16.5" thickBot="1" x14ac:dyDescent="0.3">
      <c r="A142" s="21" t="s">
        <v>93</v>
      </c>
      <c r="B142" s="22" t="s">
        <v>244</v>
      </c>
      <c r="C142" s="23">
        <f>C143+C144+C146+C147+C145</f>
        <v>1024038</v>
      </c>
      <c r="D142" s="187">
        <f>'2'!D142</f>
        <v>1024038</v>
      </c>
    </row>
    <row r="143" spans="1:4" ht="15.75" x14ac:dyDescent="0.25">
      <c r="A143" s="24" t="s">
        <v>95</v>
      </c>
      <c r="B143" s="73" t="s">
        <v>245</v>
      </c>
      <c r="C143" s="68"/>
      <c r="D143" s="203">
        <f>'2'!D143</f>
        <v>0</v>
      </c>
    </row>
    <row r="144" spans="1:4" ht="15.75" x14ac:dyDescent="0.25">
      <c r="A144" s="24" t="s">
        <v>97</v>
      </c>
      <c r="B144" s="73" t="s">
        <v>246</v>
      </c>
      <c r="C144" s="200">
        <v>1024038</v>
      </c>
      <c r="D144" s="197">
        <f>'2'!D144</f>
        <v>1024038</v>
      </c>
    </row>
    <row r="145" spans="1:4" ht="15.75" x14ac:dyDescent="0.25">
      <c r="A145" s="24" t="s">
        <v>99</v>
      </c>
      <c r="B145" s="73" t="s">
        <v>247</v>
      </c>
      <c r="C145" s="200"/>
      <c r="D145" s="197">
        <f>'2'!D145</f>
        <v>0</v>
      </c>
    </row>
    <row r="146" spans="1:4" ht="15.75" x14ac:dyDescent="0.25">
      <c r="A146" s="24" t="s">
        <v>101</v>
      </c>
      <c r="B146" s="73" t="s">
        <v>248</v>
      </c>
      <c r="C146" s="200"/>
      <c r="D146" s="197">
        <f>'2'!D146</f>
        <v>0</v>
      </c>
    </row>
    <row r="147" spans="1:4" ht="16.5" thickBot="1" x14ac:dyDescent="0.3">
      <c r="A147" s="61" t="s">
        <v>103</v>
      </c>
      <c r="B147" s="74" t="s">
        <v>249</v>
      </c>
      <c r="C147" s="200"/>
      <c r="D147" s="198">
        <f>'2'!D147</f>
        <v>0</v>
      </c>
    </row>
    <row r="148" spans="1:4" ht="16.5" thickBot="1" x14ac:dyDescent="0.3">
      <c r="A148" s="21" t="s">
        <v>250</v>
      </c>
      <c r="B148" s="22" t="s">
        <v>251</v>
      </c>
      <c r="C148" s="204">
        <f>C149+C150+C151+C152+C153</f>
        <v>0</v>
      </c>
      <c r="D148" s="188">
        <f>'2'!D148</f>
        <v>0</v>
      </c>
    </row>
    <row r="149" spans="1:4" ht="15.75" x14ac:dyDescent="0.25">
      <c r="A149" s="24" t="s">
        <v>107</v>
      </c>
      <c r="B149" s="73" t="s">
        <v>252</v>
      </c>
      <c r="C149" s="200"/>
      <c r="D149" s="202">
        <f>'2'!D149</f>
        <v>0</v>
      </c>
    </row>
    <row r="150" spans="1:4" ht="15.75" x14ac:dyDescent="0.25">
      <c r="A150" s="24" t="s">
        <v>109</v>
      </c>
      <c r="B150" s="73" t="s">
        <v>253</v>
      </c>
      <c r="C150" s="200"/>
      <c r="D150" s="197">
        <f>'2'!D150</f>
        <v>0</v>
      </c>
    </row>
    <row r="151" spans="1:4" ht="15.75" x14ac:dyDescent="0.25">
      <c r="A151" s="24" t="s">
        <v>111</v>
      </c>
      <c r="B151" s="73" t="s">
        <v>254</v>
      </c>
      <c r="C151" s="200"/>
      <c r="D151" s="197">
        <f>'2'!D151</f>
        <v>0</v>
      </c>
    </row>
    <row r="152" spans="1:4" ht="31.5" x14ac:dyDescent="0.25">
      <c r="A152" s="24" t="s">
        <v>113</v>
      </c>
      <c r="B152" s="73" t="s">
        <v>255</v>
      </c>
      <c r="C152" s="200"/>
      <c r="D152" s="197">
        <f>'2'!D152</f>
        <v>0</v>
      </c>
    </row>
    <row r="153" spans="1:4" ht="16.5" thickBot="1" x14ac:dyDescent="0.3">
      <c r="A153" s="61" t="s">
        <v>256</v>
      </c>
      <c r="B153" s="74" t="s">
        <v>257</v>
      </c>
      <c r="C153" s="201"/>
      <c r="D153" s="198">
        <f>'2'!D153</f>
        <v>0</v>
      </c>
    </row>
    <row r="154" spans="1:4" ht="16.5" thickBot="1" x14ac:dyDescent="0.3">
      <c r="A154" s="76" t="s">
        <v>115</v>
      </c>
      <c r="B154" s="22" t="s">
        <v>258</v>
      </c>
      <c r="C154" s="204"/>
      <c r="D154" s="188">
        <f>'2'!D154</f>
        <v>0</v>
      </c>
    </row>
    <row r="155" spans="1:4" ht="16.5" thickBot="1" x14ac:dyDescent="0.3">
      <c r="A155" s="76" t="s">
        <v>125</v>
      </c>
      <c r="B155" s="22" t="s">
        <v>259</v>
      </c>
      <c r="C155" s="204"/>
      <c r="D155" s="189">
        <f>'2'!D155</f>
        <v>0</v>
      </c>
    </row>
    <row r="156" spans="1:4" ht="16.5" thickBot="1" x14ac:dyDescent="0.3">
      <c r="A156" s="21" t="s">
        <v>260</v>
      </c>
      <c r="B156" s="22" t="s">
        <v>261</v>
      </c>
      <c r="C156" s="205">
        <f>C131+C135+C142+C148+C154+C155</f>
        <v>1024038</v>
      </c>
      <c r="D156" s="191">
        <f>'2'!D156</f>
        <v>1024038</v>
      </c>
    </row>
    <row r="157" spans="1:4" ht="16.5" thickBot="1" x14ac:dyDescent="0.3">
      <c r="A157" s="78" t="s">
        <v>262</v>
      </c>
      <c r="B157" s="79" t="s">
        <v>263</v>
      </c>
      <c r="C157" s="205">
        <v>171458887</v>
      </c>
      <c r="D157" s="191">
        <f>'2'!D157</f>
        <v>191371022</v>
      </c>
    </row>
    <row r="158" spans="1:4" ht="15.75" x14ac:dyDescent="0.25">
      <c r="A158" s="80"/>
      <c r="B158" s="81"/>
      <c r="C158" s="82"/>
    </row>
  </sheetData>
  <mergeCells count="6">
    <mergeCell ref="A5:C5"/>
    <mergeCell ref="A92:C92"/>
    <mergeCell ref="A2:D2"/>
    <mergeCell ref="A3:D3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G28"/>
  <sheetViews>
    <sheetView workbookViewId="0">
      <selection activeCell="A3" sqref="A3:G3"/>
    </sheetView>
  </sheetViews>
  <sheetFormatPr defaultRowHeight="15" x14ac:dyDescent="0.25"/>
  <cols>
    <col min="1" max="1" width="57.42578125" customWidth="1"/>
    <col min="2" max="2" width="14.42578125" customWidth="1"/>
    <col min="3" max="3" width="17.85546875" customWidth="1"/>
    <col min="4" max="4" width="15.140625" customWidth="1"/>
    <col min="5" max="5" width="15.85546875" customWidth="1"/>
    <col min="6" max="6" width="14.85546875" customWidth="1"/>
  </cols>
  <sheetData>
    <row r="1" spans="1:7" x14ac:dyDescent="0.25">
      <c r="A1" s="239" t="s">
        <v>453</v>
      </c>
      <c r="B1" s="239"/>
      <c r="C1" s="239"/>
      <c r="D1" s="239"/>
      <c r="E1" s="239"/>
      <c r="F1" s="239"/>
    </row>
    <row r="2" spans="1:7" x14ac:dyDescent="0.25">
      <c r="A2" s="222" t="s">
        <v>444</v>
      </c>
      <c r="B2" s="222"/>
      <c r="C2" s="222"/>
      <c r="D2" s="222"/>
      <c r="E2" s="222"/>
      <c r="F2" s="222"/>
    </row>
    <row r="3" spans="1:7" ht="15.75" x14ac:dyDescent="0.25">
      <c r="A3" s="230" t="s">
        <v>490</v>
      </c>
      <c r="B3" s="230"/>
      <c r="C3" s="230"/>
      <c r="D3" s="230"/>
      <c r="E3" s="230"/>
      <c r="F3" s="230"/>
      <c r="G3" s="230"/>
    </row>
    <row r="4" spans="1:7" x14ac:dyDescent="0.25">
      <c r="A4" s="149"/>
      <c r="B4" s="150"/>
      <c r="C4" s="150"/>
      <c r="D4" s="150"/>
      <c r="E4" s="150"/>
      <c r="F4" s="150"/>
    </row>
    <row r="5" spans="1:7" x14ac:dyDescent="0.25">
      <c r="A5" s="240" t="s">
        <v>397</v>
      </c>
      <c r="B5" s="240"/>
      <c r="C5" s="240"/>
      <c r="D5" s="240"/>
      <c r="E5" s="240"/>
      <c r="F5" s="240"/>
    </row>
    <row r="6" spans="1:7" ht="15.75" thickBot="1" x14ac:dyDescent="0.3">
      <c r="A6" s="152"/>
      <c r="B6" s="151"/>
      <c r="C6" s="151"/>
      <c r="D6" s="151"/>
      <c r="E6" s="151"/>
      <c r="F6" s="153" t="s">
        <v>386</v>
      </c>
    </row>
    <row r="7" spans="1:7" ht="43.5" thickBot="1" x14ac:dyDescent="0.3">
      <c r="A7" s="154" t="s">
        <v>398</v>
      </c>
      <c r="B7" s="155" t="s">
        <v>388</v>
      </c>
      <c r="C7" s="155" t="s">
        <v>389</v>
      </c>
      <c r="D7" s="155" t="s">
        <v>390</v>
      </c>
      <c r="E7" s="155" t="s">
        <v>391</v>
      </c>
      <c r="F7" s="156" t="s">
        <v>392</v>
      </c>
    </row>
    <row r="8" spans="1:7" ht="15.75" thickBot="1" x14ac:dyDescent="0.3">
      <c r="A8" s="157" t="s">
        <v>7</v>
      </c>
      <c r="B8" s="158" t="s">
        <v>8</v>
      </c>
      <c r="C8" s="158" t="s">
        <v>9</v>
      </c>
      <c r="D8" s="158" t="s">
        <v>273</v>
      </c>
      <c r="E8" s="158" t="s">
        <v>274</v>
      </c>
      <c r="F8" s="159" t="s">
        <v>393</v>
      </c>
    </row>
    <row r="9" spans="1:7" ht="70.5" customHeight="1" x14ac:dyDescent="0.25">
      <c r="A9" s="173" t="s">
        <v>450</v>
      </c>
      <c r="B9" s="161">
        <v>19319636</v>
      </c>
      <c r="C9" s="162" t="s">
        <v>485</v>
      </c>
      <c r="D9" s="161">
        <v>11431740</v>
      </c>
      <c r="E9" s="161">
        <v>9383287</v>
      </c>
      <c r="F9" s="163"/>
    </row>
    <row r="10" spans="1:7" x14ac:dyDescent="0.25">
      <c r="A10" s="173" t="s">
        <v>451</v>
      </c>
      <c r="B10" s="161">
        <v>17335940</v>
      </c>
      <c r="C10" s="162" t="s">
        <v>482</v>
      </c>
      <c r="D10" s="161"/>
      <c r="E10" s="161">
        <v>15409720</v>
      </c>
      <c r="F10" s="163">
        <f t="shared" ref="F10:F27" si="0">B10-D10-E10</f>
        <v>1926220</v>
      </c>
    </row>
    <row r="11" spans="1:7" x14ac:dyDescent="0.25">
      <c r="A11" s="173" t="s">
        <v>452</v>
      </c>
      <c r="B11" s="161">
        <v>2540000</v>
      </c>
      <c r="C11" s="162" t="s">
        <v>394</v>
      </c>
      <c r="D11" s="161"/>
      <c r="E11" s="161">
        <v>2540000</v>
      </c>
      <c r="F11" s="163">
        <f t="shared" si="0"/>
        <v>0</v>
      </c>
    </row>
    <row r="12" spans="1:7" x14ac:dyDescent="0.25">
      <c r="A12" s="173" t="s">
        <v>488</v>
      </c>
      <c r="B12" s="161">
        <v>2211276</v>
      </c>
      <c r="C12" s="162" t="s">
        <v>394</v>
      </c>
      <c r="D12" s="161"/>
      <c r="E12" s="161">
        <v>2211276</v>
      </c>
      <c r="F12" s="163">
        <f t="shared" si="0"/>
        <v>0</v>
      </c>
    </row>
    <row r="13" spans="1:7" x14ac:dyDescent="0.25">
      <c r="A13" s="173" t="s">
        <v>489</v>
      </c>
      <c r="B13" s="161">
        <v>138000</v>
      </c>
      <c r="C13" s="162" t="s">
        <v>394</v>
      </c>
      <c r="D13" s="161"/>
      <c r="E13" s="161">
        <v>138000</v>
      </c>
      <c r="F13" s="163">
        <f t="shared" si="0"/>
        <v>0</v>
      </c>
    </row>
    <row r="14" spans="1:7" x14ac:dyDescent="0.25">
      <c r="A14" s="173"/>
      <c r="B14" s="161"/>
      <c r="C14" s="162"/>
      <c r="D14" s="161"/>
      <c r="E14" s="161"/>
      <c r="F14" s="163">
        <f t="shared" si="0"/>
        <v>0</v>
      </c>
    </row>
    <row r="15" spans="1:7" x14ac:dyDescent="0.25">
      <c r="A15" s="173"/>
      <c r="B15" s="161"/>
      <c r="C15" s="162"/>
      <c r="D15" s="161"/>
      <c r="E15" s="161"/>
      <c r="F15" s="163">
        <f t="shared" si="0"/>
        <v>0</v>
      </c>
    </row>
    <row r="16" spans="1:7" x14ac:dyDescent="0.25">
      <c r="A16" s="173"/>
      <c r="B16" s="161"/>
      <c r="C16" s="162"/>
      <c r="D16" s="161"/>
      <c r="E16" s="161"/>
      <c r="F16" s="163">
        <f t="shared" si="0"/>
        <v>0</v>
      </c>
    </row>
    <row r="17" spans="1:6" x14ac:dyDescent="0.25">
      <c r="A17" s="173"/>
      <c r="B17" s="161"/>
      <c r="C17" s="162"/>
      <c r="D17" s="161"/>
      <c r="E17" s="161"/>
      <c r="F17" s="163">
        <f t="shared" si="0"/>
        <v>0</v>
      </c>
    </row>
    <row r="18" spans="1:6" x14ac:dyDescent="0.25">
      <c r="A18" s="173"/>
      <c r="B18" s="161"/>
      <c r="C18" s="162"/>
      <c r="D18" s="161"/>
      <c r="E18" s="161"/>
      <c r="F18" s="163">
        <f t="shared" si="0"/>
        <v>0</v>
      </c>
    </row>
    <row r="19" spans="1:6" x14ac:dyDescent="0.25">
      <c r="A19" s="173"/>
      <c r="B19" s="161"/>
      <c r="C19" s="162"/>
      <c r="D19" s="161"/>
      <c r="E19" s="161"/>
      <c r="F19" s="163">
        <f t="shared" si="0"/>
        <v>0</v>
      </c>
    </row>
    <row r="20" spans="1:6" x14ac:dyDescent="0.25">
      <c r="A20" s="173"/>
      <c r="B20" s="161"/>
      <c r="C20" s="162"/>
      <c r="D20" s="161"/>
      <c r="E20" s="161"/>
      <c r="F20" s="163">
        <f t="shared" si="0"/>
        <v>0</v>
      </c>
    </row>
    <row r="21" spans="1:6" x14ac:dyDescent="0.25">
      <c r="A21" s="173"/>
      <c r="B21" s="161"/>
      <c r="C21" s="162"/>
      <c r="D21" s="161"/>
      <c r="E21" s="161"/>
      <c r="F21" s="163">
        <f t="shared" si="0"/>
        <v>0</v>
      </c>
    </row>
    <row r="22" spans="1:6" x14ac:dyDescent="0.25">
      <c r="A22" s="173"/>
      <c r="B22" s="161"/>
      <c r="C22" s="162"/>
      <c r="D22" s="161"/>
      <c r="E22" s="161"/>
      <c r="F22" s="163">
        <f t="shared" si="0"/>
        <v>0</v>
      </c>
    </row>
    <row r="23" spans="1:6" x14ac:dyDescent="0.25">
      <c r="A23" s="173"/>
      <c r="B23" s="161"/>
      <c r="C23" s="162"/>
      <c r="D23" s="161"/>
      <c r="E23" s="161"/>
      <c r="F23" s="163">
        <f t="shared" si="0"/>
        <v>0</v>
      </c>
    </row>
    <row r="24" spans="1:6" x14ac:dyDescent="0.25">
      <c r="A24" s="173"/>
      <c r="B24" s="161"/>
      <c r="C24" s="162"/>
      <c r="D24" s="161"/>
      <c r="E24" s="161"/>
      <c r="F24" s="163">
        <f t="shared" si="0"/>
        <v>0</v>
      </c>
    </row>
    <row r="25" spans="1:6" x14ac:dyDescent="0.25">
      <c r="A25" s="173"/>
      <c r="B25" s="161"/>
      <c r="C25" s="162"/>
      <c r="D25" s="161"/>
      <c r="E25" s="161"/>
      <c r="F25" s="163">
        <f t="shared" si="0"/>
        <v>0</v>
      </c>
    </row>
    <row r="26" spans="1:6" x14ac:dyDescent="0.25">
      <c r="A26" s="173"/>
      <c r="B26" s="161"/>
      <c r="C26" s="162"/>
      <c r="D26" s="161"/>
      <c r="E26" s="161"/>
      <c r="F26" s="163">
        <f t="shared" si="0"/>
        <v>0</v>
      </c>
    </row>
    <row r="27" spans="1:6" ht="15.75" thickBot="1" x14ac:dyDescent="0.3">
      <c r="A27" s="165"/>
      <c r="B27" s="166"/>
      <c r="C27" s="167"/>
      <c r="D27" s="166"/>
      <c r="E27" s="166"/>
      <c r="F27" s="168">
        <f t="shared" si="0"/>
        <v>0</v>
      </c>
    </row>
    <row r="28" spans="1:6" ht="15.75" thickBot="1" x14ac:dyDescent="0.3">
      <c r="A28" s="169" t="s">
        <v>395</v>
      </c>
      <c r="B28" s="170">
        <f>SUM(B9:B27)</f>
        <v>41544852</v>
      </c>
      <c r="C28" s="171"/>
      <c r="D28" s="170">
        <f>SUM(D9:D27)</f>
        <v>11431740</v>
      </c>
      <c r="E28" s="170">
        <f>SUM(E9:E27)</f>
        <v>29682283</v>
      </c>
      <c r="F28" s="172">
        <f>SUM(F9:F27)</f>
        <v>1926220</v>
      </c>
    </row>
  </sheetData>
  <mergeCells count="4">
    <mergeCell ref="A1:F1"/>
    <mergeCell ref="A2:F2"/>
    <mergeCell ref="A5:F5"/>
    <mergeCell ref="A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440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15" customHeight="1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15" customHeight="1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ht="15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t="s">
        <v>402</v>
      </c>
    </row>
    <row r="9" spans="1:12" ht="15.75" x14ac:dyDescent="0.25">
      <c r="A9" s="174" t="s">
        <v>403</v>
      </c>
      <c r="B9" s="174"/>
      <c r="C9" s="175" t="s">
        <v>404</v>
      </c>
      <c r="D9" s="176"/>
      <c r="E9" s="176"/>
      <c r="F9" s="176"/>
      <c r="G9" s="176"/>
      <c r="H9" s="176"/>
    </row>
    <row r="10" spans="1:12" ht="15.75" x14ac:dyDescent="0.25">
      <c r="A10" s="174" t="s">
        <v>405</v>
      </c>
      <c r="B10" s="174"/>
      <c r="C10" s="175" t="s">
        <v>406</v>
      </c>
      <c r="D10" s="174"/>
    </row>
    <row r="11" spans="1:12" ht="15.75" x14ac:dyDescent="0.25">
      <c r="A11" s="174" t="s">
        <v>407</v>
      </c>
      <c r="B11" s="174"/>
      <c r="C11" s="174"/>
      <c r="D11" s="177" t="s">
        <v>408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410</v>
      </c>
      <c r="F13" s="272"/>
      <c r="G13" s="271">
        <v>2019</v>
      </c>
      <c r="H13" s="272"/>
      <c r="I13" s="273" t="s">
        <v>411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0</v>
      </c>
      <c r="F14" s="286"/>
      <c r="G14" s="286">
        <v>0</v>
      </c>
      <c r="H14" s="286"/>
      <c r="I14" s="286">
        <v>0</v>
      </c>
      <c r="J14" s="287"/>
      <c r="K14" s="286">
        <v>0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43"/>
      <c r="L15" s="244"/>
    </row>
    <row r="16" spans="1:12" x14ac:dyDescent="0.25">
      <c r="A16" s="266" t="s">
        <v>415</v>
      </c>
      <c r="B16" s="267"/>
      <c r="C16" s="267"/>
      <c r="D16" s="283"/>
      <c r="E16" s="243">
        <v>12911439</v>
      </c>
      <c r="F16" s="243"/>
      <c r="G16" s="243">
        <v>9199291</v>
      </c>
      <c r="H16" s="243"/>
      <c r="I16" s="243"/>
      <c r="J16" s="284"/>
      <c r="K16" s="243">
        <f>SUM(E16:J16)</f>
        <v>22110730</v>
      </c>
      <c r="L16" s="244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43"/>
      <c r="L17" s="244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43"/>
      <c r="L18" s="244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43"/>
      <c r="L19" s="244"/>
    </row>
    <row r="20" spans="1:12" ht="15.75" thickBot="1" x14ac:dyDescent="0.3">
      <c r="A20" s="245"/>
      <c r="B20" s="246"/>
      <c r="C20" s="246"/>
      <c r="D20" s="277"/>
      <c r="E20" s="247"/>
      <c r="F20" s="247"/>
      <c r="G20" s="247"/>
      <c r="H20" s="247"/>
      <c r="I20" s="247"/>
      <c r="J20" s="278"/>
      <c r="K20" s="247"/>
      <c r="L20" s="248"/>
    </row>
    <row r="21" spans="1:12" ht="15.75" thickBot="1" x14ac:dyDescent="0.3">
      <c r="A21" s="260" t="s">
        <v>419</v>
      </c>
      <c r="B21" s="261"/>
      <c r="C21" s="261"/>
      <c r="D21" s="279"/>
      <c r="E21" s="280">
        <f>SUM(E16:F20)</f>
        <v>12911439</v>
      </c>
      <c r="F21" s="281"/>
      <c r="G21" s="280">
        <f t="shared" ref="G21" si="0">SUM(G16:H20)</f>
        <v>9199291</v>
      </c>
      <c r="H21" s="281"/>
      <c r="I21" s="280">
        <f t="shared" ref="I21" si="1">SUM(I16:J20)</f>
        <v>0</v>
      </c>
      <c r="J21" s="281"/>
      <c r="K21" s="282">
        <f>SUM(K14:L20)</f>
        <v>22110730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410</v>
      </c>
      <c r="F24" s="272"/>
      <c r="G24" s="271">
        <v>2019</v>
      </c>
      <c r="H24" s="272"/>
      <c r="I24" s="273" t="s">
        <v>411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43">
        <v>1823222</v>
      </c>
      <c r="F25" s="243"/>
      <c r="G25" s="243">
        <v>2869929</v>
      </c>
      <c r="H25" s="243"/>
      <c r="I25" s="243">
        <v>1198477</v>
      </c>
      <c r="J25" s="243"/>
      <c r="K25" s="243">
        <f>SUM(E25:J25)</f>
        <v>5891628</v>
      </c>
      <c r="L25" s="243"/>
    </row>
    <row r="26" spans="1:12" x14ac:dyDescent="0.25">
      <c r="A26" s="266" t="s">
        <v>422</v>
      </c>
      <c r="B26" s="267"/>
      <c r="C26" s="267"/>
      <c r="D26" s="267"/>
      <c r="E26" s="243"/>
      <c r="F26" s="243"/>
      <c r="G26" s="243">
        <v>2211073</v>
      </c>
      <c r="H26" s="243"/>
      <c r="I26" s="243"/>
      <c r="J26" s="243"/>
      <c r="K26" s="243">
        <f>SUM(E26:J26)</f>
        <v>2211073</v>
      </c>
      <c r="L26" s="243"/>
    </row>
    <row r="27" spans="1:12" x14ac:dyDescent="0.25">
      <c r="A27" s="266" t="s">
        <v>423</v>
      </c>
      <c r="B27" s="267"/>
      <c r="C27" s="267"/>
      <c r="D27" s="267"/>
      <c r="E27" s="243">
        <v>3080004</v>
      </c>
      <c r="F27" s="243"/>
      <c r="G27" s="243">
        <v>5390388</v>
      </c>
      <c r="H27" s="243"/>
      <c r="I27" s="243">
        <v>5537637</v>
      </c>
      <c r="J27" s="243"/>
      <c r="K27" s="243">
        <f>SUM(E27:J27)</f>
        <v>14008029</v>
      </c>
      <c r="L27" s="243"/>
    </row>
    <row r="28" spans="1:12" x14ac:dyDescent="0.25">
      <c r="A28" s="266" t="s">
        <v>424</v>
      </c>
      <c r="B28" s="267"/>
      <c r="C28" s="267"/>
      <c r="D28" s="267"/>
      <c r="E28" s="243"/>
      <c r="F28" s="243"/>
      <c r="G28" s="243"/>
      <c r="H28" s="243"/>
      <c r="I28" s="243"/>
      <c r="J28" s="243"/>
      <c r="K28" s="243">
        <f>SUM(E28:J28)</f>
        <v>0</v>
      </c>
      <c r="L28" s="243"/>
    </row>
    <row r="29" spans="1:12" x14ac:dyDescent="0.25">
      <c r="A29" s="268" t="s">
        <v>425</v>
      </c>
      <c r="B29" s="269"/>
      <c r="C29" s="269"/>
      <c r="D29" s="270"/>
      <c r="E29" s="243"/>
      <c r="F29" s="243"/>
      <c r="G29" s="243"/>
      <c r="H29" s="243"/>
      <c r="I29" s="243"/>
      <c r="J29" s="243"/>
      <c r="K29" s="243">
        <f>SUM(E29:J29)</f>
        <v>0</v>
      </c>
      <c r="L29" s="243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43"/>
      <c r="L30" s="244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47"/>
      <c r="L31" s="248"/>
    </row>
    <row r="32" spans="1:12" ht="15.75" thickBot="1" x14ac:dyDescent="0.3">
      <c r="A32" s="260" t="s">
        <v>412</v>
      </c>
      <c r="B32" s="261"/>
      <c r="C32" s="261"/>
      <c r="D32" s="261"/>
      <c r="E32" s="262">
        <f>SUM(E25:F31)</f>
        <v>4903226</v>
      </c>
      <c r="F32" s="262"/>
      <c r="G32" s="262">
        <f t="shared" ref="G32" si="2">SUM(G25:H31)</f>
        <v>10471390</v>
      </c>
      <c r="H32" s="262"/>
      <c r="I32" s="262">
        <f t="shared" ref="I32" si="3">SUM(I25:J31)</f>
        <v>6736114</v>
      </c>
      <c r="J32" s="262"/>
      <c r="K32" s="262">
        <f>SUM(K25:L29)</f>
        <v>22110730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443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t="s">
        <v>402</v>
      </c>
    </row>
    <row r="9" spans="1:12" ht="15.75" x14ac:dyDescent="0.25">
      <c r="A9" s="174" t="s">
        <v>403</v>
      </c>
      <c r="B9" s="174"/>
      <c r="C9" t="s">
        <v>429</v>
      </c>
      <c r="D9" s="176"/>
      <c r="E9" s="176"/>
      <c r="F9" s="176"/>
      <c r="G9" s="176"/>
      <c r="H9" s="176"/>
    </row>
    <row r="10" spans="1:12" ht="15.75" x14ac:dyDescent="0.25">
      <c r="A10" s="174" t="s">
        <v>405</v>
      </c>
      <c r="B10" s="174"/>
      <c r="C10" t="s">
        <v>430</v>
      </c>
      <c r="D10" s="174"/>
    </row>
    <row r="11" spans="1:12" ht="15.75" x14ac:dyDescent="0.25">
      <c r="A11" s="174" t="s">
        <v>407</v>
      </c>
      <c r="B11" s="174"/>
      <c r="C11" s="174"/>
      <c r="D11" s="177" t="s">
        <v>431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410</v>
      </c>
      <c r="F13" s="272"/>
      <c r="G13" s="271">
        <v>2019</v>
      </c>
      <c r="H13" s="272"/>
      <c r="I13" s="273" t="s">
        <v>411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0</v>
      </c>
      <c r="F14" s="286"/>
      <c r="G14" s="286">
        <v>0</v>
      </c>
      <c r="H14" s="286"/>
      <c r="I14" s="286">
        <v>0</v>
      </c>
      <c r="J14" s="287"/>
      <c r="K14" s="286">
        <v>0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43"/>
      <c r="L15" s="244"/>
    </row>
    <row r="16" spans="1:12" x14ac:dyDescent="0.25">
      <c r="A16" s="266" t="s">
        <v>415</v>
      </c>
      <c r="B16" s="267"/>
      <c r="C16" s="267"/>
      <c r="D16" s="283"/>
      <c r="E16" s="243">
        <v>25613972</v>
      </c>
      <c r="F16" s="243"/>
      <c r="G16" s="243">
        <v>29985310</v>
      </c>
      <c r="H16" s="243"/>
      <c r="I16" s="243">
        <v>15445437</v>
      </c>
      <c r="J16" s="284"/>
      <c r="K16" s="243">
        <f>SUM(E16:J16)</f>
        <v>71044719</v>
      </c>
      <c r="L16" s="244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43"/>
      <c r="L17" s="244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43"/>
      <c r="L18" s="244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43"/>
      <c r="L19" s="244"/>
    </row>
    <row r="20" spans="1:12" ht="15.75" thickBot="1" x14ac:dyDescent="0.3">
      <c r="A20" s="245"/>
      <c r="B20" s="246"/>
      <c r="C20" s="246"/>
      <c r="D20" s="277"/>
      <c r="E20" s="247"/>
      <c r="F20" s="247"/>
      <c r="G20" s="247"/>
      <c r="H20" s="247"/>
      <c r="I20" s="247"/>
      <c r="J20" s="278"/>
      <c r="K20" s="247"/>
      <c r="L20" s="248"/>
    </row>
    <row r="21" spans="1:12" ht="15.75" thickBot="1" x14ac:dyDescent="0.3">
      <c r="A21" s="260" t="s">
        <v>419</v>
      </c>
      <c r="B21" s="261"/>
      <c r="C21" s="261"/>
      <c r="D21" s="279"/>
      <c r="E21" s="280">
        <f>SUM(E16:F20)</f>
        <v>25613972</v>
      </c>
      <c r="F21" s="281"/>
      <c r="G21" s="280">
        <f>SUM(G16:H20)</f>
        <v>29985310</v>
      </c>
      <c r="H21" s="281"/>
      <c r="I21" s="280">
        <f>SUM(I16:J20)</f>
        <v>15445437</v>
      </c>
      <c r="J21" s="281"/>
      <c r="K21" s="282">
        <f>SUM(K14:L20)</f>
        <v>71044719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410</v>
      </c>
      <c r="F24" s="272"/>
      <c r="G24" s="271">
        <v>2019</v>
      </c>
      <c r="H24" s="272"/>
      <c r="I24" s="273" t="s">
        <v>411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43">
        <v>3585000</v>
      </c>
      <c r="F25" s="243"/>
      <c r="G25" s="243">
        <v>9814996</v>
      </c>
      <c r="H25" s="243"/>
      <c r="I25" s="243">
        <v>6182415</v>
      </c>
      <c r="J25" s="243"/>
      <c r="K25" s="243">
        <f>SUM(E25:J25)</f>
        <v>19582411</v>
      </c>
      <c r="L25" s="243"/>
    </row>
    <row r="26" spans="1:12" x14ac:dyDescent="0.25">
      <c r="A26" s="266" t="s">
        <v>422</v>
      </c>
      <c r="B26" s="267"/>
      <c r="C26" s="267"/>
      <c r="D26" s="267"/>
      <c r="E26" s="243"/>
      <c r="F26" s="243"/>
      <c r="G26" s="243">
        <v>2997200</v>
      </c>
      <c r="H26" s="243"/>
      <c r="I26" s="243">
        <v>1016000</v>
      </c>
      <c r="J26" s="243"/>
      <c r="K26" s="243">
        <f>SUM(E26:J26)</f>
        <v>4013200</v>
      </c>
      <c r="L26" s="243"/>
    </row>
    <row r="27" spans="1:12" x14ac:dyDescent="0.25">
      <c r="A27" s="266" t="s">
        <v>423</v>
      </c>
      <c r="B27" s="267"/>
      <c r="C27" s="267"/>
      <c r="D27" s="267"/>
      <c r="E27" s="243">
        <v>10782300</v>
      </c>
      <c r="F27" s="243"/>
      <c r="G27" s="243">
        <v>16981463</v>
      </c>
      <c r="H27" s="243"/>
      <c r="I27" s="243">
        <v>19685345</v>
      </c>
      <c r="J27" s="243"/>
      <c r="K27" s="243">
        <f>SUM(E27:J27)</f>
        <v>47449108</v>
      </c>
      <c r="L27" s="243"/>
    </row>
    <row r="28" spans="1:12" x14ac:dyDescent="0.25">
      <c r="A28" s="266" t="s">
        <v>424</v>
      </c>
      <c r="B28" s="267"/>
      <c r="C28" s="267"/>
      <c r="D28" s="267"/>
      <c r="E28" s="243"/>
      <c r="F28" s="243"/>
      <c r="G28" s="243"/>
      <c r="H28" s="243"/>
      <c r="I28" s="243"/>
      <c r="J28" s="243"/>
      <c r="K28" s="243">
        <f>SUM(E28:J28)</f>
        <v>0</v>
      </c>
      <c r="L28" s="243"/>
    </row>
    <row r="29" spans="1:12" x14ac:dyDescent="0.25">
      <c r="A29" s="268" t="s">
        <v>425</v>
      </c>
      <c r="B29" s="269"/>
      <c r="C29" s="269"/>
      <c r="D29" s="270"/>
      <c r="E29" s="243"/>
      <c r="F29" s="243"/>
      <c r="G29" s="243"/>
      <c r="H29" s="243"/>
      <c r="I29" s="243"/>
      <c r="J29" s="243"/>
      <c r="K29" s="243">
        <f>SUM(E29:J29)</f>
        <v>0</v>
      </c>
      <c r="L29" s="243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43">
        <f t="shared" ref="K30" si="0">SUM(E30:J30)</f>
        <v>0</v>
      </c>
      <c r="L30" s="243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47"/>
      <c r="L31" s="248"/>
    </row>
    <row r="32" spans="1:12" ht="15.75" thickBot="1" x14ac:dyDescent="0.3">
      <c r="A32" s="260" t="s">
        <v>412</v>
      </c>
      <c r="B32" s="261"/>
      <c r="C32" s="261"/>
      <c r="D32" s="261"/>
      <c r="E32" s="262">
        <f>SUM(E25:F31)</f>
        <v>14367300</v>
      </c>
      <c r="F32" s="262"/>
      <c r="G32" s="262">
        <f>SUM(G25:H31)</f>
        <v>29793659</v>
      </c>
      <c r="H32" s="262"/>
      <c r="I32" s="262">
        <f>SUM(I25:J31)</f>
        <v>26883760</v>
      </c>
      <c r="J32" s="262"/>
      <c r="K32" s="262">
        <f>SUM(K25:L29)</f>
        <v>71044719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442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s="176" t="s">
        <v>432</v>
      </c>
      <c r="F8" s="176"/>
      <c r="G8" s="176"/>
      <c r="H8" s="176"/>
      <c r="I8" s="176"/>
      <c r="J8" s="176"/>
      <c r="K8" s="176"/>
    </row>
    <row r="9" spans="1:12" ht="15.75" x14ac:dyDescent="0.25">
      <c r="A9" s="174" t="s">
        <v>403</v>
      </c>
      <c r="B9" s="174"/>
      <c r="C9" s="177" t="s">
        <v>433</v>
      </c>
      <c r="D9" s="174"/>
    </row>
    <row r="10" spans="1:12" ht="15.75" x14ac:dyDescent="0.25">
      <c r="A10" s="174" t="s">
        <v>405</v>
      </c>
      <c r="B10" s="174"/>
      <c r="C10" s="177" t="s">
        <v>434</v>
      </c>
      <c r="D10" s="177"/>
      <c r="E10" s="177"/>
      <c r="F10" s="177"/>
      <c r="G10" s="177"/>
      <c r="H10" s="177"/>
    </row>
    <row r="11" spans="1:12" ht="15.75" x14ac:dyDescent="0.25">
      <c r="A11" s="174" t="s">
        <v>407</v>
      </c>
      <c r="B11" s="174"/>
      <c r="C11" s="174"/>
      <c r="D11" s="177" t="s">
        <v>435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410</v>
      </c>
      <c r="F13" s="272"/>
      <c r="G13" s="271">
        <v>2019</v>
      </c>
      <c r="H13" s="272"/>
      <c r="I13" s="273" t="s">
        <v>411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0</v>
      </c>
      <c r="F14" s="286"/>
      <c r="G14" s="286">
        <v>0</v>
      </c>
      <c r="H14" s="286"/>
      <c r="I14" s="286">
        <v>0</v>
      </c>
      <c r="J14" s="287"/>
      <c r="K14" s="286">
        <f>SUM(E14:J14)</f>
        <v>0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43"/>
      <c r="L15" s="244"/>
    </row>
    <row r="16" spans="1:12" x14ac:dyDescent="0.25">
      <c r="A16" s="266" t="s">
        <v>415</v>
      </c>
      <c r="B16" s="267"/>
      <c r="C16" s="267"/>
      <c r="D16" s="283"/>
      <c r="E16" s="243">
        <v>3403389</v>
      </c>
      <c r="F16" s="243"/>
      <c r="G16" s="243">
        <v>2817000</v>
      </c>
      <c r="H16" s="243"/>
      <c r="I16" s="243">
        <v>5830811</v>
      </c>
      <c r="J16" s="284"/>
      <c r="K16" s="243">
        <f>SUM(E16:J16)</f>
        <v>12051200</v>
      </c>
      <c r="L16" s="244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43"/>
      <c r="L17" s="244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43"/>
      <c r="L18" s="244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43"/>
      <c r="L19" s="244"/>
    </row>
    <row r="20" spans="1:12" ht="15.75" thickBot="1" x14ac:dyDescent="0.3">
      <c r="A20" s="245"/>
      <c r="B20" s="246"/>
      <c r="C20" s="246"/>
      <c r="D20" s="277"/>
      <c r="E20" s="247"/>
      <c r="F20" s="247"/>
      <c r="G20" s="247"/>
      <c r="H20" s="247"/>
      <c r="I20" s="247"/>
      <c r="J20" s="278"/>
      <c r="K20" s="247"/>
      <c r="L20" s="248"/>
    </row>
    <row r="21" spans="1:12" ht="15.75" thickBot="1" x14ac:dyDescent="0.3">
      <c r="A21" s="260" t="s">
        <v>419</v>
      </c>
      <c r="B21" s="261"/>
      <c r="C21" s="261"/>
      <c r="D21" s="279"/>
      <c r="E21" s="280">
        <f>SUM(E16:F20)</f>
        <v>3403389</v>
      </c>
      <c r="F21" s="281"/>
      <c r="G21" s="280">
        <f t="shared" ref="G21" si="0">SUM(G16:H20)</f>
        <v>2817000</v>
      </c>
      <c r="H21" s="281"/>
      <c r="I21" s="280">
        <f t="shared" ref="I21" si="1">SUM(I16:J20)</f>
        <v>5830811</v>
      </c>
      <c r="J21" s="281"/>
      <c r="K21" s="282">
        <f>SUM(K14:L20)</f>
        <v>12051200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410</v>
      </c>
      <c r="F24" s="272"/>
      <c r="G24" s="271">
        <v>2019</v>
      </c>
      <c r="H24" s="272"/>
      <c r="I24" s="273" t="s">
        <v>411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92">
        <v>1254750</v>
      </c>
      <c r="F25" s="293"/>
      <c r="G25" s="292">
        <v>2136000</v>
      </c>
      <c r="H25" s="293"/>
      <c r="I25" s="292">
        <f>881250+2115000</f>
        <v>2996250</v>
      </c>
      <c r="J25" s="293"/>
      <c r="K25" s="291">
        <f>SUM(E25:J25)</f>
        <v>6387000</v>
      </c>
      <c r="L25" s="291"/>
    </row>
    <row r="26" spans="1:12" x14ac:dyDescent="0.25">
      <c r="A26" s="266" t="s">
        <v>422</v>
      </c>
      <c r="B26" s="267"/>
      <c r="C26" s="267"/>
      <c r="D26" s="267"/>
      <c r="E26" s="291"/>
      <c r="F26" s="291"/>
      <c r="G26" s="291"/>
      <c r="H26" s="291"/>
      <c r="I26" s="291"/>
      <c r="J26" s="291"/>
      <c r="K26" s="291"/>
      <c r="L26" s="291"/>
    </row>
    <row r="27" spans="1:12" x14ac:dyDescent="0.25">
      <c r="A27" s="266" t="s">
        <v>423</v>
      </c>
      <c r="B27" s="267"/>
      <c r="C27" s="267"/>
      <c r="D27" s="267"/>
      <c r="E27" s="291">
        <v>2286000</v>
      </c>
      <c r="F27" s="291"/>
      <c r="G27" s="291">
        <v>1778000</v>
      </c>
      <c r="H27" s="291"/>
      <c r="I27" s="291">
        <v>1600200</v>
      </c>
      <c r="J27" s="291"/>
      <c r="K27" s="291">
        <f t="shared" ref="K27" si="2">SUM(E27:J27)</f>
        <v>5664200</v>
      </c>
      <c r="L27" s="291"/>
    </row>
    <row r="28" spans="1:12" x14ac:dyDescent="0.25">
      <c r="A28" s="266" t="s">
        <v>424</v>
      </c>
      <c r="B28" s="267"/>
      <c r="C28" s="267"/>
      <c r="D28" s="267"/>
      <c r="E28" s="291"/>
      <c r="F28" s="291"/>
      <c r="G28" s="291"/>
      <c r="H28" s="291"/>
      <c r="I28" s="291"/>
      <c r="J28" s="291"/>
      <c r="K28" s="291"/>
      <c r="L28" s="291"/>
    </row>
    <row r="29" spans="1:12" x14ac:dyDescent="0.25">
      <c r="A29" s="268" t="s">
        <v>425</v>
      </c>
      <c r="B29" s="269"/>
      <c r="C29" s="269"/>
      <c r="D29" s="270"/>
      <c r="E29" s="291"/>
      <c r="F29" s="291"/>
      <c r="G29" s="291"/>
      <c r="H29" s="291"/>
      <c r="I29" s="291"/>
      <c r="J29" s="291"/>
      <c r="K29" s="291"/>
      <c r="L29" s="291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91"/>
      <c r="L30" s="291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91"/>
      <c r="L31" s="291"/>
    </row>
    <row r="32" spans="1:12" ht="15.75" thickBot="1" x14ac:dyDescent="0.3">
      <c r="A32" s="260" t="s">
        <v>412</v>
      </c>
      <c r="B32" s="261"/>
      <c r="C32" s="261"/>
      <c r="D32" s="261"/>
      <c r="E32" s="262">
        <f>SUM(E25:F31)</f>
        <v>3540750</v>
      </c>
      <c r="F32" s="262"/>
      <c r="G32" s="262">
        <f>SUM(G25:H31)</f>
        <v>3914000</v>
      </c>
      <c r="H32" s="262"/>
      <c r="I32" s="262">
        <f>SUM(I25:J31)</f>
        <v>4596450</v>
      </c>
      <c r="J32" s="262"/>
      <c r="K32" s="262">
        <f>SUM(K25:L29)</f>
        <v>12051200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441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t="s">
        <v>402</v>
      </c>
      <c r="I8" t="s">
        <v>436</v>
      </c>
    </row>
    <row r="9" spans="1:12" ht="15.75" x14ac:dyDescent="0.25">
      <c r="A9" s="174" t="s">
        <v>403</v>
      </c>
      <c r="B9" s="174"/>
      <c r="C9" s="294" t="s">
        <v>437</v>
      </c>
      <c r="D9" s="294"/>
      <c r="E9" s="294"/>
      <c r="F9" s="294"/>
      <c r="G9" s="294"/>
      <c r="H9" s="294"/>
      <c r="I9" s="294"/>
      <c r="J9" s="294"/>
      <c r="K9" s="294"/>
      <c r="L9" s="294"/>
    </row>
    <row r="10" spans="1:12" ht="15.75" x14ac:dyDescent="0.25">
      <c r="A10" s="174" t="s">
        <v>405</v>
      </c>
      <c r="B10" s="174"/>
      <c r="C10" s="294" t="s">
        <v>438</v>
      </c>
      <c r="D10" s="294"/>
      <c r="E10" s="294"/>
      <c r="F10" s="294"/>
      <c r="G10" s="294"/>
      <c r="H10" s="294"/>
      <c r="I10" s="294"/>
      <c r="J10" s="294"/>
      <c r="K10" s="294"/>
      <c r="L10" s="294"/>
    </row>
    <row r="11" spans="1:12" ht="15.75" x14ac:dyDescent="0.25">
      <c r="A11" s="174" t="s">
        <v>407</v>
      </c>
      <c r="B11" s="174"/>
      <c r="C11" s="174"/>
      <c r="D11" s="184" t="s">
        <v>439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410</v>
      </c>
      <c r="F13" s="272"/>
      <c r="G13" s="271">
        <v>2019</v>
      </c>
      <c r="H13" s="272"/>
      <c r="I13" s="273" t="s">
        <v>411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2119759</v>
      </c>
      <c r="F14" s="286"/>
      <c r="G14" s="286">
        <v>569817</v>
      </c>
      <c r="H14" s="286"/>
      <c r="I14" s="286"/>
      <c r="J14" s="287"/>
      <c r="K14" s="286">
        <f>SUM(E14:J14)</f>
        <v>2689576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86"/>
      <c r="L15" s="288"/>
    </row>
    <row r="16" spans="1:12" x14ac:dyDescent="0.25">
      <c r="A16" s="266" t="s">
        <v>415</v>
      </c>
      <c r="B16" s="267"/>
      <c r="C16" s="267"/>
      <c r="D16" s="283"/>
      <c r="E16" s="243">
        <v>9311981</v>
      </c>
      <c r="F16" s="243"/>
      <c r="G16" s="243">
        <v>9363845</v>
      </c>
      <c r="H16" s="243"/>
      <c r="I16" s="243">
        <v>326050</v>
      </c>
      <c r="J16" s="284"/>
      <c r="K16" s="286">
        <f>SUM(E16:J16)</f>
        <v>19001876</v>
      </c>
      <c r="L16" s="288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86"/>
      <c r="L17" s="288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86"/>
      <c r="L18" s="288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86"/>
      <c r="L19" s="288"/>
    </row>
    <row r="20" spans="1:12" ht="15.75" thickBot="1" x14ac:dyDescent="0.3">
      <c r="A20" s="245"/>
      <c r="B20" s="246"/>
      <c r="C20" s="246"/>
      <c r="D20" s="277"/>
      <c r="E20" s="247"/>
      <c r="F20" s="247"/>
      <c r="G20" s="247"/>
      <c r="H20" s="247"/>
      <c r="I20" s="247"/>
      <c r="J20" s="278"/>
      <c r="K20" s="286"/>
      <c r="L20" s="288"/>
    </row>
    <row r="21" spans="1:12" ht="15.75" thickBot="1" x14ac:dyDescent="0.3">
      <c r="A21" s="260" t="s">
        <v>419</v>
      </c>
      <c r="B21" s="261"/>
      <c r="C21" s="261"/>
      <c r="D21" s="279"/>
      <c r="E21" s="280">
        <f>E14+E16</f>
        <v>11431740</v>
      </c>
      <c r="F21" s="281"/>
      <c r="G21" s="280">
        <f>SUM(G16:H20)</f>
        <v>9363845</v>
      </c>
      <c r="H21" s="281"/>
      <c r="I21" s="280">
        <f>SUM(I16:J20)</f>
        <v>326050</v>
      </c>
      <c r="J21" s="281"/>
      <c r="K21" s="282">
        <f>SUM(K14:L20)</f>
        <v>21691452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410</v>
      </c>
      <c r="F24" s="272"/>
      <c r="G24" s="271">
        <v>2019</v>
      </c>
      <c r="H24" s="272"/>
      <c r="I24" s="273" t="s">
        <v>411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43"/>
      <c r="F25" s="243"/>
      <c r="G25" s="243"/>
      <c r="H25" s="243"/>
      <c r="I25" s="243"/>
      <c r="J25" s="243"/>
      <c r="K25" s="243"/>
      <c r="L25" s="243"/>
    </row>
    <row r="26" spans="1:12" x14ac:dyDescent="0.25">
      <c r="A26" s="266" t="s">
        <v>422</v>
      </c>
      <c r="B26" s="267"/>
      <c r="C26" s="267"/>
      <c r="D26" s="267"/>
      <c r="E26" s="243">
        <v>11431740</v>
      </c>
      <c r="F26" s="243"/>
      <c r="G26" s="243">
        <v>9602396</v>
      </c>
      <c r="H26" s="243"/>
      <c r="I26" s="243"/>
      <c r="J26" s="243"/>
      <c r="K26" s="243">
        <f>SUM(E26:J26)</f>
        <v>21034136</v>
      </c>
      <c r="L26" s="243"/>
    </row>
    <row r="27" spans="1:12" x14ac:dyDescent="0.25">
      <c r="A27" s="266" t="s">
        <v>423</v>
      </c>
      <c r="B27" s="267"/>
      <c r="C27" s="267"/>
      <c r="D27" s="267"/>
      <c r="E27" s="243"/>
      <c r="F27" s="243"/>
      <c r="G27" s="243">
        <v>109553</v>
      </c>
      <c r="H27" s="243"/>
      <c r="I27" s="243"/>
      <c r="J27" s="243"/>
      <c r="K27" s="243">
        <f>SUM(E27:J27)</f>
        <v>109553</v>
      </c>
      <c r="L27" s="243"/>
    </row>
    <row r="28" spans="1:12" x14ac:dyDescent="0.25">
      <c r="A28" s="266" t="s">
        <v>424</v>
      </c>
      <c r="B28" s="267"/>
      <c r="C28" s="267"/>
      <c r="D28" s="267"/>
      <c r="E28" s="243"/>
      <c r="F28" s="243"/>
      <c r="G28" s="243"/>
      <c r="H28" s="243"/>
      <c r="I28" s="243"/>
      <c r="J28" s="243"/>
      <c r="K28" s="243"/>
      <c r="L28" s="243"/>
    </row>
    <row r="29" spans="1:12" x14ac:dyDescent="0.25">
      <c r="A29" s="268" t="s">
        <v>425</v>
      </c>
      <c r="B29" s="269"/>
      <c r="C29" s="269"/>
      <c r="D29" s="270"/>
      <c r="E29" s="243"/>
      <c r="F29" s="243"/>
      <c r="G29" s="243">
        <v>547763</v>
      </c>
      <c r="H29" s="243"/>
      <c r="I29" s="243"/>
      <c r="J29" s="243"/>
      <c r="K29" s="243">
        <f>SUM(E29:J29)</f>
        <v>547763</v>
      </c>
      <c r="L29" s="243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43"/>
      <c r="L30" s="243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43"/>
      <c r="L31" s="243"/>
    </row>
    <row r="32" spans="1:12" ht="15.75" thickBot="1" x14ac:dyDescent="0.3">
      <c r="A32" s="260" t="s">
        <v>412</v>
      </c>
      <c r="B32" s="261"/>
      <c r="C32" s="261"/>
      <c r="D32" s="261"/>
      <c r="E32" s="262">
        <f>E26+E27+E29</f>
        <v>11431740</v>
      </c>
      <c r="F32" s="262"/>
      <c r="G32" s="262">
        <f>G26+G27+G29</f>
        <v>10259712</v>
      </c>
      <c r="H32" s="262"/>
      <c r="I32" s="262"/>
      <c r="J32" s="262"/>
      <c r="K32" s="262">
        <f>SUM(K25:L29)</f>
        <v>21691452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5">
    <mergeCell ref="C10:L10"/>
    <mergeCell ref="A13:D13"/>
    <mergeCell ref="E13:F13"/>
    <mergeCell ref="G13:H13"/>
    <mergeCell ref="I13:J13"/>
    <mergeCell ref="K13:L13"/>
    <mergeCell ref="A1:L1"/>
    <mergeCell ref="A2:L2"/>
    <mergeCell ref="C5:I5"/>
    <mergeCell ref="C6:I6"/>
    <mergeCell ref="A8:D8"/>
    <mergeCell ref="C9:L9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L41"/>
  <sheetViews>
    <sheetView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464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t="s">
        <v>402</v>
      </c>
    </row>
    <row r="9" spans="1:12" ht="15.75" x14ac:dyDescent="0.25">
      <c r="A9" s="185" t="s">
        <v>403</v>
      </c>
      <c r="B9" s="185"/>
      <c r="C9" t="s">
        <v>456</v>
      </c>
      <c r="H9" s="176"/>
    </row>
    <row r="10" spans="1:12" ht="15.75" x14ac:dyDescent="0.25">
      <c r="A10" s="185" t="s">
        <v>405</v>
      </c>
      <c r="B10" s="185"/>
      <c r="C10" t="s">
        <v>457</v>
      </c>
      <c r="D10" s="185"/>
    </row>
    <row r="11" spans="1:12" ht="15.75" x14ac:dyDescent="0.25">
      <c r="A11" s="185" t="s">
        <v>407</v>
      </c>
      <c r="B11" s="185"/>
      <c r="C11" s="185"/>
      <c r="D11" s="177" t="s">
        <v>458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459</v>
      </c>
      <c r="F13" s="272"/>
      <c r="G13" s="271" t="s">
        <v>460</v>
      </c>
      <c r="H13" s="272"/>
      <c r="I13" s="273" t="s">
        <v>461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0</v>
      </c>
      <c r="F14" s="286"/>
      <c r="G14" s="286">
        <v>0</v>
      </c>
      <c r="H14" s="286"/>
      <c r="I14" s="286">
        <v>0</v>
      </c>
      <c r="J14" s="287"/>
      <c r="K14" s="286">
        <v>0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43"/>
      <c r="L15" s="244"/>
    </row>
    <row r="16" spans="1:12" x14ac:dyDescent="0.25">
      <c r="A16" s="266" t="s">
        <v>415</v>
      </c>
      <c r="B16" s="267"/>
      <c r="C16" s="267"/>
      <c r="D16" s="283"/>
      <c r="E16" s="243">
        <v>1907673</v>
      </c>
      <c r="F16" s="243"/>
      <c r="G16" s="243">
        <v>106551</v>
      </c>
      <c r="H16" s="243"/>
      <c r="I16" s="243"/>
      <c r="J16" s="284"/>
      <c r="K16" s="243">
        <f>SUM(E16:J16)</f>
        <v>2014224</v>
      </c>
      <c r="L16" s="244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43"/>
      <c r="L17" s="244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43"/>
      <c r="L18" s="244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43"/>
      <c r="L19" s="244"/>
    </row>
    <row r="20" spans="1:12" ht="15.75" thickBot="1" x14ac:dyDescent="0.3">
      <c r="A20" s="296" t="s">
        <v>462</v>
      </c>
      <c r="B20" s="297"/>
      <c r="C20" s="297"/>
      <c r="D20" s="298"/>
      <c r="E20" s="247"/>
      <c r="F20" s="247"/>
      <c r="G20" s="247"/>
      <c r="H20" s="247"/>
      <c r="I20" s="247"/>
      <c r="J20" s="278"/>
      <c r="K20" s="247"/>
      <c r="L20" s="248"/>
    </row>
    <row r="21" spans="1:12" ht="15.75" thickBot="1" x14ac:dyDescent="0.3">
      <c r="A21" s="260" t="s">
        <v>419</v>
      </c>
      <c r="B21" s="261"/>
      <c r="C21" s="261"/>
      <c r="D21" s="279"/>
      <c r="E21" s="280">
        <f>SUM(E14:F20)</f>
        <v>1907673</v>
      </c>
      <c r="F21" s="281"/>
      <c r="G21" s="280">
        <f>SUM(G14:H20)</f>
        <v>106551</v>
      </c>
      <c r="H21" s="281"/>
      <c r="I21" s="280">
        <f>SUM(I14:J20)</f>
        <v>0</v>
      </c>
      <c r="J21" s="281"/>
      <c r="K21" s="282">
        <f>SUM(K14:L20)</f>
        <v>2014224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459</v>
      </c>
      <c r="F24" s="272"/>
      <c r="G24" s="271" t="s">
        <v>460</v>
      </c>
      <c r="H24" s="272"/>
      <c r="I24" s="273" t="s">
        <v>461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43"/>
      <c r="F25" s="243"/>
      <c r="G25" s="243"/>
      <c r="H25" s="243"/>
      <c r="I25" s="243"/>
      <c r="J25" s="243"/>
      <c r="K25" s="243">
        <f t="shared" ref="K25" si="0">SUM(G25:J25)</f>
        <v>0</v>
      </c>
      <c r="L25" s="243"/>
    </row>
    <row r="26" spans="1:12" x14ac:dyDescent="0.25">
      <c r="A26" s="266" t="s">
        <v>422</v>
      </c>
      <c r="B26" s="267"/>
      <c r="C26" s="267"/>
      <c r="D26" s="267"/>
      <c r="E26" s="243">
        <v>529340</v>
      </c>
      <c r="F26" s="243"/>
      <c r="G26" s="243"/>
      <c r="H26" s="243"/>
      <c r="I26" s="243"/>
      <c r="J26" s="243"/>
      <c r="K26" s="243">
        <f>SUM(E26:J26)</f>
        <v>529340</v>
      </c>
      <c r="L26" s="243"/>
    </row>
    <row r="27" spans="1:12" x14ac:dyDescent="0.25">
      <c r="A27" s="266" t="s">
        <v>423</v>
      </c>
      <c r="B27" s="267"/>
      <c r="C27" s="267"/>
      <c r="D27" s="267"/>
      <c r="E27" s="243">
        <v>1484884</v>
      </c>
      <c r="F27" s="243"/>
      <c r="G27" s="243"/>
      <c r="H27" s="243"/>
      <c r="I27" s="243"/>
      <c r="J27" s="243"/>
      <c r="K27" s="243">
        <f>SUM(E27:J27)</f>
        <v>1484884</v>
      </c>
      <c r="L27" s="243"/>
    </row>
    <row r="28" spans="1:12" x14ac:dyDescent="0.25">
      <c r="A28" s="266" t="s">
        <v>424</v>
      </c>
      <c r="B28" s="267"/>
      <c r="C28" s="267"/>
      <c r="D28" s="267"/>
      <c r="E28" s="243"/>
      <c r="F28" s="243"/>
      <c r="G28" s="243"/>
      <c r="H28" s="243"/>
      <c r="I28" s="243"/>
      <c r="J28" s="243"/>
      <c r="K28" s="243"/>
      <c r="L28" s="243"/>
    </row>
    <row r="29" spans="1:12" x14ac:dyDescent="0.25">
      <c r="A29" s="268" t="s">
        <v>425</v>
      </c>
      <c r="B29" s="269"/>
      <c r="C29" s="269"/>
      <c r="D29" s="270"/>
      <c r="E29" s="243"/>
      <c r="F29" s="243"/>
      <c r="G29" s="243"/>
      <c r="H29" s="243"/>
      <c r="I29" s="243"/>
      <c r="J29" s="243"/>
      <c r="K29" s="243"/>
      <c r="L29" s="243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43"/>
      <c r="L30" s="243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43"/>
      <c r="L31" s="243"/>
    </row>
    <row r="32" spans="1:12" ht="15.75" thickBot="1" x14ac:dyDescent="0.3">
      <c r="A32" s="260" t="s">
        <v>412</v>
      </c>
      <c r="B32" s="261"/>
      <c r="C32" s="261"/>
      <c r="D32" s="261"/>
      <c r="E32" s="262">
        <f>SUM(E25:F31)</f>
        <v>2014224</v>
      </c>
      <c r="F32" s="262"/>
      <c r="G32" s="262">
        <f>SUM(G25:H31)</f>
        <v>0</v>
      </c>
      <c r="H32" s="262"/>
      <c r="I32" s="262">
        <f>SUM(I25:J31)</f>
        <v>0</v>
      </c>
      <c r="J32" s="262"/>
      <c r="K32" s="262">
        <f>SUM(K25:L29)</f>
        <v>2014224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4">
    <mergeCell ref="A1:L1"/>
    <mergeCell ref="A2:L2"/>
    <mergeCell ref="A3:L3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4:L4"/>
    <mergeCell ref="C5:I5"/>
    <mergeCell ref="C6:I6"/>
    <mergeCell ref="A8:D8"/>
    <mergeCell ref="A13:D13"/>
    <mergeCell ref="E13:F13"/>
    <mergeCell ref="G13:H13"/>
    <mergeCell ref="I13:J13"/>
    <mergeCell ref="K13:L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41"/>
  <sheetViews>
    <sheetView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475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t="s">
        <v>402</v>
      </c>
    </row>
    <row r="9" spans="1:12" ht="15.75" x14ac:dyDescent="0.25">
      <c r="A9" s="185" t="s">
        <v>403</v>
      </c>
      <c r="B9" s="185"/>
      <c r="C9" t="s">
        <v>465</v>
      </c>
      <c r="H9" s="176"/>
    </row>
    <row r="10" spans="1:12" ht="15.75" x14ac:dyDescent="0.25">
      <c r="A10" s="185" t="s">
        <v>405</v>
      </c>
      <c r="B10" s="185"/>
      <c r="C10" t="s">
        <v>466</v>
      </c>
      <c r="D10" s="185"/>
    </row>
    <row r="11" spans="1:12" ht="15.75" x14ac:dyDescent="0.25">
      <c r="A11" s="185" t="s">
        <v>407</v>
      </c>
      <c r="B11" s="185"/>
      <c r="C11" s="185"/>
      <c r="D11" s="177" t="s">
        <v>467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459</v>
      </c>
      <c r="F13" s="272"/>
      <c r="G13" s="271" t="s">
        <v>460</v>
      </c>
      <c r="H13" s="272"/>
      <c r="I13" s="273" t="s">
        <v>461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0</v>
      </c>
      <c r="F14" s="286"/>
      <c r="G14" s="286">
        <v>0</v>
      </c>
      <c r="H14" s="286"/>
      <c r="I14" s="286">
        <v>0</v>
      </c>
      <c r="J14" s="287"/>
      <c r="K14" s="286">
        <v>0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43"/>
      <c r="L15" s="244"/>
    </row>
    <row r="16" spans="1:12" x14ac:dyDescent="0.25">
      <c r="A16" s="266" t="s">
        <v>415</v>
      </c>
      <c r="B16" s="267"/>
      <c r="C16" s="267"/>
      <c r="D16" s="283"/>
      <c r="E16" s="243">
        <v>11510601</v>
      </c>
      <c r="F16" s="243"/>
      <c r="G16" s="243">
        <v>8489399</v>
      </c>
      <c r="H16" s="243"/>
      <c r="I16" s="243"/>
      <c r="J16" s="284"/>
      <c r="K16" s="243">
        <f>SUM(E16:J16)</f>
        <v>20000000</v>
      </c>
      <c r="L16" s="244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43"/>
      <c r="L17" s="244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43"/>
      <c r="L18" s="244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43"/>
      <c r="L19" s="244"/>
    </row>
    <row r="20" spans="1:12" ht="15.75" thickBot="1" x14ac:dyDescent="0.3">
      <c r="A20" s="296" t="s">
        <v>462</v>
      </c>
      <c r="B20" s="297"/>
      <c r="C20" s="297"/>
      <c r="D20" s="298"/>
      <c r="E20" s="247"/>
      <c r="F20" s="247"/>
      <c r="G20" s="247"/>
      <c r="H20" s="247"/>
      <c r="I20" s="247"/>
      <c r="J20" s="278"/>
      <c r="K20" s="247"/>
      <c r="L20" s="248"/>
    </row>
    <row r="21" spans="1:12" ht="15.75" thickBot="1" x14ac:dyDescent="0.3">
      <c r="A21" s="260" t="s">
        <v>419</v>
      </c>
      <c r="B21" s="261"/>
      <c r="C21" s="261"/>
      <c r="D21" s="279"/>
      <c r="E21" s="280">
        <f>SUM(E14:F20)</f>
        <v>11510601</v>
      </c>
      <c r="F21" s="281"/>
      <c r="G21" s="280">
        <f>SUM(G14:H20)</f>
        <v>8489399</v>
      </c>
      <c r="H21" s="281"/>
      <c r="I21" s="280">
        <f>SUM(I14:J20)</f>
        <v>0</v>
      </c>
      <c r="J21" s="281"/>
      <c r="K21" s="282">
        <f>SUM(K14:L20)</f>
        <v>20000000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459</v>
      </c>
      <c r="F24" s="272"/>
      <c r="G24" s="271" t="s">
        <v>460</v>
      </c>
      <c r="H24" s="272"/>
      <c r="I24" s="273" t="s">
        <v>461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43"/>
      <c r="F25" s="243"/>
      <c r="G25" s="243"/>
      <c r="H25" s="243"/>
      <c r="I25" s="243"/>
      <c r="J25" s="243"/>
      <c r="K25" s="243">
        <f t="shared" ref="K25" si="0">SUM(G25:J25)</f>
        <v>0</v>
      </c>
      <c r="L25" s="243"/>
    </row>
    <row r="26" spans="1:12" x14ac:dyDescent="0.25">
      <c r="A26" s="266" t="s">
        <v>422</v>
      </c>
      <c r="B26" s="267"/>
      <c r="C26" s="267"/>
      <c r="D26" s="267"/>
      <c r="E26" s="243">
        <v>2613220</v>
      </c>
      <c r="F26" s="243"/>
      <c r="G26" s="243">
        <v>14722720</v>
      </c>
      <c r="H26" s="243"/>
      <c r="I26" s="243"/>
      <c r="J26" s="243"/>
      <c r="K26" s="243">
        <f>SUM(E26:J26)</f>
        <v>17335940</v>
      </c>
      <c r="L26" s="243"/>
    </row>
    <row r="27" spans="1:12" x14ac:dyDescent="0.25">
      <c r="A27" s="266" t="s">
        <v>423</v>
      </c>
      <c r="B27" s="267"/>
      <c r="C27" s="267"/>
      <c r="D27" s="267"/>
      <c r="E27" s="243">
        <v>298450</v>
      </c>
      <c r="F27" s="243"/>
      <c r="G27" s="243">
        <v>2365610</v>
      </c>
      <c r="H27" s="243"/>
      <c r="I27" s="243"/>
      <c r="J27" s="243"/>
      <c r="K27" s="243">
        <f t="shared" ref="K27:K29" si="1">SUM(E27:J27)</f>
        <v>2664060</v>
      </c>
      <c r="L27" s="243"/>
    </row>
    <row r="28" spans="1:12" x14ac:dyDescent="0.25">
      <c r="A28" s="266" t="s">
        <v>424</v>
      </c>
      <c r="B28" s="267"/>
      <c r="C28" s="267"/>
      <c r="D28" s="267"/>
      <c r="E28" s="243"/>
      <c r="F28" s="243"/>
      <c r="G28" s="243"/>
      <c r="H28" s="243"/>
      <c r="I28" s="243"/>
      <c r="J28" s="243"/>
      <c r="K28" s="243">
        <f t="shared" si="1"/>
        <v>0</v>
      </c>
      <c r="L28" s="243"/>
    </row>
    <row r="29" spans="1:12" x14ac:dyDescent="0.25">
      <c r="A29" s="268" t="s">
        <v>425</v>
      </c>
      <c r="B29" s="269"/>
      <c r="C29" s="269"/>
      <c r="D29" s="270"/>
      <c r="E29" s="243"/>
      <c r="F29" s="243"/>
      <c r="G29" s="243"/>
      <c r="H29" s="243"/>
      <c r="I29" s="243"/>
      <c r="J29" s="243"/>
      <c r="K29" s="243">
        <f t="shared" si="1"/>
        <v>0</v>
      </c>
      <c r="L29" s="243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43"/>
      <c r="L30" s="243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43"/>
      <c r="L31" s="243"/>
    </row>
    <row r="32" spans="1:12" ht="15.75" thickBot="1" x14ac:dyDescent="0.3">
      <c r="A32" s="260" t="s">
        <v>412</v>
      </c>
      <c r="B32" s="261"/>
      <c r="C32" s="261"/>
      <c r="D32" s="261"/>
      <c r="E32" s="262">
        <f>SUM(E25:F31)</f>
        <v>2911670</v>
      </c>
      <c r="F32" s="262"/>
      <c r="G32" s="262">
        <f>SUM(G25:H31)</f>
        <v>17088330</v>
      </c>
      <c r="H32" s="262"/>
      <c r="I32" s="262">
        <f>SUM(I25:J31)</f>
        <v>0</v>
      </c>
      <c r="J32" s="262"/>
      <c r="K32" s="262">
        <f>SUM(K25:L29)</f>
        <v>20000000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4"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8:D8"/>
    <mergeCell ref="A13:D13"/>
    <mergeCell ref="E13:F13"/>
    <mergeCell ref="G13:H13"/>
    <mergeCell ref="I13:J13"/>
    <mergeCell ref="K13:L13"/>
    <mergeCell ref="A1:L1"/>
    <mergeCell ref="A2:L2"/>
    <mergeCell ref="A3:L3"/>
    <mergeCell ref="A4:L4"/>
    <mergeCell ref="C5:I5"/>
    <mergeCell ref="C6:I6"/>
  </mergeCells>
  <pageMargins left="0.7" right="0.7" top="0.75" bottom="0.75" header="0.3" footer="0.3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L41"/>
  <sheetViews>
    <sheetView tabSelected="1"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3" t="s">
        <v>479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25">
      <c r="A2" s="222" t="s">
        <v>444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222" t="s">
        <v>490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5.75" x14ac:dyDescent="0.25">
      <c r="C5" s="289" t="s">
        <v>399</v>
      </c>
      <c r="D5" s="289"/>
      <c r="E5" s="289"/>
      <c r="F5" s="289"/>
      <c r="G5" s="289"/>
      <c r="H5" s="289"/>
      <c r="I5" s="289"/>
    </row>
    <row r="6" spans="1:12" ht="15.75" x14ac:dyDescent="0.25">
      <c r="C6" s="289" t="s">
        <v>400</v>
      </c>
      <c r="D6" s="289"/>
      <c r="E6" s="289"/>
      <c r="F6" s="289"/>
      <c r="G6" s="289"/>
      <c r="H6" s="289"/>
      <c r="I6" s="289"/>
    </row>
    <row r="8" spans="1:12" ht="15.75" x14ac:dyDescent="0.25">
      <c r="A8" s="290" t="s">
        <v>401</v>
      </c>
      <c r="B8" s="290"/>
      <c r="C8" s="290"/>
      <c r="D8" s="290"/>
      <c r="E8" t="s">
        <v>402</v>
      </c>
    </row>
    <row r="9" spans="1:12" ht="15.75" x14ac:dyDescent="0.25">
      <c r="A9" s="218" t="s">
        <v>403</v>
      </c>
      <c r="B9" s="218"/>
      <c r="C9" t="s">
        <v>476</v>
      </c>
      <c r="H9" s="176"/>
    </row>
    <row r="10" spans="1:12" ht="15.75" x14ac:dyDescent="0.25">
      <c r="A10" s="218" t="s">
        <v>405</v>
      </c>
      <c r="B10" s="218"/>
      <c r="C10" t="s">
        <v>477</v>
      </c>
      <c r="D10" s="218"/>
    </row>
    <row r="11" spans="1:12" ht="15.75" x14ac:dyDescent="0.25">
      <c r="A11" s="218" t="s">
        <v>407</v>
      </c>
      <c r="B11" s="218"/>
      <c r="C11" s="218"/>
      <c r="D11" s="177" t="s">
        <v>478</v>
      </c>
    </row>
    <row r="12" spans="1:12" ht="15.75" thickBot="1" x14ac:dyDescent="0.3"/>
    <row r="13" spans="1:12" ht="15.75" thickBot="1" x14ac:dyDescent="0.3">
      <c r="A13" s="255" t="s">
        <v>409</v>
      </c>
      <c r="B13" s="256"/>
      <c r="C13" s="256"/>
      <c r="D13" s="257"/>
      <c r="E13" s="271" t="s">
        <v>459</v>
      </c>
      <c r="F13" s="272"/>
      <c r="G13" s="271" t="s">
        <v>460</v>
      </c>
      <c r="H13" s="272"/>
      <c r="I13" s="273" t="s">
        <v>461</v>
      </c>
      <c r="J13" s="273"/>
      <c r="K13" s="274" t="s">
        <v>412</v>
      </c>
      <c r="L13" s="259"/>
    </row>
    <row r="14" spans="1:12" x14ac:dyDescent="0.25">
      <c r="A14" s="275" t="s">
        <v>413</v>
      </c>
      <c r="B14" s="276"/>
      <c r="C14" s="276"/>
      <c r="D14" s="285"/>
      <c r="E14" s="286">
        <v>0</v>
      </c>
      <c r="F14" s="286"/>
      <c r="G14" s="286">
        <v>0</v>
      </c>
      <c r="H14" s="286"/>
      <c r="I14" s="286">
        <v>0</v>
      </c>
      <c r="J14" s="287"/>
      <c r="K14" s="286">
        <v>0</v>
      </c>
      <c r="L14" s="288"/>
    </row>
    <row r="15" spans="1:12" x14ac:dyDescent="0.25">
      <c r="A15" s="178" t="s">
        <v>414</v>
      </c>
      <c r="B15" s="179"/>
      <c r="C15" s="179"/>
      <c r="D15" s="180"/>
      <c r="E15" s="243"/>
      <c r="F15" s="243"/>
      <c r="G15" s="243"/>
      <c r="H15" s="243"/>
      <c r="I15" s="243"/>
      <c r="J15" s="284"/>
      <c r="K15" s="243"/>
      <c r="L15" s="244"/>
    </row>
    <row r="16" spans="1:12" x14ac:dyDescent="0.25">
      <c r="A16" s="266" t="s">
        <v>415</v>
      </c>
      <c r="B16" s="267"/>
      <c r="C16" s="267"/>
      <c r="D16" s="283"/>
      <c r="E16" s="243"/>
      <c r="F16" s="243"/>
      <c r="G16" s="243"/>
      <c r="H16" s="243"/>
      <c r="I16" s="243"/>
      <c r="J16" s="284"/>
      <c r="K16" s="243"/>
      <c r="L16" s="244"/>
    </row>
    <row r="17" spans="1:12" x14ac:dyDescent="0.25">
      <c r="A17" s="266" t="s">
        <v>416</v>
      </c>
      <c r="B17" s="267"/>
      <c r="C17" s="267"/>
      <c r="D17" s="283"/>
      <c r="E17" s="243"/>
      <c r="F17" s="243"/>
      <c r="G17" s="243"/>
      <c r="H17" s="243"/>
      <c r="I17" s="243"/>
      <c r="J17" s="284"/>
      <c r="K17" s="243"/>
      <c r="L17" s="244"/>
    </row>
    <row r="18" spans="1:12" x14ac:dyDescent="0.25">
      <c r="A18" s="266" t="s">
        <v>417</v>
      </c>
      <c r="B18" s="267"/>
      <c r="C18" s="267"/>
      <c r="D18" s="283"/>
      <c r="E18" s="243"/>
      <c r="F18" s="243"/>
      <c r="G18" s="243"/>
      <c r="H18" s="243"/>
      <c r="I18" s="243"/>
      <c r="J18" s="284"/>
      <c r="K18" s="243"/>
      <c r="L18" s="244"/>
    </row>
    <row r="19" spans="1:12" x14ac:dyDescent="0.25">
      <c r="A19" s="266" t="s">
        <v>418</v>
      </c>
      <c r="B19" s="267"/>
      <c r="C19" s="267"/>
      <c r="D19" s="283"/>
      <c r="E19" s="243"/>
      <c r="F19" s="243"/>
      <c r="G19" s="243"/>
      <c r="H19" s="243"/>
      <c r="I19" s="243"/>
      <c r="J19" s="284"/>
      <c r="K19" s="243"/>
      <c r="L19" s="244"/>
    </row>
    <row r="20" spans="1:12" ht="15.75" thickBot="1" x14ac:dyDescent="0.3">
      <c r="A20" s="296" t="s">
        <v>462</v>
      </c>
      <c r="B20" s="297"/>
      <c r="C20" s="297"/>
      <c r="D20" s="298"/>
      <c r="E20" s="247">
        <v>2921000</v>
      </c>
      <c r="F20" s="247"/>
      <c r="G20" s="247"/>
      <c r="H20" s="247"/>
      <c r="I20" s="247"/>
      <c r="J20" s="278"/>
      <c r="K20" s="243">
        <f t="shared" ref="K20" si="0">SUM(E20:J20)</f>
        <v>2921000</v>
      </c>
      <c r="L20" s="244"/>
    </row>
    <row r="21" spans="1:12" ht="15.75" thickBot="1" x14ac:dyDescent="0.3">
      <c r="A21" s="260" t="s">
        <v>419</v>
      </c>
      <c r="B21" s="261"/>
      <c r="C21" s="261"/>
      <c r="D21" s="279"/>
      <c r="E21" s="280">
        <f>SUM(E14:F20)</f>
        <v>2921000</v>
      </c>
      <c r="F21" s="281"/>
      <c r="G21" s="280">
        <f>SUM(G14:H20)</f>
        <v>0</v>
      </c>
      <c r="H21" s="281"/>
      <c r="I21" s="280">
        <f>SUM(I14:J20)</f>
        <v>0</v>
      </c>
      <c r="J21" s="281"/>
      <c r="K21" s="282">
        <f>SUM(K14:L20)</f>
        <v>2921000</v>
      </c>
      <c r="L21" s="263"/>
    </row>
    <row r="22" spans="1:12" x14ac:dyDescent="0.25">
      <c r="A22" s="181"/>
      <c r="B22" s="181"/>
      <c r="C22" s="181"/>
      <c r="D22" s="182"/>
      <c r="E22" s="182"/>
      <c r="F22" s="182"/>
      <c r="G22" s="182"/>
      <c r="H22" s="182"/>
      <c r="I22" s="182"/>
      <c r="J22" s="182"/>
    </row>
    <row r="23" spans="1:12" ht="15.75" thickBot="1" x14ac:dyDescent="0.3">
      <c r="A23" s="181"/>
      <c r="B23" s="181"/>
      <c r="C23" s="181"/>
      <c r="D23" s="182"/>
      <c r="E23" s="182"/>
      <c r="F23" s="182"/>
      <c r="G23" s="182"/>
      <c r="H23" s="182"/>
      <c r="I23" s="182"/>
      <c r="J23" s="182"/>
    </row>
    <row r="24" spans="1:12" ht="15.75" thickBot="1" x14ac:dyDescent="0.3">
      <c r="A24" s="260" t="s">
        <v>420</v>
      </c>
      <c r="B24" s="261"/>
      <c r="C24" s="261"/>
      <c r="D24" s="261"/>
      <c r="E24" s="271" t="s">
        <v>459</v>
      </c>
      <c r="F24" s="272"/>
      <c r="G24" s="271" t="s">
        <v>460</v>
      </c>
      <c r="H24" s="272"/>
      <c r="I24" s="273" t="s">
        <v>461</v>
      </c>
      <c r="J24" s="273"/>
      <c r="K24" s="274" t="s">
        <v>412</v>
      </c>
      <c r="L24" s="259"/>
    </row>
    <row r="25" spans="1:12" x14ac:dyDescent="0.25">
      <c r="A25" s="275" t="s">
        <v>421</v>
      </c>
      <c r="B25" s="276"/>
      <c r="C25" s="276"/>
      <c r="D25" s="276"/>
      <c r="E25" s="243"/>
      <c r="F25" s="243"/>
      <c r="G25" s="243"/>
      <c r="H25" s="243"/>
      <c r="I25" s="243"/>
      <c r="J25" s="243"/>
      <c r="K25" s="243">
        <f t="shared" ref="K25" si="1">SUM(G25:J25)</f>
        <v>0</v>
      </c>
      <c r="L25" s="243"/>
    </row>
    <row r="26" spans="1:12" x14ac:dyDescent="0.25">
      <c r="A26" s="266" t="s">
        <v>422</v>
      </c>
      <c r="B26" s="267"/>
      <c r="C26" s="267"/>
      <c r="D26" s="267"/>
      <c r="E26" s="243">
        <v>2921000</v>
      </c>
      <c r="F26" s="243"/>
      <c r="G26" s="243"/>
      <c r="H26" s="243"/>
      <c r="I26" s="243"/>
      <c r="J26" s="243"/>
      <c r="K26" s="243">
        <f>SUM(E26:J26)</f>
        <v>2921000</v>
      </c>
      <c r="L26" s="243"/>
    </row>
    <row r="27" spans="1:12" x14ac:dyDescent="0.25">
      <c r="A27" s="266" t="s">
        <v>423</v>
      </c>
      <c r="B27" s="267"/>
      <c r="C27" s="267"/>
      <c r="D27" s="267"/>
      <c r="E27" s="243"/>
      <c r="F27" s="243"/>
      <c r="G27" s="243"/>
      <c r="H27" s="243"/>
      <c r="I27" s="243"/>
      <c r="J27" s="243"/>
      <c r="K27" s="243">
        <f t="shared" ref="K27:K29" si="2">SUM(E27:J27)</f>
        <v>0</v>
      </c>
      <c r="L27" s="243"/>
    </row>
    <row r="28" spans="1:12" x14ac:dyDescent="0.25">
      <c r="A28" s="266" t="s">
        <v>424</v>
      </c>
      <c r="B28" s="267"/>
      <c r="C28" s="267"/>
      <c r="D28" s="267"/>
      <c r="E28" s="243"/>
      <c r="F28" s="243"/>
      <c r="G28" s="243"/>
      <c r="H28" s="243"/>
      <c r="I28" s="243"/>
      <c r="J28" s="243"/>
      <c r="K28" s="243">
        <f t="shared" si="2"/>
        <v>0</v>
      </c>
      <c r="L28" s="243"/>
    </row>
    <row r="29" spans="1:12" x14ac:dyDescent="0.25">
      <c r="A29" s="268" t="s">
        <v>425</v>
      </c>
      <c r="B29" s="269"/>
      <c r="C29" s="269"/>
      <c r="D29" s="270"/>
      <c r="E29" s="243"/>
      <c r="F29" s="243"/>
      <c r="G29" s="243"/>
      <c r="H29" s="243"/>
      <c r="I29" s="243"/>
      <c r="J29" s="243"/>
      <c r="K29" s="243">
        <f t="shared" si="2"/>
        <v>0</v>
      </c>
      <c r="L29" s="243"/>
    </row>
    <row r="30" spans="1:12" x14ac:dyDescent="0.25">
      <c r="A30" s="241"/>
      <c r="B30" s="242"/>
      <c r="C30" s="242"/>
      <c r="D30" s="242"/>
      <c r="E30" s="243"/>
      <c r="F30" s="243"/>
      <c r="G30" s="243"/>
      <c r="H30" s="243"/>
      <c r="I30" s="243"/>
      <c r="J30" s="243"/>
      <c r="K30" s="243"/>
      <c r="L30" s="243"/>
    </row>
    <row r="31" spans="1:12" ht="15.75" thickBot="1" x14ac:dyDescent="0.3">
      <c r="A31" s="245"/>
      <c r="B31" s="246"/>
      <c r="C31" s="246"/>
      <c r="D31" s="246"/>
      <c r="E31" s="247"/>
      <c r="F31" s="247"/>
      <c r="G31" s="247"/>
      <c r="H31" s="247"/>
      <c r="I31" s="247"/>
      <c r="J31" s="247"/>
      <c r="K31" s="243"/>
      <c r="L31" s="243"/>
    </row>
    <row r="32" spans="1:12" ht="15.75" thickBot="1" x14ac:dyDescent="0.3">
      <c r="A32" s="260" t="s">
        <v>412</v>
      </c>
      <c r="B32" s="261"/>
      <c r="C32" s="261"/>
      <c r="D32" s="261"/>
      <c r="E32" s="262">
        <f>SUM(E25:F31)</f>
        <v>2921000</v>
      </c>
      <c r="F32" s="262"/>
      <c r="G32" s="262">
        <f>SUM(G25:H31)</f>
        <v>0</v>
      </c>
      <c r="H32" s="262"/>
      <c r="I32" s="262">
        <f>SUM(I25:J31)</f>
        <v>0</v>
      </c>
      <c r="J32" s="262"/>
      <c r="K32" s="262">
        <f>SUM(K25:L29)</f>
        <v>2921000</v>
      </c>
      <c r="L32" s="263"/>
    </row>
    <row r="35" spans="1:12" ht="15.75" x14ac:dyDescent="0.25">
      <c r="A35" s="183" t="s">
        <v>463</v>
      </c>
      <c r="B35" s="183"/>
      <c r="C35" s="183"/>
      <c r="D35" s="183"/>
      <c r="E35" s="183"/>
      <c r="F35" s="183"/>
      <c r="G35" s="183"/>
      <c r="H35" s="183"/>
      <c r="I35" s="183"/>
    </row>
    <row r="37" spans="1:12" ht="15.75" thickBot="1" x14ac:dyDescent="0.3"/>
    <row r="38" spans="1:12" ht="15.75" thickBot="1" x14ac:dyDescent="0.3">
      <c r="A38" s="264" t="s">
        <v>426</v>
      </c>
      <c r="B38" s="265"/>
      <c r="C38" s="265"/>
      <c r="D38" s="265"/>
      <c r="E38" s="265"/>
      <c r="F38" s="265"/>
      <c r="G38" s="265"/>
      <c r="H38" s="265"/>
      <c r="I38" s="265"/>
      <c r="J38" s="258" t="s">
        <v>427</v>
      </c>
      <c r="K38" s="258"/>
      <c r="L38" s="259"/>
    </row>
    <row r="39" spans="1:12" x14ac:dyDescent="0.25">
      <c r="A39" s="249"/>
      <c r="B39" s="250"/>
      <c r="C39" s="250"/>
      <c r="D39" s="250"/>
      <c r="E39" s="250"/>
      <c r="F39" s="250"/>
      <c r="G39" s="250"/>
      <c r="H39" s="250"/>
      <c r="I39" s="250"/>
      <c r="J39" s="251"/>
      <c r="K39" s="252"/>
      <c r="L39" s="253"/>
    </row>
    <row r="40" spans="1:12" ht="15.75" thickBot="1" x14ac:dyDescent="0.3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54"/>
    </row>
    <row r="41" spans="1:12" ht="15.75" thickBot="1" x14ac:dyDescent="0.3">
      <c r="A41" s="255" t="s">
        <v>428</v>
      </c>
      <c r="B41" s="256"/>
      <c r="C41" s="256"/>
      <c r="D41" s="256"/>
      <c r="E41" s="256"/>
      <c r="F41" s="256"/>
      <c r="G41" s="256"/>
      <c r="H41" s="256"/>
      <c r="I41" s="257"/>
      <c r="J41" s="258"/>
      <c r="K41" s="258"/>
      <c r="L41" s="259"/>
    </row>
  </sheetData>
  <mergeCells count="104">
    <mergeCell ref="A8:D8"/>
    <mergeCell ref="A13:D13"/>
    <mergeCell ref="E13:F13"/>
    <mergeCell ref="G13:H13"/>
    <mergeCell ref="I13:J13"/>
    <mergeCell ref="K13:L13"/>
    <mergeCell ref="A1:L1"/>
    <mergeCell ref="A2:L2"/>
    <mergeCell ref="A3:L3"/>
    <mergeCell ref="A4:L4"/>
    <mergeCell ref="C5:I5"/>
    <mergeCell ref="C6:I6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" right="0.7" top="0.75" bottom="0.75" header="0.3" footer="0.3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F167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8" customWidth="1"/>
  </cols>
  <sheetData>
    <row r="1" spans="1:32" ht="15.75" x14ac:dyDescent="0.25">
      <c r="A1" s="223" t="s">
        <v>347</v>
      </c>
      <c r="B1" s="223"/>
      <c r="C1" s="223"/>
      <c r="D1" s="223"/>
    </row>
    <row r="2" spans="1:32" ht="15.75" customHeight="1" x14ac:dyDescent="0.25">
      <c r="A2" s="222" t="s">
        <v>444</v>
      </c>
      <c r="B2" s="222"/>
      <c r="C2" s="222"/>
      <c r="D2" s="222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2" ht="15.75" customHeight="1" thickBot="1" x14ac:dyDescent="0.3">
      <c r="A3" s="222" t="s">
        <v>490</v>
      </c>
      <c r="B3" s="222"/>
      <c r="C3" s="222"/>
      <c r="D3" s="222"/>
    </row>
    <row r="4" spans="1:32" ht="15.75" x14ac:dyDescent="0.25">
      <c r="A4" s="7" t="s">
        <v>0</v>
      </c>
      <c r="B4" s="8" t="s">
        <v>1</v>
      </c>
      <c r="C4" s="9"/>
      <c r="D4" s="9"/>
    </row>
    <row r="5" spans="1:32" ht="40.5" customHeight="1" thickBot="1" x14ac:dyDescent="0.3">
      <c r="A5" s="91" t="s">
        <v>2</v>
      </c>
      <c r="B5" s="10" t="s">
        <v>3</v>
      </c>
      <c r="C5" s="11"/>
      <c r="D5" s="11"/>
    </row>
    <row r="6" spans="1:32" ht="16.5" thickBot="1" x14ac:dyDescent="0.3">
      <c r="A6" s="132"/>
      <c r="B6" s="12"/>
      <c r="C6" s="227" t="s">
        <v>379</v>
      </c>
      <c r="D6" s="227"/>
    </row>
    <row r="7" spans="1:32" ht="32.25" thickBot="1" x14ac:dyDescent="0.3">
      <c r="A7" s="13" t="s">
        <v>4</v>
      </c>
      <c r="B7" s="14" t="s">
        <v>5</v>
      </c>
      <c r="C7" s="90" t="s">
        <v>469</v>
      </c>
      <c r="D7" s="90" t="s">
        <v>470</v>
      </c>
    </row>
    <row r="8" spans="1:32" ht="16.5" thickBot="1" x14ac:dyDescent="0.3">
      <c r="A8" s="15" t="s">
        <v>7</v>
      </c>
      <c r="B8" s="16" t="s">
        <v>8</v>
      </c>
      <c r="C8" s="17" t="s">
        <v>9</v>
      </c>
      <c r="D8" s="17" t="s">
        <v>273</v>
      </c>
    </row>
    <row r="9" spans="1:32" ht="16.5" thickBot="1" x14ac:dyDescent="0.3">
      <c r="A9" s="18"/>
      <c r="B9" s="19" t="s">
        <v>10</v>
      </c>
      <c r="C9" s="20"/>
      <c r="D9" s="20"/>
    </row>
    <row r="10" spans="1:32" ht="16.5" thickBot="1" x14ac:dyDescent="0.3">
      <c r="A10" s="21" t="s">
        <v>11</v>
      </c>
      <c r="B10" s="22" t="s">
        <v>12</v>
      </c>
      <c r="C10" s="23">
        <f>SUM(C11:C16)</f>
        <v>25600949</v>
      </c>
      <c r="D10" s="23">
        <f>SUM(D11:D16)</f>
        <v>32818562</v>
      </c>
    </row>
    <row r="11" spans="1:32" ht="15.75" x14ac:dyDescent="0.25">
      <c r="A11" s="24" t="s">
        <v>13</v>
      </c>
      <c r="B11" s="25" t="s">
        <v>14</v>
      </c>
      <c r="C11" s="26">
        <f>SUM([1]Munka1!$C$28)</f>
        <v>10232461</v>
      </c>
      <c r="D11" s="26">
        <f>SUM([1]Munka1!$C$28)</f>
        <v>10232461</v>
      </c>
    </row>
    <row r="12" spans="1:32" ht="15.75" x14ac:dyDescent="0.25">
      <c r="A12" s="27" t="s">
        <v>15</v>
      </c>
      <c r="B12" s="28" t="s">
        <v>16</v>
      </c>
      <c r="C12" s="29">
        <v>0</v>
      </c>
      <c r="D12" s="29"/>
    </row>
    <row r="13" spans="1:32" ht="18" customHeight="1" x14ac:dyDescent="0.25">
      <c r="A13" s="27" t="s">
        <v>17</v>
      </c>
      <c r="B13" s="28" t="s">
        <v>18</v>
      </c>
      <c r="C13" s="29">
        <f>SUM([1]Munka1!$C$29)</f>
        <v>13568488</v>
      </c>
      <c r="D13" s="29">
        <v>15175881</v>
      </c>
    </row>
    <row r="14" spans="1:32" ht="15.75" x14ac:dyDescent="0.25">
      <c r="A14" s="27" t="s">
        <v>19</v>
      </c>
      <c r="B14" s="28" t="s">
        <v>20</v>
      </c>
      <c r="C14" s="29">
        <f>SUM([1]Munka1!$C$30)</f>
        <v>1800000</v>
      </c>
      <c r="D14" s="29">
        <f>SUM([1]Munka1!$C$30)</f>
        <v>1800000</v>
      </c>
    </row>
    <row r="15" spans="1:32" ht="15.75" x14ac:dyDescent="0.25">
      <c r="A15" s="27" t="s">
        <v>21</v>
      </c>
      <c r="B15" s="28" t="s">
        <v>22</v>
      </c>
      <c r="C15" s="29"/>
      <c r="D15" s="29">
        <v>5589060</v>
      </c>
    </row>
    <row r="16" spans="1:32" ht="16.5" thickBot="1" x14ac:dyDescent="0.3">
      <c r="A16" s="30" t="s">
        <v>23</v>
      </c>
      <c r="B16" s="31" t="s">
        <v>24</v>
      </c>
      <c r="C16" s="29"/>
      <c r="D16" s="29">
        <v>21160</v>
      </c>
    </row>
    <row r="17" spans="1:4" ht="32.25" thickBot="1" x14ac:dyDescent="0.3">
      <c r="A17" s="21" t="s">
        <v>25</v>
      </c>
      <c r="B17" s="32" t="s">
        <v>26</v>
      </c>
      <c r="C17" s="23">
        <v>60297739</v>
      </c>
      <c r="D17" s="23">
        <f>SUM(D22)</f>
        <v>78343671</v>
      </c>
    </row>
    <row r="18" spans="1:4" ht="15.75" x14ac:dyDescent="0.25">
      <c r="A18" s="24" t="s">
        <v>27</v>
      </c>
      <c r="B18" s="25" t="s">
        <v>28</v>
      </c>
      <c r="C18" s="26"/>
      <c r="D18" s="26"/>
    </row>
    <row r="19" spans="1:4" ht="15.75" x14ac:dyDescent="0.25">
      <c r="A19" s="27" t="s">
        <v>29</v>
      </c>
      <c r="B19" s="28" t="s">
        <v>30</v>
      </c>
      <c r="C19" s="29"/>
      <c r="D19" s="29"/>
    </row>
    <row r="20" spans="1:4" ht="15.75" customHeight="1" x14ac:dyDescent="0.25">
      <c r="A20" s="27" t="s">
        <v>31</v>
      </c>
      <c r="B20" s="28" t="s">
        <v>32</v>
      </c>
      <c r="C20" s="29"/>
      <c r="D20" s="29"/>
    </row>
    <row r="21" spans="1:4" ht="17.25" customHeight="1" x14ac:dyDescent="0.25">
      <c r="A21" s="27" t="s">
        <v>33</v>
      </c>
      <c r="B21" s="28" t="s">
        <v>34</v>
      </c>
      <c r="C21" s="29"/>
      <c r="D21" s="29"/>
    </row>
    <row r="22" spans="1:4" ht="15.75" x14ac:dyDescent="0.25">
      <c r="A22" s="27" t="s">
        <v>35</v>
      </c>
      <c r="B22" s="28" t="s">
        <v>36</v>
      </c>
      <c r="C22" s="29">
        <v>60297739</v>
      </c>
      <c r="D22" s="29">
        <v>78343671</v>
      </c>
    </row>
    <row r="23" spans="1:4" ht="16.5" thickBot="1" x14ac:dyDescent="0.3">
      <c r="A23" s="30" t="s">
        <v>37</v>
      </c>
      <c r="B23" s="31" t="s">
        <v>38</v>
      </c>
      <c r="C23" s="33">
        <v>34712894</v>
      </c>
      <c r="D23" s="33">
        <v>43379934</v>
      </c>
    </row>
    <row r="24" spans="1:4" ht="32.25" thickBot="1" x14ac:dyDescent="0.3">
      <c r="A24" s="21" t="s">
        <v>39</v>
      </c>
      <c r="B24" s="22" t="s">
        <v>40</v>
      </c>
      <c r="C24" s="23">
        <v>35275713</v>
      </c>
      <c r="D24" s="23">
        <f>SUM(D25:D29)</f>
        <v>28662197</v>
      </c>
    </row>
    <row r="25" spans="1:4" ht="15.75" x14ac:dyDescent="0.25">
      <c r="A25" s="24" t="s">
        <v>41</v>
      </c>
      <c r="B25" s="25" t="s">
        <v>42</v>
      </c>
      <c r="C25" s="26"/>
      <c r="D25" s="26"/>
    </row>
    <row r="26" spans="1:4" ht="15.75" x14ac:dyDescent="0.25">
      <c r="A26" s="27" t="s">
        <v>43</v>
      </c>
      <c r="B26" s="28" t="s">
        <v>44</v>
      </c>
      <c r="C26" s="29"/>
      <c r="D26" s="29"/>
    </row>
    <row r="27" spans="1:4" ht="15.75" customHeight="1" x14ac:dyDescent="0.25">
      <c r="A27" s="27" t="s">
        <v>45</v>
      </c>
      <c r="B27" s="28" t="s">
        <v>46</v>
      </c>
      <c r="C27" s="29"/>
      <c r="D27" s="29"/>
    </row>
    <row r="28" spans="1:4" ht="17.25" customHeight="1" x14ac:dyDescent="0.25">
      <c r="A28" s="27" t="s">
        <v>47</v>
      </c>
      <c r="B28" s="28" t="s">
        <v>48</v>
      </c>
      <c r="C28" s="29"/>
      <c r="D28" s="29"/>
    </row>
    <row r="29" spans="1:4" ht="15.75" x14ac:dyDescent="0.25">
      <c r="A29" s="27" t="s">
        <v>49</v>
      </c>
      <c r="B29" s="28" t="s">
        <v>50</v>
      </c>
      <c r="C29" s="29">
        <v>35275713</v>
      </c>
      <c r="D29" s="29">
        <v>28662197</v>
      </c>
    </row>
    <row r="30" spans="1:4" ht="16.5" thickBot="1" x14ac:dyDescent="0.3">
      <c r="A30" s="30" t="s">
        <v>51</v>
      </c>
      <c r="B30" s="31" t="s">
        <v>52</v>
      </c>
      <c r="C30" s="33">
        <v>34937913</v>
      </c>
      <c r="D30" s="33">
        <v>21403786</v>
      </c>
    </row>
    <row r="31" spans="1:4" ht="16.5" thickBot="1" x14ac:dyDescent="0.3">
      <c r="A31" s="21" t="s">
        <v>53</v>
      </c>
      <c r="B31" s="22" t="s">
        <v>54</v>
      </c>
      <c r="C31" s="23">
        <v>9991634</v>
      </c>
      <c r="D31" s="23">
        <v>9829182</v>
      </c>
    </row>
    <row r="32" spans="1:4" ht="15.75" x14ac:dyDescent="0.25">
      <c r="A32" s="24" t="s">
        <v>55</v>
      </c>
      <c r="B32" s="25" t="s">
        <v>56</v>
      </c>
      <c r="C32" s="34">
        <v>9543980</v>
      </c>
      <c r="D32" s="34">
        <f>SUM(D33:D35)</f>
        <v>9432617</v>
      </c>
    </row>
    <row r="33" spans="1:4" ht="15.75" x14ac:dyDescent="0.25">
      <c r="A33" s="27" t="s">
        <v>57</v>
      </c>
      <c r="B33" s="28" t="s">
        <v>58</v>
      </c>
      <c r="C33" s="29">
        <v>383659</v>
      </c>
      <c r="D33" s="29">
        <v>906983</v>
      </c>
    </row>
    <row r="34" spans="1:4" ht="15.75" x14ac:dyDescent="0.25">
      <c r="A34" s="27" t="s">
        <v>59</v>
      </c>
      <c r="B34" s="28" t="s">
        <v>60</v>
      </c>
      <c r="C34" s="29"/>
      <c r="D34" s="29"/>
    </row>
    <row r="35" spans="1:4" ht="15.75" x14ac:dyDescent="0.25">
      <c r="A35" s="27" t="s">
        <v>61</v>
      </c>
      <c r="B35" s="35" t="s">
        <v>62</v>
      </c>
      <c r="C35" s="29">
        <v>9160321</v>
      </c>
      <c r="D35" s="29">
        <v>8525634</v>
      </c>
    </row>
    <row r="36" spans="1:4" ht="15.75" x14ac:dyDescent="0.25">
      <c r="A36" s="27" t="s">
        <v>63</v>
      </c>
      <c r="B36" s="28" t="s">
        <v>64</v>
      </c>
      <c r="C36" s="29">
        <v>336098</v>
      </c>
      <c r="D36" s="29">
        <v>285009</v>
      </c>
    </row>
    <row r="37" spans="1:4" ht="15.75" x14ac:dyDescent="0.25">
      <c r="A37" s="27" t="s">
        <v>65</v>
      </c>
      <c r="B37" s="28" t="s">
        <v>66</v>
      </c>
      <c r="C37" s="29"/>
      <c r="D37" s="29"/>
    </row>
    <row r="38" spans="1:4" ht="16.5" thickBot="1" x14ac:dyDescent="0.3">
      <c r="A38" s="30" t="s">
        <v>67</v>
      </c>
      <c r="B38" s="31" t="s">
        <v>68</v>
      </c>
      <c r="C38" s="33">
        <v>111556</v>
      </c>
      <c r="D38" s="33">
        <v>111556</v>
      </c>
    </row>
    <row r="39" spans="1:4" ht="16.5" thickBot="1" x14ac:dyDescent="0.3">
      <c r="A39" s="21" t="s">
        <v>69</v>
      </c>
      <c r="B39" s="22" t="s">
        <v>70</v>
      </c>
      <c r="C39" s="23">
        <v>1628611</v>
      </c>
      <c r="D39" s="23">
        <f>SUM(D40:D50)</f>
        <v>1041063</v>
      </c>
    </row>
    <row r="40" spans="1:4" ht="15.75" x14ac:dyDescent="0.25">
      <c r="A40" s="24" t="s">
        <v>71</v>
      </c>
      <c r="B40" s="25" t="s">
        <v>72</v>
      </c>
      <c r="C40" s="26">
        <v>201506</v>
      </c>
      <c r="D40" s="26">
        <v>189721</v>
      </c>
    </row>
    <row r="41" spans="1:4" ht="15.75" x14ac:dyDescent="0.25">
      <c r="A41" s="27" t="s">
        <v>73</v>
      </c>
      <c r="B41" s="28" t="s">
        <v>74</v>
      </c>
      <c r="C41" s="29">
        <f>SUM([1]Munka1!$C$39)</f>
        <v>25000</v>
      </c>
      <c r="D41" s="29">
        <v>5000</v>
      </c>
    </row>
    <row r="42" spans="1:4" ht="15.75" x14ac:dyDescent="0.25">
      <c r="A42" s="27" t="s">
        <v>75</v>
      </c>
      <c r="B42" s="28" t="s">
        <v>76</v>
      </c>
      <c r="C42" s="29"/>
      <c r="D42" s="29">
        <v>8000</v>
      </c>
    </row>
    <row r="43" spans="1:4" ht="15.75" x14ac:dyDescent="0.25">
      <c r="A43" s="27" t="s">
        <v>77</v>
      </c>
      <c r="B43" s="28" t="s">
        <v>78</v>
      </c>
      <c r="C43" s="29">
        <v>1166605</v>
      </c>
      <c r="D43" s="29">
        <v>516605</v>
      </c>
    </row>
    <row r="44" spans="1:4" ht="15.75" x14ac:dyDescent="0.25">
      <c r="A44" s="27" t="s">
        <v>79</v>
      </c>
      <c r="B44" s="28" t="s">
        <v>80</v>
      </c>
      <c r="C44" s="29">
        <f>SUM([1]Munka1!$C$41)</f>
        <v>235000</v>
      </c>
      <c r="D44" s="29">
        <f>SUM([1]Munka1!$C$41)</f>
        <v>235000</v>
      </c>
    </row>
    <row r="45" spans="1:4" ht="15.75" x14ac:dyDescent="0.25">
      <c r="A45" s="27" t="s">
        <v>81</v>
      </c>
      <c r="B45" s="28" t="s">
        <v>82</v>
      </c>
      <c r="C45" s="29"/>
      <c r="D45" s="29"/>
    </row>
    <row r="46" spans="1:4" ht="15.75" x14ac:dyDescent="0.25">
      <c r="A46" s="27" t="s">
        <v>83</v>
      </c>
      <c r="B46" s="28" t="s">
        <v>84</v>
      </c>
      <c r="C46" s="29"/>
      <c r="D46" s="29"/>
    </row>
    <row r="47" spans="1:4" ht="15.75" x14ac:dyDescent="0.25">
      <c r="A47" s="27" t="s">
        <v>85</v>
      </c>
      <c r="B47" s="28" t="s">
        <v>86</v>
      </c>
      <c r="C47" s="29">
        <f>SUM([1]Munka1!$C$42)</f>
        <v>500</v>
      </c>
      <c r="D47" s="29">
        <f>SUM([1]Munka1!$C$42)</f>
        <v>500</v>
      </c>
    </row>
    <row r="48" spans="1:4" ht="15.75" x14ac:dyDescent="0.25">
      <c r="A48" s="27" t="s">
        <v>87</v>
      </c>
      <c r="B48" s="28" t="s">
        <v>88</v>
      </c>
      <c r="C48" s="29"/>
      <c r="D48" s="29"/>
    </row>
    <row r="49" spans="1:4" ht="15.75" x14ac:dyDescent="0.25">
      <c r="A49" s="30" t="s">
        <v>89</v>
      </c>
      <c r="B49" s="31" t="s">
        <v>90</v>
      </c>
      <c r="C49" s="33"/>
      <c r="D49" s="33"/>
    </row>
    <row r="50" spans="1:4" ht="16.5" thickBot="1" x14ac:dyDescent="0.3">
      <c r="A50" s="30" t="s">
        <v>91</v>
      </c>
      <c r="B50" s="31" t="s">
        <v>92</v>
      </c>
      <c r="C50" s="33"/>
      <c r="D50" s="33">
        <v>86237</v>
      </c>
    </row>
    <row r="51" spans="1:4" ht="16.5" thickBot="1" x14ac:dyDescent="0.3">
      <c r="A51" s="21" t="s">
        <v>93</v>
      </c>
      <c r="B51" s="22" t="s">
        <v>94</v>
      </c>
      <c r="C51" s="23">
        <f>SUM(C52:C56)</f>
        <v>0</v>
      </c>
      <c r="D51" s="23">
        <f>SUM(D52:D56)</f>
        <v>650000</v>
      </c>
    </row>
    <row r="52" spans="1:4" ht="15.75" x14ac:dyDescent="0.25">
      <c r="A52" s="24" t="s">
        <v>95</v>
      </c>
      <c r="B52" s="25" t="s">
        <v>96</v>
      </c>
      <c r="C52" s="26"/>
      <c r="D52" s="26"/>
    </row>
    <row r="53" spans="1:4" ht="15.75" x14ac:dyDescent="0.25">
      <c r="A53" s="27" t="s">
        <v>97</v>
      </c>
      <c r="B53" s="28" t="s">
        <v>98</v>
      </c>
      <c r="C53" s="29"/>
      <c r="D53" s="29"/>
    </row>
    <row r="54" spans="1:4" ht="15.75" x14ac:dyDescent="0.25">
      <c r="A54" s="27" t="s">
        <v>99</v>
      </c>
      <c r="B54" s="28" t="s">
        <v>100</v>
      </c>
      <c r="C54" s="29"/>
      <c r="D54" s="29">
        <v>650000</v>
      </c>
    </row>
    <row r="55" spans="1:4" ht="15.75" x14ac:dyDescent="0.25">
      <c r="A55" s="27" t="s">
        <v>101</v>
      </c>
      <c r="B55" s="28" t="s">
        <v>102</v>
      </c>
      <c r="C55" s="29"/>
      <c r="D55" s="29"/>
    </row>
    <row r="56" spans="1:4" ht="16.5" thickBot="1" x14ac:dyDescent="0.3">
      <c r="A56" s="30" t="s">
        <v>103</v>
      </c>
      <c r="B56" s="31" t="s">
        <v>104</v>
      </c>
      <c r="C56" s="33"/>
      <c r="D56" s="33"/>
    </row>
    <row r="57" spans="1:4" ht="16.5" thickBot="1" x14ac:dyDescent="0.3">
      <c r="A57" s="21" t="s">
        <v>105</v>
      </c>
      <c r="B57" s="22" t="s">
        <v>106</v>
      </c>
      <c r="C57" s="23">
        <f>SUM(C58:C60)</f>
        <v>0</v>
      </c>
      <c r="D57" s="23">
        <f>SUM(D58:D60)</f>
        <v>80000</v>
      </c>
    </row>
    <row r="58" spans="1:4" ht="31.5" x14ac:dyDescent="0.25">
      <c r="A58" s="24" t="s">
        <v>107</v>
      </c>
      <c r="B58" s="25" t="s">
        <v>108</v>
      </c>
      <c r="C58" s="26"/>
      <c r="D58" s="26"/>
    </row>
    <row r="59" spans="1:4" ht="31.5" x14ac:dyDescent="0.25">
      <c r="A59" s="27" t="s">
        <v>109</v>
      </c>
      <c r="B59" s="28" t="s">
        <v>110</v>
      </c>
      <c r="C59" s="29"/>
      <c r="D59" s="29">
        <v>80000</v>
      </c>
    </row>
    <row r="60" spans="1:4" ht="15.75" x14ac:dyDescent="0.25">
      <c r="A60" s="27" t="s">
        <v>111</v>
      </c>
      <c r="B60" s="28" t="s">
        <v>112</v>
      </c>
      <c r="C60" s="29"/>
      <c r="D60" s="29"/>
    </row>
    <row r="61" spans="1:4" ht="16.5" thickBot="1" x14ac:dyDescent="0.3">
      <c r="A61" s="30" t="s">
        <v>113</v>
      </c>
      <c r="B61" s="31" t="s">
        <v>114</v>
      </c>
      <c r="C61" s="33"/>
      <c r="D61" s="33"/>
    </row>
    <row r="62" spans="1:4" ht="16.5" thickBot="1" x14ac:dyDescent="0.3">
      <c r="A62" s="21" t="s">
        <v>115</v>
      </c>
      <c r="B62" s="32" t="s">
        <v>116</v>
      </c>
      <c r="C62" s="23">
        <f>SUM(C63:C65)</f>
        <v>0</v>
      </c>
      <c r="D62" s="23">
        <f>SUM(D63:D65)</f>
        <v>0</v>
      </c>
    </row>
    <row r="63" spans="1:4" ht="31.5" x14ac:dyDescent="0.25">
      <c r="A63" s="24" t="s">
        <v>117</v>
      </c>
      <c r="B63" s="25" t="s">
        <v>118</v>
      </c>
      <c r="C63" s="29"/>
      <c r="D63" s="29"/>
    </row>
    <row r="64" spans="1:4" ht="31.5" x14ac:dyDescent="0.25">
      <c r="A64" s="27" t="s">
        <v>119</v>
      </c>
      <c r="B64" s="28" t="s">
        <v>120</v>
      </c>
      <c r="C64" s="29"/>
      <c r="D64" s="29"/>
    </row>
    <row r="65" spans="1:4" ht="15.75" x14ac:dyDescent="0.25">
      <c r="A65" s="27" t="s">
        <v>121</v>
      </c>
      <c r="B65" s="28" t="s">
        <v>122</v>
      </c>
      <c r="C65" s="29"/>
      <c r="D65" s="29"/>
    </row>
    <row r="66" spans="1:4" ht="16.5" thickBot="1" x14ac:dyDescent="0.3">
      <c r="A66" s="30" t="s">
        <v>123</v>
      </c>
      <c r="B66" s="31" t="s">
        <v>124</v>
      </c>
      <c r="C66" s="29"/>
      <c r="D66" s="29"/>
    </row>
    <row r="67" spans="1:4" ht="16.5" thickBot="1" x14ac:dyDescent="0.3">
      <c r="A67" s="21" t="s">
        <v>125</v>
      </c>
      <c r="B67" s="22" t="s">
        <v>126</v>
      </c>
      <c r="C67" s="23">
        <f>SUM(C10+C17+C24+C31+C39+C51+C57)</f>
        <v>132794646</v>
      </c>
      <c r="D67" s="23">
        <f>SUM(D10+D17+D24+D31+D39+D51+D57)</f>
        <v>151424675</v>
      </c>
    </row>
    <row r="68" spans="1:4" ht="16.5" thickBot="1" x14ac:dyDescent="0.3">
      <c r="A68" s="36" t="s">
        <v>127</v>
      </c>
      <c r="B68" s="32" t="s">
        <v>128</v>
      </c>
      <c r="C68" s="23">
        <f>SUM(C69:C71)</f>
        <v>0</v>
      </c>
      <c r="D68" s="23">
        <f>SUM(D69:D71)</f>
        <v>0</v>
      </c>
    </row>
    <row r="69" spans="1:4" ht="15.75" x14ac:dyDescent="0.25">
      <c r="A69" s="24" t="s">
        <v>129</v>
      </c>
      <c r="B69" s="25" t="s">
        <v>130</v>
      </c>
      <c r="C69" s="29"/>
      <c r="D69" s="29"/>
    </row>
    <row r="70" spans="1:4" ht="15.75" x14ac:dyDescent="0.25">
      <c r="A70" s="27" t="s">
        <v>131</v>
      </c>
      <c r="B70" s="28" t="s">
        <v>132</v>
      </c>
      <c r="C70" s="29"/>
      <c r="D70" s="29"/>
    </row>
    <row r="71" spans="1:4" ht="16.5" thickBot="1" x14ac:dyDescent="0.3">
      <c r="A71" s="30" t="s">
        <v>133</v>
      </c>
      <c r="B71" s="37" t="s">
        <v>366</v>
      </c>
      <c r="C71" s="29"/>
      <c r="D71" s="29"/>
    </row>
    <row r="72" spans="1:4" ht="16.5" thickBot="1" x14ac:dyDescent="0.3">
      <c r="A72" s="36" t="s">
        <v>135</v>
      </c>
      <c r="B72" s="32" t="s">
        <v>136</v>
      </c>
      <c r="C72" s="23">
        <f>SUM(C73:C76)</f>
        <v>0</v>
      </c>
      <c r="D72" s="23">
        <f>SUM(D73:D76)</f>
        <v>0</v>
      </c>
    </row>
    <row r="73" spans="1:4" ht="15.75" x14ac:dyDescent="0.25">
      <c r="A73" s="24" t="s">
        <v>137</v>
      </c>
      <c r="B73" s="25" t="s">
        <v>138</v>
      </c>
      <c r="C73" s="29"/>
      <c r="D73" s="29"/>
    </row>
    <row r="74" spans="1:4" ht="15.75" x14ac:dyDescent="0.25">
      <c r="A74" s="27" t="s">
        <v>139</v>
      </c>
      <c r="B74" s="28" t="s">
        <v>140</v>
      </c>
      <c r="C74" s="29"/>
      <c r="D74" s="29"/>
    </row>
    <row r="75" spans="1:4" ht="15.75" x14ac:dyDescent="0.25">
      <c r="A75" s="27" t="s">
        <v>141</v>
      </c>
      <c r="B75" s="28" t="s">
        <v>142</v>
      </c>
      <c r="C75" s="29"/>
      <c r="D75" s="29"/>
    </row>
    <row r="76" spans="1:4" ht="16.5" thickBot="1" x14ac:dyDescent="0.3">
      <c r="A76" s="30" t="s">
        <v>143</v>
      </c>
      <c r="B76" s="31" t="s">
        <v>144</v>
      </c>
      <c r="C76" s="29"/>
      <c r="D76" s="29"/>
    </row>
    <row r="77" spans="1:4" ht="16.5" thickBot="1" x14ac:dyDescent="0.3">
      <c r="A77" s="36" t="s">
        <v>145</v>
      </c>
      <c r="B77" s="32" t="s">
        <v>146</v>
      </c>
      <c r="C77" s="23">
        <v>38664241</v>
      </c>
      <c r="D77" s="23">
        <v>38664241</v>
      </c>
    </row>
    <row r="78" spans="1:4" ht="15.75" x14ac:dyDescent="0.25">
      <c r="A78" s="24" t="s">
        <v>147</v>
      </c>
      <c r="B78" s="25" t="s">
        <v>148</v>
      </c>
      <c r="C78" s="29">
        <v>38664241</v>
      </c>
      <c r="D78" s="29">
        <v>38664241</v>
      </c>
    </row>
    <row r="79" spans="1:4" ht="16.5" thickBot="1" x14ac:dyDescent="0.3">
      <c r="A79" s="30" t="s">
        <v>149</v>
      </c>
      <c r="B79" s="31" t="s">
        <v>150</v>
      </c>
      <c r="C79" s="29"/>
      <c r="D79" s="29"/>
    </row>
    <row r="80" spans="1:4" ht="16.5" thickBot="1" x14ac:dyDescent="0.3">
      <c r="A80" s="36" t="s">
        <v>151</v>
      </c>
      <c r="B80" s="32" t="s">
        <v>152</v>
      </c>
      <c r="C80" s="23">
        <f>SUM(C81:C83)</f>
        <v>0</v>
      </c>
      <c r="D80" s="23">
        <f>SUM(D81:D83)</f>
        <v>1282106</v>
      </c>
    </row>
    <row r="81" spans="1:4" ht="15.75" x14ac:dyDescent="0.25">
      <c r="A81" s="24" t="s">
        <v>153</v>
      </c>
      <c r="B81" s="25" t="s">
        <v>154</v>
      </c>
      <c r="C81" s="29"/>
      <c r="D81" s="29">
        <v>1282106</v>
      </c>
    </row>
    <row r="82" spans="1:4" ht="15.75" x14ac:dyDescent="0.25">
      <c r="A82" s="27" t="s">
        <v>155</v>
      </c>
      <c r="B82" s="28" t="s">
        <v>156</v>
      </c>
      <c r="C82" s="29"/>
      <c r="D82" s="29"/>
    </row>
    <row r="83" spans="1:4" ht="16.5" thickBot="1" x14ac:dyDescent="0.3">
      <c r="A83" s="30" t="s">
        <v>157</v>
      </c>
      <c r="B83" s="31" t="s">
        <v>158</v>
      </c>
      <c r="C83" s="29"/>
      <c r="D83" s="29"/>
    </row>
    <row r="84" spans="1:4" ht="16.5" thickBot="1" x14ac:dyDescent="0.3">
      <c r="A84" s="36" t="s">
        <v>159</v>
      </c>
      <c r="B84" s="32" t="s">
        <v>160</v>
      </c>
      <c r="C84" s="23">
        <f>SUM(C85:C88)</f>
        <v>0</v>
      </c>
      <c r="D84" s="23">
        <f>SUM(D85:D88)</f>
        <v>0</v>
      </c>
    </row>
    <row r="85" spans="1:4" ht="18" customHeight="1" x14ac:dyDescent="0.25">
      <c r="A85" s="38" t="s">
        <v>161</v>
      </c>
      <c r="B85" s="25" t="s">
        <v>162</v>
      </c>
      <c r="C85" s="29"/>
      <c r="D85" s="29"/>
    </row>
    <row r="86" spans="1:4" ht="18" customHeight="1" x14ac:dyDescent="0.25">
      <c r="A86" s="39" t="s">
        <v>163</v>
      </c>
      <c r="B86" s="28" t="s">
        <v>164</v>
      </c>
      <c r="C86" s="29"/>
      <c r="D86" s="29"/>
    </row>
    <row r="87" spans="1:4" ht="20.25" customHeight="1" x14ac:dyDescent="0.25">
      <c r="A87" s="39" t="s">
        <v>165</v>
      </c>
      <c r="B87" s="28" t="s">
        <v>166</v>
      </c>
      <c r="C87" s="29"/>
      <c r="D87" s="29"/>
    </row>
    <row r="88" spans="1:4" ht="17.25" customHeight="1" thickBot="1" x14ac:dyDescent="0.3">
      <c r="A88" s="40" t="s">
        <v>167</v>
      </c>
      <c r="B88" s="31" t="s">
        <v>168</v>
      </c>
      <c r="C88" s="29"/>
      <c r="D88" s="29"/>
    </row>
    <row r="89" spans="1:4" ht="16.5" thickBot="1" x14ac:dyDescent="0.3">
      <c r="A89" s="36" t="s">
        <v>169</v>
      </c>
      <c r="B89" s="32" t="s">
        <v>170</v>
      </c>
      <c r="C89" s="41"/>
      <c r="D89" s="41"/>
    </row>
    <row r="90" spans="1:4" ht="16.5" thickBot="1" x14ac:dyDescent="0.3">
      <c r="A90" s="36" t="s">
        <v>171</v>
      </c>
      <c r="B90" s="32" t="s">
        <v>172</v>
      </c>
      <c r="C90" s="41"/>
      <c r="D90" s="41"/>
    </row>
    <row r="91" spans="1:4" ht="16.5" thickBot="1" x14ac:dyDescent="0.3">
      <c r="A91" s="36" t="s">
        <v>173</v>
      </c>
      <c r="B91" s="42" t="s">
        <v>174</v>
      </c>
      <c r="C91" s="23">
        <v>38664241</v>
      </c>
      <c r="D91" s="23">
        <v>39946347</v>
      </c>
    </row>
    <row r="92" spans="1:4" ht="16.5" thickBot="1" x14ac:dyDescent="0.3">
      <c r="A92" s="43" t="s">
        <v>175</v>
      </c>
      <c r="B92" s="44" t="s">
        <v>176</v>
      </c>
      <c r="C92" s="23">
        <f>SUM(C67+C77)</f>
        <v>171458887</v>
      </c>
      <c r="D92" s="23">
        <f>SUM(D67+D91)</f>
        <v>191371022</v>
      </c>
    </row>
    <row r="93" spans="1:4" ht="16.5" thickBot="1" x14ac:dyDescent="0.3">
      <c r="A93" s="45"/>
      <c r="B93" s="46"/>
      <c r="C93" s="47"/>
    </row>
    <row r="94" spans="1:4" ht="16.5" thickBot="1" x14ac:dyDescent="0.3">
      <c r="A94" s="13"/>
      <c r="B94" s="48" t="s">
        <v>177</v>
      </c>
      <c r="C94" s="49"/>
      <c r="D94" s="49"/>
    </row>
    <row r="95" spans="1:4" ht="16.5" thickBot="1" x14ac:dyDescent="0.3">
      <c r="A95" s="50" t="s">
        <v>11</v>
      </c>
      <c r="B95" s="51" t="s">
        <v>344</v>
      </c>
      <c r="C95" s="52">
        <v>127493988</v>
      </c>
      <c r="D95" s="52">
        <f>SUM(D96:D100)</f>
        <v>146668122</v>
      </c>
    </row>
    <row r="96" spans="1:4" ht="15.75" x14ac:dyDescent="0.25">
      <c r="A96" s="53" t="s">
        <v>13</v>
      </c>
      <c r="B96" s="54" t="s">
        <v>178</v>
      </c>
      <c r="C96" s="55">
        <v>44105514</v>
      </c>
      <c r="D96" s="55">
        <v>53386314</v>
      </c>
    </row>
    <row r="97" spans="1:4" ht="15.75" x14ac:dyDescent="0.25">
      <c r="A97" s="27" t="s">
        <v>15</v>
      </c>
      <c r="B97" s="56" t="s">
        <v>179</v>
      </c>
      <c r="C97" s="29">
        <v>6459949</v>
      </c>
      <c r="D97" s="29">
        <v>7487483</v>
      </c>
    </row>
    <row r="98" spans="1:4" ht="15.75" x14ac:dyDescent="0.25">
      <c r="A98" s="27" t="s">
        <v>17</v>
      </c>
      <c r="B98" s="56" t="s">
        <v>180</v>
      </c>
      <c r="C98" s="33">
        <v>63169801</v>
      </c>
      <c r="D98" s="33">
        <v>68699507</v>
      </c>
    </row>
    <row r="99" spans="1:4" ht="15.75" x14ac:dyDescent="0.25">
      <c r="A99" s="27" t="s">
        <v>19</v>
      </c>
      <c r="B99" s="57" t="s">
        <v>181</v>
      </c>
      <c r="C99" s="33">
        <v>9224928</v>
      </c>
      <c r="D99" s="33">
        <v>9224928</v>
      </c>
    </row>
    <row r="100" spans="1:4" ht="15.75" x14ac:dyDescent="0.25">
      <c r="A100" s="27" t="s">
        <v>182</v>
      </c>
      <c r="B100" s="58" t="s">
        <v>183</v>
      </c>
      <c r="C100" s="33">
        <v>4533796</v>
      </c>
      <c r="D100" s="33">
        <v>7869890</v>
      </c>
    </row>
    <row r="101" spans="1:4" ht="15.75" x14ac:dyDescent="0.25">
      <c r="A101" s="27" t="s">
        <v>23</v>
      </c>
      <c r="B101" s="56" t="s">
        <v>184</v>
      </c>
      <c r="C101" s="33"/>
      <c r="D101" s="33"/>
    </row>
    <row r="102" spans="1:4" ht="15.75" x14ac:dyDescent="0.25">
      <c r="A102" s="27" t="s">
        <v>185</v>
      </c>
      <c r="B102" s="59" t="s">
        <v>186</v>
      </c>
      <c r="C102" s="33"/>
      <c r="D102" s="33"/>
    </row>
    <row r="103" spans="1:4" ht="15.75" x14ac:dyDescent="0.25">
      <c r="A103" s="27" t="s">
        <v>187</v>
      </c>
      <c r="B103" s="59" t="s">
        <v>188</v>
      </c>
      <c r="C103" s="33"/>
      <c r="D103" s="33"/>
    </row>
    <row r="104" spans="1:4" ht="15.75" x14ac:dyDescent="0.25">
      <c r="A104" s="27" t="s">
        <v>189</v>
      </c>
      <c r="B104" s="59" t="s">
        <v>190</v>
      </c>
      <c r="C104" s="33"/>
      <c r="D104" s="33"/>
    </row>
    <row r="105" spans="1:4" ht="17.25" customHeight="1" x14ac:dyDescent="0.25">
      <c r="A105" s="27" t="s">
        <v>191</v>
      </c>
      <c r="B105" s="60" t="s">
        <v>192</v>
      </c>
      <c r="C105" s="33"/>
      <c r="D105" s="33"/>
    </row>
    <row r="106" spans="1:4" ht="33.75" customHeight="1" x14ac:dyDescent="0.25">
      <c r="A106" s="27" t="s">
        <v>193</v>
      </c>
      <c r="B106" s="60" t="s">
        <v>194</v>
      </c>
      <c r="C106" s="33"/>
      <c r="D106" s="33"/>
    </row>
    <row r="107" spans="1:4" ht="15.75" x14ac:dyDescent="0.25">
      <c r="A107" s="27" t="s">
        <v>195</v>
      </c>
      <c r="B107" s="59" t="s">
        <v>196</v>
      </c>
      <c r="C107" s="33">
        <v>4437796</v>
      </c>
      <c r="D107" s="33">
        <v>5323790</v>
      </c>
    </row>
    <row r="108" spans="1:4" ht="15.75" x14ac:dyDescent="0.25">
      <c r="A108" s="27" t="s">
        <v>197</v>
      </c>
      <c r="B108" s="59" t="s">
        <v>198</v>
      </c>
      <c r="C108" s="33"/>
      <c r="D108" s="33"/>
    </row>
    <row r="109" spans="1:4" ht="31.5" x14ac:dyDescent="0.25">
      <c r="A109" s="27" t="s">
        <v>199</v>
      </c>
      <c r="B109" s="60" t="s">
        <v>200</v>
      </c>
      <c r="C109" s="33"/>
      <c r="D109" s="33"/>
    </row>
    <row r="110" spans="1:4" ht="15.75" x14ac:dyDescent="0.25">
      <c r="A110" s="61" t="s">
        <v>201</v>
      </c>
      <c r="B110" s="62" t="s">
        <v>202</v>
      </c>
      <c r="C110" s="33"/>
      <c r="D110" s="33"/>
    </row>
    <row r="111" spans="1:4" ht="15.75" x14ac:dyDescent="0.25">
      <c r="A111" s="27" t="s">
        <v>203</v>
      </c>
      <c r="B111" s="62" t="s">
        <v>204</v>
      </c>
      <c r="C111" s="33"/>
      <c r="D111" s="33"/>
    </row>
    <row r="112" spans="1:4" ht="31.5" x14ac:dyDescent="0.25">
      <c r="A112" s="27" t="s">
        <v>205</v>
      </c>
      <c r="B112" s="60" t="s">
        <v>206</v>
      </c>
      <c r="C112" s="29">
        <v>96000</v>
      </c>
      <c r="D112" s="29">
        <v>2546100</v>
      </c>
    </row>
    <row r="113" spans="1:4" ht="15.75" x14ac:dyDescent="0.25">
      <c r="A113" s="27" t="s">
        <v>207</v>
      </c>
      <c r="B113" s="57" t="s">
        <v>208</v>
      </c>
      <c r="C113" s="29"/>
      <c r="D113" s="29"/>
    </row>
    <row r="114" spans="1:4" ht="15.75" x14ac:dyDescent="0.25">
      <c r="A114" s="30" t="s">
        <v>209</v>
      </c>
      <c r="B114" s="56" t="s">
        <v>210</v>
      </c>
      <c r="C114" s="33"/>
      <c r="D114" s="33"/>
    </row>
    <row r="115" spans="1:4" ht="16.5" thickBot="1" x14ac:dyDescent="0.3">
      <c r="A115" s="63" t="s">
        <v>211</v>
      </c>
      <c r="B115" s="64" t="s">
        <v>212</v>
      </c>
      <c r="C115" s="65"/>
      <c r="D115" s="65"/>
    </row>
    <row r="116" spans="1:4" ht="16.5" thickBot="1" x14ac:dyDescent="0.3">
      <c r="A116" s="21" t="s">
        <v>25</v>
      </c>
      <c r="B116" s="66" t="s">
        <v>345</v>
      </c>
      <c r="C116" s="23">
        <v>42940861</v>
      </c>
      <c r="D116" s="23">
        <f>SUM(D117+D119+D121)</f>
        <v>43678862</v>
      </c>
    </row>
    <row r="117" spans="1:4" ht="15.75" x14ac:dyDescent="0.25">
      <c r="A117" s="24" t="s">
        <v>27</v>
      </c>
      <c r="B117" s="56" t="s">
        <v>213</v>
      </c>
      <c r="C117" s="26">
        <v>13067854</v>
      </c>
      <c r="D117" s="26">
        <v>14134579</v>
      </c>
    </row>
    <row r="118" spans="1:4" ht="15.75" x14ac:dyDescent="0.25">
      <c r="A118" s="24" t="s">
        <v>29</v>
      </c>
      <c r="B118" s="67" t="s">
        <v>214</v>
      </c>
      <c r="C118" s="26">
        <v>8432144</v>
      </c>
      <c r="D118" s="26">
        <v>8848947</v>
      </c>
    </row>
    <row r="119" spans="1:4" ht="15.75" x14ac:dyDescent="0.25">
      <c r="A119" s="24" t="s">
        <v>31</v>
      </c>
      <c r="B119" s="67" t="s">
        <v>215</v>
      </c>
      <c r="C119" s="29">
        <v>29873007</v>
      </c>
      <c r="D119" s="29">
        <v>29544283</v>
      </c>
    </row>
    <row r="120" spans="1:4" ht="15.75" x14ac:dyDescent="0.25">
      <c r="A120" s="24" t="s">
        <v>33</v>
      </c>
      <c r="B120" s="67" t="s">
        <v>216</v>
      </c>
      <c r="C120" s="68">
        <v>25414007</v>
      </c>
      <c r="D120" s="68">
        <v>25414007</v>
      </c>
    </row>
    <row r="121" spans="1:4" ht="15.75" x14ac:dyDescent="0.25">
      <c r="A121" s="24" t="s">
        <v>35</v>
      </c>
      <c r="B121" s="69" t="s">
        <v>217</v>
      </c>
      <c r="C121" s="68">
        <f>SUM(C122:C129)</f>
        <v>0</v>
      </c>
      <c r="D121" s="68">
        <f>SUM(D122:D129)</f>
        <v>0</v>
      </c>
    </row>
    <row r="122" spans="1:4" ht="31.5" x14ac:dyDescent="0.25">
      <c r="A122" s="24" t="s">
        <v>37</v>
      </c>
      <c r="B122" s="70" t="s">
        <v>218</v>
      </c>
      <c r="C122" s="68"/>
      <c r="D122" s="68"/>
    </row>
    <row r="123" spans="1:4" ht="31.5" x14ac:dyDescent="0.25">
      <c r="A123" s="24" t="s">
        <v>219</v>
      </c>
      <c r="B123" s="71" t="s">
        <v>220</v>
      </c>
      <c r="C123" s="68"/>
      <c r="D123" s="68"/>
    </row>
    <row r="124" spans="1:4" ht="31.5" x14ac:dyDescent="0.25">
      <c r="A124" s="24" t="s">
        <v>221</v>
      </c>
      <c r="B124" s="60" t="s">
        <v>194</v>
      </c>
      <c r="C124" s="68"/>
      <c r="D124" s="68"/>
    </row>
    <row r="125" spans="1:4" ht="15.75" x14ac:dyDescent="0.25">
      <c r="A125" s="24" t="s">
        <v>222</v>
      </c>
      <c r="B125" s="60" t="s">
        <v>223</v>
      </c>
      <c r="C125" s="68"/>
      <c r="D125" s="68"/>
    </row>
    <row r="126" spans="1:4" ht="15.75" x14ac:dyDescent="0.25">
      <c r="A126" s="24" t="s">
        <v>224</v>
      </c>
      <c r="B126" s="60" t="s">
        <v>225</v>
      </c>
      <c r="C126" s="68"/>
      <c r="D126" s="68"/>
    </row>
    <row r="127" spans="1:4" ht="31.5" x14ac:dyDescent="0.25">
      <c r="A127" s="24" t="s">
        <v>226</v>
      </c>
      <c r="B127" s="60" t="s">
        <v>200</v>
      </c>
      <c r="C127" s="68"/>
      <c r="D127" s="68"/>
    </row>
    <row r="128" spans="1:4" ht="15.75" x14ac:dyDescent="0.25">
      <c r="A128" s="24" t="s">
        <v>227</v>
      </c>
      <c r="B128" s="60" t="s">
        <v>228</v>
      </c>
      <c r="C128" s="68"/>
      <c r="D128" s="68"/>
    </row>
    <row r="129" spans="1:4" ht="32.25" thickBot="1" x14ac:dyDescent="0.3">
      <c r="A129" s="61" t="s">
        <v>229</v>
      </c>
      <c r="B129" s="60" t="s">
        <v>230</v>
      </c>
      <c r="C129" s="72"/>
      <c r="D129" s="72"/>
    </row>
    <row r="130" spans="1:4" ht="16.5" thickBot="1" x14ac:dyDescent="0.3">
      <c r="A130" s="21" t="s">
        <v>39</v>
      </c>
      <c r="B130" s="22" t="s">
        <v>231</v>
      </c>
      <c r="C130" s="23">
        <f>SUM(C116+C95)</f>
        <v>170434849</v>
      </c>
      <c r="D130" s="23">
        <f>SUM(D116+D95)</f>
        <v>190346984</v>
      </c>
    </row>
    <row r="131" spans="1:4" ht="32.25" thickBot="1" x14ac:dyDescent="0.3">
      <c r="A131" s="21" t="s">
        <v>232</v>
      </c>
      <c r="B131" s="22" t="s">
        <v>233</v>
      </c>
      <c r="C131" s="23">
        <f>C132+C133+C134</f>
        <v>0</v>
      </c>
      <c r="D131" s="23">
        <f>D132+D133+D134</f>
        <v>0</v>
      </c>
    </row>
    <row r="132" spans="1:4" ht="15.75" x14ac:dyDescent="0.25">
      <c r="A132" s="24" t="s">
        <v>55</v>
      </c>
      <c r="B132" s="73" t="s">
        <v>234</v>
      </c>
      <c r="C132" s="68"/>
      <c r="D132" s="68"/>
    </row>
    <row r="133" spans="1:4" ht="15.75" x14ac:dyDescent="0.25">
      <c r="A133" s="24" t="s">
        <v>63</v>
      </c>
      <c r="B133" s="73" t="s">
        <v>235</v>
      </c>
      <c r="C133" s="68"/>
      <c r="D133" s="68"/>
    </row>
    <row r="134" spans="1:4" ht="16.5" thickBot="1" x14ac:dyDescent="0.3">
      <c r="A134" s="61" t="s">
        <v>65</v>
      </c>
      <c r="B134" s="74" t="s">
        <v>236</v>
      </c>
      <c r="C134" s="68"/>
      <c r="D134" s="68"/>
    </row>
    <row r="135" spans="1:4" ht="16.5" thickBot="1" x14ac:dyDescent="0.3">
      <c r="A135" s="21" t="s">
        <v>69</v>
      </c>
      <c r="B135" s="22" t="s">
        <v>237</v>
      </c>
      <c r="C135" s="23">
        <f>C136+C137+C138+C139+C140+C141</f>
        <v>0</v>
      </c>
      <c r="D135" s="23">
        <f>D136+D137+D138+D139+D140+D141</f>
        <v>0</v>
      </c>
    </row>
    <row r="136" spans="1:4" ht="15.75" x14ac:dyDescent="0.25">
      <c r="A136" s="24" t="s">
        <v>71</v>
      </c>
      <c r="B136" s="73" t="s">
        <v>238</v>
      </c>
      <c r="C136" s="68"/>
      <c r="D136" s="68"/>
    </row>
    <row r="137" spans="1:4" ht="15.75" x14ac:dyDescent="0.25">
      <c r="A137" s="24" t="s">
        <v>73</v>
      </c>
      <c r="B137" s="73" t="s">
        <v>239</v>
      </c>
      <c r="C137" s="68"/>
      <c r="D137" s="68"/>
    </row>
    <row r="138" spans="1:4" ht="15.75" x14ac:dyDescent="0.25">
      <c r="A138" s="24" t="s">
        <v>75</v>
      </c>
      <c r="B138" s="73" t="s">
        <v>240</v>
      </c>
      <c r="C138" s="68"/>
      <c r="D138" s="68"/>
    </row>
    <row r="139" spans="1:4" ht="15.75" x14ac:dyDescent="0.25">
      <c r="A139" s="24" t="s">
        <v>77</v>
      </c>
      <c r="B139" s="73" t="s">
        <v>241</v>
      </c>
      <c r="C139" s="68"/>
      <c r="D139" s="68"/>
    </row>
    <row r="140" spans="1:4" ht="15.75" x14ac:dyDescent="0.25">
      <c r="A140" s="24" t="s">
        <v>79</v>
      </c>
      <c r="B140" s="73" t="s">
        <v>242</v>
      </c>
      <c r="C140" s="68"/>
      <c r="D140" s="68"/>
    </row>
    <row r="141" spans="1:4" ht="16.5" thickBot="1" x14ac:dyDescent="0.3">
      <c r="A141" s="61" t="s">
        <v>81</v>
      </c>
      <c r="B141" s="74" t="s">
        <v>243</v>
      </c>
      <c r="C141" s="68"/>
      <c r="D141" s="68"/>
    </row>
    <row r="142" spans="1:4" ht="16.5" thickBot="1" x14ac:dyDescent="0.3">
      <c r="A142" s="21" t="s">
        <v>93</v>
      </c>
      <c r="B142" s="22" t="s">
        <v>244</v>
      </c>
      <c r="C142" s="23">
        <f>C143+C144+C146+C147+C145</f>
        <v>1024038</v>
      </c>
      <c r="D142" s="23">
        <f>D143+D144+D146+D147+D145</f>
        <v>1024038</v>
      </c>
    </row>
    <row r="143" spans="1:4" ht="15.75" x14ac:dyDescent="0.25">
      <c r="A143" s="24" t="s">
        <v>95</v>
      </c>
      <c r="B143" s="73" t="s">
        <v>245</v>
      </c>
      <c r="C143" s="68"/>
      <c r="D143" s="68"/>
    </row>
    <row r="144" spans="1:4" ht="15.75" x14ac:dyDescent="0.25">
      <c r="A144" s="24" t="s">
        <v>97</v>
      </c>
      <c r="B144" s="73" t="s">
        <v>246</v>
      </c>
      <c r="C144" s="68">
        <v>1024038</v>
      </c>
      <c r="D144" s="68">
        <v>1024038</v>
      </c>
    </row>
    <row r="145" spans="1:4" ht="15.75" x14ac:dyDescent="0.25">
      <c r="A145" s="24" t="s">
        <v>99</v>
      </c>
      <c r="B145" s="73" t="s">
        <v>247</v>
      </c>
      <c r="C145" s="68"/>
      <c r="D145" s="68"/>
    </row>
    <row r="146" spans="1:4" ht="15.75" x14ac:dyDescent="0.25">
      <c r="A146" s="24" t="s">
        <v>101</v>
      </c>
      <c r="B146" s="73" t="s">
        <v>248</v>
      </c>
      <c r="C146" s="68"/>
      <c r="D146" s="68"/>
    </row>
    <row r="147" spans="1:4" ht="16.5" thickBot="1" x14ac:dyDescent="0.3">
      <c r="A147" s="61" t="s">
        <v>103</v>
      </c>
      <c r="B147" s="74" t="s">
        <v>249</v>
      </c>
      <c r="C147" s="68"/>
      <c r="D147" s="68"/>
    </row>
    <row r="148" spans="1:4" ht="16.5" thickBot="1" x14ac:dyDescent="0.3">
      <c r="A148" s="21" t="s">
        <v>250</v>
      </c>
      <c r="B148" s="22" t="s">
        <v>251</v>
      </c>
      <c r="C148" s="75">
        <f>C149+C150+C151+C152+C153</f>
        <v>0</v>
      </c>
      <c r="D148" s="75">
        <f>D149+D150+D151+D152+D153</f>
        <v>0</v>
      </c>
    </row>
    <row r="149" spans="1:4" ht="15.75" x14ac:dyDescent="0.25">
      <c r="A149" s="24" t="s">
        <v>107</v>
      </c>
      <c r="B149" s="73" t="s">
        <v>252</v>
      </c>
      <c r="C149" s="68"/>
      <c r="D149" s="68"/>
    </row>
    <row r="150" spans="1:4" ht="15.75" x14ac:dyDescent="0.25">
      <c r="A150" s="24" t="s">
        <v>109</v>
      </c>
      <c r="B150" s="73" t="s">
        <v>253</v>
      </c>
      <c r="C150" s="68"/>
      <c r="D150" s="68"/>
    </row>
    <row r="151" spans="1:4" ht="15.75" x14ac:dyDescent="0.25">
      <c r="A151" s="24" t="s">
        <v>111</v>
      </c>
      <c r="B151" s="73" t="s">
        <v>254</v>
      </c>
      <c r="C151" s="68"/>
      <c r="D151" s="68"/>
    </row>
    <row r="152" spans="1:4" ht="31.5" x14ac:dyDescent="0.25">
      <c r="A152" s="24" t="s">
        <v>113</v>
      </c>
      <c r="B152" s="73" t="s">
        <v>255</v>
      </c>
      <c r="C152" s="68"/>
      <c r="D152" s="68"/>
    </row>
    <row r="153" spans="1:4" ht="16.5" thickBot="1" x14ac:dyDescent="0.3">
      <c r="A153" s="61" t="s">
        <v>256</v>
      </c>
      <c r="B153" s="74" t="s">
        <v>257</v>
      </c>
      <c r="C153" s="72"/>
      <c r="D153" s="72"/>
    </row>
    <row r="154" spans="1:4" ht="16.5" thickBot="1" x14ac:dyDescent="0.3">
      <c r="A154" s="76" t="s">
        <v>115</v>
      </c>
      <c r="B154" s="22" t="s">
        <v>258</v>
      </c>
      <c r="C154" s="75"/>
      <c r="D154" s="75"/>
    </row>
    <row r="155" spans="1:4" ht="16.5" thickBot="1" x14ac:dyDescent="0.3">
      <c r="A155" s="76" t="s">
        <v>125</v>
      </c>
      <c r="B155" s="22" t="s">
        <v>259</v>
      </c>
      <c r="C155" s="75"/>
      <c r="D155" s="75"/>
    </row>
    <row r="156" spans="1:4" ht="16.5" thickBot="1" x14ac:dyDescent="0.3">
      <c r="A156" s="21" t="s">
        <v>260</v>
      </c>
      <c r="B156" s="22" t="s">
        <v>261</v>
      </c>
      <c r="C156" s="77">
        <f>C131+C135+C142+C148+C154+C155</f>
        <v>1024038</v>
      </c>
      <c r="D156" s="77">
        <f>D131+D135+D142+D148+D154+D155</f>
        <v>1024038</v>
      </c>
    </row>
    <row r="157" spans="1:4" ht="16.5" thickBot="1" x14ac:dyDescent="0.3">
      <c r="A157" s="78" t="s">
        <v>262</v>
      </c>
      <c r="B157" s="79" t="s">
        <v>263</v>
      </c>
      <c r="C157" s="77">
        <v>171458887</v>
      </c>
      <c r="D157" s="77">
        <f>SUM(D130+D142)</f>
        <v>191371022</v>
      </c>
    </row>
    <row r="158" spans="1:4" ht="15.75" x14ac:dyDescent="0.25">
      <c r="A158" s="80"/>
      <c r="B158" s="81"/>
      <c r="C158" s="82"/>
    </row>
    <row r="160" spans="1:4" x14ac:dyDescent="0.25">
      <c r="A160" s="225" t="s">
        <v>381</v>
      </c>
      <c r="B160" s="225"/>
      <c r="C160" s="225"/>
    </row>
    <row r="161" spans="1:4" ht="15.75" thickBot="1" x14ac:dyDescent="0.3">
      <c r="A161" s="226"/>
      <c r="B161" s="226"/>
      <c r="C161" s="136"/>
    </row>
    <row r="162" spans="1:4" ht="29.25" thickBot="1" x14ac:dyDescent="0.3">
      <c r="A162" s="137">
        <v>1</v>
      </c>
      <c r="B162" s="138" t="s">
        <v>382</v>
      </c>
      <c r="C162" s="139">
        <f>C67-C130</f>
        <v>-37640203</v>
      </c>
      <c r="D162" s="139">
        <f>D67-D130</f>
        <v>-38922309</v>
      </c>
    </row>
    <row r="163" spans="1:4" ht="29.25" thickBot="1" x14ac:dyDescent="0.3">
      <c r="A163" s="137" t="s">
        <v>25</v>
      </c>
      <c r="B163" s="138" t="s">
        <v>383</v>
      </c>
      <c r="C163" s="139">
        <f>C91-C156</f>
        <v>37640203</v>
      </c>
      <c r="D163" s="139">
        <f>D91-D156</f>
        <v>38922309</v>
      </c>
    </row>
    <row r="164" spans="1:4" x14ac:dyDescent="0.25">
      <c r="A164" s="140"/>
      <c r="B164" s="141"/>
      <c r="C164" s="142"/>
    </row>
    <row r="165" spans="1:4" ht="15.75" thickBot="1" x14ac:dyDescent="0.3">
      <c r="A165" s="143"/>
      <c r="B165" s="144"/>
      <c r="C165" s="145"/>
    </row>
    <row r="166" spans="1:4" ht="15.75" thickBot="1" x14ac:dyDescent="0.3">
      <c r="A166" s="146" t="s">
        <v>264</v>
      </c>
      <c r="B166" s="147"/>
      <c r="C166" s="148">
        <v>40</v>
      </c>
      <c r="D166" s="148">
        <v>38</v>
      </c>
    </row>
    <row r="167" spans="1:4" ht="15.75" thickBot="1" x14ac:dyDescent="0.3">
      <c r="A167" s="146" t="s">
        <v>384</v>
      </c>
      <c r="B167" s="147"/>
      <c r="C167" s="148">
        <v>33</v>
      </c>
      <c r="D167" s="148">
        <v>29</v>
      </c>
    </row>
  </sheetData>
  <mergeCells count="6">
    <mergeCell ref="A160:C160"/>
    <mergeCell ref="A161:B161"/>
    <mergeCell ref="A1:D1"/>
    <mergeCell ref="A2:D2"/>
    <mergeCell ref="A3:D3"/>
    <mergeCell ref="C6:D6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61"/>
  <sheetViews>
    <sheetView view="pageBreakPreview" zoomScale="89" zoomScaleNormal="100" zoomScaleSheetLayoutView="89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8.28515625" customWidth="1"/>
  </cols>
  <sheetData>
    <row r="1" spans="1:4" ht="15.75" x14ac:dyDescent="0.25">
      <c r="A1" s="223" t="s">
        <v>372</v>
      </c>
      <c r="B1" s="223"/>
      <c r="C1" s="223"/>
      <c r="D1" s="223"/>
    </row>
    <row r="2" spans="1:4" ht="15" customHeight="1" x14ac:dyDescent="0.25">
      <c r="A2" s="222" t="s">
        <v>444</v>
      </c>
      <c r="B2" s="222"/>
      <c r="C2" s="222"/>
      <c r="D2" s="222"/>
    </row>
    <row r="3" spans="1:4" ht="15" customHeight="1" x14ac:dyDescent="0.25">
      <c r="A3" s="222" t="s">
        <v>490</v>
      </c>
      <c r="B3" s="222"/>
      <c r="C3" s="222"/>
      <c r="D3" s="222"/>
    </row>
    <row r="4" spans="1:4" ht="16.5" thickBot="1" x14ac:dyDescent="0.3">
      <c r="A4" s="88"/>
      <c r="B4" s="88"/>
      <c r="C4" s="88"/>
    </row>
    <row r="5" spans="1:4" ht="15.75" x14ac:dyDescent="0.25">
      <c r="A5" s="7" t="s">
        <v>0</v>
      </c>
      <c r="B5" s="8" t="s">
        <v>1</v>
      </c>
      <c r="C5" s="9"/>
      <c r="D5" s="9"/>
    </row>
    <row r="6" spans="1:4" ht="32.25" thickBot="1" x14ac:dyDescent="0.3">
      <c r="A6" s="91" t="s">
        <v>2</v>
      </c>
      <c r="B6" s="89" t="s">
        <v>269</v>
      </c>
      <c r="C6" s="11"/>
      <c r="D6" s="11"/>
    </row>
    <row r="7" spans="1:4" ht="16.5" thickBot="1" x14ac:dyDescent="0.3">
      <c r="A7" s="132"/>
      <c r="B7" s="12"/>
      <c r="C7" s="227" t="s">
        <v>379</v>
      </c>
      <c r="D7" s="227"/>
    </row>
    <row r="8" spans="1:4" ht="32.25" thickBot="1" x14ac:dyDescent="0.3">
      <c r="A8" s="13" t="s">
        <v>4</v>
      </c>
      <c r="B8" s="14" t="s">
        <v>5</v>
      </c>
      <c r="C8" s="90" t="s">
        <v>469</v>
      </c>
      <c r="D8" s="90" t="s">
        <v>470</v>
      </c>
    </row>
    <row r="9" spans="1:4" ht="16.5" thickBot="1" x14ac:dyDescent="0.3">
      <c r="A9" s="15" t="s">
        <v>7</v>
      </c>
      <c r="B9" s="16" t="s">
        <v>8</v>
      </c>
      <c r="C9" s="17" t="s">
        <v>9</v>
      </c>
      <c r="D9" s="17" t="s">
        <v>273</v>
      </c>
    </row>
    <row r="10" spans="1:4" ht="16.5" thickBot="1" x14ac:dyDescent="0.3">
      <c r="A10" s="18"/>
      <c r="B10" s="19" t="s">
        <v>10</v>
      </c>
      <c r="C10" s="20"/>
      <c r="D10" s="20"/>
    </row>
    <row r="11" spans="1:4" ht="16.5" thickBot="1" x14ac:dyDescent="0.3">
      <c r="A11" s="21" t="s">
        <v>11</v>
      </c>
      <c r="B11" s="22" t="s">
        <v>12</v>
      </c>
      <c r="C11" s="23">
        <f>SUM(C12:C17)</f>
        <v>25600949</v>
      </c>
      <c r="D11" s="23">
        <f>SUM(D12:D17)</f>
        <v>32818562</v>
      </c>
    </row>
    <row r="12" spans="1:4" ht="15.75" x14ac:dyDescent="0.25">
      <c r="A12" s="24" t="s">
        <v>13</v>
      </c>
      <c r="B12" s="25" t="s">
        <v>14</v>
      </c>
      <c r="C12" s="26">
        <v>10232461</v>
      </c>
      <c r="D12" s="26">
        <f>SUM([1]Munka1!$C$28)</f>
        <v>10232461</v>
      </c>
    </row>
    <row r="13" spans="1:4" ht="17.25" customHeight="1" x14ac:dyDescent="0.25">
      <c r="A13" s="27" t="s">
        <v>15</v>
      </c>
      <c r="B13" s="28" t="s">
        <v>16</v>
      </c>
      <c r="C13" s="29">
        <v>0</v>
      </c>
      <c r="D13" s="29"/>
    </row>
    <row r="14" spans="1:4" ht="15.75" x14ac:dyDescent="0.25">
      <c r="A14" s="27" t="s">
        <v>17</v>
      </c>
      <c r="B14" s="28" t="s">
        <v>18</v>
      </c>
      <c r="C14" s="29">
        <v>13568488</v>
      </c>
      <c r="D14" s="29">
        <v>15175881</v>
      </c>
    </row>
    <row r="15" spans="1:4" ht="15.75" x14ac:dyDescent="0.25">
      <c r="A15" s="27" t="s">
        <v>19</v>
      </c>
      <c r="B15" s="28" t="s">
        <v>20</v>
      </c>
      <c r="C15" s="29">
        <v>1800000</v>
      </c>
      <c r="D15" s="29">
        <f>SUM([1]Munka1!$C$30)</f>
        <v>1800000</v>
      </c>
    </row>
    <row r="16" spans="1:4" ht="15.75" x14ac:dyDescent="0.25">
      <c r="A16" s="27" t="s">
        <v>21</v>
      </c>
      <c r="B16" s="28" t="s">
        <v>22</v>
      </c>
      <c r="C16" s="29"/>
      <c r="D16" s="29">
        <v>5589060</v>
      </c>
    </row>
    <row r="17" spans="1:4" ht="16.5" thickBot="1" x14ac:dyDescent="0.3">
      <c r="A17" s="30" t="s">
        <v>23</v>
      </c>
      <c r="B17" s="31" t="s">
        <v>24</v>
      </c>
      <c r="C17" s="29"/>
      <c r="D17" s="29">
        <v>21160</v>
      </c>
    </row>
    <row r="18" spans="1:4" ht="32.25" thickBot="1" x14ac:dyDescent="0.3">
      <c r="A18" s="21" t="s">
        <v>25</v>
      </c>
      <c r="B18" s="32" t="s">
        <v>26</v>
      </c>
      <c r="C18" s="23">
        <v>60297739</v>
      </c>
      <c r="D18" s="23">
        <f>SUM(D23)</f>
        <v>78343671</v>
      </c>
    </row>
    <row r="19" spans="1:4" ht="15.75" x14ac:dyDescent="0.25">
      <c r="A19" s="24" t="s">
        <v>27</v>
      </c>
      <c r="B19" s="25" t="s">
        <v>28</v>
      </c>
      <c r="C19" s="26"/>
      <c r="D19" s="26"/>
    </row>
    <row r="20" spans="1:4" ht="18" customHeight="1" x14ac:dyDescent="0.25">
      <c r="A20" s="27" t="s">
        <v>29</v>
      </c>
      <c r="B20" s="28" t="s">
        <v>30</v>
      </c>
      <c r="C20" s="29"/>
      <c r="D20" s="29"/>
    </row>
    <row r="21" spans="1:4" ht="15.75" x14ac:dyDescent="0.25">
      <c r="A21" s="27" t="s">
        <v>31</v>
      </c>
      <c r="B21" s="28" t="s">
        <v>32</v>
      </c>
      <c r="C21" s="29"/>
      <c r="D21" s="29"/>
    </row>
    <row r="22" spans="1:4" ht="15.75" x14ac:dyDescent="0.25">
      <c r="A22" s="27" t="s">
        <v>33</v>
      </c>
      <c r="B22" s="28" t="s">
        <v>34</v>
      </c>
      <c r="C22" s="29"/>
      <c r="D22" s="29"/>
    </row>
    <row r="23" spans="1:4" ht="15.75" x14ac:dyDescent="0.25">
      <c r="A23" s="27" t="s">
        <v>35</v>
      </c>
      <c r="B23" s="28" t="s">
        <v>36</v>
      </c>
      <c r="C23" s="29">
        <v>60297739</v>
      </c>
      <c r="D23" s="29">
        <v>78343671</v>
      </c>
    </row>
    <row r="24" spans="1:4" ht="16.5" thickBot="1" x14ac:dyDescent="0.3">
      <c r="A24" s="30" t="s">
        <v>37</v>
      </c>
      <c r="B24" s="31" t="s">
        <v>38</v>
      </c>
      <c r="C24" s="33">
        <v>34712894</v>
      </c>
      <c r="D24" s="33">
        <v>43379934</v>
      </c>
    </row>
    <row r="25" spans="1:4" ht="32.25" thickBot="1" x14ac:dyDescent="0.3">
      <c r="A25" s="21" t="s">
        <v>39</v>
      </c>
      <c r="B25" s="22" t="s">
        <v>40</v>
      </c>
      <c r="C25" s="23">
        <v>35275713</v>
      </c>
      <c r="D25" s="23">
        <f>SUM(D26:D30)</f>
        <v>28662197</v>
      </c>
    </row>
    <row r="26" spans="1:4" ht="15.75" x14ac:dyDescent="0.25">
      <c r="A26" s="24" t="s">
        <v>41</v>
      </c>
      <c r="B26" s="25" t="s">
        <v>42</v>
      </c>
      <c r="C26" s="26"/>
      <c r="D26" s="26"/>
    </row>
    <row r="27" spans="1:4" ht="15.75" x14ac:dyDescent="0.25">
      <c r="A27" s="27" t="s">
        <v>43</v>
      </c>
      <c r="B27" s="28" t="s">
        <v>44</v>
      </c>
      <c r="C27" s="29"/>
      <c r="D27" s="29"/>
    </row>
    <row r="28" spans="1:4" ht="31.5" x14ac:dyDescent="0.25">
      <c r="A28" s="27" t="s">
        <v>45</v>
      </c>
      <c r="B28" s="28" t="s">
        <v>46</v>
      </c>
      <c r="C28" s="29"/>
      <c r="D28" s="29"/>
    </row>
    <row r="29" spans="1:4" ht="31.5" x14ac:dyDescent="0.25">
      <c r="A29" s="27" t="s">
        <v>47</v>
      </c>
      <c r="B29" s="28" t="s">
        <v>48</v>
      </c>
      <c r="C29" s="29"/>
      <c r="D29" s="29"/>
    </row>
    <row r="30" spans="1:4" ht="15.75" x14ac:dyDescent="0.25">
      <c r="A30" s="27" t="s">
        <v>49</v>
      </c>
      <c r="B30" s="28" t="s">
        <v>50</v>
      </c>
      <c r="C30" s="29">
        <v>35275713</v>
      </c>
      <c r="D30" s="29">
        <v>28662197</v>
      </c>
    </row>
    <row r="31" spans="1:4" ht="16.5" thickBot="1" x14ac:dyDescent="0.3">
      <c r="A31" s="30" t="s">
        <v>51</v>
      </c>
      <c r="B31" s="31" t="s">
        <v>52</v>
      </c>
      <c r="C31" s="33">
        <v>34937913</v>
      </c>
      <c r="D31" s="33">
        <v>21403786</v>
      </c>
    </row>
    <row r="32" spans="1:4" ht="16.5" thickBot="1" x14ac:dyDescent="0.3">
      <c r="A32" s="21" t="s">
        <v>53</v>
      </c>
      <c r="B32" s="22" t="s">
        <v>54</v>
      </c>
      <c r="C32" s="23">
        <f>9991634-96000</f>
        <v>9895634</v>
      </c>
      <c r="D32" s="23">
        <f>9829182-96000</f>
        <v>9733182</v>
      </c>
    </row>
    <row r="33" spans="1:4" ht="15.75" x14ac:dyDescent="0.25">
      <c r="A33" s="24" t="s">
        <v>55</v>
      </c>
      <c r="B33" s="25" t="s">
        <v>56</v>
      </c>
      <c r="C33" s="34">
        <f>SUM(C34:C36)</f>
        <v>9447980</v>
      </c>
      <c r="D33" s="34">
        <f>SUM(D34:D36)</f>
        <v>9336617</v>
      </c>
    </row>
    <row r="34" spans="1:4" ht="15.75" x14ac:dyDescent="0.25">
      <c r="A34" s="27" t="s">
        <v>57</v>
      </c>
      <c r="B34" s="28" t="s">
        <v>58</v>
      </c>
      <c r="C34" s="29">
        <v>383659</v>
      </c>
      <c r="D34" s="29">
        <v>906983</v>
      </c>
    </row>
    <row r="35" spans="1:4" ht="15.75" x14ac:dyDescent="0.25">
      <c r="A35" s="27" t="s">
        <v>59</v>
      </c>
      <c r="B35" s="28" t="s">
        <v>60</v>
      </c>
      <c r="C35" s="29"/>
      <c r="D35" s="29"/>
    </row>
    <row r="36" spans="1:4" ht="15.75" x14ac:dyDescent="0.25">
      <c r="A36" s="27" t="s">
        <v>61</v>
      </c>
      <c r="B36" s="35" t="s">
        <v>62</v>
      </c>
      <c r="C36" s="29">
        <f>9160321-96000</f>
        <v>9064321</v>
      </c>
      <c r="D36" s="29">
        <f>8525634-96000</f>
        <v>8429634</v>
      </c>
    </row>
    <row r="37" spans="1:4" ht="15.75" x14ac:dyDescent="0.25">
      <c r="A37" s="27" t="s">
        <v>63</v>
      </c>
      <c r="B37" s="28" t="s">
        <v>64</v>
      </c>
      <c r="C37" s="29">
        <v>336098</v>
      </c>
      <c r="D37" s="29">
        <v>285009</v>
      </c>
    </row>
    <row r="38" spans="1:4" ht="15.75" x14ac:dyDescent="0.25">
      <c r="A38" s="27" t="s">
        <v>65</v>
      </c>
      <c r="B38" s="28" t="s">
        <v>66</v>
      </c>
      <c r="C38" s="29"/>
      <c r="D38" s="29"/>
    </row>
    <row r="39" spans="1:4" ht="16.5" thickBot="1" x14ac:dyDescent="0.3">
      <c r="A39" s="30" t="s">
        <v>67</v>
      </c>
      <c r="B39" s="31" t="s">
        <v>68</v>
      </c>
      <c r="C39" s="33">
        <v>111556</v>
      </c>
      <c r="D39" s="33">
        <v>111556</v>
      </c>
    </row>
    <row r="40" spans="1:4" ht="16.5" thickBot="1" x14ac:dyDescent="0.3">
      <c r="A40" s="21" t="s">
        <v>69</v>
      </c>
      <c r="B40" s="22" t="s">
        <v>70</v>
      </c>
      <c r="C40" s="23">
        <v>1628611</v>
      </c>
      <c r="D40" s="23">
        <f>SUM(D41:D51)</f>
        <v>1041063</v>
      </c>
    </row>
    <row r="41" spans="1:4" ht="15.75" x14ac:dyDescent="0.25">
      <c r="A41" s="24" t="s">
        <v>71</v>
      </c>
      <c r="B41" s="25" t="s">
        <v>72</v>
      </c>
      <c r="C41" s="26">
        <v>201506</v>
      </c>
      <c r="D41" s="26">
        <v>189721</v>
      </c>
    </row>
    <row r="42" spans="1:4" ht="15.75" x14ac:dyDescent="0.25">
      <c r="A42" s="27" t="s">
        <v>73</v>
      </c>
      <c r="B42" s="28" t="s">
        <v>74</v>
      </c>
      <c r="C42" s="29">
        <v>25000</v>
      </c>
      <c r="D42" s="29">
        <v>5000</v>
      </c>
    </row>
    <row r="43" spans="1:4" ht="15.75" x14ac:dyDescent="0.25">
      <c r="A43" s="27" t="s">
        <v>75</v>
      </c>
      <c r="B43" s="28" t="s">
        <v>76</v>
      </c>
      <c r="C43" s="29"/>
      <c r="D43" s="29">
        <v>8000</v>
      </c>
    </row>
    <row r="44" spans="1:4" ht="15.75" x14ac:dyDescent="0.25">
      <c r="A44" s="27" t="s">
        <v>77</v>
      </c>
      <c r="B44" s="28" t="s">
        <v>78</v>
      </c>
      <c r="C44" s="29">
        <v>1166605</v>
      </c>
      <c r="D44" s="29">
        <v>516605</v>
      </c>
    </row>
    <row r="45" spans="1:4" ht="15.75" x14ac:dyDescent="0.25">
      <c r="A45" s="27" t="s">
        <v>79</v>
      </c>
      <c r="B45" s="28" t="s">
        <v>80</v>
      </c>
      <c r="C45" s="29">
        <v>235000</v>
      </c>
      <c r="D45" s="29">
        <f>SUM([1]Munka1!$C$41)</f>
        <v>235000</v>
      </c>
    </row>
    <row r="46" spans="1:4" ht="15.75" x14ac:dyDescent="0.25">
      <c r="A46" s="27" t="s">
        <v>81</v>
      </c>
      <c r="B46" s="28" t="s">
        <v>82</v>
      </c>
      <c r="C46" s="29"/>
      <c r="D46" s="29"/>
    </row>
    <row r="47" spans="1:4" ht="15.75" x14ac:dyDescent="0.25">
      <c r="A47" s="27" t="s">
        <v>83</v>
      </c>
      <c r="B47" s="28" t="s">
        <v>84</v>
      </c>
      <c r="C47" s="29"/>
      <c r="D47" s="29"/>
    </row>
    <row r="48" spans="1:4" ht="15.75" x14ac:dyDescent="0.25">
      <c r="A48" s="27" t="s">
        <v>85</v>
      </c>
      <c r="B48" s="28" t="s">
        <v>86</v>
      </c>
      <c r="C48" s="29">
        <v>500</v>
      </c>
      <c r="D48" s="29">
        <f>SUM([1]Munka1!$C$42)</f>
        <v>500</v>
      </c>
    </row>
    <row r="49" spans="1:4" ht="15.75" x14ac:dyDescent="0.25">
      <c r="A49" s="27" t="s">
        <v>87</v>
      </c>
      <c r="B49" s="28" t="s">
        <v>88</v>
      </c>
      <c r="C49" s="29"/>
      <c r="D49" s="29"/>
    </row>
    <row r="50" spans="1:4" ht="15.75" x14ac:dyDescent="0.25">
      <c r="A50" s="30" t="s">
        <v>89</v>
      </c>
      <c r="B50" s="31" t="s">
        <v>90</v>
      </c>
      <c r="C50" s="33"/>
      <c r="D50" s="33"/>
    </row>
    <row r="51" spans="1:4" ht="16.5" thickBot="1" x14ac:dyDescent="0.3">
      <c r="A51" s="30" t="s">
        <v>91</v>
      </c>
      <c r="B51" s="31" t="s">
        <v>92</v>
      </c>
      <c r="C51" s="33"/>
      <c r="D51" s="33">
        <v>86237</v>
      </c>
    </row>
    <row r="52" spans="1:4" ht="16.5" thickBot="1" x14ac:dyDescent="0.3">
      <c r="A52" s="21" t="s">
        <v>93</v>
      </c>
      <c r="B52" s="22" t="s">
        <v>94</v>
      </c>
      <c r="C52" s="23">
        <f>SUM(C53:C57)</f>
        <v>0</v>
      </c>
      <c r="D52" s="23">
        <f>SUM(D53:D57)</f>
        <v>650000</v>
      </c>
    </row>
    <row r="53" spans="1:4" ht="15.75" x14ac:dyDescent="0.25">
      <c r="A53" s="24" t="s">
        <v>95</v>
      </c>
      <c r="B53" s="25" t="s">
        <v>96</v>
      </c>
      <c r="C53" s="26"/>
      <c r="D53" s="26"/>
    </row>
    <row r="54" spans="1:4" ht="15.75" x14ac:dyDescent="0.25">
      <c r="A54" s="27" t="s">
        <v>97</v>
      </c>
      <c r="B54" s="28" t="s">
        <v>98</v>
      </c>
      <c r="C54" s="29"/>
      <c r="D54" s="29"/>
    </row>
    <row r="55" spans="1:4" ht="15.75" x14ac:dyDescent="0.25">
      <c r="A55" s="27" t="s">
        <v>99</v>
      </c>
      <c r="B55" s="28" t="s">
        <v>100</v>
      </c>
      <c r="C55" s="29"/>
      <c r="D55" s="29">
        <v>650000</v>
      </c>
    </row>
    <row r="56" spans="1:4" ht="15.75" x14ac:dyDescent="0.25">
      <c r="A56" s="27" t="s">
        <v>101</v>
      </c>
      <c r="B56" s="28" t="s">
        <v>102</v>
      </c>
      <c r="C56" s="29"/>
      <c r="D56" s="29"/>
    </row>
    <row r="57" spans="1:4" ht="16.5" thickBot="1" x14ac:dyDescent="0.3">
      <c r="A57" s="30" t="s">
        <v>103</v>
      </c>
      <c r="B57" s="31" t="s">
        <v>104</v>
      </c>
      <c r="C57" s="33"/>
      <c r="D57" s="33"/>
    </row>
    <row r="58" spans="1:4" ht="16.5" thickBot="1" x14ac:dyDescent="0.3">
      <c r="A58" s="21" t="s">
        <v>105</v>
      </c>
      <c r="B58" s="22" t="s">
        <v>106</v>
      </c>
      <c r="C58" s="23">
        <f>SUM(C59:C61)</f>
        <v>0</v>
      </c>
      <c r="D58" s="23">
        <f>SUM(D59:D61)</f>
        <v>80000</v>
      </c>
    </row>
    <row r="59" spans="1:4" ht="31.5" x14ac:dyDescent="0.25">
      <c r="A59" s="24" t="s">
        <v>107</v>
      </c>
      <c r="B59" s="25" t="s">
        <v>108</v>
      </c>
      <c r="C59" s="26"/>
      <c r="D59" s="26"/>
    </row>
    <row r="60" spans="1:4" ht="31.5" x14ac:dyDescent="0.25">
      <c r="A60" s="27" t="s">
        <v>109</v>
      </c>
      <c r="B60" s="28" t="s">
        <v>110</v>
      </c>
      <c r="C60" s="29"/>
      <c r="D60" s="29">
        <v>80000</v>
      </c>
    </row>
    <row r="61" spans="1:4" ht="15.75" x14ac:dyDescent="0.25">
      <c r="A61" s="27" t="s">
        <v>111</v>
      </c>
      <c r="B61" s="28" t="s">
        <v>112</v>
      </c>
      <c r="C61" s="29"/>
      <c r="D61" s="29"/>
    </row>
    <row r="62" spans="1:4" ht="16.5" thickBot="1" x14ac:dyDescent="0.3">
      <c r="A62" s="30" t="s">
        <v>113</v>
      </c>
      <c r="B62" s="31" t="s">
        <v>114</v>
      </c>
      <c r="C62" s="33"/>
      <c r="D62" s="33"/>
    </row>
    <row r="63" spans="1:4" ht="16.5" thickBot="1" x14ac:dyDescent="0.3">
      <c r="A63" s="21" t="s">
        <v>115</v>
      </c>
      <c r="B63" s="32" t="s">
        <v>116</v>
      </c>
      <c r="C63" s="23">
        <f>SUM(C64:C66)</f>
        <v>0</v>
      </c>
      <c r="D63" s="23">
        <f>SUM(D64:D66)</f>
        <v>0</v>
      </c>
    </row>
    <row r="64" spans="1:4" ht="31.5" x14ac:dyDescent="0.25">
      <c r="A64" s="24" t="s">
        <v>117</v>
      </c>
      <c r="B64" s="25" t="s">
        <v>118</v>
      </c>
      <c r="C64" s="29"/>
      <c r="D64" s="29"/>
    </row>
    <row r="65" spans="1:4" ht="31.5" x14ac:dyDescent="0.25">
      <c r="A65" s="27" t="s">
        <v>119</v>
      </c>
      <c r="B65" s="28" t="s">
        <v>120</v>
      </c>
      <c r="C65" s="29"/>
      <c r="D65" s="29"/>
    </row>
    <row r="66" spans="1:4" ht="15.75" x14ac:dyDescent="0.25">
      <c r="A66" s="27" t="s">
        <v>121</v>
      </c>
      <c r="B66" s="28" t="s">
        <v>122</v>
      </c>
      <c r="C66" s="29"/>
      <c r="D66" s="29"/>
    </row>
    <row r="67" spans="1:4" ht="16.5" thickBot="1" x14ac:dyDescent="0.3">
      <c r="A67" s="30" t="s">
        <v>123</v>
      </c>
      <c r="B67" s="31" t="s">
        <v>124</v>
      </c>
      <c r="C67" s="29"/>
      <c r="D67" s="29"/>
    </row>
    <row r="68" spans="1:4" ht="16.5" thickBot="1" x14ac:dyDescent="0.3">
      <c r="A68" s="21" t="s">
        <v>125</v>
      </c>
      <c r="B68" s="22" t="s">
        <v>126</v>
      </c>
      <c r="C68" s="23">
        <f>132794646-96000</f>
        <v>132698646</v>
      </c>
      <c r="D68" s="23">
        <f>SUM(D11+D18+D25+D32+D40+D52+D58)</f>
        <v>151328675</v>
      </c>
    </row>
    <row r="69" spans="1:4" ht="16.5" thickBot="1" x14ac:dyDescent="0.3">
      <c r="A69" s="36" t="s">
        <v>127</v>
      </c>
      <c r="B69" s="32" t="s">
        <v>128</v>
      </c>
      <c r="C69" s="23">
        <f>SUM(C70:C72)</f>
        <v>0</v>
      </c>
      <c r="D69" s="23">
        <f>SUM(D70:D72)</f>
        <v>0</v>
      </c>
    </row>
    <row r="70" spans="1:4" ht="15.75" x14ac:dyDescent="0.25">
      <c r="A70" s="24" t="s">
        <v>129</v>
      </c>
      <c r="B70" s="25" t="s">
        <v>130</v>
      </c>
      <c r="C70" s="29"/>
      <c r="D70" s="29"/>
    </row>
    <row r="71" spans="1:4" ht="15.75" x14ac:dyDescent="0.25">
      <c r="A71" s="27" t="s">
        <v>131</v>
      </c>
      <c r="B71" s="28" t="s">
        <v>132</v>
      </c>
      <c r="C71" s="29"/>
      <c r="D71" s="29"/>
    </row>
    <row r="72" spans="1:4" ht="16.5" thickBot="1" x14ac:dyDescent="0.3">
      <c r="A72" s="30" t="s">
        <v>133</v>
      </c>
      <c r="B72" s="37" t="s">
        <v>134</v>
      </c>
      <c r="C72" s="29"/>
      <c r="D72" s="29"/>
    </row>
    <row r="73" spans="1:4" ht="16.5" thickBot="1" x14ac:dyDescent="0.3">
      <c r="A73" s="36" t="s">
        <v>135</v>
      </c>
      <c r="B73" s="32" t="s">
        <v>136</v>
      </c>
      <c r="C73" s="23">
        <f>SUM(C74:C77)</f>
        <v>0</v>
      </c>
      <c r="D73" s="23">
        <f>SUM(D74:D77)</f>
        <v>0</v>
      </c>
    </row>
    <row r="74" spans="1:4" ht="15.75" x14ac:dyDescent="0.25">
      <c r="A74" s="24" t="s">
        <v>137</v>
      </c>
      <c r="B74" s="25" t="s">
        <v>138</v>
      </c>
      <c r="C74" s="29"/>
      <c r="D74" s="29"/>
    </row>
    <row r="75" spans="1:4" ht="15.75" x14ac:dyDescent="0.25">
      <c r="A75" s="27" t="s">
        <v>139</v>
      </c>
      <c r="B75" s="28" t="s">
        <v>140</v>
      </c>
      <c r="C75" s="29"/>
      <c r="D75" s="29"/>
    </row>
    <row r="76" spans="1:4" ht="17.25" customHeight="1" x14ac:dyDescent="0.25">
      <c r="A76" s="27" t="s">
        <v>141</v>
      </c>
      <c r="B76" s="28" t="s">
        <v>142</v>
      </c>
      <c r="C76" s="29"/>
      <c r="D76" s="29"/>
    </row>
    <row r="77" spans="1:4" ht="16.5" thickBot="1" x14ac:dyDescent="0.3">
      <c r="A77" s="30" t="s">
        <v>143</v>
      </c>
      <c r="B77" s="31" t="s">
        <v>144</v>
      </c>
      <c r="C77" s="29"/>
      <c r="D77" s="29"/>
    </row>
    <row r="78" spans="1:4" ht="16.5" thickBot="1" x14ac:dyDescent="0.3">
      <c r="A78" s="36" t="s">
        <v>145</v>
      </c>
      <c r="B78" s="32" t="s">
        <v>146</v>
      </c>
      <c r="C78" s="23">
        <v>38664241</v>
      </c>
      <c r="D78" s="23">
        <v>38664241</v>
      </c>
    </row>
    <row r="79" spans="1:4" ht="15.75" x14ac:dyDescent="0.25">
      <c r="A79" s="24" t="s">
        <v>147</v>
      </c>
      <c r="B79" s="25" t="s">
        <v>148</v>
      </c>
      <c r="C79" s="29">
        <v>38664241</v>
      </c>
      <c r="D79" s="29">
        <v>38664241</v>
      </c>
    </row>
    <row r="80" spans="1:4" ht="16.5" thickBot="1" x14ac:dyDescent="0.3">
      <c r="A80" s="30" t="s">
        <v>149</v>
      </c>
      <c r="B80" s="31" t="s">
        <v>150</v>
      </c>
      <c r="C80" s="29"/>
      <c r="D80" s="29"/>
    </row>
    <row r="81" spans="1:4" ht="16.5" thickBot="1" x14ac:dyDescent="0.3">
      <c r="A81" s="36" t="s">
        <v>151</v>
      </c>
      <c r="B81" s="32" t="s">
        <v>152</v>
      </c>
      <c r="C81" s="23">
        <f>SUM(C82:C84)</f>
        <v>0</v>
      </c>
      <c r="D81" s="23">
        <f>SUM(D82:D84)</f>
        <v>1282106</v>
      </c>
    </row>
    <row r="82" spans="1:4" ht="15.75" x14ac:dyDescent="0.25">
      <c r="A82" s="24" t="s">
        <v>153</v>
      </c>
      <c r="B82" s="25" t="s">
        <v>154</v>
      </c>
      <c r="C82" s="29"/>
      <c r="D82" s="29">
        <v>1282106</v>
      </c>
    </row>
    <row r="83" spans="1:4" ht="15.75" x14ac:dyDescent="0.25">
      <c r="A83" s="27" t="s">
        <v>155</v>
      </c>
      <c r="B83" s="28" t="s">
        <v>156</v>
      </c>
      <c r="C83" s="29"/>
      <c r="D83" s="29"/>
    </row>
    <row r="84" spans="1:4" ht="16.5" thickBot="1" x14ac:dyDescent="0.3">
      <c r="A84" s="30" t="s">
        <v>157</v>
      </c>
      <c r="B84" s="31" t="s">
        <v>158</v>
      </c>
      <c r="C84" s="29"/>
      <c r="D84" s="29"/>
    </row>
    <row r="85" spans="1:4" ht="16.5" thickBot="1" x14ac:dyDescent="0.3">
      <c r="A85" s="36" t="s">
        <v>159</v>
      </c>
      <c r="B85" s="32" t="s">
        <v>160</v>
      </c>
      <c r="C85" s="23">
        <f>SUM(C86:C89)</f>
        <v>0</v>
      </c>
      <c r="D85" s="23">
        <f>SUM(D86:D89)</f>
        <v>0</v>
      </c>
    </row>
    <row r="86" spans="1:4" ht="15.75" x14ac:dyDescent="0.25">
      <c r="A86" s="38" t="s">
        <v>161</v>
      </c>
      <c r="B86" s="25" t="s">
        <v>162</v>
      </c>
      <c r="C86" s="29"/>
      <c r="D86" s="29"/>
    </row>
    <row r="87" spans="1:4" ht="17.25" customHeight="1" x14ac:dyDescent="0.25">
      <c r="A87" s="39" t="s">
        <v>163</v>
      </c>
      <c r="B87" s="28" t="s">
        <v>164</v>
      </c>
      <c r="C87" s="29"/>
      <c r="D87" s="29"/>
    </row>
    <row r="88" spans="1:4" ht="15.75" x14ac:dyDescent="0.25">
      <c r="A88" s="39" t="s">
        <v>165</v>
      </c>
      <c r="B88" s="28" t="s">
        <v>166</v>
      </c>
      <c r="C88" s="29"/>
      <c r="D88" s="29"/>
    </row>
    <row r="89" spans="1:4" ht="16.5" thickBot="1" x14ac:dyDescent="0.3">
      <c r="A89" s="40" t="s">
        <v>167</v>
      </c>
      <c r="B89" s="31" t="s">
        <v>168</v>
      </c>
      <c r="C89" s="29"/>
      <c r="D89" s="29"/>
    </row>
    <row r="90" spans="1:4" ht="16.5" thickBot="1" x14ac:dyDescent="0.3">
      <c r="A90" s="36" t="s">
        <v>169</v>
      </c>
      <c r="B90" s="32" t="s">
        <v>170</v>
      </c>
      <c r="C90" s="41"/>
      <c r="D90" s="41"/>
    </row>
    <row r="91" spans="1:4" ht="16.5" thickBot="1" x14ac:dyDescent="0.3">
      <c r="A91" s="36" t="s">
        <v>171</v>
      </c>
      <c r="B91" s="32" t="s">
        <v>172</v>
      </c>
      <c r="C91" s="41"/>
      <c r="D91" s="41"/>
    </row>
    <row r="92" spans="1:4" ht="16.5" thickBot="1" x14ac:dyDescent="0.3">
      <c r="A92" s="36" t="s">
        <v>173</v>
      </c>
      <c r="B92" s="42" t="s">
        <v>174</v>
      </c>
      <c r="C92" s="23">
        <v>38664241</v>
      </c>
      <c r="D92" s="23">
        <v>39946347</v>
      </c>
    </row>
    <row r="93" spans="1:4" ht="16.5" thickBot="1" x14ac:dyDescent="0.3">
      <c r="A93" s="43" t="s">
        <v>175</v>
      </c>
      <c r="B93" s="44" t="s">
        <v>176</v>
      </c>
      <c r="C93" s="23">
        <f>171458887-96000</f>
        <v>171362887</v>
      </c>
      <c r="D93" s="23">
        <f>SUM(D68+D92)</f>
        <v>191275022</v>
      </c>
    </row>
    <row r="94" spans="1:4" ht="16.5" thickBot="1" x14ac:dyDescent="0.3">
      <c r="A94" s="45"/>
      <c r="B94" s="46"/>
      <c r="C94" s="47"/>
    </row>
    <row r="95" spans="1:4" ht="16.5" thickBot="1" x14ac:dyDescent="0.3">
      <c r="A95" s="13"/>
      <c r="B95" s="48" t="s">
        <v>177</v>
      </c>
      <c r="C95" s="49"/>
      <c r="D95" s="49"/>
    </row>
    <row r="96" spans="1:4" ht="16.5" thickBot="1" x14ac:dyDescent="0.3">
      <c r="A96" s="50" t="s">
        <v>11</v>
      </c>
      <c r="B96" s="51" t="s">
        <v>344</v>
      </c>
      <c r="C96" s="52">
        <f>SUM(C97:C101)</f>
        <v>127397988</v>
      </c>
      <c r="D96" s="52">
        <f>SUM(D97:D101)</f>
        <v>146572122</v>
      </c>
    </row>
    <row r="97" spans="1:4" ht="15.75" x14ac:dyDescent="0.25">
      <c r="A97" s="53" t="s">
        <v>13</v>
      </c>
      <c r="B97" s="54" t="s">
        <v>178</v>
      </c>
      <c r="C97" s="55">
        <v>44105514</v>
      </c>
      <c r="D97" s="55">
        <v>53386314</v>
      </c>
    </row>
    <row r="98" spans="1:4" ht="21" customHeight="1" x14ac:dyDescent="0.25">
      <c r="A98" s="27" t="s">
        <v>15</v>
      </c>
      <c r="B98" s="56" t="s">
        <v>179</v>
      </c>
      <c r="C98" s="29">
        <v>6459949</v>
      </c>
      <c r="D98" s="29">
        <v>7487483</v>
      </c>
    </row>
    <row r="99" spans="1:4" ht="15.75" x14ac:dyDescent="0.25">
      <c r="A99" s="27" t="s">
        <v>17</v>
      </c>
      <c r="B99" s="56" t="s">
        <v>180</v>
      </c>
      <c r="C99" s="33">
        <v>63169801</v>
      </c>
      <c r="D99" s="33">
        <v>68699507</v>
      </c>
    </row>
    <row r="100" spans="1:4" ht="15.75" x14ac:dyDescent="0.25">
      <c r="A100" s="27" t="s">
        <v>19</v>
      </c>
      <c r="B100" s="57" t="s">
        <v>181</v>
      </c>
      <c r="C100" s="33">
        <v>9224928</v>
      </c>
      <c r="D100" s="33">
        <v>9224928</v>
      </c>
    </row>
    <row r="101" spans="1:4" ht="15.75" x14ac:dyDescent="0.25">
      <c r="A101" s="27" t="s">
        <v>182</v>
      </c>
      <c r="B101" s="58" t="s">
        <v>183</v>
      </c>
      <c r="C101" s="33">
        <v>4437796</v>
      </c>
      <c r="D101" s="33">
        <f>SUM(D108+D113)</f>
        <v>7773890</v>
      </c>
    </row>
    <row r="102" spans="1:4" ht="15.75" x14ac:dyDescent="0.25">
      <c r="A102" s="27" t="s">
        <v>23</v>
      </c>
      <c r="B102" s="56" t="s">
        <v>184</v>
      </c>
      <c r="C102" s="33"/>
      <c r="D102" s="33"/>
    </row>
    <row r="103" spans="1:4" ht="15.75" x14ac:dyDescent="0.25">
      <c r="A103" s="27" t="s">
        <v>185</v>
      </c>
      <c r="B103" s="59" t="s">
        <v>186</v>
      </c>
      <c r="C103" s="33"/>
      <c r="D103" s="33"/>
    </row>
    <row r="104" spans="1:4" ht="15.75" x14ac:dyDescent="0.25">
      <c r="A104" s="27" t="s">
        <v>187</v>
      </c>
      <c r="B104" s="59" t="s">
        <v>188</v>
      </c>
      <c r="C104" s="33"/>
      <c r="D104" s="33"/>
    </row>
    <row r="105" spans="1:4" ht="15.75" x14ac:dyDescent="0.25">
      <c r="A105" s="27" t="s">
        <v>189</v>
      </c>
      <c r="B105" s="59" t="s">
        <v>190</v>
      </c>
      <c r="C105" s="33"/>
      <c r="D105" s="33"/>
    </row>
    <row r="106" spans="1:4" ht="31.5" x14ac:dyDescent="0.25">
      <c r="A106" s="27" t="s">
        <v>191</v>
      </c>
      <c r="B106" s="60" t="s">
        <v>192</v>
      </c>
      <c r="C106" s="33"/>
      <c r="D106" s="33"/>
    </row>
    <row r="107" spans="1:4" ht="31.5" x14ac:dyDescent="0.25">
      <c r="A107" s="27" t="s">
        <v>193</v>
      </c>
      <c r="B107" s="60" t="s">
        <v>194</v>
      </c>
      <c r="C107" s="33"/>
      <c r="D107" s="33"/>
    </row>
    <row r="108" spans="1:4" ht="15.75" x14ac:dyDescent="0.25">
      <c r="A108" s="27" t="s">
        <v>195</v>
      </c>
      <c r="B108" s="59" t="s">
        <v>196</v>
      </c>
      <c r="C108" s="33">
        <v>4437796</v>
      </c>
      <c r="D108" s="33">
        <v>5323790</v>
      </c>
    </row>
    <row r="109" spans="1:4" ht="15.75" x14ac:dyDescent="0.25">
      <c r="A109" s="27" t="s">
        <v>197</v>
      </c>
      <c r="B109" s="59" t="s">
        <v>198</v>
      </c>
      <c r="C109" s="33"/>
      <c r="D109" s="33"/>
    </row>
    <row r="110" spans="1:4" ht="31.5" x14ac:dyDescent="0.25">
      <c r="A110" s="27" t="s">
        <v>199</v>
      </c>
      <c r="B110" s="60" t="s">
        <v>200</v>
      </c>
      <c r="C110" s="33"/>
      <c r="D110" s="33"/>
    </row>
    <row r="111" spans="1:4" ht="15.75" x14ac:dyDescent="0.25">
      <c r="A111" s="61" t="s">
        <v>201</v>
      </c>
      <c r="B111" s="62" t="s">
        <v>202</v>
      </c>
      <c r="C111" s="33"/>
      <c r="D111" s="33"/>
    </row>
    <row r="112" spans="1:4" ht="15.75" x14ac:dyDescent="0.25">
      <c r="A112" s="27" t="s">
        <v>203</v>
      </c>
      <c r="B112" s="62" t="s">
        <v>204</v>
      </c>
      <c r="C112" s="33"/>
      <c r="D112" s="33"/>
    </row>
    <row r="113" spans="1:4" ht="31.5" x14ac:dyDescent="0.25">
      <c r="A113" s="27" t="s">
        <v>205</v>
      </c>
      <c r="B113" s="60" t="s">
        <v>206</v>
      </c>
      <c r="C113" s="29"/>
      <c r="D113" s="29">
        <v>2450100</v>
      </c>
    </row>
    <row r="114" spans="1:4" ht="15.75" x14ac:dyDescent="0.25">
      <c r="A114" s="27" t="s">
        <v>207</v>
      </c>
      <c r="B114" s="57" t="s">
        <v>208</v>
      </c>
      <c r="C114" s="29"/>
      <c r="D114" s="29"/>
    </row>
    <row r="115" spans="1:4" ht="15.75" x14ac:dyDescent="0.25">
      <c r="A115" s="30" t="s">
        <v>209</v>
      </c>
      <c r="B115" s="56" t="s">
        <v>210</v>
      </c>
      <c r="C115" s="33"/>
      <c r="D115" s="33"/>
    </row>
    <row r="116" spans="1:4" ht="16.5" thickBot="1" x14ac:dyDescent="0.3">
      <c r="A116" s="63" t="s">
        <v>211</v>
      </c>
      <c r="B116" s="64" t="s">
        <v>212</v>
      </c>
      <c r="C116" s="65"/>
      <c r="D116" s="65"/>
    </row>
    <row r="117" spans="1:4" ht="16.5" thickBot="1" x14ac:dyDescent="0.3">
      <c r="A117" s="21" t="s">
        <v>25</v>
      </c>
      <c r="B117" s="66" t="s">
        <v>345</v>
      </c>
      <c r="C117" s="23">
        <v>42940861</v>
      </c>
      <c r="D117" s="23">
        <f>SUM(D118+D120+D122)</f>
        <v>43678862</v>
      </c>
    </row>
    <row r="118" spans="1:4" ht="15.75" x14ac:dyDescent="0.25">
      <c r="A118" s="24" t="s">
        <v>27</v>
      </c>
      <c r="B118" s="56" t="s">
        <v>213</v>
      </c>
      <c r="C118" s="26">
        <v>13067854</v>
      </c>
      <c r="D118" s="26">
        <v>14134579</v>
      </c>
    </row>
    <row r="119" spans="1:4" ht="15.75" x14ac:dyDescent="0.25">
      <c r="A119" s="24" t="s">
        <v>29</v>
      </c>
      <c r="B119" s="67" t="s">
        <v>214</v>
      </c>
      <c r="C119" s="26">
        <v>8432144</v>
      </c>
      <c r="D119" s="26">
        <v>8848947</v>
      </c>
    </row>
    <row r="120" spans="1:4" ht="15.75" x14ac:dyDescent="0.25">
      <c r="A120" s="24" t="s">
        <v>31</v>
      </c>
      <c r="B120" s="67" t="s">
        <v>215</v>
      </c>
      <c r="C120" s="29">
        <v>29873007</v>
      </c>
      <c r="D120" s="29">
        <v>29544283</v>
      </c>
    </row>
    <row r="121" spans="1:4" ht="15.75" x14ac:dyDescent="0.25">
      <c r="A121" s="24" t="s">
        <v>33</v>
      </c>
      <c r="B121" s="67" t="s">
        <v>216</v>
      </c>
      <c r="C121" s="68">
        <v>25414007</v>
      </c>
      <c r="D121" s="68">
        <v>25414007</v>
      </c>
    </row>
    <row r="122" spans="1:4" ht="15.75" x14ac:dyDescent="0.25">
      <c r="A122" s="24" t="s">
        <v>35</v>
      </c>
      <c r="B122" s="69" t="s">
        <v>217</v>
      </c>
      <c r="C122" s="68">
        <f>SUM(C123:C130)</f>
        <v>0</v>
      </c>
      <c r="D122" s="68">
        <f>SUM(D123:D130)</f>
        <v>0</v>
      </c>
    </row>
    <row r="123" spans="1:4" ht="31.5" x14ac:dyDescent="0.25">
      <c r="A123" s="24" t="s">
        <v>37</v>
      </c>
      <c r="B123" s="70" t="s">
        <v>218</v>
      </c>
      <c r="C123" s="68"/>
      <c r="D123" s="68"/>
    </row>
    <row r="124" spans="1:4" ht="31.5" x14ac:dyDescent="0.25">
      <c r="A124" s="24" t="s">
        <v>219</v>
      </c>
      <c r="B124" s="71" t="s">
        <v>220</v>
      </c>
      <c r="C124" s="68"/>
      <c r="D124" s="68"/>
    </row>
    <row r="125" spans="1:4" ht="31.5" x14ac:dyDescent="0.25">
      <c r="A125" s="24" t="s">
        <v>221</v>
      </c>
      <c r="B125" s="60" t="s">
        <v>194</v>
      </c>
      <c r="C125" s="68"/>
      <c r="D125" s="68"/>
    </row>
    <row r="126" spans="1:4" ht="22.5" customHeight="1" x14ac:dyDescent="0.25">
      <c r="A126" s="24" t="s">
        <v>222</v>
      </c>
      <c r="B126" s="60" t="s">
        <v>223</v>
      </c>
      <c r="C126" s="68"/>
      <c r="D126" s="68"/>
    </row>
    <row r="127" spans="1:4" ht="15.75" x14ac:dyDescent="0.25">
      <c r="A127" s="24" t="s">
        <v>224</v>
      </c>
      <c r="B127" s="60" t="s">
        <v>225</v>
      </c>
      <c r="C127" s="68"/>
      <c r="D127" s="68"/>
    </row>
    <row r="128" spans="1:4" ht="31.5" x14ac:dyDescent="0.25">
      <c r="A128" s="24" t="s">
        <v>226</v>
      </c>
      <c r="B128" s="60" t="s">
        <v>200</v>
      </c>
      <c r="C128" s="68"/>
      <c r="D128" s="68"/>
    </row>
    <row r="129" spans="1:4" ht="15.75" x14ac:dyDescent="0.25">
      <c r="A129" s="24" t="s">
        <v>227</v>
      </c>
      <c r="B129" s="60" t="s">
        <v>228</v>
      </c>
      <c r="C129" s="68"/>
      <c r="D129" s="68"/>
    </row>
    <row r="130" spans="1:4" ht="32.25" thickBot="1" x14ac:dyDescent="0.3">
      <c r="A130" s="61" t="s">
        <v>229</v>
      </c>
      <c r="B130" s="60" t="s">
        <v>230</v>
      </c>
      <c r="C130" s="72"/>
      <c r="D130" s="72"/>
    </row>
    <row r="131" spans="1:4" ht="16.5" thickBot="1" x14ac:dyDescent="0.3">
      <c r="A131" s="21" t="s">
        <v>39</v>
      </c>
      <c r="B131" s="22" t="s">
        <v>231</v>
      </c>
      <c r="C131" s="23">
        <v>170338849</v>
      </c>
      <c r="D131" s="23">
        <f>SUM(D117+D96)</f>
        <v>190250984</v>
      </c>
    </row>
    <row r="132" spans="1:4" ht="32.25" thickBot="1" x14ac:dyDescent="0.3">
      <c r="A132" s="21" t="s">
        <v>232</v>
      </c>
      <c r="B132" s="22" t="s">
        <v>233</v>
      </c>
      <c r="C132" s="23">
        <f>C133+C134+C135</f>
        <v>0</v>
      </c>
      <c r="D132" s="23">
        <f>D133+D134+D135</f>
        <v>0</v>
      </c>
    </row>
    <row r="133" spans="1:4" ht="15.75" x14ac:dyDescent="0.25">
      <c r="A133" s="24" t="s">
        <v>55</v>
      </c>
      <c r="B133" s="73" t="s">
        <v>234</v>
      </c>
      <c r="C133" s="68"/>
      <c r="D133" s="68"/>
    </row>
    <row r="134" spans="1:4" ht="15.75" x14ac:dyDescent="0.25">
      <c r="A134" s="24" t="s">
        <v>63</v>
      </c>
      <c r="B134" s="73" t="s">
        <v>235</v>
      </c>
      <c r="C134" s="68"/>
      <c r="D134" s="68"/>
    </row>
    <row r="135" spans="1:4" ht="16.5" thickBot="1" x14ac:dyDescent="0.3">
      <c r="A135" s="61" t="s">
        <v>65</v>
      </c>
      <c r="B135" s="74" t="s">
        <v>236</v>
      </c>
      <c r="C135" s="68"/>
      <c r="D135" s="68"/>
    </row>
    <row r="136" spans="1:4" ht="16.5" thickBot="1" x14ac:dyDescent="0.3">
      <c r="A136" s="21" t="s">
        <v>69</v>
      </c>
      <c r="B136" s="22" t="s">
        <v>237</v>
      </c>
      <c r="C136" s="23">
        <f>C137+C138+C139+C140+C141+C142</f>
        <v>0</v>
      </c>
      <c r="D136" s="23">
        <f>D137+D138+D139+D140+D141+D142</f>
        <v>0</v>
      </c>
    </row>
    <row r="137" spans="1:4" ht="15.75" x14ac:dyDescent="0.25">
      <c r="A137" s="24" t="s">
        <v>71</v>
      </c>
      <c r="B137" s="73" t="s">
        <v>238</v>
      </c>
      <c r="C137" s="68"/>
      <c r="D137" s="68"/>
    </row>
    <row r="138" spans="1:4" ht="15.75" x14ac:dyDescent="0.25">
      <c r="A138" s="24" t="s">
        <v>73</v>
      </c>
      <c r="B138" s="73" t="s">
        <v>239</v>
      </c>
      <c r="C138" s="68"/>
      <c r="D138" s="68"/>
    </row>
    <row r="139" spans="1:4" ht="15.75" x14ac:dyDescent="0.25">
      <c r="A139" s="24" t="s">
        <v>75</v>
      </c>
      <c r="B139" s="73" t="s">
        <v>240</v>
      </c>
      <c r="C139" s="68"/>
      <c r="D139" s="68"/>
    </row>
    <row r="140" spans="1:4" ht="15.75" x14ac:dyDescent="0.25">
      <c r="A140" s="24" t="s">
        <v>77</v>
      </c>
      <c r="B140" s="73" t="s">
        <v>241</v>
      </c>
      <c r="C140" s="68"/>
      <c r="D140" s="68"/>
    </row>
    <row r="141" spans="1:4" ht="15.75" x14ac:dyDescent="0.25">
      <c r="A141" s="24" t="s">
        <v>79</v>
      </c>
      <c r="B141" s="73" t="s">
        <v>242</v>
      </c>
      <c r="C141" s="68"/>
      <c r="D141" s="68"/>
    </row>
    <row r="142" spans="1:4" ht="16.5" thickBot="1" x14ac:dyDescent="0.3">
      <c r="A142" s="61" t="s">
        <v>81</v>
      </c>
      <c r="B142" s="74" t="s">
        <v>243</v>
      </c>
      <c r="C142" s="68"/>
      <c r="D142" s="68"/>
    </row>
    <row r="143" spans="1:4" ht="16.5" thickBot="1" x14ac:dyDescent="0.3">
      <c r="A143" s="21" t="s">
        <v>93</v>
      </c>
      <c r="B143" s="22" t="s">
        <v>244</v>
      </c>
      <c r="C143" s="23">
        <f>C144+C145+C147+C148+C146</f>
        <v>1024038</v>
      </c>
      <c r="D143" s="23">
        <f>D144+D145+D147+D148+D146</f>
        <v>1024038</v>
      </c>
    </row>
    <row r="144" spans="1:4" ht="15.75" x14ac:dyDescent="0.25">
      <c r="A144" s="24" t="s">
        <v>95</v>
      </c>
      <c r="B144" s="73" t="s">
        <v>245</v>
      </c>
      <c r="C144" s="68"/>
      <c r="D144" s="68"/>
    </row>
    <row r="145" spans="1:4" ht="15.75" x14ac:dyDescent="0.25">
      <c r="A145" s="24" t="s">
        <v>97</v>
      </c>
      <c r="B145" s="73" t="s">
        <v>246</v>
      </c>
      <c r="C145" s="68">
        <v>1024038</v>
      </c>
      <c r="D145" s="68">
        <v>1024038</v>
      </c>
    </row>
    <row r="146" spans="1:4" ht="15.75" x14ac:dyDescent="0.25">
      <c r="A146" s="24" t="s">
        <v>99</v>
      </c>
      <c r="B146" s="73" t="s">
        <v>247</v>
      </c>
      <c r="C146" s="68"/>
      <c r="D146" s="68"/>
    </row>
    <row r="147" spans="1:4" ht="15.75" x14ac:dyDescent="0.25">
      <c r="A147" s="24" t="s">
        <v>101</v>
      </c>
      <c r="B147" s="73" t="s">
        <v>248</v>
      </c>
      <c r="C147" s="68"/>
      <c r="D147" s="68"/>
    </row>
    <row r="148" spans="1:4" ht="16.5" thickBot="1" x14ac:dyDescent="0.3">
      <c r="A148" s="61" t="s">
        <v>103</v>
      </c>
      <c r="B148" s="74" t="s">
        <v>249</v>
      </c>
      <c r="C148" s="68"/>
      <c r="D148" s="68"/>
    </row>
    <row r="149" spans="1:4" ht="16.5" thickBot="1" x14ac:dyDescent="0.3">
      <c r="A149" s="21" t="s">
        <v>250</v>
      </c>
      <c r="B149" s="22" t="s">
        <v>251</v>
      </c>
      <c r="C149" s="75">
        <f>C150+C151+C152+C153+C154</f>
        <v>0</v>
      </c>
      <c r="D149" s="75">
        <f>D150+D151+D152+D153+D154</f>
        <v>0</v>
      </c>
    </row>
    <row r="150" spans="1:4" ht="15.75" x14ac:dyDescent="0.25">
      <c r="A150" s="24" t="s">
        <v>107</v>
      </c>
      <c r="B150" s="73" t="s">
        <v>252</v>
      </c>
      <c r="C150" s="68"/>
      <c r="D150" s="68"/>
    </row>
    <row r="151" spans="1:4" ht="15.75" x14ac:dyDescent="0.25">
      <c r="A151" s="24" t="s">
        <v>109</v>
      </c>
      <c r="B151" s="73" t="s">
        <v>253</v>
      </c>
      <c r="C151" s="68"/>
      <c r="D151" s="68"/>
    </row>
    <row r="152" spans="1:4" ht="15.75" x14ac:dyDescent="0.25">
      <c r="A152" s="24" t="s">
        <v>111</v>
      </c>
      <c r="B152" s="73" t="s">
        <v>254</v>
      </c>
      <c r="C152" s="68"/>
      <c r="D152" s="68"/>
    </row>
    <row r="153" spans="1:4" ht="31.5" x14ac:dyDescent="0.25">
      <c r="A153" s="24" t="s">
        <v>113</v>
      </c>
      <c r="B153" s="73" t="s">
        <v>255</v>
      </c>
      <c r="C153" s="68"/>
      <c r="D153" s="68"/>
    </row>
    <row r="154" spans="1:4" ht="16.5" thickBot="1" x14ac:dyDescent="0.3">
      <c r="A154" s="61" t="s">
        <v>256</v>
      </c>
      <c r="B154" s="74" t="s">
        <v>257</v>
      </c>
      <c r="C154" s="72"/>
      <c r="D154" s="72"/>
    </row>
    <row r="155" spans="1:4" ht="16.5" thickBot="1" x14ac:dyDescent="0.3">
      <c r="A155" s="76" t="s">
        <v>115</v>
      </c>
      <c r="B155" s="22" t="s">
        <v>258</v>
      </c>
      <c r="C155" s="75"/>
      <c r="D155" s="75"/>
    </row>
    <row r="156" spans="1:4" ht="16.5" thickBot="1" x14ac:dyDescent="0.3">
      <c r="A156" s="76" t="s">
        <v>125</v>
      </c>
      <c r="B156" s="22" t="s">
        <v>259</v>
      </c>
      <c r="C156" s="75"/>
      <c r="D156" s="75"/>
    </row>
    <row r="157" spans="1:4" ht="16.5" thickBot="1" x14ac:dyDescent="0.3">
      <c r="A157" s="21" t="s">
        <v>260</v>
      </c>
      <c r="B157" s="22" t="s">
        <v>261</v>
      </c>
      <c r="C157" s="77">
        <f>C132+C136+C143+C149+C155+C156</f>
        <v>1024038</v>
      </c>
      <c r="D157" s="77">
        <f>D132+D136+D143+D149+D155+D156</f>
        <v>1024038</v>
      </c>
    </row>
    <row r="158" spans="1:4" ht="16.5" thickBot="1" x14ac:dyDescent="0.3">
      <c r="A158" s="78" t="s">
        <v>262</v>
      </c>
      <c r="B158" s="79" t="s">
        <v>263</v>
      </c>
      <c r="C158" s="77">
        <v>171362887</v>
      </c>
      <c r="D158" s="77">
        <f>SUM(D131+D143)</f>
        <v>191275022</v>
      </c>
    </row>
    <row r="159" spans="1:4" ht="16.5" thickBot="1" x14ac:dyDescent="0.3">
      <c r="A159" s="80"/>
      <c r="B159" s="81"/>
      <c r="C159" s="82"/>
    </row>
    <row r="160" spans="1:4" ht="16.5" thickBot="1" x14ac:dyDescent="0.3">
      <c r="A160" s="83" t="s">
        <v>264</v>
      </c>
      <c r="B160" s="84"/>
      <c r="C160" s="85">
        <v>40</v>
      </c>
      <c r="D160" s="85">
        <v>38</v>
      </c>
    </row>
    <row r="161" spans="1:4" ht="16.5" thickBot="1" x14ac:dyDescent="0.3">
      <c r="A161" s="83" t="s">
        <v>265</v>
      </c>
      <c r="B161" s="84"/>
      <c r="C161" s="85">
        <v>33</v>
      </c>
      <c r="D161" s="85">
        <v>29</v>
      </c>
    </row>
  </sheetData>
  <mergeCells count="4">
    <mergeCell ref="C7:D7"/>
    <mergeCell ref="A1:D1"/>
    <mergeCell ref="A2:D2"/>
    <mergeCell ref="A3:D3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160"/>
  <sheetViews>
    <sheetView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</cols>
  <sheetData>
    <row r="1" spans="1:4" ht="15.75" x14ac:dyDescent="0.25">
      <c r="A1" s="223" t="s">
        <v>373</v>
      </c>
      <c r="B1" s="223"/>
      <c r="C1" s="223"/>
    </row>
    <row r="2" spans="1:4" x14ac:dyDescent="0.25">
      <c r="A2" s="222" t="s">
        <v>444</v>
      </c>
      <c r="B2" s="222"/>
      <c r="C2" s="222"/>
    </row>
    <row r="3" spans="1:4" ht="15.75" customHeight="1" thickBot="1" x14ac:dyDescent="0.3">
      <c r="A3" s="222" t="s">
        <v>490</v>
      </c>
      <c r="B3" s="222"/>
      <c r="C3" s="222"/>
      <c r="D3" s="222"/>
    </row>
    <row r="4" spans="1:4" ht="15.75" x14ac:dyDescent="0.25">
      <c r="A4" s="7" t="s">
        <v>0</v>
      </c>
      <c r="B4" s="8" t="s">
        <v>1</v>
      </c>
      <c r="C4" s="9"/>
    </row>
    <row r="5" spans="1:4" ht="32.25" thickBot="1" x14ac:dyDescent="0.3">
      <c r="A5" s="91" t="s">
        <v>2</v>
      </c>
      <c r="B5" s="89" t="s">
        <v>270</v>
      </c>
      <c r="C5" s="11"/>
    </row>
    <row r="6" spans="1:4" ht="16.5" thickBot="1" x14ac:dyDescent="0.3">
      <c r="A6" s="132"/>
      <c r="B6" s="12"/>
      <c r="C6" s="86" t="s">
        <v>380</v>
      </c>
    </row>
    <row r="7" spans="1:4" ht="16.5" thickBot="1" x14ac:dyDescent="0.3">
      <c r="A7" s="13" t="s">
        <v>4</v>
      </c>
      <c r="B7" s="14" t="s">
        <v>5</v>
      </c>
      <c r="C7" s="90" t="s">
        <v>6</v>
      </c>
    </row>
    <row r="8" spans="1:4" ht="16.5" thickBot="1" x14ac:dyDescent="0.3">
      <c r="A8" s="15" t="s">
        <v>7</v>
      </c>
      <c r="B8" s="16" t="s">
        <v>8</v>
      </c>
      <c r="C8" s="17" t="s">
        <v>9</v>
      </c>
    </row>
    <row r="9" spans="1:4" ht="16.5" thickBot="1" x14ac:dyDescent="0.3">
      <c r="A9" s="18"/>
      <c r="B9" s="19" t="s">
        <v>10</v>
      </c>
      <c r="C9" s="20"/>
    </row>
    <row r="10" spans="1:4" ht="16.5" thickBot="1" x14ac:dyDescent="0.3">
      <c r="A10" s="21" t="s">
        <v>11</v>
      </c>
      <c r="B10" s="22" t="s">
        <v>12</v>
      </c>
      <c r="C10" s="23">
        <f>+C11+C12+C13+C14+C15+C16</f>
        <v>0</v>
      </c>
    </row>
    <row r="11" spans="1:4" ht="15.75" x14ac:dyDescent="0.25">
      <c r="A11" s="24" t="s">
        <v>13</v>
      </c>
      <c r="B11" s="25" t="s">
        <v>14</v>
      </c>
      <c r="C11" s="26"/>
    </row>
    <row r="12" spans="1:4" ht="15.75" x14ac:dyDescent="0.25">
      <c r="A12" s="27" t="s">
        <v>15</v>
      </c>
      <c r="B12" s="28" t="s">
        <v>16</v>
      </c>
      <c r="C12" s="29"/>
    </row>
    <row r="13" spans="1:4" ht="15.75" x14ac:dyDescent="0.25">
      <c r="A13" s="27" t="s">
        <v>17</v>
      </c>
      <c r="B13" s="28" t="s">
        <v>18</v>
      </c>
      <c r="C13" s="29"/>
    </row>
    <row r="14" spans="1:4" ht="15.75" x14ac:dyDescent="0.25">
      <c r="A14" s="27" t="s">
        <v>19</v>
      </c>
      <c r="B14" s="28" t="s">
        <v>20</v>
      </c>
      <c r="C14" s="29"/>
    </row>
    <row r="15" spans="1:4" ht="15.75" x14ac:dyDescent="0.25">
      <c r="A15" s="27" t="s">
        <v>21</v>
      </c>
      <c r="B15" s="28" t="s">
        <v>22</v>
      </c>
      <c r="C15" s="29"/>
    </row>
    <row r="16" spans="1:4" ht="16.5" thickBot="1" x14ac:dyDescent="0.3">
      <c r="A16" s="30" t="s">
        <v>23</v>
      </c>
      <c r="B16" s="31" t="s">
        <v>24</v>
      </c>
      <c r="C16" s="29"/>
    </row>
    <row r="17" spans="1:3" ht="32.25" thickBot="1" x14ac:dyDescent="0.3">
      <c r="A17" s="21" t="s">
        <v>25</v>
      </c>
      <c r="B17" s="32" t="s">
        <v>26</v>
      </c>
      <c r="C17" s="23">
        <f>+C18+C19+C20+C21+C22</f>
        <v>0</v>
      </c>
    </row>
    <row r="18" spans="1:3" ht="15.75" x14ac:dyDescent="0.25">
      <c r="A18" s="24" t="s">
        <v>27</v>
      </c>
      <c r="B18" s="25" t="s">
        <v>28</v>
      </c>
      <c r="C18" s="26"/>
    </row>
    <row r="19" spans="1:3" ht="15.75" x14ac:dyDescent="0.25">
      <c r="A19" s="27" t="s">
        <v>29</v>
      </c>
      <c r="B19" s="28" t="s">
        <v>30</v>
      </c>
      <c r="C19" s="29"/>
    </row>
    <row r="20" spans="1:3" ht="15.75" x14ac:dyDescent="0.25">
      <c r="A20" s="27" t="s">
        <v>31</v>
      </c>
      <c r="B20" s="28" t="s">
        <v>32</v>
      </c>
      <c r="C20" s="29"/>
    </row>
    <row r="21" spans="1:3" ht="15.75" x14ac:dyDescent="0.25">
      <c r="A21" s="27" t="s">
        <v>33</v>
      </c>
      <c r="B21" s="28" t="s">
        <v>34</v>
      </c>
      <c r="C21" s="29"/>
    </row>
    <row r="22" spans="1:3" ht="15.75" x14ac:dyDescent="0.25">
      <c r="A22" s="27" t="s">
        <v>35</v>
      </c>
      <c r="B22" s="28" t="s">
        <v>36</v>
      </c>
      <c r="C22" s="29"/>
    </row>
    <row r="23" spans="1:3" ht="16.5" thickBot="1" x14ac:dyDescent="0.3">
      <c r="A23" s="30" t="s">
        <v>37</v>
      </c>
      <c r="B23" s="31" t="s">
        <v>38</v>
      </c>
      <c r="C23" s="33"/>
    </row>
    <row r="24" spans="1:3" ht="32.25" thickBot="1" x14ac:dyDescent="0.3">
      <c r="A24" s="21" t="s">
        <v>39</v>
      </c>
      <c r="B24" s="22" t="s">
        <v>40</v>
      </c>
      <c r="C24" s="23">
        <f>+C25+C26+C27+C28+C29</f>
        <v>0</v>
      </c>
    </row>
    <row r="25" spans="1:3" ht="15.75" x14ac:dyDescent="0.25">
      <c r="A25" s="24" t="s">
        <v>41</v>
      </c>
      <c r="B25" s="25" t="s">
        <v>42</v>
      </c>
      <c r="C25" s="26"/>
    </row>
    <row r="26" spans="1:3" ht="15.75" x14ac:dyDescent="0.25">
      <c r="A26" s="27" t="s">
        <v>43</v>
      </c>
      <c r="B26" s="28" t="s">
        <v>44</v>
      </c>
      <c r="C26" s="29"/>
    </row>
    <row r="27" spans="1:3" ht="31.5" x14ac:dyDescent="0.25">
      <c r="A27" s="27" t="s">
        <v>45</v>
      </c>
      <c r="B27" s="28" t="s">
        <v>46</v>
      </c>
      <c r="C27" s="29"/>
    </row>
    <row r="28" spans="1:3" ht="31.5" x14ac:dyDescent="0.25">
      <c r="A28" s="27" t="s">
        <v>47</v>
      </c>
      <c r="B28" s="28" t="s">
        <v>48</v>
      </c>
      <c r="C28" s="29"/>
    </row>
    <row r="29" spans="1:3" ht="15.75" x14ac:dyDescent="0.25">
      <c r="A29" s="27" t="s">
        <v>49</v>
      </c>
      <c r="B29" s="28" t="s">
        <v>50</v>
      </c>
      <c r="C29" s="29"/>
    </row>
    <row r="30" spans="1:3" ht="16.5" thickBot="1" x14ac:dyDescent="0.3">
      <c r="A30" s="30" t="s">
        <v>51</v>
      </c>
      <c r="B30" s="31" t="s">
        <v>52</v>
      </c>
      <c r="C30" s="33"/>
    </row>
    <row r="31" spans="1:3" ht="16.5" thickBot="1" x14ac:dyDescent="0.3">
      <c r="A31" s="21" t="s">
        <v>53</v>
      </c>
      <c r="B31" s="22" t="s">
        <v>54</v>
      </c>
      <c r="C31" s="23">
        <v>96000</v>
      </c>
    </row>
    <row r="32" spans="1:3" ht="15.75" x14ac:dyDescent="0.25">
      <c r="A32" s="24" t="s">
        <v>55</v>
      </c>
      <c r="B32" s="25" t="s">
        <v>56</v>
      </c>
      <c r="C32" s="34">
        <v>96000</v>
      </c>
    </row>
    <row r="33" spans="1:3" ht="15.75" x14ac:dyDescent="0.25">
      <c r="A33" s="27" t="s">
        <v>57</v>
      </c>
      <c r="B33" s="28" t="s">
        <v>58</v>
      </c>
      <c r="C33" s="29"/>
    </row>
    <row r="34" spans="1:3" ht="15.75" x14ac:dyDescent="0.25">
      <c r="A34" s="27" t="s">
        <v>59</v>
      </c>
      <c r="B34" s="28" t="s">
        <v>60</v>
      </c>
      <c r="C34" s="29"/>
    </row>
    <row r="35" spans="1:3" ht="15.75" x14ac:dyDescent="0.25">
      <c r="A35" s="27" t="s">
        <v>61</v>
      </c>
      <c r="B35" s="35" t="s">
        <v>62</v>
      </c>
      <c r="C35" s="29">
        <v>96000</v>
      </c>
    </row>
    <row r="36" spans="1:3" ht="15.75" x14ac:dyDescent="0.25">
      <c r="A36" s="27" t="s">
        <v>63</v>
      </c>
      <c r="B36" s="28" t="s">
        <v>64</v>
      </c>
      <c r="C36" s="29"/>
    </row>
    <row r="37" spans="1:3" ht="15.75" x14ac:dyDescent="0.25">
      <c r="A37" s="27" t="s">
        <v>65</v>
      </c>
      <c r="B37" s="28" t="s">
        <v>66</v>
      </c>
      <c r="C37" s="29"/>
    </row>
    <row r="38" spans="1:3" ht="16.5" thickBot="1" x14ac:dyDescent="0.3">
      <c r="A38" s="30" t="s">
        <v>67</v>
      </c>
      <c r="B38" s="31" t="s">
        <v>68</v>
      </c>
      <c r="C38" s="33"/>
    </row>
    <row r="39" spans="1:3" ht="16.5" thickBot="1" x14ac:dyDescent="0.3">
      <c r="A39" s="21" t="s">
        <v>69</v>
      </c>
      <c r="B39" s="22" t="s">
        <v>70</v>
      </c>
      <c r="C39" s="23">
        <f>SUM(C40:C50)</f>
        <v>0</v>
      </c>
    </row>
    <row r="40" spans="1:3" ht="15.75" x14ac:dyDescent="0.25">
      <c r="A40" s="24" t="s">
        <v>71</v>
      </c>
      <c r="B40" s="25" t="s">
        <v>72</v>
      </c>
      <c r="C40" s="26"/>
    </row>
    <row r="41" spans="1:3" ht="15.75" x14ac:dyDescent="0.25">
      <c r="A41" s="27" t="s">
        <v>73</v>
      </c>
      <c r="B41" s="28" t="s">
        <v>74</v>
      </c>
      <c r="C41" s="29"/>
    </row>
    <row r="42" spans="1:3" ht="15.75" x14ac:dyDescent="0.25">
      <c r="A42" s="27" t="s">
        <v>75</v>
      </c>
      <c r="B42" s="28" t="s">
        <v>76</v>
      </c>
      <c r="C42" s="29"/>
    </row>
    <row r="43" spans="1:3" ht="15.75" x14ac:dyDescent="0.25">
      <c r="A43" s="27" t="s">
        <v>77</v>
      </c>
      <c r="B43" s="28" t="s">
        <v>78</v>
      </c>
      <c r="C43" s="29"/>
    </row>
    <row r="44" spans="1:3" ht="15.75" x14ac:dyDescent="0.25">
      <c r="A44" s="27" t="s">
        <v>79</v>
      </c>
      <c r="B44" s="28" t="s">
        <v>80</v>
      </c>
      <c r="C44" s="29"/>
    </row>
    <row r="45" spans="1:3" ht="15.75" x14ac:dyDescent="0.25">
      <c r="A45" s="27" t="s">
        <v>81</v>
      </c>
      <c r="B45" s="28" t="s">
        <v>82</v>
      </c>
      <c r="C45" s="29"/>
    </row>
    <row r="46" spans="1:3" ht="15.75" x14ac:dyDescent="0.25">
      <c r="A46" s="27" t="s">
        <v>83</v>
      </c>
      <c r="B46" s="28" t="s">
        <v>84</v>
      </c>
      <c r="C46" s="29"/>
    </row>
    <row r="47" spans="1:3" ht="15.75" x14ac:dyDescent="0.25">
      <c r="A47" s="27" t="s">
        <v>85</v>
      </c>
      <c r="B47" s="28" t="s">
        <v>86</v>
      </c>
      <c r="C47" s="29"/>
    </row>
    <row r="48" spans="1:3" ht="15.75" x14ac:dyDescent="0.25">
      <c r="A48" s="27" t="s">
        <v>87</v>
      </c>
      <c r="B48" s="28" t="s">
        <v>88</v>
      </c>
      <c r="C48" s="29"/>
    </row>
    <row r="49" spans="1:3" ht="15.75" x14ac:dyDescent="0.25">
      <c r="A49" s="30" t="s">
        <v>89</v>
      </c>
      <c r="B49" s="31" t="s">
        <v>90</v>
      </c>
      <c r="C49" s="33"/>
    </row>
    <row r="50" spans="1:3" ht="16.5" thickBot="1" x14ac:dyDescent="0.3">
      <c r="A50" s="30" t="s">
        <v>91</v>
      </c>
      <c r="B50" s="31" t="s">
        <v>92</v>
      </c>
      <c r="C50" s="33"/>
    </row>
    <row r="51" spans="1:3" ht="16.5" thickBot="1" x14ac:dyDescent="0.3">
      <c r="A51" s="21" t="s">
        <v>93</v>
      </c>
      <c r="B51" s="22" t="s">
        <v>94</v>
      </c>
      <c r="C51" s="23">
        <f>SUM(C52:C56)</f>
        <v>0</v>
      </c>
    </row>
    <row r="52" spans="1:3" ht="15.75" x14ac:dyDescent="0.25">
      <c r="A52" s="24" t="s">
        <v>95</v>
      </c>
      <c r="B52" s="25" t="s">
        <v>96</v>
      </c>
      <c r="C52" s="26"/>
    </row>
    <row r="53" spans="1:3" ht="15.75" x14ac:dyDescent="0.25">
      <c r="A53" s="27" t="s">
        <v>97</v>
      </c>
      <c r="B53" s="28" t="s">
        <v>98</v>
      </c>
      <c r="C53" s="29"/>
    </row>
    <row r="54" spans="1:3" ht="15.75" x14ac:dyDescent="0.25">
      <c r="A54" s="27" t="s">
        <v>99</v>
      </c>
      <c r="B54" s="28" t="s">
        <v>100</v>
      </c>
      <c r="C54" s="29"/>
    </row>
    <row r="55" spans="1:3" ht="15.75" x14ac:dyDescent="0.25">
      <c r="A55" s="27" t="s">
        <v>101</v>
      </c>
      <c r="B55" s="28" t="s">
        <v>102</v>
      </c>
      <c r="C55" s="29"/>
    </row>
    <row r="56" spans="1:3" ht="16.5" thickBot="1" x14ac:dyDescent="0.3">
      <c r="A56" s="30" t="s">
        <v>103</v>
      </c>
      <c r="B56" s="31" t="s">
        <v>104</v>
      </c>
      <c r="C56" s="33"/>
    </row>
    <row r="57" spans="1:3" ht="16.5" thickBot="1" x14ac:dyDescent="0.3">
      <c r="A57" s="21" t="s">
        <v>105</v>
      </c>
      <c r="B57" s="22" t="s">
        <v>106</v>
      </c>
      <c r="C57" s="23">
        <f>SUM(C58:C60)</f>
        <v>0</v>
      </c>
    </row>
    <row r="58" spans="1:3" ht="31.5" x14ac:dyDescent="0.25">
      <c r="A58" s="24" t="s">
        <v>107</v>
      </c>
      <c r="B58" s="25" t="s">
        <v>108</v>
      </c>
      <c r="C58" s="26"/>
    </row>
    <row r="59" spans="1:3" ht="31.5" x14ac:dyDescent="0.25">
      <c r="A59" s="27" t="s">
        <v>109</v>
      </c>
      <c r="B59" s="28" t="s">
        <v>110</v>
      </c>
      <c r="C59" s="29"/>
    </row>
    <row r="60" spans="1:3" ht="15.75" x14ac:dyDescent="0.25">
      <c r="A60" s="27" t="s">
        <v>111</v>
      </c>
      <c r="B60" s="28" t="s">
        <v>112</v>
      </c>
      <c r="C60" s="29"/>
    </row>
    <row r="61" spans="1:3" ht="16.5" thickBot="1" x14ac:dyDescent="0.3">
      <c r="A61" s="30" t="s">
        <v>113</v>
      </c>
      <c r="B61" s="31" t="s">
        <v>114</v>
      </c>
      <c r="C61" s="33"/>
    </row>
    <row r="62" spans="1:3" ht="16.5" thickBot="1" x14ac:dyDescent="0.3">
      <c r="A62" s="21" t="s">
        <v>115</v>
      </c>
      <c r="B62" s="32" t="s">
        <v>116</v>
      </c>
      <c r="C62" s="23">
        <f>SUM(C63:C65)</f>
        <v>0</v>
      </c>
    </row>
    <row r="63" spans="1:3" ht="31.5" x14ac:dyDescent="0.25">
      <c r="A63" s="24" t="s">
        <v>117</v>
      </c>
      <c r="B63" s="25" t="s">
        <v>118</v>
      </c>
      <c r="C63" s="29"/>
    </row>
    <row r="64" spans="1:3" ht="31.5" x14ac:dyDescent="0.25">
      <c r="A64" s="27" t="s">
        <v>119</v>
      </c>
      <c r="B64" s="28" t="s">
        <v>120</v>
      </c>
      <c r="C64" s="29"/>
    </row>
    <row r="65" spans="1:3" ht="15.75" x14ac:dyDescent="0.25">
      <c r="A65" s="27" t="s">
        <v>121</v>
      </c>
      <c r="B65" s="28" t="s">
        <v>122</v>
      </c>
      <c r="C65" s="29"/>
    </row>
    <row r="66" spans="1:3" ht="16.5" thickBot="1" x14ac:dyDescent="0.3">
      <c r="A66" s="30" t="s">
        <v>123</v>
      </c>
      <c r="B66" s="31" t="s">
        <v>124</v>
      </c>
      <c r="C66" s="29"/>
    </row>
    <row r="67" spans="1:3" ht="16.5" thickBot="1" x14ac:dyDescent="0.3">
      <c r="A67" s="21" t="s">
        <v>125</v>
      </c>
      <c r="B67" s="22" t="s">
        <v>126</v>
      </c>
      <c r="C67" s="23">
        <v>96000</v>
      </c>
    </row>
    <row r="68" spans="1:3" ht="16.5" thickBot="1" x14ac:dyDescent="0.3">
      <c r="A68" s="36" t="s">
        <v>127</v>
      </c>
      <c r="B68" s="32" t="s">
        <v>128</v>
      </c>
      <c r="C68" s="23">
        <f>SUM(C69:C71)</f>
        <v>0</v>
      </c>
    </row>
    <row r="69" spans="1:3" ht="15.75" x14ac:dyDescent="0.25">
      <c r="A69" s="24" t="s">
        <v>129</v>
      </c>
      <c r="B69" s="25" t="s">
        <v>130</v>
      </c>
      <c r="C69" s="29"/>
    </row>
    <row r="70" spans="1:3" ht="15.75" x14ac:dyDescent="0.25">
      <c r="A70" s="27" t="s">
        <v>131</v>
      </c>
      <c r="B70" s="28" t="s">
        <v>132</v>
      </c>
      <c r="C70" s="29"/>
    </row>
    <row r="71" spans="1:3" ht="16.5" thickBot="1" x14ac:dyDescent="0.3">
      <c r="A71" s="30" t="s">
        <v>133</v>
      </c>
      <c r="B71" s="37" t="s">
        <v>134</v>
      </c>
      <c r="C71" s="29"/>
    </row>
    <row r="72" spans="1:3" ht="16.5" thickBot="1" x14ac:dyDescent="0.3">
      <c r="A72" s="36" t="s">
        <v>135</v>
      </c>
      <c r="B72" s="32" t="s">
        <v>136</v>
      </c>
      <c r="C72" s="23">
        <f>SUM(C73:C76)</f>
        <v>0</v>
      </c>
    </row>
    <row r="73" spans="1:3" ht="15.75" x14ac:dyDescent="0.25">
      <c r="A73" s="24" t="s">
        <v>137</v>
      </c>
      <c r="B73" s="25" t="s">
        <v>138</v>
      </c>
      <c r="C73" s="29"/>
    </row>
    <row r="74" spans="1:3" ht="15.75" x14ac:dyDescent="0.25">
      <c r="A74" s="27" t="s">
        <v>139</v>
      </c>
      <c r="B74" s="28" t="s">
        <v>140</v>
      </c>
      <c r="C74" s="29"/>
    </row>
    <row r="75" spans="1:3" ht="15.75" x14ac:dyDescent="0.25">
      <c r="A75" s="27" t="s">
        <v>141</v>
      </c>
      <c r="B75" s="28" t="s">
        <v>142</v>
      </c>
      <c r="C75" s="29"/>
    </row>
    <row r="76" spans="1:3" ht="16.5" thickBot="1" x14ac:dyDescent="0.3">
      <c r="A76" s="30" t="s">
        <v>143</v>
      </c>
      <c r="B76" s="31" t="s">
        <v>144</v>
      </c>
      <c r="C76" s="29"/>
    </row>
    <row r="77" spans="1:3" ht="16.5" thickBot="1" x14ac:dyDescent="0.3">
      <c r="A77" s="36" t="s">
        <v>145</v>
      </c>
      <c r="B77" s="32" t="s">
        <v>146</v>
      </c>
      <c r="C77" s="23">
        <f>SUM(C78:C79)</f>
        <v>0</v>
      </c>
    </row>
    <row r="78" spans="1:3" ht="15.75" x14ac:dyDescent="0.25">
      <c r="A78" s="24" t="s">
        <v>147</v>
      </c>
      <c r="B78" s="25" t="s">
        <v>148</v>
      </c>
      <c r="C78" s="29"/>
    </row>
    <row r="79" spans="1:3" ht="16.5" thickBot="1" x14ac:dyDescent="0.3">
      <c r="A79" s="30" t="s">
        <v>149</v>
      </c>
      <c r="B79" s="31" t="s">
        <v>150</v>
      </c>
      <c r="C79" s="29"/>
    </row>
    <row r="80" spans="1:3" ht="16.5" thickBot="1" x14ac:dyDescent="0.3">
      <c r="A80" s="36" t="s">
        <v>151</v>
      </c>
      <c r="B80" s="32" t="s">
        <v>152</v>
      </c>
      <c r="C80" s="23">
        <f>SUM(C81:C83)</f>
        <v>0</v>
      </c>
    </row>
    <row r="81" spans="1:3" ht="15.75" x14ac:dyDescent="0.25">
      <c r="A81" s="24" t="s">
        <v>153</v>
      </c>
      <c r="B81" s="25" t="s">
        <v>154</v>
      </c>
      <c r="C81" s="29"/>
    </row>
    <row r="82" spans="1:3" ht="15.75" x14ac:dyDescent="0.25">
      <c r="A82" s="27" t="s">
        <v>155</v>
      </c>
      <c r="B82" s="28" t="s">
        <v>156</v>
      </c>
      <c r="C82" s="29"/>
    </row>
    <row r="83" spans="1:3" ht="16.5" thickBot="1" x14ac:dyDescent="0.3">
      <c r="A83" s="30" t="s">
        <v>157</v>
      </c>
      <c r="B83" s="31" t="s">
        <v>158</v>
      </c>
      <c r="C83" s="29"/>
    </row>
    <row r="84" spans="1:3" ht="16.5" thickBot="1" x14ac:dyDescent="0.3">
      <c r="A84" s="36" t="s">
        <v>159</v>
      </c>
      <c r="B84" s="32" t="s">
        <v>160</v>
      </c>
      <c r="C84" s="23">
        <f>SUM(C85:C88)</f>
        <v>0</v>
      </c>
    </row>
    <row r="85" spans="1:3" ht="15.75" x14ac:dyDescent="0.25">
      <c r="A85" s="38" t="s">
        <v>161</v>
      </c>
      <c r="B85" s="25" t="s">
        <v>162</v>
      </c>
      <c r="C85" s="29"/>
    </row>
    <row r="86" spans="1:3" ht="15.75" x14ac:dyDescent="0.25">
      <c r="A86" s="39" t="s">
        <v>163</v>
      </c>
      <c r="B86" s="28" t="s">
        <v>164</v>
      </c>
      <c r="C86" s="29"/>
    </row>
    <row r="87" spans="1:3" ht="15.75" x14ac:dyDescent="0.25">
      <c r="A87" s="39" t="s">
        <v>165</v>
      </c>
      <c r="B87" s="28" t="s">
        <v>166</v>
      </c>
      <c r="C87" s="29"/>
    </row>
    <row r="88" spans="1:3" ht="16.5" thickBot="1" x14ac:dyDescent="0.3">
      <c r="A88" s="40" t="s">
        <v>167</v>
      </c>
      <c r="B88" s="31" t="s">
        <v>168</v>
      </c>
      <c r="C88" s="29"/>
    </row>
    <row r="89" spans="1:3" ht="16.5" thickBot="1" x14ac:dyDescent="0.3">
      <c r="A89" s="36" t="s">
        <v>169</v>
      </c>
      <c r="B89" s="32" t="s">
        <v>170</v>
      </c>
      <c r="C89" s="41"/>
    </row>
    <row r="90" spans="1:3" ht="16.5" thickBot="1" x14ac:dyDescent="0.3">
      <c r="A90" s="36" t="s">
        <v>171</v>
      </c>
      <c r="B90" s="32" t="s">
        <v>172</v>
      </c>
      <c r="C90" s="41"/>
    </row>
    <row r="91" spans="1:3" ht="16.5" thickBot="1" x14ac:dyDescent="0.3">
      <c r="A91" s="36" t="s">
        <v>173</v>
      </c>
      <c r="B91" s="42" t="s">
        <v>174</v>
      </c>
      <c r="C91" s="23">
        <f>+C68+C72+C77+C80+C84+C90+C89</f>
        <v>0</v>
      </c>
    </row>
    <row r="92" spans="1:3" ht="16.5" thickBot="1" x14ac:dyDescent="0.3">
      <c r="A92" s="43" t="s">
        <v>175</v>
      </c>
      <c r="B92" s="44" t="s">
        <v>176</v>
      </c>
      <c r="C92" s="23">
        <v>96000</v>
      </c>
    </row>
    <row r="93" spans="1:3" ht="16.5" thickBot="1" x14ac:dyDescent="0.3">
      <c r="A93" s="45"/>
      <c r="B93" s="46"/>
      <c r="C93" s="47"/>
    </row>
    <row r="94" spans="1:3" ht="16.5" thickBot="1" x14ac:dyDescent="0.3">
      <c r="A94" s="13"/>
      <c r="B94" s="48" t="s">
        <v>177</v>
      </c>
      <c r="C94" s="49"/>
    </row>
    <row r="95" spans="1:3" ht="16.5" thickBot="1" x14ac:dyDescent="0.3">
      <c r="A95" s="50" t="s">
        <v>11</v>
      </c>
      <c r="B95" s="51" t="s">
        <v>344</v>
      </c>
      <c r="C95" s="52">
        <v>96000</v>
      </c>
    </row>
    <row r="96" spans="1:3" ht="15.75" x14ac:dyDescent="0.25">
      <c r="A96" s="53" t="s">
        <v>13</v>
      </c>
      <c r="B96" s="54" t="s">
        <v>178</v>
      </c>
      <c r="C96" s="55"/>
    </row>
    <row r="97" spans="1:3" ht="15.75" x14ac:dyDescent="0.25">
      <c r="A97" s="27" t="s">
        <v>15</v>
      </c>
      <c r="B97" s="56" t="s">
        <v>179</v>
      </c>
      <c r="C97" s="29"/>
    </row>
    <row r="98" spans="1:3" ht="15.75" x14ac:dyDescent="0.25">
      <c r="A98" s="27" t="s">
        <v>17</v>
      </c>
      <c r="B98" s="56" t="s">
        <v>180</v>
      </c>
      <c r="C98" s="33"/>
    </row>
    <row r="99" spans="1:3" ht="15.75" x14ac:dyDescent="0.25">
      <c r="A99" s="27" t="s">
        <v>19</v>
      </c>
      <c r="B99" s="57" t="s">
        <v>181</v>
      </c>
      <c r="C99" s="33"/>
    </row>
    <row r="100" spans="1:3" ht="15.75" x14ac:dyDescent="0.25">
      <c r="A100" s="27" t="s">
        <v>182</v>
      </c>
      <c r="B100" s="58" t="s">
        <v>183</v>
      </c>
      <c r="C100" s="33">
        <v>96000</v>
      </c>
    </row>
    <row r="101" spans="1:3" ht="15.75" x14ac:dyDescent="0.25">
      <c r="A101" s="27" t="s">
        <v>23</v>
      </c>
      <c r="B101" s="56" t="s">
        <v>184</v>
      </c>
      <c r="C101" s="33"/>
    </row>
    <row r="102" spans="1:3" ht="15.75" x14ac:dyDescent="0.25">
      <c r="A102" s="27" t="s">
        <v>185</v>
      </c>
      <c r="B102" s="59" t="s">
        <v>186</v>
      </c>
      <c r="C102" s="33"/>
    </row>
    <row r="103" spans="1:3" ht="15.75" x14ac:dyDescent="0.25">
      <c r="A103" s="27" t="s">
        <v>187</v>
      </c>
      <c r="B103" s="59" t="s">
        <v>188</v>
      </c>
      <c r="C103" s="33"/>
    </row>
    <row r="104" spans="1:3" ht="15.75" x14ac:dyDescent="0.25">
      <c r="A104" s="27" t="s">
        <v>189</v>
      </c>
      <c r="B104" s="59" t="s">
        <v>190</v>
      </c>
      <c r="C104" s="33"/>
    </row>
    <row r="105" spans="1:3" ht="31.5" x14ac:dyDescent="0.25">
      <c r="A105" s="27" t="s">
        <v>191</v>
      </c>
      <c r="B105" s="60" t="s">
        <v>192</v>
      </c>
      <c r="C105" s="33"/>
    </row>
    <row r="106" spans="1:3" ht="31.5" x14ac:dyDescent="0.25">
      <c r="A106" s="27" t="s">
        <v>193</v>
      </c>
      <c r="B106" s="60" t="s">
        <v>194</v>
      </c>
      <c r="C106" s="33"/>
    </row>
    <row r="107" spans="1:3" ht="15.75" x14ac:dyDescent="0.25">
      <c r="A107" s="27" t="s">
        <v>195</v>
      </c>
      <c r="B107" s="59" t="s">
        <v>196</v>
      </c>
      <c r="C107" s="33"/>
    </row>
    <row r="108" spans="1:3" ht="15.75" x14ac:dyDescent="0.25">
      <c r="A108" s="27" t="s">
        <v>197</v>
      </c>
      <c r="B108" s="59" t="s">
        <v>198</v>
      </c>
      <c r="C108" s="33"/>
    </row>
    <row r="109" spans="1:3" ht="31.5" x14ac:dyDescent="0.25">
      <c r="A109" s="27" t="s">
        <v>199</v>
      </c>
      <c r="B109" s="60" t="s">
        <v>200</v>
      </c>
      <c r="C109" s="33"/>
    </row>
    <row r="110" spans="1:3" ht="15.75" x14ac:dyDescent="0.25">
      <c r="A110" s="61" t="s">
        <v>201</v>
      </c>
      <c r="B110" s="62" t="s">
        <v>202</v>
      </c>
      <c r="C110" s="33"/>
    </row>
    <row r="111" spans="1:3" ht="15.75" x14ac:dyDescent="0.25">
      <c r="A111" s="27" t="s">
        <v>203</v>
      </c>
      <c r="B111" s="62" t="s">
        <v>204</v>
      </c>
      <c r="C111" s="33"/>
    </row>
    <row r="112" spans="1:3" ht="31.5" x14ac:dyDescent="0.25">
      <c r="A112" s="27" t="s">
        <v>205</v>
      </c>
      <c r="B112" s="60" t="s">
        <v>206</v>
      </c>
      <c r="C112" s="29">
        <v>96000</v>
      </c>
    </row>
    <row r="113" spans="1:3" ht="15.75" x14ac:dyDescent="0.25">
      <c r="A113" s="27" t="s">
        <v>207</v>
      </c>
      <c r="B113" s="57" t="s">
        <v>208</v>
      </c>
      <c r="C113" s="29"/>
    </row>
    <row r="114" spans="1:3" ht="15.75" x14ac:dyDescent="0.25">
      <c r="A114" s="30" t="s">
        <v>209</v>
      </c>
      <c r="B114" s="56" t="s">
        <v>210</v>
      </c>
      <c r="C114" s="33"/>
    </row>
    <row r="115" spans="1:3" ht="16.5" thickBot="1" x14ac:dyDescent="0.3">
      <c r="A115" s="63" t="s">
        <v>211</v>
      </c>
      <c r="B115" s="64" t="s">
        <v>212</v>
      </c>
      <c r="C115" s="65"/>
    </row>
    <row r="116" spans="1:3" ht="16.5" thickBot="1" x14ac:dyDescent="0.3">
      <c r="A116" s="21" t="s">
        <v>25</v>
      </c>
      <c r="B116" s="66" t="s">
        <v>345</v>
      </c>
      <c r="C116" s="23">
        <f>+C117+C119+C121</f>
        <v>0</v>
      </c>
    </row>
    <row r="117" spans="1:3" ht="15.75" x14ac:dyDescent="0.25">
      <c r="A117" s="24" t="s">
        <v>27</v>
      </c>
      <c r="B117" s="56" t="s">
        <v>213</v>
      </c>
      <c r="C117" s="26"/>
    </row>
    <row r="118" spans="1:3" ht="15.75" x14ac:dyDescent="0.25">
      <c r="A118" s="24" t="s">
        <v>29</v>
      </c>
      <c r="B118" s="67" t="s">
        <v>214</v>
      </c>
      <c r="C118" s="26"/>
    </row>
    <row r="119" spans="1:3" ht="15.75" x14ac:dyDescent="0.25">
      <c r="A119" s="24" t="s">
        <v>31</v>
      </c>
      <c r="B119" s="67" t="s">
        <v>215</v>
      </c>
      <c r="C119" s="29"/>
    </row>
    <row r="120" spans="1:3" ht="15.75" x14ac:dyDescent="0.25">
      <c r="A120" s="24" t="s">
        <v>33</v>
      </c>
      <c r="B120" s="67" t="s">
        <v>216</v>
      </c>
      <c r="C120" s="68"/>
    </row>
    <row r="121" spans="1:3" ht="15.75" x14ac:dyDescent="0.25">
      <c r="A121" s="24" t="s">
        <v>35</v>
      </c>
      <c r="B121" s="69" t="s">
        <v>217</v>
      </c>
      <c r="C121" s="68"/>
    </row>
    <row r="122" spans="1:3" ht="31.5" x14ac:dyDescent="0.25">
      <c r="A122" s="24" t="s">
        <v>37</v>
      </c>
      <c r="B122" s="70" t="s">
        <v>218</v>
      </c>
      <c r="C122" s="68"/>
    </row>
    <row r="123" spans="1:3" ht="31.5" x14ac:dyDescent="0.25">
      <c r="A123" s="24" t="s">
        <v>219</v>
      </c>
      <c r="B123" s="71" t="s">
        <v>220</v>
      </c>
      <c r="C123" s="68"/>
    </row>
    <row r="124" spans="1:3" ht="31.5" x14ac:dyDescent="0.25">
      <c r="A124" s="24" t="s">
        <v>221</v>
      </c>
      <c r="B124" s="60" t="s">
        <v>194</v>
      </c>
      <c r="C124" s="68"/>
    </row>
    <row r="125" spans="1:3" ht="15.75" x14ac:dyDescent="0.25">
      <c r="A125" s="24" t="s">
        <v>222</v>
      </c>
      <c r="B125" s="60" t="s">
        <v>223</v>
      </c>
      <c r="C125" s="68"/>
    </row>
    <row r="126" spans="1:3" ht="15.75" x14ac:dyDescent="0.25">
      <c r="A126" s="24" t="s">
        <v>224</v>
      </c>
      <c r="B126" s="60" t="s">
        <v>225</v>
      </c>
      <c r="C126" s="68"/>
    </row>
    <row r="127" spans="1:3" ht="31.5" x14ac:dyDescent="0.25">
      <c r="A127" s="24" t="s">
        <v>226</v>
      </c>
      <c r="B127" s="60" t="s">
        <v>200</v>
      </c>
      <c r="C127" s="68"/>
    </row>
    <row r="128" spans="1:3" ht="15.75" x14ac:dyDescent="0.25">
      <c r="A128" s="24" t="s">
        <v>227</v>
      </c>
      <c r="B128" s="60" t="s">
        <v>228</v>
      </c>
      <c r="C128" s="68"/>
    </row>
    <row r="129" spans="1:3" ht="32.25" thickBot="1" x14ac:dyDescent="0.3">
      <c r="A129" s="61" t="s">
        <v>229</v>
      </c>
      <c r="B129" s="60" t="s">
        <v>230</v>
      </c>
      <c r="C129" s="72"/>
    </row>
    <row r="130" spans="1:3" ht="16.5" thickBot="1" x14ac:dyDescent="0.3">
      <c r="A130" s="21" t="s">
        <v>39</v>
      </c>
      <c r="B130" s="22" t="s">
        <v>231</v>
      </c>
      <c r="C130" s="23">
        <v>96000</v>
      </c>
    </row>
    <row r="131" spans="1:3" ht="32.25" thickBot="1" x14ac:dyDescent="0.3">
      <c r="A131" s="21" t="s">
        <v>232</v>
      </c>
      <c r="B131" s="22" t="s">
        <v>233</v>
      </c>
      <c r="C131" s="23">
        <f>+C132+C133+C134</f>
        <v>0</v>
      </c>
    </row>
    <row r="132" spans="1:3" ht="15.75" x14ac:dyDescent="0.25">
      <c r="A132" s="24" t="s">
        <v>55</v>
      </c>
      <c r="B132" s="73" t="s">
        <v>234</v>
      </c>
      <c r="C132" s="68"/>
    </row>
    <row r="133" spans="1:3" ht="15.75" x14ac:dyDescent="0.25">
      <c r="A133" s="24" t="s">
        <v>63</v>
      </c>
      <c r="B133" s="73" t="s">
        <v>235</v>
      </c>
      <c r="C133" s="68"/>
    </row>
    <row r="134" spans="1:3" ht="16.5" thickBot="1" x14ac:dyDescent="0.3">
      <c r="A134" s="61" t="s">
        <v>65</v>
      </c>
      <c r="B134" s="74" t="s">
        <v>236</v>
      </c>
      <c r="C134" s="68"/>
    </row>
    <row r="135" spans="1:3" ht="16.5" thickBot="1" x14ac:dyDescent="0.3">
      <c r="A135" s="21" t="s">
        <v>69</v>
      </c>
      <c r="B135" s="22" t="s">
        <v>237</v>
      </c>
      <c r="C135" s="23">
        <f>+C136+C137+C138+C139+C140+C141</f>
        <v>0</v>
      </c>
    </row>
    <row r="136" spans="1:3" ht="15.75" x14ac:dyDescent="0.25">
      <c r="A136" s="24" t="s">
        <v>71</v>
      </c>
      <c r="B136" s="73" t="s">
        <v>238</v>
      </c>
      <c r="C136" s="68"/>
    </row>
    <row r="137" spans="1:3" ht="15.75" x14ac:dyDescent="0.25">
      <c r="A137" s="24" t="s">
        <v>73</v>
      </c>
      <c r="B137" s="73" t="s">
        <v>239</v>
      </c>
      <c r="C137" s="68"/>
    </row>
    <row r="138" spans="1:3" ht="15.75" x14ac:dyDescent="0.25">
      <c r="A138" s="24" t="s">
        <v>75</v>
      </c>
      <c r="B138" s="73" t="s">
        <v>240</v>
      </c>
      <c r="C138" s="68"/>
    </row>
    <row r="139" spans="1:3" ht="15.75" x14ac:dyDescent="0.25">
      <c r="A139" s="24" t="s">
        <v>77</v>
      </c>
      <c r="B139" s="73" t="s">
        <v>241</v>
      </c>
      <c r="C139" s="68"/>
    </row>
    <row r="140" spans="1:3" ht="15.75" x14ac:dyDescent="0.25">
      <c r="A140" s="24" t="s">
        <v>79</v>
      </c>
      <c r="B140" s="73" t="s">
        <v>242</v>
      </c>
      <c r="C140" s="68"/>
    </row>
    <row r="141" spans="1:3" ht="16.5" thickBot="1" x14ac:dyDescent="0.3">
      <c r="A141" s="61" t="s">
        <v>81</v>
      </c>
      <c r="B141" s="74" t="s">
        <v>243</v>
      </c>
      <c r="C141" s="68"/>
    </row>
    <row r="142" spans="1:3" ht="16.5" thickBot="1" x14ac:dyDescent="0.3">
      <c r="A142" s="21" t="s">
        <v>93</v>
      </c>
      <c r="B142" s="22" t="s">
        <v>244</v>
      </c>
      <c r="C142" s="23">
        <f>+C143+C144+C146+C147+C145</f>
        <v>0</v>
      </c>
    </row>
    <row r="143" spans="1:3" ht="15.75" x14ac:dyDescent="0.25">
      <c r="A143" s="24" t="s">
        <v>95</v>
      </c>
      <c r="B143" s="73" t="s">
        <v>245</v>
      </c>
      <c r="C143" s="68"/>
    </row>
    <row r="144" spans="1:3" ht="15.75" x14ac:dyDescent="0.25">
      <c r="A144" s="24" t="s">
        <v>97</v>
      </c>
      <c r="B144" s="73" t="s">
        <v>246</v>
      </c>
      <c r="C144" s="68"/>
    </row>
    <row r="145" spans="1:3" ht="15.75" x14ac:dyDescent="0.25">
      <c r="A145" s="24" t="s">
        <v>99</v>
      </c>
      <c r="B145" s="73" t="s">
        <v>247</v>
      </c>
      <c r="C145" s="68"/>
    </row>
    <row r="146" spans="1:3" ht="15.75" x14ac:dyDescent="0.25">
      <c r="A146" s="24" t="s">
        <v>101</v>
      </c>
      <c r="B146" s="73" t="s">
        <v>248</v>
      </c>
      <c r="C146" s="68"/>
    </row>
    <row r="147" spans="1:3" ht="16.5" thickBot="1" x14ac:dyDescent="0.3">
      <c r="A147" s="61" t="s">
        <v>103</v>
      </c>
      <c r="B147" s="74" t="s">
        <v>249</v>
      </c>
      <c r="C147" s="68"/>
    </row>
    <row r="148" spans="1:3" ht="16.5" thickBot="1" x14ac:dyDescent="0.3">
      <c r="A148" s="21" t="s">
        <v>250</v>
      </c>
      <c r="B148" s="22" t="s">
        <v>251</v>
      </c>
      <c r="C148" s="75">
        <f>+C149+C150+C151+C152+C153</f>
        <v>0</v>
      </c>
    </row>
    <row r="149" spans="1:3" ht="15.75" x14ac:dyDescent="0.25">
      <c r="A149" s="24" t="s">
        <v>107</v>
      </c>
      <c r="B149" s="73" t="s">
        <v>252</v>
      </c>
      <c r="C149" s="68"/>
    </row>
    <row r="150" spans="1:3" ht="15.75" x14ac:dyDescent="0.25">
      <c r="A150" s="24" t="s">
        <v>109</v>
      </c>
      <c r="B150" s="73" t="s">
        <v>253</v>
      </c>
      <c r="C150" s="68"/>
    </row>
    <row r="151" spans="1:3" ht="15.75" x14ac:dyDescent="0.25">
      <c r="A151" s="24" t="s">
        <v>111</v>
      </c>
      <c r="B151" s="73" t="s">
        <v>254</v>
      </c>
      <c r="C151" s="68"/>
    </row>
    <row r="152" spans="1:3" ht="31.5" x14ac:dyDescent="0.25">
      <c r="A152" s="24" t="s">
        <v>113</v>
      </c>
      <c r="B152" s="73" t="s">
        <v>255</v>
      </c>
      <c r="C152" s="68"/>
    </row>
    <row r="153" spans="1:3" ht="16.5" thickBot="1" x14ac:dyDescent="0.3">
      <c r="A153" s="61" t="s">
        <v>256</v>
      </c>
      <c r="B153" s="74" t="s">
        <v>257</v>
      </c>
      <c r="C153" s="72"/>
    </row>
    <row r="154" spans="1:3" ht="16.5" thickBot="1" x14ac:dyDescent="0.3">
      <c r="A154" s="76" t="s">
        <v>115</v>
      </c>
      <c r="B154" s="22" t="s">
        <v>258</v>
      </c>
      <c r="C154" s="75"/>
    </row>
    <row r="155" spans="1:3" ht="16.5" thickBot="1" x14ac:dyDescent="0.3">
      <c r="A155" s="76" t="s">
        <v>125</v>
      </c>
      <c r="B155" s="22" t="s">
        <v>259</v>
      </c>
      <c r="C155" s="75"/>
    </row>
    <row r="156" spans="1:3" ht="16.5" thickBot="1" x14ac:dyDescent="0.3">
      <c r="A156" s="21" t="s">
        <v>260</v>
      </c>
      <c r="B156" s="22" t="s">
        <v>261</v>
      </c>
      <c r="C156" s="77">
        <f>+C131+C135+C142+C148+C154+C155</f>
        <v>0</v>
      </c>
    </row>
    <row r="157" spans="1:3" ht="16.5" thickBot="1" x14ac:dyDescent="0.3">
      <c r="A157" s="78" t="s">
        <v>262</v>
      </c>
      <c r="B157" s="79" t="s">
        <v>263</v>
      </c>
      <c r="C157" s="77">
        <v>96000</v>
      </c>
    </row>
    <row r="158" spans="1:3" ht="16.5" thickBot="1" x14ac:dyDescent="0.3">
      <c r="A158" s="80"/>
      <c r="B158" s="81"/>
      <c r="C158" s="82"/>
    </row>
    <row r="159" spans="1:3" ht="16.5" thickBot="1" x14ac:dyDescent="0.3">
      <c r="A159" s="83" t="s">
        <v>264</v>
      </c>
      <c r="B159" s="84"/>
      <c r="C159" s="85">
        <v>0</v>
      </c>
    </row>
    <row r="160" spans="1:3" ht="16.5" thickBot="1" x14ac:dyDescent="0.3">
      <c r="A160" s="83" t="s">
        <v>265</v>
      </c>
      <c r="B160" s="84"/>
      <c r="C160" s="85">
        <v>0</v>
      </c>
    </row>
  </sheetData>
  <mergeCells count="3">
    <mergeCell ref="A2:C2"/>
    <mergeCell ref="A1:C1"/>
    <mergeCell ref="A3:D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160"/>
  <sheetViews>
    <sheetView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</cols>
  <sheetData>
    <row r="1" spans="1:4" ht="15.75" x14ac:dyDescent="0.25">
      <c r="A1" s="223" t="s">
        <v>374</v>
      </c>
      <c r="B1" s="223"/>
      <c r="C1" s="223"/>
    </row>
    <row r="2" spans="1:4" x14ac:dyDescent="0.25">
      <c r="A2" s="222" t="s">
        <v>444</v>
      </c>
      <c r="B2" s="222"/>
      <c r="C2" s="222"/>
    </row>
    <row r="3" spans="1:4" ht="15.75" customHeight="1" thickBot="1" x14ac:dyDescent="0.3">
      <c r="A3" s="222" t="s">
        <v>490</v>
      </c>
      <c r="B3" s="222"/>
      <c r="C3" s="222"/>
      <c r="D3" s="222"/>
    </row>
    <row r="4" spans="1:4" ht="15.75" x14ac:dyDescent="0.25">
      <c r="A4" s="7" t="s">
        <v>0</v>
      </c>
      <c r="B4" s="8" t="s">
        <v>1</v>
      </c>
      <c r="C4" s="9"/>
    </row>
    <row r="5" spans="1:4" ht="32.25" thickBot="1" x14ac:dyDescent="0.3">
      <c r="A5" s="91" t="s">
        <v>2</v>
      </c>
      <c r="B5" s="89" t="s">
        <v>271</v>
      </c>
      <c r="C5" s="11"/>
    </row>
    <row r="6" spans="1:4" ht="16.5" thickBot="1" x14ac:dyDescent="0.3">
      <c r="A6" s="12"/>
      <c r="B6" s="12"/>
      <c r="C6" s="86" t="s">
        <v>380</v>
      </c>
    </row>
    <row r="7" spans="1:4" ht="16.5" thickBot="1" x14ac:dyDescent="0.3">
      <c r="A7" s="13" t="s">
        <v>4</v>
      </c>
      <c r="B7" s="14" t="s">
        <v>5</v>
      </c>
      <c r="C7" s="90" t="s">
        <v>6</v>
      </c>
    </row>
    <row r="8" spans="1:4" ht="16.5" thickBot="1" x14ac:dyDescent="0.3">
      <c r="A8" s="15" t="s">
        <v>7</v>
      </c>
      <c r="B8" s="16" t="s">
        <v>8</v>
      </c>
      <c r="C8" s="17" t="s">
        <v>9</v>
      </c>
    </row>
    <row r="9" spans="1:4" ht="16.5" thickBot="1" x14ac:dyDescent="0.3">
      <c r="A9" s="18"/>
      <c r="B9" s="19" t="s">
        <v>10</v>
      </c>
      <c r="C9" s="20"/>
    </row>
    <row r="10" spans="1:4" ht="16.5" thickBot="1" x14ac:dyDescent="0.3">
      <c r="A10" s="21" t="s">
        <v>11</v>
      </c>
      <c r="B10" s="22" t="s">
        <v>12</v>
      </c>
      <c r="C10" s="23">
        <f>+C11+C12+C13+C14+C15+C16</f>
        <v>0</v>
      </c>
    </row>
    <row r="11" spans="1:4" ht="15.75" x14ac:dyDescent="0.25">
      <c r="A11" s="24" t="s">
        <v>13</v>
      </c>
      <c r="B11" s="25" t="s">
        <v>14</v>
      </c>
      <c r="C11" s="26"/>
    </row>
    <row r="12" spans="1:4" ht="15.75" customHeight="1" x14ac:dyDescent="0.25">
      <c r="A12" s="27" t="s">
        <v>15</v>
      </c>
      <c r="B12" s="28" t="s">
        <v>16</v>
      </c>
      <c r="C12" s="29"/>
    </row>
    <row r="13" spans="1:4" ht="15.75" x14ac:dyDescent="0.25">
      <c r="A13" s="27" t="s">
        <v>17</v>
      </c>
      <c r="B13" s="28" t="s">
        <v>18</v>
      </c>
      <c r="C13" s="29"/>
    </row>
    <row r="14" spans="1:4" ht="15.75" x14ac:dyDescent="0.25">
      <c r="A14" s="27" t="s">
        <v>19</v>
      </c>
      <c r="B14" s="28" t="s">
        <v>20</v>
      </c>
      <c r="C14" s="29"/>
    </row>
    <row r="15" spans="1:4" ht="15.75" x14ac:dyDescent="0.25">
      <c r="A15" s="27" t="s">
        <v>21</v>
      </c>
      <c r="B15" s="28" t="s">
        <v>22</v>
      </c>
      <c r="C15" s="29"/>
    </row>
    <row r="16" spans="1:4" ht="16.5" thickBot="1" x14ac:dyDescent="0.3">
      <c r="A16" s="30" t="s">
        <v>23</v>
      </c>
      <c r="B16" s="31" t="s">
        <v>24</v>
      </c>
      <c r="C16" s="29"/>
    </row>
    <row r="17" spans="1:3" ht="32.25" thickBot="1" x14ac:dyDescent="0.3">
      <c r="A17" s="21" t="s">
        <v>25</v>
      </c>
      <c r="B17" s="32" t="s">
        <v>26</v>
      </c>
      <c r="C17" s="23">
        <f>+C18+C19+C20+C21+C22</f>
        <v>0</v>
      </c>
    </row>
    <row r="18" spans="1:3" ht="15.75" x14ac:dyDescent="0.25">
      <c r="A18" s="24" t="s">
        <v>27</v>
      </c>
      <c r="B18" s="25" t="s">
        <v>28</v>
      </c>
      <c r="C18" s="26"/>
    </row>
    <row r="19" spans="1:3" ht="15.75" x14ac:dyDescent="0.25">
      <c r="A19" s="27" t="s">
        <v>29</v>
      </c>
      <c r="B19" s="28" t="s">
        <v>30</v>
      </c>
      <c r="C19" s="29"/>
    </row>
    <row r="20" spans="1:3" ht="15.75" x14ac:dyDescent="0.25">
      <c r="A20" s="27" t="s">
        <v>31</v>
      </c>
      <c r="B20" s="28" t="s">
        <v>32</v>
      </c>
      <c r="C20" s="29"/>
    </row>
    <row r="21" spans="1:3" ht="15.75" x14ac:dyDescent="0.25">
      <c r="A21" s="27" t="s">
        <v>33</v>
      </c>
      <c r="B21" s="28" t="s">
        <v>34</v>
      </c>
      <c r="C21" s="29"/>
    </row>
    <row r="22" spans="1:3" ht="15.75" x14ac:dyDescent="0.25">
      <c r="A22" s="27" t="s">
        <v>35</v>
      </c>
      <c r="B22" s="28" t="s">
        <v>36</v>
      </c>
      <c r="C22" s="29"/>
    </row>
    <row r="23" spans="1:3" ht="16.5" thickBot="1" x14ac:dyDescent="0.3">
      <c r="A23" s="30" t="s">
        <v>37</v>
      </c>
      <c r="B23" s="31" t="s">
        <v>38</v>
      </c>
      <c r="C23" s="33"/>
    </row>
    <row r="24" spans="1:3" ht="32.25" thickBot="1" x14ac:dyDescent="0.3">
      <c r="A24" s="21" t="s">
        <v>39</v>
      </c>
      <c r="B24" s="22" t="s">
        <v>40</v>
      </c>
      <c r="C24" s="23">
        <f>+C25+C26+C27+C28+C29</f>
        <v>0</v>
      </c>
    </row>
    <row r="25" spans="1:3" ht="15.75" x14ac:dyDescent="0.25">
      <c r="A25" s="24" t="s">
        <v>41</v>
      </c>
      <c r="B25" s="25" t="s">
        <v>42</v>
      </c>
      <c r="C25" s="26"/>
    </row>
    <row r="26" spans="1:3" ht="15.75" x14ac:dyDescent="0.25">
      <c r="A26" s="27" t="s">
        <v>43</v>
      </c>
      <c r="B26" s="28" t="s">
        <v>44</v>
      </c>
      <c r="C26" s="29"/>
    </row>
    <row r="27" spans="1:3" ht="31.5" x14ac:dyDescent="0.25">
      <c r="A27" s="27" t="s">
        <v>45</v>
      </c>
      <c r="B27" s="28" t="s">
        <v>46</v>
      </c>
      <c r="C27" s="29"/>
    </row>
    <row r="28" spans="1:3" ht="31.5" x14ac:dyDescent="0.25">
      <c r="A28" s="27" t="s">
        <v>47</v>
      </c>
      <c r="B28" s="28" t="s">
        <v>48</v>
      </c>
      <c r="C28" s="29"/>
    </row>
    <row r="29" spans="1:3" ht="15.75" x14ac:dyDescent="0.25">
      <c r="A29" s="27" t="s">
        <v>49</v>
      </c>
      <c r="B29" s="28" t="s">
        <v>50</v>
      </c>
      <c r="C29" s="29"/>
    </row>
    <row r="30" spans="1:3" ht="16.5" thickBot="1" x14ac:dyDescent="0.3">
      <c r="A30" s="30" t="s">
        <v>51</v>
      </c>
      <c r="B30" s="31" t="s">
        <v>52</v>
      </c>
      <c r="C30" s="33"/>
    </row>
    <row r="31" spans="1:3" ht="16.5" thickBot="1" x14ac:dyDescent="0.3">
      <c r="A31" s="21" t="s">
        <v>53</v>
      </c>
      <c r="B31" s="22" t="s">
        <v>54</v>
      </c>
      <c r="C31" s="23">
        <f>+C32+C36+C37+C38</f>
        <v>0</v>
      </c>
    </row>
    <row r="32" spans="1:3" ht="15.75" x14ac:dyDescent="0.25">
      <c r="A32" s="24" t="s">
        <v>55</v>
      </c>
      <c r="B32" s="25" t="s">
        <v>56</v>
      </c>
      <c r="C32" s="34">
        <f>+C33+C34+C35</f>
        <v>0</v>
      </c>
    </row>
    <row r="33" spans="1:3" ht="15.75" x14ac:dyDescent="0.25">
      <c r="A33" s="27" t="s">
        <v>57</v>
      </c>
      <c r="B33" s="28" t="s">
        <v>58</v>
      </c>
      <c r="C33" s="29"/>
    </row>
    <row r="34" spans="1:3" ht="15.75" x14ac:dyDescent="0.25">
      <c r="A34" s="27" t="s">
        <v>59</v>
      </c>
      <c r="B34" s="28" t="s">
        <v>60</v>
      </c>
      <c r="C34" s="29"/>
    </row>
    <row r="35" spans="1:3" ht="15.75" x14ac:dyDescent="0.25">
      <c r="A35" s="27" t="s">
        <v>61</v>
      </c>
      <c r="B35" s="35" t="s">
        <v>62</v>
      </c>
      <c r="C35" s="29"/>
    </row>
    <row r="36" spans="1:3" ht="15.75" x14ac:dyDescent="0.25">
      <c r="A36" s="27" t="s">
        <v>63</v>
      </c>
      <c r="B36" s="28" t="s">
        <v>64</v>
      </c>
      <c r="C36" s="29"/>
    </row>
    <row r="37" spans="1:3" ht="15.75" x14ac:dyDescent="0.25">
      <c r="A37" s="27" t="s">
        <v>65</v>
      </c>
      <c r="B37" s="28" t="s">
        <v>66</v>
      </c>
      <c r="C37" s="29"/>
    </row>
    <row r="38" spans="1:3" ht="16.5" thickBot="1" x14ac:dyDescent="0.3">
      <c r="A38" s="30" t="s">
        <v>67</v>
      </c>
      <c r="B38" s="31" t="s">
        <v>68</v>
      </c>
      <c r="C38" s="33"/>
    </row>
    <row r="39" spans="1:3" ht="16.5" thickBot="1" x14ac:dyDescent="0.3">
      <c r="A39" s="21" t="s">
        <v>69</v>
      </c>
      <c r="B39" s="22" t="s">
        <v>70</v>
      </c>
      <c r="C39" s="23">
        <f>SUM(C40:C50)</f>
        <v>0</v>
      </c>
    </row>
    <row r="40" spans="1:3" ht="15.75" x14ac:dyDescent="0.25">
      <c r="A40" s="24" t="s">
        <v>71</v>
      </c>
      <c r="B40" s="25" t="s">
        <v>72</v>
      </c>
      <c r="C40" s="26"/>
    </row>
    <row r="41" spans="1:3" ht="15.75" x14ac:dyDescent="0.25">
      <c r="A41" s="27" t="s">
        <v>73</v>
      </c>
      <c r="B41" s="28" t="s">
        <v>74</v>
      </c>
      <c r="C41" s="29"/>
    </row>
    <row r="42" spans="1:3" ht="15.75" x14ac:dyDescent="0.25">
      <c r="A42" s="27" t="s">
        <v>75</v>
      </c>
      <c r="B42" s="28" t="s">
        <v>76</v>
      </c>
      <c r="C42" s="29"/>
    </row>
    <row r="43" spans="1:3" ht="15.75" x14ac:dyDescent="0.25">
      <c r="A43" s="27" t="s">
        <v>77</v>
      </c>
      <c r="B43" s="28" t="s">
        <v>78</v>
      </c>
      <c r="C43" s="29"/>
    </row>
    <row r="44" spans="1:3" ht="15.75" x14ac:dyDescent="0.25">
      <c r="A44" s="27" t="s">
        <v>79</v>
      </c>
      <c r="B44" s="28" t="s">
        <v>80</v>
      </c>
      <c r="C44" s="29"/>
    </row>
    <row r="45" spans="1:3" ht="15.75" x14ac:dyDescent="0.25">
      <c r="A45" s="27" t="s">
        <v>81</v>
      </c>
      <c r="B45" s="28" t="s">
        <v>82</v>
      </c>
      <c r="C45" s="29"/>
    </row>
    <row r="46" spans="1:3" ht="15.75" x14ac:dyDescent="0.25">
      <c r="A46" s="27" t="s">
        <v>83</v>
      </c>
      <c r="B46" s="28" t="s">
        <v>84</v>
      </c>
      <c r="C46" s="29"/>
    </row>
    <row r="47" spans="1:3" ht="15.75" x14ac:dyDescent="0.25">
      <c r="A47" s="27" t="s">
        <v>85</v>
      </c>
      <c r="B47" s="28" t="s">
        <v>86</v>
      </c>
      <c r="C47" s="29"/>
    </row>
    <row r="48" spans="1:3" ht="15.75" x14ac:dyDescent="0.25">
      <c r="A48" s="27" t="s">
        <v>87</v>
      </c>
      <c r="B48" s="28" t="s">
        <v>88</v>
      </c>
      <c r="C48" s="29"/>
    </row>
    <row r="49" spans="1:3" ht="15.75" x14ac:dyDescent="0.25">
      <c r="A49" s="30" t="s">
        <v>89</v>
      </c>
      <c r="B49" s="31" t="s">
        <v>90</v>
      </c>
      <c r="C49" s="33"/>
    </row>
    <row r="50" spans="1:3" ht="16.5" thickBot="1" x14ac:dyDescent="0.3">
      <c r="A50" s="30" t="s">
        <v>91</v>
      </c>
      <c r="B50" s="31" t="s">
        <v>92</v>
      </c>
      <c r="C50" s="33"/>
    </row>
    <row r="51" spans="1:3" ht="16.5" thickBot="1" x14ac:dyDescent="0.3">
      <c r="A51" s="21" t="s">
        <v>93</v>
      </c>
      <c r="B51" s="22" t="s">
        <v>94</v>
      </c>
      <c r="C51" s="23">
        <f>SUM(C52:C56)</f>
        <v>0</v>
      </c>
    </row>
    <row r="52" spans="1:3" ht="15.75" x14ac:dyDescent="0.25">
      <c r="A52" s="24" t="s">
        <v>95</v>
      </c>
      <c r="B52" s="25" t="s">
        <v>96</v>
      </c>
      <c r="C52" s="26"/>
    </row>
    <row r="53" spans="1:3" ht="15.75" x14ac:dyDescent="0.25">
      <c r="A53" s="27" t="s">
        <v>97</v>
      </c>
      <c r="B53" s="28" t="s">
        <v>98</v>
      </c>
      <c r="C53" s="29"/>
    </row>
    <row r="54" spans="1:3" ht="15.75" x14ac:dyDescent="0.25">
      <c r="A54" s="27" t="s">
        <v>99</v>
      </c>
      <c r="B54" s="28" t="s">
        <v>100</v>
      </c>
      <c r="C54" s="29"/>
    </row>
    <row r="55" spans="1:3" ht="15.75" x14ac:dyDescent="0.25">
      <c r="A55" s="27" t="s">
        <v>101</v>
      </c>
      <c r="B55" s="28" t="s">
        <v>102</v>
      </c>
      <c r="C55" s="29"/>
    </row>
    <row r="56" spans="1:3" ht="16.5" thickBot="1" x14ac:dyDescent="0.3">
      <c r="A56" s="30" t="s">
        <v>103</v>
      </c>
      <c r="B56" s="31" t="s">
        <v>104</v>
      </c>
      <c r="C56" s="33"/>
    </row>
    <row r="57" spans="1:3" ht="16.5" thickBot="1" x14ac:dyDescent="0.3">
      <c r="A57" s="21" t="s">
        <v>105</v>
      </c>
      <c r="B57" s="22" t="s">
        <v>106</v>
      </c>
      <c r="C57" s="23">
        <f>SUM(C58:C60)</f>
        <v>0</v>
      </c>
    </row>
    <row r="58" spans="1:3" ht="31.5" x14ac:dyDescent="0.25">
      <c r="A58" s="24" t="s">
        <v>107</v>
      </c>
      <c r="B58" s="25" t="s">
        <v>108</v>
      </c>
      <c r="C58" s="26"/>
    </row>
    <row r="59" spans="1:3" ht="31.5" x14ac:dyDescent="0.25">
      <c r="A59" s="27" t="s">
        <v>109</v>
      </c>
      <c r="B59" s="28" t="s">
        <v>110</v>
      </c>
      <c r="C59" s="29"/>
    </row>
    <row r="60" spans="1:3" ht="15.75" x14ac:dyDescent="0.25">
      <c r="A60" s="27" t="s">
        <v>111</v>
      </c>
      <c r="B60" s="28" t="s">
        <v>112</v>
      </c>
      <c r="C60" s="29"/>
    </row>
    <row r="61" spans="1:3" ht="16.5" thickBot="1" x14ac:dyDescent="0.3">
      <c r="A61" s="30" t="s">
        <v>113</v>
      </c>
      <c r="B61" s="31" t="s">
        <v>114</v>
      </c>
      <c r="C61" s="33"/>
    </row>
    <row r="62" spans="1:3" ht="16.5" thickBot="1" x14ac:dyDescent="0.3">
      <c r="A62" s="21" t="s">
        <v>115</v>
      </c>
      <c r="B62" s="32" t="s">
        <v>116</v>
      </c>
      <c r="C62" s="23">
        <f>SUM(C63:C65)</f>
        <v>0</v>
      </c>
    </row>
    <row r="63" spans="1:3" ht="31.5" x14ac:dyDescent="0.25">
      <c r="A63" s="24" t="s">
        <v>117</v>
      </c>
      <c r="B63" s="25" t="s">
        <v>118</v>
      </c>
      <c r="C63" s="29"/>
    </row>
    <row r="64" spans="1:3" ht="31.5" x14ac:dyDescent="0.25">
      <c r="A64" s="27" t="s">
        <v>119</v>
      </c>
      <c r="B64" s="28" t="s">
        <v>120</v>
      </c>
      <c r="C64" s="29"/>
    </row>
    <row r="65" spans="1:3" ht="15.75" x14ac:dyDescent="0.25">
      <c r="A65" s="27" t="s">
        <v>121</v>
      </c>
      <c r="B65" s="28" t="s">
        <v>122</v>
      </c>
      <c r="C65" s="29"/>
    </row>
    <row r="66" spans="1:3" ht="16.5" thickBot="1" x14ac:dyDescent="0.3">
      <c r="A66" s="30" t="s">
        <v>123</v>
      </c>
      <c r="B66" s="31" t="s">
        <v>124</v>
      </c>
      <c r="C66" s="29"/>
    </row>
    <row r="67" spans="1:3" ht="16.5" thickBot="1" x14ac:dyDescent="0.3">
      <c r="A67" s="21" t="s">
        <v>125</v>
      </c>
      <c r="B67" s="22" t="s">
        <v>126</v>
      </c>
      <c r="C67" s="23">
        <f>+C10+C17+C24+C31+C39+C51+C57+C62</f>
        <v>0</v>
      </c>
    </row>
    <row r="68" spans="1:3" ht="16.5" thickBot="1" x14ac:dyDescent="0.3">
      <c r="A68" s="36" t="s">
        <v>127</v>
      </c>
      <c r="B68" s="32" t="s">
        <v>128</v>
      </c>
      <c r="C68" s="23">
        <f>SUM(C69:C71)</f>
        <v>0</v>
      </c>
    </row>
    <row r="69" spans="1:3" ht="15.75" x14ac:dyDescent="0.25">
      <c r="A69" s="24" t="s">
        <v>129</v>
      </c>
      <c r="B69" s="25" t="s">
        <v>130</v>
      </c>
      <c r="C69" s="29"/>
    </row>
    <row r="70" spans="1:3" ht="15.75" x14ac:dyDescent="0.25">
      <c r="A70" s="27" t="s">
        <v>131</v>
      </c>
      <c r="B70" s="28" t="s">
        <v>132</v>
      </c>
      <c r="C70" s="29"/>
    </row>
    <row r="71" spans="1:3" ht="16.5" thickBot="1" x14ac:dyDescent="0.3">
      <c r="A71" s="30" t="s">
        <v>133</v>
      </c>
      <c r="B71" s="37" t="s">
        <v>134</v>
      </c>
      <c r="C71" s="29"/>
    </row>
    <row r="72" spans="1:3" ht="16.5" thickBot="1" x14ac:dyDescent="0.3">
      <c r="A72" s="36" t="s">
        <v>135</v>
      </c>
      <c r="B72" s="32" t="s">
        <v>136</v>
      </c>
      <c r="C72" s="23">
        <f>SUM(C73:C76)</f>
        <v>0</v>
      </c>
    </row>
    <row r="73" spans="1:3" ht="15.75" x14ac:dyDescent="0.25">
      <c r="A73" s="24" t="s">
        <v>137</v>
      </c>
      <c r="B73" s="25" t="s">
        <v>138</v>
      </c>
      <c r="C73" s="29"/>
    </row>
    <row r="74" spans="1:3" ht="15.75" x14ac:dyDescent="0.25">
      <c r="A74" s="27" t="s">
        <v>139</v>
      </c>
      <c r="B74" s="28" t="s">
        <v>140</v>
      </c>
      <c r="C74" s="29"/>
    </row>
    <row r="75" spans="1:3" ht="15.75" x14ac:dyDescent="0.25">
      <c r="A75" s="27" t="s">
        <v>141</v>
      </c>
      <c r="B75" s="28" t="s">
        <v>142</v>
      </c>
      <c r="C75" s="29"/>
    </row>
    <row r="76" spans="1:3" ht="16.5" thickBot="1" x14ac:dyDescent="0.3">
      <c r="A76" s="30" t="s">
        <v>143</v>
      </c>
      <c r="B76" s="31" t="s">
        <v>144</v>
      </c>
      <c r="C76" s="29"/>
    </row>
    <row r="77" spans="1:3" ht="16.5" thickBot="1" x14ac:dyDescent="0.3">
      <c r="A77" s="36" t="s">
        <v>145</v>
      </c>
      <c r="B77" s="32" t="s">
        <v>146</v>
      </c>
      <c r="C77" s="23">
        <f>SUM(C78:C79)</f>
        <v>0</v>
      </c>
    </row>
    <row r="78" spans="1:3" ht="15.75" x14ac:dyDescent="0.25">
      <c r="A78" s="24" t="s">
        <v>147</v>
      </c>
      <c r="B78" s="25" t="s">
        <v>148</v>
      </c>
      <c r="C78" s="29"/>
    </row>
    <row r="79" spans="1:3" ht="16.5" thickBot="1" x14ac:dyDescent="0.3">
      <c r="A79" s="30" t="s">
        <v>149</v>
      </c>
      <c r="B79" s="31" t="s">
        <v>150</v>
      </c>
      <c r="C79" s="29"/>
    </row>
    <row r="80" spans="1:3" ht="16.5" thickBot="1" x14ac:dyDescent="0.3">
      <c r="A80" s="36" t="s">
        <v>151</v>
      </c>
      <c r="B80" s="32" t="s">
        <v>152</v>
      </c>
      <c r="C80" s="23">
        <f>SUM(C81:C83)</f>
        <v>0</v>
      </c>
    </row>
    <row r="81" spans="1:3" ht="15.75" x14ac:dyDescent="0.25">
      <c r="A81" s="24" t="s">
        <v>153</v>
      </c>
      <c r="B81" s="25" t="s">
        <v>154</v>
      </c>
      <c r="C81" s="29"/>
    </row>
    <row r="82" spans="1:3" ht="15.75" x14ac:dyDescent="0.25">
      <c r="A82" s="27" t="s">
        <v>155</v>
      </c>
      <c r="B82" s="28" t="s">
        <v>156</v>
      </c>
      <c r="C82" s="29"/>
    </row>
    <row r="83" spans="1:3" ht="16.5" thickBot="1" x14ac:dyDescent="0.3">
      <c r="A83" s="30" t="s">
        <v>157</v>
      </c>
      <c r="B83" s="31" t="s">
        <v>158</v>
      </c>
      <c r="C83" s="29"/>
    </row>
    <row r="84" spans="1:3" ht="16.5" thickBot="1" x14ac:dyDescent="0.3">
      <c r="A84" s="36" t="s">
        <v>159</v>
      </c>
      <c r="B84" s="32" t="s">
        <v>160</v>
      </c>
      <c r="C84" s="23">
        <f>SUM(C85:C88)</f>
        <v>0</v>
      </c>
    </row>
    <row r="85" spans="1:3" ht="15.75" x14ac:dyDescent="0.25">
      <c r="A85" s="38" t="s">
        <v>161</v>
      </c>
      <c r="B85" s="25" t="s">
        <v>162</v>
      </c>
      <c r="C85" s="29"/>
    </row>
    <row r="86" spans="1:3" ht="15.75" x14ac:dyDescent="0.25">
      <c r="A86" s="39" t="s">
        <v>163</v>
      </c>
      <c r="B86" s="28" t="s">
        <v>164</v>
      </c>
      <c r="C86" s="29"/>
    </row>
    <row r="87" spans="1:3" ht="15.75" x14ac:dyDescent="0.25">
      <c r="A87" s="39" t="s">
        <v>165</v>
      </c>
      <c r="B87" s="28" t="s">
        <v>166</v>
      </c>
      <c r="C87" s="29"/>
    </row>
    <row r="88" spans="1:3" ht="16.5" thickBot="1" x14ac:dyDescent="0.3">
      <c r="A88" s="40" t="s">
        <v>167</v>
      </c>
      <c r="B88" s="31" t="s">
        <v>168</v>
      </c>
      <c r="C88" s="29"/>
    </row>
    <row r="89" spans="1:3" ht="16.5" thickBot="1" x14ac:dyDescent="0.3">
      <c r="A89" s="36" t="s">
        <v>169</v>
      </c>
      <c r="B89" s="32" t="s">
        <v>170</v>
      </c>
      <c r="C89" s="41"/>
    </row>
    <row r="90" spans="1:3" ht="16.5" thickBot="1" x14ac:dyDescent="0.3">
      <c r="A90" s="36" t="s">
        <v>171</v>
      </c>
      <c r="B90" s="32" t="s">
        <v>172</v>
      </c>
      <c r="C90" s="41"/>
    </row>
    <row r="91" spans="1:3" ht="16.5" thickBot="1" x14ac:dyDescent="0.3">
      <c r="A91" s="36" t="s">
        <v>173</v>
      </c>
      <c r="B91" s="42" t="s">
        <v>174</v>
      </c>
      <c r="C91" s="23">
        <f>+C68+C72+C77+C80+C84+C90+C89</f>
        <v>0</v>
      </c>
    </row>
    <row r="92" spans="1:3" ht="16.5" thickBot="1" x14ac:dyDescent="0.3">
      <c r="A92" s="43" t="s">
        <v>175</v>
      </c>
      <c r="B92" s="44" t="s">
        <v>176</v>
      </c>
      <c r="C92" s="23">
        <f>+C67+C91</f>
        <v>0</v>
      </c>
    </row>
    <row r="93" spans="1:3" ht="16.5" thickBot="1" x14ac:dyDescent="0.3">
      <c r="A93" s="45"/>
      <c r="B93" s="46"/>
      <c r="C93" s="47"/>
    </row>
    <row r="94" spans="1:3" ht="16.5" thickBot="1" x14ac:dyDescent="0.3">
      <c r="A94" s="13"/>
      <c r="B94" s="48" t="s">
        <v>177</v>
      </c>
      <c r="C94" s="49"/>
    </row>
    <row r="95" spans="1:3" ht="16.5" thickBot="1" x14ac:dyDescent="0.3">
      <c r="A95" s="50" t="s">
        <v>11</v>
      </c>
      <c r="B95" s="51" t="s">
        <v>344</v>
      </c>
      <c r="C95" s="52">
        <f>+C96+C97+C98+C99+C100+C113</f>
        <v>0</v>
      </c>
    </row>
    <row r="96" spans="1:3" ht="15.75" x14ac:dyDescent="0.25">
      <c r="A96" s="53" t="s">
        <v>13</v>
      </c>
      <c r="B96" s="54" t="s">
        <v>178</v>
      </c>
      <c r="C96" s="55"/>
    </row>
    <row r="97" spans="1:3" ht="15.75" x14ac:dyDescent="0.25">
      <c r="A97" s="27" t="s">
        <v>15</v>
      </c>
      <c r="B97" s="56" t="s">
        <v>179</v>
      </c>
      <c r="C97" s="29"/>
    </row>
    <row r="98" spans="1:3" ht="15.75" x14ac:dyDescent="0.25">
      <c r="A98" s="27" t="s">
        <v>17</v>
      </c>
      <c r="B98" s="56" t="s">
        <v>180</v>
      </c>
      <c r="C98" s="33"/>
    </row>
    <row r="99" spans="1:3" ht="15.75" x14ac:dyDescent="0.25">
      <c r="A99" s="27" t="s">
        <v>19</v>
      </c>
      <c r="B99" s="57" t="s">
        <v>181</v>
      </c>
      <c r="C99" s="33"/>
    </row>
    <row r="100" spans="1:3" ht="15.75" x14ac:dyDescent="0.25">
      <c r="A100" s="27" t="s">
        <v>182</v>
      </c>
      <c r="B100" s="58" t="s">
        <v>183</v>
      </c>
      <c r="C100" s="33"/>
    </row>
    <row r="101" spans="1:3" ht="15.75" x14ac:dyDescent="0.25">
      <c r="A101" s="27" t="s">
        <v>23</v>
      </c>
      <c r="B101" s="56" t="s">
        <v>184</v>
      </c>
      <c r="C101" s="33"/>
    </row>
    <row r="102" spans="1:3" ht="15.75" x14ac:dyDescent="0.25">
      <c r="A102" s="27" t="s">
        <v>185</v>
      </c>
      <c r="B102" s="59" t="s">
        <v>186</v>
      </c>
      <c r="C102" s="33"/>
    </row>
    <row r="103" spans="1:3" ht="15.75" x14ac:dyDescent="0.25">
      <c r="A103" s="27" t="s">
        <v>187</v>
      </c>
      <c r="B103" s="59" t="s">
        <v>188</v>
      </c>
      <c r="C103" s="33"/>
    </row>
    <row r="104" spans="1:3" ht="15.75" x14ac:dyDescent="0.25">
      <c r="A104" s="27" t="s">
        <v>189</v>
      </c>
      <c r="B104" s="59" t="s">
        <v>190</v>
      </c>
      <c r="C104" s="33"/>
    </row>
    <row r="105" spans="1:3" ht="31.5" x14ac:dyDescent="0.25">
      <c r="A105" s="27" t="s">
        <v>191</v>
      </c>
      <c r="B105" s="60" t="s">
        <v>192</v>
      </c>
      <c r="C105" s="33"/>
    </row>
    <row r="106" spans="1:3" ht="31.5" x14ac:dyDescent="0.25">
      <c r="A106" s="27" t="s">
        <v>193</v>
      </c>
      <c r="B106" s="60" t="s">
        <v>194</v>
      </c>
      <c r="C106" s="33"/>
    </row>
    <row r="107" spans="1:3" ht="15.75" x14ac:dyDescent="0.25">
      <c r="A107" s="27" t="s">
        <v>195</v>
      </c>
      <c r="B107" s="59" t="s">
        <v>196</v>
      </c>
      <c r="C107" s="33"/>
    </row>
    <row r="108" spans="1:3" ht="15.75" x14ac:dyDescent="0.25">
      <c r="A108" s="27" t="s">
        <v>197</v>
      </c>
      <c r="B108" s="59" t="s">
        <v>198</v>
      </c>
      <c r="C108" s="33"/>
    </row>
    <row r="109" spans="1:3" ht="31.5" x14ac:dyDescent="0.25">
      <c r="A109" s="27" t="s">
        <v>199</v>
      </c>
      <c r="B109" s="60" t="s">
        <v>200</v>
      </c>
      <c r="C109" s="33"/>
    </row>
    <row r="110" spans="1:3" ht="15.75" x14ac:dyDescent="0.25">
      <c r="A110" s="61" t="s">
        <v>201</v>
      </c>
      <c r="B110" s="62" t="s">
        <v>202</v>
      </c>
      <c r="C110" s="33"/>
    </row>
    <row r="111" spans="1:3" ht="15.75" x14ac:dyDescent="0.25">
      <c r="A111" s="27" t="s">
        <v>203</v>
      </c>
      <c r="B111" s="62" t="s">
        <v>204</v>
      </c>
      <c r="C111" s="33"/>
    </row>
    <row r="112" spans="1:3" ht="31.5" x14ac:dyDescent="0.25">
      <c r="A112" s="27" t="s">
        <v>205</v>
      </c>
      <c r="B112" s="60" t="s">
        <v>206</v>
      </c>
      <c r="C112" s="29"/>
    </row>
    <row r="113" spans="1:3" ht="15.75" x14ac:dyDescent="0.25">
      <c r="A113" s="27" t="s">
        <v>207</v>
      </c>
      <c r="B113" s="57" t="s">
        <v>208</v>
      </c>
      <c r="C113" s="29"/>
    </row>
    <row r="114" spans="1:3" ht="15.75" x14ac:dyDescent="0.25">
      <c r="A114" s="30" t="s">
        <v>209</v>
      </c>
      <c r="B114" s="56" t="s">
        <v>210</v>
      </c>
      <c r="C114" s="33"/>
    </row>
    <row r="115" spans="1:3" ht="16.5" thickBot="1" x14ac:dyDescent="0.3">
      <c r="A115" s="63" t="s">
        <v>211</v>
      </c>
      <c r="B115" s="64" t="s">
        <v>212</v>
      </c>
      <c r="C115" s="65"/>
    </row>
    <row r="116" spans="1:3" ht="16.5" thickBot="1" x14ac:dyDescent="0.3">
      <c r="A116" s="21" t="s">
        <v>25</v>
      </c>
      <c r="B116" s="66" t="s">
        <v>345</v>
      </c>
      <c r="C116" s="23">
        <f>+C117+C119+C121</f>
        <v>0</v>
      </c>
    </row>
    <row r="117" spans="1:3" ht="15.75" x14ac:dyDescent="0.25">
      <c r="A117" s="24" t="s">
        <v>27</v>
      </c>
      <c r="B117" s="56" t="s">
        <v>213</v>
      </c>
      <c r="C117" s="26"/>
    </row>
    <row r="118" spans="1:3" ht="15.75" x14ac:dyDescent="0.25">
      <c r="A118" s="24" t="s">
        <v>29</v>
      </c>
      <c r="B118" s="67" t="s">
        <v>214</v>
      </c>
      <c r="C118" s="26"/>
    </row>
    <row r="119" spans="1:3" ht="15.75" x14ac:dyDescent="0.25">
      <c r="A119" s="24" t="s">
        <v>31</v>
      </c>
      <c r="B119" s="67" t="s">
        <v>215</v>
      </c>
      <c r="C119" s="29"/>
    </row>
    <row r="120" spans="1:3" ht="15.75" x14ac:dyDescent="0.25">
      <c r="A120" s="24" t="s">
        <v>33</v>
      </c>
      <c r="B120" s="67" t="s">
        <v>216</v>
      </c>
      <c r="C120" s="68"/>
    </row>
    <row r="121" spans="1:3" ht="15.75" x14ac:dyDescent="0.25">
      <c r="A121" s="24" t="s">
        <v>35</v>
      </c>
      <c r="B121" s="69" t="s">
        <v>217</v>
      </c>
      <c r="C121" s="68"/>
    </row>
    <row r="122" spans="1:3" ht="18" customHeight="1" x14ac:dyDescent="0.25">
      <c r="A122" s="24" t="s">
        <v>37</v>
      </c>
      <c r="B122" s="70" t="s">
        <v>218</v>
      </c>
      <c r="C122" s="68"/>
    </row>
    <row r="123" spans="1:3" ht="31.5" x14ac:dyDescent="0.25">
      <c r="A123" s="24" t="s">
        <v>219</v>
      </c>
      <c r="B123" s="71" t="s">
        <v>220</v>
      </c>
      <c r="C123" s="68"/>
    </row>
    <row r="124" spans="1:3" ht="31.5" x14ac:dyDescent="0.25">
      <c r="A124" s="24" t="s">
        <v>221</v>
      </c>
      <c r="B124" s="60" t="s">
        <v>194</v>
      </c>
      <c r="C124" s="68"/>
    </row>
    <row r="125" spans="1:3" ht="15.75" x14ac:dyDescent="0.25">
      <c r="A125" s="24" t="s">
        <v>222</v>
      </c>
      <c r="B125" s="60" t="s">
        <v>223</v>
      </c>
      <c r="C125" s="68"/>
    </row>
    <row r="126" spans="1:3" ht="15.75" x14ac:dyDescent="0.25">
      <c r="A126" s="24" t="s">
        <v>224</v>
      </c>
      <c r="B126" s="60" t="s">
        <v>225</v>
      </c>
      <c r="C126" s="68"/>
    </row>
    <row r="127" spans="1:3" ht="31.5" x14ac:dyDescent="0.25">
      <c r="A127" s="24" t="s">
        <v>226</v>
      </c>
      <c r="B127" s="60" t="s">
        <v>200</v>
      </c>
      <c r="C127" s="68"/>
    </row>
    <row r="128" spans="1:3" ht="15.75" x14ac:dyDescent="0.25">
      <c r="A128" s="24" t="s">
        <v>227</v>
      </c>
      <c r="B128" s="60" t="s">
        <v>228</v>
      </c>
      <c r="C128" s="68"/>
    </row>
    <row r="129" spans="1:3" ht="32.25" thickBot="1" x14ac:dyDescent="0.3">
      <c r="A129" s="61" t="s">
        <v>229</v>
      </c>
      <c r="B129" s="60" t="s">
        <v>230</v>
      </c>
      <c r="C129" s="72"/>
    </row>
    <row r="130" spans="1:3" ht="16.5" thickBot="1" x14ac:dyDescent="0.3">
      <c r="A130" s="21" t="s">
        <v>39</v>
      </c>
      <c r="B130" s="22" t="s">
        <v>231</v>
      </c>
      <c r="C130" s="23">
        <f>+C95+C116</f>
        <v>0</v>
      </c>
    </row>
    <row r="131" spans="1:3" ht="32.25" thickBot="1" x14ac:dyDescent="0.3">
      <c r="A131" s="21" t="s">
        <v>232</v>
      </c>
      <c r="B131" s="22" t="s">
        <v>233</v>
      </c>
      <c r="C131" s="23">
        <f>+C132+C133+C134</f>
        <v>0</v>
      </c>
    </row>
    <row r="132" spans="1:3" ht="15.75" x14ac:dyDescent="0.25">
      <c r="A132" s="24" t="s">
        <v>55</v>
      </c>
      <c r="B132" s="73" t="s">
        <v>234</v>
      </c>
      <c r="C132" s="68"/>
    </row>
    <row r="133" spans="1:3" ht="15.75" x14ac:dyDescent="0.25">
      <c r="A133" s="24" t="s">
        <v>63</v>
      </c>
      <c r="B133" s="73" t="s">
        <v>235</v>
      </c>
      <c r="C133" s="68"/>
    </row>
    <row r="134" spans="1:3" ht="16.5" thickBot="1" x14ac:dyDescent="0.3">
      <c r="A134" s="61" t="s">
        <v>65</v>
      </c>
      <c r="B134" s="74" t="s">
        <v>236</v>
      </c>
      <c r="C134" s="68"/>
    </row>
    <row r="135" spans="1:3" ht="16.5" thickBot="1" x14ac:dyDescent="0.3">
      <c r="A135" s="21" t="s">
        <v>69</v>
      </c>
      <c r="B135" s="22" t="s">
        <v>237</v>
      </c>
      <c r="C135" s="23">
        <f>+C136+C137+C138+C139+C140+C141</f>
        <v>0</v>
      </c>
    </row>
    <row r="136" spans="1:3" ht="15.75" x14ac:dyDescent="0.25">
      <c r="A136" s="24" t="s">
        <v>71</v>
      </c>
      <c r="B136" s="73" t="s">
        <v>238</v>
      </c>
      <c r="C136" s="68"/>
    </row>
    <row r="137" spans="1:3" ht="15.75" x14ac:dyDescent="0.25">
      <c r="A137" s="24" t="s">
        <v>73</v>
      </c>
      <c r="B137" s="73" t="s">
        <v>239</v>
      </c>
      <c r="C137" s="68"/>
    </row>
    <row r="138" spans="1:3" ht="15.75" x14ac:dyDescent="0.25">
      <c r="A138" s="24" t="s">
        <v>75</v>
      </c>
      <c r="B138" s="73" t="s">
        <v>240</v>
      </c>
      <c r="C138" s="68"/>
    </row>
    <row r="139" spans="1:3" ht="15.75" x14ac:dyDescent="0.25">
      <c r="A139" s="24" t="s">
        <v>77</v>
      </c>
      <c r="B139" s="73" t="s">
        <v>241</v>
      </c>
      <c r="C139" s="68"/>
    </row>
    <row r="140" spans="1:3" ht="15.75" x14ac:dyDescent="0.25">
      <c r="A140" s="24" t="s">
        <v>79</v>
      </c>
      <c r="B140" s="73" t="s">
        <v>242</v>
      </c>
      <c r="C140" s="68"/>
    </row>
    <row r="141" spans="1:3" ht="16.5" thickBot="1" x14ac:dyDescent="0.3">
      <c r="A141" s="61" t="s">
        <v>81</v>
      </c>
      <c r="B141" s="74" t="s">
        <v>243</v>
      </c>
      <c r="C141" s="68"/>
    </row>
    <row r="142" spans="1:3" ht="16.5" thickBot="1" x14ac:dyDescent="0.3">
      <c r="A142" s="21" t="s">
        <v>93</v>
      </c>
      <c r="B142" s="22" t="s">
        <v>244</v>
      </c>
      <c r="C142" s="23">
        <f>+C143+C144+C146+C147+C145</f>
        <v>0</v>
      </c>
    </row>
    <row r="143" spans="1:3" ht="15.75" x14ac:dyDescent="0.25">
      <c r="A143" s="24" t="s">
        <v>95</v>
      </c>
      <c r="B143" s="73" t="s">
        <v>245</v>
      </c>
      <c r="C143" s="68"/>
    </row>
    <row r="144" spans="1:3" ht="15.75" x14ac:dyDescent="0.25">
      <c r="A144" s="24" t="s">
        <v>97</v>
      </c>
      <c r="B144" s="73" t="s">
        <v>246</v>
      </c>
      <c r="C144" s="68"/>
    </row>
    <row r="145" spans="1:3" ht="15.75" x14ac:dyDescent="0.25">
      <c r="A145" s="24" t="s">
        <v>99</v>
      </c>
      <c r="B145" s="73" t="s">
        <v>247</v>
      </c>
      <c r="C145" s="68"/>
    </row>
    <row r="146" spans="1:3" ht="15.75" x14ac:dyDescent="0.25">
      <c r="A146" s="24" t="s">
        <v>101</v>
      </c>
      <c r="B146" s="73" t="s">
        <v>248</v>
      </c>
      <c r="C146" s="68"/>
    </row>
    <row r="147" spans="1:3" ht="16.5" thickBot="1" x14ac:dyDescent="0.3">
      <c r="A147" s="61" t="s">
        <v>103</v>
      </c>
      <c r="B147" s="74" t="s">
        <v>249</v>
      </c>
      <c r="C147" s="68"/>
    </row>
    <row r="148" spans="1:3" ht="16.5" thickBot="1" x14ac:dyDescent="0.3">
      <c r="A148" s="21" t="s">
        <v>250</v>
      </c>
      <c r="B148" s="22" t="s">
        <v>251</v>
      </c>
      <c r="C148" s="75">
        <f>+C149+C150+C151+C152+C153</f>
        <v>0</v>
      </c>
    </row>
    <row r="149" spans="1:3" ht="15.75" x14ac:dyDescent="0.25">
      <c r="A149" s="24" t="s">
        <v>107</v>
      </c>
      <c r="B149" s="73" t="s">
        <v>252</v>
      </c>
      <c r="C149" s="68"/>
    </row>
    <row r="150" spans="1:3" ht="15.75" x14ac:dyDescent="0.25">
      <c r="A150" s="24" t="s">
        <v>109</v>
      </c>
      <c r="B150" s="73" t="s">
        <v>253</v>
      </c>
      <c r="C150" s="68"/>
    </row>
    <row r="151" spans="1:3" ht="15.75" x14ac:dyDescent="0.25">
      <c r="A151" s="24" t="s">
        <v>111</v>
      </c>
      <c r="B151" s="73" t="s">
        <v>254</v>
      </c>
      <c r="C151" s="68"/>
    </row>
    <row r="152" spans="1:3" ht="31.5" x14ac:dyDescent="0.25">
      <c r="A152" s="24" t="s">
        <v>113</v>
      </c>
      <c r="B152" s="73" t="s">
        <v>255</v>
      </c>
      <c r="C152" s="68"/>
    </row>
    <row r="153" spans="1:3" ht="16.5" thickBot="1" x14ac:dyDescent="0.3">
      <c r="A153" s="61" t="s">
        <v>256</v>
      </c>
      <c r="B153" s="74" t="s">
        <v>257</v>
      </c>
      <c r="C153" s="72"/>
    </row>
    <row r="154" spans="1:3" ht="16.5" thickBot="1" x14ac:dyDescent="0.3">
      <c r="A154" s="76" t="s">
        <v>115</v>
      </c>
      <c r="B154" s="22" t="s">
        <v>258</v>
      </c>
      <c r="C154" s="75"/>
    </row>
    <row r="155" spans="1:3" ht="16.5" thickBot="1" x14ac:dyDescent="0.3">
      <c r="A155" s="76" t="s">
        <v>125</v>
      </c>
      <c r="B155" s="22" t="s">
        <v>259</v>
      </c>
      <c r="C155" s="75"/>
    </row>
    <row r="156" spans="1:3" ht="16.5" thickBot="1" x14ac:dyDescent="0.3">
      <c r="A156" s="21" t="s">
        <v>260</v>
      </c>
      <c r="B156" s="22" t="s">
        <v>261</v>
      </c>
      <c r="C156" s="77">
        <f>+C131+C135+C142+C148+C154+C155</f>
        <v>0</v>
      </c>
    </row>
    <row r="157" spans="1:3" ht="16.5" thickBot="1" x14ac:dyDescent="0.3">
      <c r="A157" s="78" t="s">
        <v>262</v>
      </c>
      <c r="B157" s="79" t="s">
        <v>263</v>
      </c>
      <c r="C157" s="77">
        <f>+C130+C156</f>
        <v>0</v>
      </c>
    </row>
    <row r="158" spans="1:3" ht="16.5" thickBot="1" x14ac:dyDescent="0.3">
      <c r="A158" s="80"/>
      <c r="B158" s="81"/>
      <c r="C158" s="82"/>
    </row>
    <row r="159" spans="1:3" ht="16.5" thickBot="1" x14ac:dyDescent="0.3">
      <c r="A159" s="83" t="s">
        <v>264</v>
      </c>
      <c r="B159" s="84"/>
      <c r="C159" s="85"/>
    </row>
    <row r="160" spans="1:3" ht="16.5" thickBot="1" x14ac:dyDescent="0.3">
      <c r="A160" s="83" t="s">
        <v>265</v>
      </c>
      <c r="B160" s="84"/>
      <c r="C160" s="85"/>
    </row>
  </sheetData>
  <mergeCells count="3">
    <mergeCell ref="A2:C2"/>
    <mergeCell ref="A1:C1"/>
    <mergeCell ref="A3:D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9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7.85546875" customWidth="1"/>
  </cols>
  <sheetData>
    <row r="1" spans="1:7" ht="15.75" x14ac:dyDescent="0.25">
      <c r="A1" s="223" t="s">
        <v>375</v>
      </c>
      <c r="B1" s="223"/>
      <c r="C1" s="223"/>
      <c r="D1" s="223"/>
      <c r="E1" s="223"/>
      <c r="F1" s="223"/>
      <c r="G1" s="223"/>
    </row>
    <row r="2" spans="1:7" ht="15.75" x14ac:dyDescent="0.25">
      <c r="A2" s="230" t="s">
        <v>445</v>
      </c>
      <c r="B2" s="230"/>
      <c r="C2" s="230"/>
      <c r="D2" s="230"/>
      <c r="E2" s="230"/>
      <c r="F2" s="230"/>
      <c r="G2" s="230"/>
    </row>
    <row r="3" spans="1:7" ht="15.75" x14ac:dyDescent="0.25">
      <c r="A3" s="230" t="s">
        <v>490</v>
      </c>
      <c r="B3" s="230"/>
      <c r="C3" s="230"/>
      <c r="D3" s="230"/>
      <c r="E3" s="230"/>
      <c r="F3" s="230"/>
      <c r="G3" s="230"/>
    </row>
    <row r="4" spans="1:7" ht="15.75" x14ac:dyDescent="0.25">
      <c r="A4" s="88"/>
      <c r="B4" s="88"/>
      <c r="C4" s="88"/>
      <c r="D4" s="88"/>
      <c r="E4" s="1"/>
      <c r="F4" s="1"/>
    </row>
    <row r="5" spans="1:7" ht="24" customHeight="1" x14ac:dyDescent="0.25">
      <c r="A5" s="232" t="s">
        <v>364</v>
      </c>
      <c r="B5" s="232"/>
      <c r="C5" s="232"/>
      <c r="D5" s="232"/>
      <c r="E5" s="232"/>
      <c r="F5" s="232"/>
      <c r="G5" s="232"/>
    </row>
    <row r="6" spans="1:7" ht="16.5" thickBot="1" x14ac:dyDescent="0.3">
      <c r="A6" s="92"/>
      <c r="B6" s="93"/>
      <c r="C6" s="92"/>
      <c r="D6" s="92"/>
      <c r="E6" s="92"/>
      <c r="F6" s="231" t="s">
        <v>380</v>
      </c>
      <c r="G6" s="231"/>
    </row>
    <row r="7" spans="1:7" ht="16.5" thickBot="1" x14ac:dyDescent="0.3">
      <c r="A7" s="228" t="s">
        <v>272</v>
      </c>
      <c r="B7" s="94" t="s">
        <v>10</v>
      </c>
      <c r="C7" s="95"/>
      <c r="D7" s="206"/>
      <c r="E7" s="94" t="s">
        <v>177</v>
      </c>
      <c r="F7" s="96"/>
      <c r="G7" s="96"/>
    </row>
    <row r="8" spans="1:7" ht="48" thickBot="1" x14ac:dyDescent="0.3">
      <c r="A8" s="229"/>
      <c r="B8" s="97" t="s">
        <v>0</v>
      </c>
      <c r="C8" s="98" t="s">
        <v>472</v>
      </c>
      <c r="D8" s="98" t="s">
        <v>471</v>
      </c>
      <c r="E8" s="97" t="s">
        <v>0</v>
      </c>
      <c r="F8" s="98" t="s">
        <v>472</v>
      </c>
      <c r="G8" s="98" t="s">
        <v>471</v>
      </c>
    </row>
    <row r="9" spans="1:7" ht="16.5" thickBot="1" x14ac:dyDescent="0.3">
      <c r="A9" s="100" t="s">
        <v>7</v>
      </c>
      <c r="B9" s="97" t="s">
        <v>8</v>
      </c>
      <c r="C9" s="98" t="s">
        <v>9</v>
      </c>
      <c r="D9" s="207" t="s">
        <v>273</v>
      </c>
      <c r="E9" s="97" t="s">
        <v>274</v>
      </c>
      <c r="F9" s="99" t="s">
        <v>473</v>
      </c>
      <c r="G9" s="99" t="s">
        <v>474</v>
      </c>
    </row>
    <row r="10" spans="1:7" ht="15.75" x14ac:dyDescent="0.25">
      <c r="A10" s="127" t="s">
        <v>11</v>
      </c>
      <c r="B10" s="101" t="s">
        <v>275</v>
      </c>
      <c r="C10" s="102">
        <v>25600949</v>
      </c>
      <c r="D10" s="208">
        <v>32818562</v>
      </c>
      <c r="E10" s="101" t="s">
        <v>276</v>
      </c>
      <c r="F10" s="103">
        <v>44105514</v>
      </c>
      <c r="G10" s="55">
        <v>53386314</v>
      </c>
    </row>
    <row r="11" spans="1:7" ht="31.5" x14ac:dyDescent="0.25">
      <c r="A11" s="128" t="s">
        <v>25</v>
      </c>
      <c r="B11" s="104" t="s">
        <v>277</v>
      </c>
      <c r="C11" s="105">
        <v>60297739</v>
      </c>
      <c r="D11" s="209">
        <v>78343671</v>
      </c>
      <c r="E11" s="104" t="s">
        <v>179</v>
      </c>
      <c r="F11" s="106">
        <v>6459949</v>
      </c>
      <c r="G11" s="29">
        <v>7487483</v>
      </c>
    </row>
    <row r="12" spans="1:7" ht="15.75" x14ac:dyDescent="0.25">
      <c r="A12" s="128" t="s">
        <v>39</v>
      </c>
      <c r="B12" s="104" t="s">
        <v>278</v>
      </c>
      <c r="C12" s="105">
        <v>34712894</v>
      </c>
      <c r="D12" s="209">
        <v>43379934</v>
      </c>
      <c r="E12" s="104" t="s">
        <v>279</v>
      </c>
      <c r="F12" s="106">
        <v>63169801</v>
      </c>
      <c r="G12" s="33">
        <v>68699507</v>
      </c>
    </row>
    <row r="13" spans="1:7" ht="15.75" x14ac:dyDescent="0.25">
      <c r="A13" s="128" t="s">
        <v>232</v>
      </c>
      <c r="B13" s="104" t="s">
        <v>266</v>
      </c>
      <c r="C13" s="105">
        <v>9991634</v>
      </c>
      <c r="D13" s="209">
        <v>9829182</v>
      </c>
      <c r="E13" s="104" t="s">
        <v>181</v>
      </c>
      <c r="F13" s="106">
        <v>9224928</v>
      </c>
      <c r="G13" s="33">
        <v>9224928</v>
      </c>
    </row>
    <row r="14" spans="1:7" ht="15.75" x14ac:dyDescent="0.25">
      <c r="A14" s="128" t="s">
        <v>69</v>
      </c>
      <c r="B14" s="107" t="s">
        <v>280</v>
      </c>
      <c r="C14" s="105">
        <v>1628611</v>
      </c>
      <c r="D14" s="209">
        <v>1041063</v>
      </c>
      <c r="E14" s="104" t="s">
        <v>183</v>
      </c>
      <c r="F14" s="106">
        <v>4533796</v>
      </c>
      <c r="G14" s="33">
        <v>7869890</v>
      </c>
    </row>
    <row r="15" spans="1:7" ht="15.75" x14ac:dyDescent="0.25">
      <c r="A15" s="128" t="s">
        <v>93</v>
      </c>
      <c r="B15" s="104" t="s">
        <v>267</v>
      </c>
      <c r="C15" s="108"/>
      <c r="D15" s="210">
        <v>80000</v>
      </c>
      <c r="E15" s="104" t="s">
        <v>208</v>
      </c>
      <c r="F15" s="106"/>
      <c r="G15" s="106"/>
    </row>
    <row r="16" spans="1:7" ht="16.5" thickBot="1" x14ac:dyDescent="0.3">
      <c r="A16" s="128" t="s">
        <v>250</v>
      </c>
      <c r="B16" s="104" t="s">
        <v>281</v>
      </c>
      <c r="C16" s="105"/>
      <c r="D16" s="209"/>
      <c r="E16" s="109"/>
      <c r="F16" s="106"/>
      <c r="G16" s="106"/>
    </row>
    <row r="17" spans="1:7" ht="32.25" thickBot="1" x14ac:dyDescent="0.3">
      <c r="A17" s="100" t="s">
        <v>115</v>
      </c>
      <c r="B17" s="110" t="s">
        <v>352</v>
      </c>
      <c r="C17" s="111">
        <v>97518933</v>
      </c>
      <c r="D17" s="211">
        <f>SUM(D10+D11+D13+D14+D15)</f>
        <v>122112478</v>
      </c>
      <c r="E17" s="110" t="s">
        <v>351</v>
      </c>
      <c r="F17" s="112">
        <f>SUM(F10:F16)</f>
        <v>127493988</v>
      </c>
      <c r="G17" s="112">
        <f>SUM(G10:G16)</f>
        <v>146668122</v>
      </c>
    </row>
    <row r="18" spans="1:7" ht="31.5" x14ac:dyDescent="0.25">
      <c r="A18" s="129" t="s">
        <v>125</v>
      </c>
      <c r="B18" s="113" t="s">
        <v>349</v>
      </c>
      <c r="C18" s="114">
        <v>30999093</v>
      </c>
      <c r="D18" s="212">
        <f>SUM(D19:D22)</f>
        <v>25579682</v>
      </c>
      <c r="E18" s="104" t="s">
        <v>285</v>
      </c>
      <c r="F18" s="115"/>
      <c r="G18" s="115"/>
    </row>
    <row r="19" spans="1:7" ht="15.75" x14ac:dyDescent="0.25">
      <c r="A19" s="130" t="s">
        <v>260</v>
      </c>
      <c r="B19" s="104" t="s">
        <v>287</v>
      </c>
      <c r="C19" s="105">
        <v>30999093</v>
      </c>
      <c r="D19" s="209">
        <v>24297576</v>
      </c>
      <c r="E19" s="104" t="s">
        <v>288</v>
      </c>
      <c r="F19" s="106"/>
      <c r="G19" s="106"/>
    </row>
    <row r="20" spans="1:7" ht="15.75" x14ac:dyDescent="0.25">
      <c r="A20" s="130" t="s">
        <v>262</v>
      </c>
      <c r="B20" s="104" t="s">
        <v>290</v>
      </c>
      <c r="C20" s="105"/>
      <c r="D20" s="209"/>
      <c r="E20" s="104" t="s">
        <v>291</v>
      </c>
      <c r="F20" s="106"/>
      <c r="G20" s="106"/>
    </row>
    <row r="21" spans="1:7" ht="15.75" x14ac:dyDescent="0.25">
      <c r="A21" s="130" t="s">
        <v>282</v>
      </c>
      <c r="B21" s="104" t="s">
        <v>293</v>
      </c>
      <c r="C21" s="105"/>
      <c r="D21" s="209"/>
      <c r="E21" s="104" t="s">
        <v>294</v>
      </c>
      <c r="F21" s="106"/>
      <c r="G21" s="106"/>
    </row>
    <row r="22" spans="1:7" ht="15.75" x14ac:dyDescent="0.25">
      <c r="A22" s="130" t="s">
        <v>283</v>
      </c>
      <c r="B22" s="104" t="s">
        <v>296</v>
      </c>
      <c r="C22" s="105"/>
      <c r="D22" s="213">
        <v>1282106</v>
      </c>
      <c r="E22" s="113" t="s">
        <v>297</v>
      </c>
      <c r="F22" s="106"/>
      <c r="G22" s="106"/>
    </row>
    <row r="23" spans="1:7" ht="31.5" x14ac:dyDescent="0.25">
      <c r="A23" s="130" t="s">
        <v>284</v>
      </c>
      <c r="B23" s="104" t="s">
        <v>348</v>
      </c>
      <c r="C23" s="116">
        <f>C24+C25</f>
        <v>0</v>
      </c>
      <c r="D23" s="214"/>
      <c r="E23" s="104" t="s">
        <v>299</v>
      </c>
      <c r="F23" s="106"/>
      <c r="G23" s="106"/>
    </row>
    <row r="24" spans="1:7" ht="31.5" x14ac:dyDescent="0.25">
      <c r="A24" s="129" t="s">
        <v>286</v>
      </c>
      <c r="B24" s="113" t="s">
        <v>301</v>
      </c>
      <c r="C24" s="117"/>
      <c r="D24" s="213"/>
      <c r="E24" s="101" t="s">
        <v>248</v>
      </c>
      <c r="F24" s="115"/>
      <c r="G24" s="115"/>
    </row>
    <row r="25" spans="1:7" ht="31.5" x14ac:dyDescent="0.25">
      <c r="A25" s="130" t="s">
        <v>289</v>
      </c>
      <c r="B25" s="104" t="s">
        <v>303</v>
      </c>
      <c r="C25" s="105"/>
      <c r="D25" s="209"/>
      <c r="E25" s="104" t="s">
        <v>258</v>
      </c>
      <c r="F25" s="106"/>
      <c r="G25" s="106"/>
    </row>
    <row r="26" spans="1:7" ht="15.75" x14ac:dyDescent="0.25">
      <c r="A26" s="128" t="s">
        <v>292</v>
      </c>
      <c r="B26" s="104" t="s">
        <v>170</v>
      </c>
      <c r="C26" s="105"/>
      <c r="D26" s="209"/>
      <c r="E26" s="104" t="s">
        <v>259</v>
      </c>
      <c r="F26" s="106"/>
      <c r="G26" s="106"/>
    </row>
    <row r="27" spans="1:7" ht="32.25" thickBot="1" x14ac:dyDescent="0.3">
      <c r="A27" s="131" t="s">
        <v>295</v>
      </c>
      <c r="B27" s="113" t="s">
        <v>172</v>
      </c>
      <c r="C27" s="117"/>
      <c r="D27" s="213"/>
      <c r="E27" s="118" t="s">
        <v>246</v>
      </c>
      <c r="F27" s="115">
        <v>1024038</v>
      </c>
      <c r="G27" s="115">
        <v>1024038</v>
      </c>
    </row>
    <row r="28" spans="1:7" ht="32.25" thickBot="1" x14ac:dyDescent="0.3">
      <c r="A28" s="100" t="s">
        <v>298</v>
      </c>
      <c r="B28" s="110" t="s">
        <v>350</v>
      </c>
      <c r="C28" s="111">
        <v>30999093</v>
      </c>
      <c r="D28" s="211">
        <f>SUM(D18)</f>
        <v>25579682</v>
      </c>
      <c r="E28" s="110" t="s">
        <v>363</v>
      </c>
      <c r="F28" s="112">
        <f>SUM(F18:F27)</f>
        <v>1024038</v>
      </c>
      <c r="G28" s="112">
        <f>SUM(G18:G27)</f>
        <v>1024038</v>
      </c>
    </row>
    <row r="29" spans="1:7" ht="16.5" thickBot="1" x14ac:dyDescent="0.3">
      <c r="A29" s="100" t="s">
        <v>300</v>
      </c>
      <c r="B29" s="110" t="s">
        <v>353</v>
      </c>
      <c r="C29" s="49">
        <v>128518026</v>
      </c>
      <c r="D29" s="215">
        <f>SUM(D17+D18)</f>
        <v>147692160</v>
      </c>
      <c r="E29" s="110" t="s">
        <v>354</v>
      </c>
      <c r="F29" s="49">
        <v>128518026</v>
      </c>
      <c r="G29" s="49">
        <f>SUM(G17+G28)</f>
        <v>147692160</v>
      </c>
    </row>
  </sheetData>
  <mergeCells count="6">
    <mergeCell ref="A7:A8"/>
    <mergeCell ref="A1:G1"/>
    <mergeCell ref="A2:G2"/>
    <mergeCell ref="A3:G3"/>
    <mergeCell ref="F6:G6"/>
    <mergeCell ref="A5:G5"/>
  </mergeCells>
  <pageMargins left="1.19" right="0.70866141732283472" top="0.35433070866141736" bottom="0.35433070866141736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9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5703125" customWidth="1"/>
  </cols>
  <sheetData>
    <row r="1" spans="1:7" ht="15.75" x14ac:dyDescent="0.25">
      <c r="A1" s="223" t="s">
        <v>376</v>
      </c>
      <c r="B1" s="223"/>
      <c r="C1" s="223"/>
      <c r="D1" s="223"/>
      <c r="E1" s="223"/>
      <c r="F1" s="223"/>
      <c r="G1" s="223"/>
    </row>
    <row r="2" spans="1:7" ht="15.75" x14ac:dyDescent="0.25">
      <c r="A2" s="230" t="s">
        <v>445</v>
      </c>
      <c r="B2" s="230"/>
      <c r="C2" s="230"/>
      <c r="D2" s="230"/>
      <c r="E2" s="230"/>
      <c r="F2" s="230"/>
      <c r="G2" s="230"/>
    </row>
    <row r="3" spans="1:7" ht="15.75" x14ac:dyDescent="0.25">
      <c r="A3" s="230" t="s">
        <v>490</v>
      </c>
      <c r="B3" s="230"/>
      <c r="C3" s="230"/>
      <c r="D3" s="230"/>
      <c r="E3" s="230"/>
      <c r="F3" s="230"/>
      <c r="G3" s="230"/>
    </row>
    <row r="4" spans="1:7" ht="15.75" customHeight="1" x14ac:dyDescent="0.25">
      <c r="A4" s="232" t="s">
        <v>365</v>
      </c>
      <c r="B4" s="232"/>
      <c r="C4" s="232"/>
      <c r="D4" s="232"/>
      <c r="E4" s="232"/>
      <c r="F4" s="232"/>
      <c r="G4" s="232"/>
    </row>
    <row r="5" spans="1:7" ht="16.5" thickBot="1" x14ac:dyDescent="0.3">
      <c r="A5" s="92"/>
      <c r="B5" s="93"/>
      <c r="C5" s="92"/>
      <c r="D5" s="92"/>
      <c r="E5" s="92"/>
      <c r="F5" s="231" t="s">
        <v>379</v>
      </c>
      <c r="G5" s="231"/>
    </row>
    <row r="6" spans="1:7" ht="16.5" thickBot="1" x14ac:dyDescent="0.3">
      <c r="A6" s="233" t="s">
        <v>272</v>
      </c>
      <c r="B6" s="94" t="s">
        <v>10</v>
      </c>
      <c r="C6" s="95"/>
      <c r="D6" s="206"/>
      <c r="E6" s="94" t="s">
        <v>177</v>
      </c>
      <c r="F6" s="96"/>
      <c r="G6" s="96"/>
    </row>
    <row r="7" spans="1:7" ht="48" thickBot="1" x14ac:dyDescent="0.3">
      <c r="A7" s="234"/>
      <c r="B7" s="97" t="s">
        <v>0</v>
      </c>
      <c r="C7" s="98" t="s">
        <v>472</v>
      </c>
      <c r="D7" s="98" t="s">
        <v>471</v>
      </c>
      <c r="E7" s="97" t="s">
        <v>0</v>
      </c>
      <c r="F7" s="98" t="s">
        <v>472</v>
      </c>
      <c r="G7" s="98" t="s">
        <v>471</v>
      </c>
    </row>
    <row r="8" spans="1:7" ht="16.5" thickBot="1" x14ac:dyDescent="0.3">
      <c r="A8" s="100" t="s">
        <v>7</v>
      </c>
      <c r="B8" s="97" t="s">
        <v>8</v>
      </c>
      <c r="C8" s="98" t="s">
        <v>9</v>
      </c>
      <c r="D8" s="207" t="s">
        <v>273</v>
      </c>
      <c r="E8" s="97" t="s">
        <v>274</v>
      </c>
      <c r="F8" s="99" t="s">
        <v>473</v>
      </c>
      <c r="G8" s="99" t="s">
        <v>474</v>
      </c>
    </row>
    <row r="9" spans="1:7" ht="31.5" x14ac:dyDescent="0.25">
      <c r="A9" s="127" t="s">
        <v>11</v>
      </c>
      <c r="B9" s="101" t="s">
        <v>304</v>
      </c>
      <c r="C9" s="102">
        <v>35275713</v>
      </c>
      <c r="D9" s="208">
        <v>28662197</v>
      </c>
      <c r="E9" s="101" t="s">
        <v>213</v>
      </c>
      <c r="F9" s="103">
        <v>13067854</v>
      </c>
      <c r="G9" s="103">
        <v>14134579</v>
      </c>
    </row>
    <row r="10" spans="1:7" ht="31.5" x14ac:dyDescent="0.25">
      <c r="A10" s="128" t="s">
        <v>25</v>
      </c>
      <c r="B10" s="104" t="s">
        <v>305</v>
      </c>
      <c r="C10" s="105">
        <v>34937913</v>
      </c>
      <c r="D10" s="209">
        <v>21403786</v>
      </c>
      <c r="E10" s="104" t="s">
        <v>306</v>
      </c>
      <c r="F10" s="106">
        <v>8432144</v>
      </c>
      <c r="G10" s="106">
        <v>8848947</v>
      </c>
    </row>
    <row r="11" spans="1:7" ht="15.75" x14ac:dyDescent="0.25">
      <c r="A11" s="128" t="s">
        <v>39</v>
      </c>
      <c r="B11" s="104" t="s">
        <v>307</v>
      </c>
      <c r="C11" s="105"/>
      <c r="D11" s="209">
        <v>650000</v>
      </c>
      <c r="E11" s="104" t="s">
        <v>215</v>
      </c>
      <c r="F11" s="106">
        <v>29873007</v>
      </c>
      <c r="G11" s="106">
        <v>29544283</v>
      </c>
    </row>
    <row r="12" spans="1:7" ht="31.5" x14ac:dyDescent="0.25">
      <c r="A12" s="128" t="s">
        <v>232</v>
      </c>
      <c r="B12" s="104" t="s">
        <v>308</v>
      </c>
      <c r="C12" s="105"/>
      <c r="D12" s="209"/>
      <c r="E12" s="104" t="s">
        <v>309</v>
      </c>
      <c r="F12" s="106">
        <v>25414007</v>
      </c>
      <c r="G12" s="106">
        <v>25414007</v>
      </c>
    </row>
    <row r="13" spans="1:7" ht="15.75" x14ac:dyDescent="0.25">
      <c r="A13" s="128" t="s">
        <v>69</v>
      </c>
      <c r="B13" s="104" t="s">
        <v>310</v>
      </c>
      <c r="C13" s="105"/>
      <c r="D13" s="209"/>
      <c r="E13" s="104" t="s">
        <v>217</v>
      </c>
      <c r="F13" s="106"/>
      <c r="G13" s="106"/>
    </row>
    <row r="14" spans="1:7" ht="16.5" thickBot="1" x14ac:dyDescent="0.3">
      <c r="A14" s="128" t="s">
        <v>93</v>
      </c>
      <c r="B14" s="104" t="s">
        <v>311</v>
      </c>
      <c r="C14" s="108"/>
      <c r="D14" s="216"/>
      <c r="E14" s="113" t="s">
        <v>208</v>
      </c>
      <c r="F14" s="106"/>
      <c r="G14" s="106"/>
    </row>
    <row r="15" spans="1:7" ht="32.25" thickBot="1" x14ac:dyDescent="0.3">
      <c r="A15" s="100" t="s">
        <v>250</v>
      </c>
      <c r="B15" s="110" t="s">
        <v>355</v>
      </c>
      <c r="C15" s="111">
        <v>35275713</v>
      </c>
      <c r="D15" s="211">
        <f>SUM(D9+D11)</f>
        <v>29312197</v>
      </c>
      <c r="E15" s="110" t="s">
        <v>356</v>
      </c>
      <c r="F15" s="112">
        <v>42940861</v>
      </c>
      <c r="G15" s="112">
        <f>SUM(G9+G11)</f>
        <v>43678862</v>
      </c>
    </row>
    <row r="16" spans="1:7" ht="31.5" x14ac:dyDescent="0.25">
      <c r="A16" s="127" t="s">
        <v>115</v>
      </c>
      <c r="B16" s="119" t="s">
        <v>357</v>
      </c>
      <c r="C16" s="120">
        <v>7665148</v>
      </c>
      <c r="D16" s="217">
        <f>SUM(D17)</f>
        <v>14366665</v>
      </c>
      <c r="E16" s="104" t="s">
        <v>285</v>
      </c>
      <c r="F16" s="103"/>
      <c r="G16" s="103"/>
    </row>
    <row r="17" spans="1:7" ht="15.75" x14ac:dyDescent="0.25">
      <c r="A17" s="128" t="s">
        <v>125</v>
      </c>
      <c r="B17" s="121" t="s">
        <v>268</v>
      </c>
      <c r="C17" s="105">
        <v>7665148</v>
      </c>
      <c r="D17" s="209">
        <v>14366665</v>
      </c>
      <c r="E17" s="104" t="s">
        <v>312</v>
      </c>
      <c r="F17" s="106"/>
      <c r="G17" s="106"/>
    </row>
    <row r="18" spans="1:7" ht="15.75" x14ac:dyDescent="0.25">
      <c r="A18" s="127" t="s">
        <v>260</v>
      </c>
      <c r="B18" s="121" t="s">
        <v>313</v>
      </c>
      <c r="C18" s="105"/>
      <c r="D18" s="209"/>
      <c r="E18" s="104" t="s">
        <v>291</v>
      </c>
      <c r="F18" s="106"/>
      <c r="G18" s="106"/>
    </row>
    <row r="19" spans="1:7" ht="15.75" x14ac:dyDescent="0.25">
      <c r="A19" s="128" t="s">
        <v>262</v>
      </c>
      <c r="B19" s="121" t="s">
        <v>314</v>
      </c>
      <c r="C19" s="105"/>
      <c r="D19" s="209"/>
      <c r="E19" s="104" t="s">
        <v>294</v>
      </c>
      <c r="F19" s="106"/>
      <c r="G19" s="106"/>
    </row>
    <row r="20" spans="1:7" ht="15.75" x14ac:dyDescent="0.25">
      <c r="A20" s="127" t="s">
        <v>282</v>
      </c>
      <c r="B20" s="121" t="s">
        <v>315</v>
      </c>
      <c r="C20" s="105"/>
      <c r="D20" s="213"/>
      <c r="E20" s="113" t="s">
        <v>297</v>
      </c>
      <c r="F20" s="106"/>
      <c r="G20" s="106"/>
    </row>
    <row r="21" spans="1:7" ht="31.5" x14ac:dyDescent="0.25">
      <c r="A21" s="128" t="s">
        <v>283</v>
      </c>
      <c r="B21" s="122" t="s">
        <v>316</v>
      </c>
      <c r="C21" s="105"/>
      <c r="D21" s="209"/>
      <c r="E21" s="104" t="s">
        <v>317</v>
      </c>
      <c r="F21" s="106"/>
      <c r="G21" s="106"/>
    </row>
    <row r="22" spans="1:7" ht="31.5" x14ac:dyDescent="0.25">
      <c r="A22" s="127" t="s">
        <v>284</v>
      </c>
      <c r="B22" s="123" t="s">
        <v>358</v>
      </c>
      <c r="C22" s="116">
        <f>C23+C24+C25+C26+C27</f>
        <v>0</v>
      </c>
      <c r="D22" s="217"/>
      <c r="E22" s="101" t="s">
        <v>318</v>
      </c>
      <c r="F22" s="106"/>
      <c r="G22" s="106"/>
    </row>
    <row r="23" spans="1:7" ht="15.75" x14ac:dyDescent="0.25">
      <c r="A23" s="128" t="s">
        <v>286</v>
      </c>
      <c r="B23" s="122" t="s">
        <v>319</v>
      </c>
      <c r="C23" s="105"/>
      <c r="D23" s="208"/>
      <c r="E23" s="101" t="s">
        <v>249</v>
      </c>
      <c r="F23" s="106"/>
      <c r="G23" s="106"/>
    </row>
    <row r="24" spans="1:7" ht="15.75" x14ac:dyDescent="0.25">
      <c r="A24" s="127" t="s">
        <v>289</v>
      </c>
      <c r="B24" s="122" t="s">
        <v>320</v>
      </c>
      <c r="C24" s="105"/>
      <c r="D24" s="208"/>
      <c r="E24" s="124"/>
      <c r="F24" s="106"/>
      <c r="G24" s="106"/>
    </row>
    <row r="25" spans="1:7" ht="15.75" x14ac:dyDescent="0.25">
      <c r="A25" s="128" t="s">
        <v>292</v>
      </c>
      <c r="B25" s="121" t="s">
        <v>321</v>
      </c>
      <c r="C25" s="105"/>
      <c r="D25" s="208"/>
      <c r="E25" s="124"/>
      <c r="F25" s="106"/>
      <c r="G25" s="106"/>
    </row>
    <row r="26" spans="1:7" ht="19.5" customHeight="1" x14ac:dyDescent="0.25">
      <c r="A26" s="127" t="s">
        <v>295</v>
      </c>
      <c r="B26" s="125" t="s">
        <v>322</v>
      </c>
      <c r="C26" s="105"/>
      <c r="D26" s="209"/>
      <c r="E26" s="109"/>
      <c r="F26" s="106"/>
      <c r="G26" s="106"/>
    </row>
    <row r="27" spans="1:7" ht="16.5" thickBot="1" x14ac:dyDescent="0.3">
      <c r="A27" s="128" t="s">
        <v>298</v>
      </c>
      <c r="B27" s="126" t="s">
        <v>323</v>
      </c>
      <c r="C27" s="105"/>
      <c r="D27" s="208"/>
      <c r="E27" s="124"/>
      <c r="F27" s="106"/>
      <c r="G27" s="106"/>
    </row>
    <row r="28" spans="1:7" ht="48" thickBot="1" x14ac:dyDescent="0.3">
      <c r="A28" s="100" t="s">
        <v>300</v>
      </c>
      <c r="B28" s="110" t="s">
        <v>359</v>
      </c>
      <c r="C28" s="111">
        <v>7665148</v>
      </c>
      <c r="D28" s="211">
        <f>SUM(D16)</f>
        <v>14366665</v>
      </c>
      <c r="E28" s="110" t="s">
        <v>360</v>
      </c>
      <c r="F28" s="112">
        <f>SUM(F16:F23)</f>
        <v>0</v>
      </c>
      <c r="G28" s="112">
        <f>SUM(G16:G23)</f>
        <v>0</v>
      </c>
    </row>
    <row r="29" spans="1:7" ht="16.5" thickBot="1" x14ac:dyDescent="0.3">
      <c r="A29" s="100" t="s">
        <v>302</v>
      </c>
      <c r="B29" s="110" t="s">
        <v>361</v>
      </c>
      <c r="C29" s="49">
        <v>42940861</v>
      </c>
      <c r="D29" s="215">
        <f>SUM(D15+D28)</f>
        <v>43678862</v>
      </c>
      <c r="E29" s="110" t="s">
        <v>362</v>
      </c>
      <c r="F29" s="49">
        <v>42940861</v>
      </c>
      <c r="G29" s="49">
        <f>SUM(G15+G28)</f>
        <v>43678862</v>
      </c>
    </row>
  </sheetData>
  <mergeCells count="6">
    <mergeCell ref="A6:A7"/>
    <mergeCell ref="A1:G1"/>
    <mergeCell ref="F5:G5"/>
    <mergeCell ref="A2:G2"/>
    <mergeCell ref="A3:G3"/>
    <mergeCell ref="A4:G4"/>
  </mergeCells>
  <pageMargins left="1.44" right="0.70866141732283472" top="0.35433070866141736" bottom="0.35433070866141736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4"/>
  <sheetViews>
    <sheetView zoomScaleNormal="100" workbookViewId="0">
      <selection activeCell="A3" sqref="A3:G3"/>
    </sheetView>
  </sheetViews>
  <sheetFormatPr defaultRowHeight="15" x14ac:dyDescent="0.25"/>
  <cols>
    <col min="1" max="1" width="3.7109375" customWidth="1"/>
    <col min="2" max="2" width="65.140625" customWidth="1"/>
    <col min="3" max="3" width="14.42578125" customWidth="1"/>
    <col min="4" max="6" width="9.140625" hidden="1" customWidth="1"/>
    <col min="7" max="7" width="18.28515625" customWidth="1"/>
  </cols>
  <sheetData>
    <row r="1" spans="1:7" ht="15.75" x14ac:dyDescent="0.25">
      <c r="A1" s="1"/>
      <c r="B1" s="223" t="s">
        <v>377</v>
      </c>
      <c r="C1" s="223"/>
      <c r="D1" s="223"/>
      <c r="E1" s="223"/>
      <c r="F1" s="223"/>
      <c r="G1" s="223"/>
    </row>
    <row r="2" spans="1:7" ht="15" customHeight="1" x14ac:dyDescent="0.25">
      <c r="A2" s="222" t="s">
        <v>444</v>
      </c>
      <c r="B2" s="222"/>
      <c r="C2" s="222"/>
      <c r="D2" s="222"/>
      <c r="E2" s="222"/>
      <c r="F2" s="222"/>
      <c r="G2" s="222"/>
    </row>
    <row r="3" spans="1:7" ht="15" customHeight="1" x14ac:dyDescent="0.25">
      <c r="A3" s="230" t="s">
        <v>490</v>
      </c>
      <c r="B3" s="230"/>
      <c r="C3" s="230"/>
      <c r="D3" s="230"/>
      <c r="E3" s="230"/>
      <c r="F3" s="230"/>
      <c r="G3" s="230"/>
    </row>
    <row r="4" spans="1:7" ht="36" customHeight="1" x14ac:dyDescent="0.25">
      <c r="A4" s="236" t="s">
        <v>378</v>
      </c>
      <c r="B4" s="236"/>
      <c r="C4" s="236"/>
      <c r="D4" s="236"/>
      <c r="E4" s="236"/>
      <c r="F4" s="236"/>
      <c r="G4" s="236"/>
    </row>
    <row r="5" spans="1:7" ht="15.75" x14ac:dyDescent="0.25">
      <c r="A5" s="1"/>
      <c r="B5" s="1"/>
      <c r="C5" s="1"/>
    </row>
    <row r="6" spans="1:7" ht="15.75" x14ac:dyDescent="0.25">
      <c r="A6" s="1"/>
      <c r="B6" s="1"/>
      <c r="C6" s="235" t="s">
        <v>380</v>
      </c>
      <c r="D6" s="235"/>
      <c r="E6" s="235"/>
      <c r="F6" s="235"/>
      <c r="G6" s="235"/>
    </row>
    <row r="7" spans="1:7" ht="15.75" x14ac:dyDescent="0.25">
      <c r="A7" s="2">
        <v>1</v>
      </c>
      <c r="B7" s="2" t="s">
        <v>324</v>
      </c>
      <c r="C7" s="133">
        <v>9543980</v>
      </c>
      <c r="D7" s="133">
        <v>9543980</v>
      </c>
      <c r="E7" s="133">
        <v>9543980</v>
      </c>
      <c r="F7" s="133">
        <v>9543980</v>
      </c>
      <c r="G7" s="133">
        <v>9432617</v>
      </c>
    </row>
    <row r="8" spans="1:7" ht="31.5" x14ac:dyDescent="0.25">
      <c r="A8" s="2">
        <v>2</v>
      </c>
      <c r="B8" s="2" t="s">
        <v>325</v>
      </c>
      <c r="C8" s="133">
        <v>1166605</v>
      </c>
      <c r="D8" s="133">
        <v>1166605</v>
      </c>
      <c r="E8" s="133">
        <v>1166605</v>
      </c>
      <c r="F8" s="133">
        <v>1166605</v>
      </c>
      <c r="G8" s="133">
        <v>516605</v>
      </c>
    </row>
    <row r="9" spans="1:7" ht="15.75" x14ac:dyDescent="0.25">
      <c r="A9" s="2">
        <v>3</v>
      </c>
      <c r="B9" s="2" t="s">
        <v>326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</row>
    <row r="10" spans="1:7" ht="31.5" x14ac:dyDescent="0.25">
      <c r="A10" s="2">
        <v>4</v>
      </c>
      <c r="B10" s="2" t="s">
        <v>327</v>
      </c>
      <c r="C10" s="133">
        <v>0</v>
      </c>
      <c r="D10" s="133">
        <v>0</v>
      </c>
      <c r="E10" s="133">
        <v>0</v>
      </c>
      <c r="F10" s="133">
        <v>0</v>
      </c>
      <c r="G10" s="133">
        <v>650000</v>
      </c>
    </row>
    <row r="11" spans="1:7" ht="15.75" x14ac:dyDescent="0.25">
      <c r="A11" s="2">
        <v>5</v>
      </c>
      <c r="B11" s="2" t="s">
        <v>328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</row>
    <row r="12" spans="1:7" ht="15.75" x14ac:dyDescent="0.25">
      <c r="A12" s="2">
        <v>6</v>
      </c>
      <c r="B12" s="2" t="s">
        <v>329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</row>
    <row r="13" spans="1:7" ht="15.75" x14ac:dyDescent="0.25">
      <c r="A13" s="237" t="s">
        <v>330</v>
      </c>
      <c r="B13" s="237"/>
      <c r="C13" s="134">
        <f>SUM(C7:C12)</f>
        <v>10710585</v>
      </c>
      <c r="D13" s="134">
        <v>10710585</v>
      </c>
      <c r="E13" s="134">
        <v>10710585</v>
      </c>
      <c r="F13" s="134">
        <v>10710585</v>
      </c>
      <c r="G13" s="134">
        <f>SUM(G7:G12)</f>
        <v>10599222</v>
      </c>
    </row>
    <row r="14" spans="1:7" ht="15.75" x14ac:dyDescent="0.25">
      <c r="A14" s="237" t="s">
        <v>331</v>
      </c>
      <c r="B14" s="237"/>
      <c r="C14" s="135">
        <v>5355292</v>
      </c>
      <c r="D14" s="135">
        <v>5355292</v>
      </c>
      <c r="E14" s="135">
        <v>5355292</v>
      </c>
      <c r="F14" s="135">
        <v>5355292</v>
      </c>
      <c r="G14" s="135">
        <f>SUM(G13)/2</f>
        <v>5299611</v>
      </c>
    </row>
    <row r="15" spans="1:7" ht="15.75" x14ac:dyDescent="0.25">
      <c r="A15" s="238" t="s">
        <v>332</v>
      </c>
      <c r="B15" s="238"/>
      <c r="C15" s="5">
        <f t="shared" ref="C15:G15" si="0">SUM(C16:C23)</f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</row>
    <row r="16" spans="1:7" ht="15.75" x14ac:dyDescent="0.25">
      <c r="A16" s="2">
        <v>7</v>
      </c>
      <c r="B16" s="2" t="s">
        <v>333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ht="15.75" x14ac:dyDescent="0.25">
      <c r="A17" s="2">
        <v>8</v>
      </c>
      <c r="B17" s="2" t="s">
        <v>334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ht="15.75" x14ac:dyDescent="0.25">
      <c r="A18" s="2">
        <v>9</v>
      </c>
      <c r="B18" s="2" t="s">
        <v>335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ht="15.75" x14ac:dyDescent="0.25">
      <c r="A19" s="2">
        <v>10</v>
      </c>
      <c r="B19" s="2" t="s">
        <v>336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ht="15.75" x14ac:dyDescent="0.25">
      <c r="A20" s="2">
        <v>11</v>
      </c>
      <c r="B20" s="2" t="s">
        <v>337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ht="15.75" x14ac:dyDescent="0.25">
      <c r="A21" s="2">
        <v>12</v>
      </c>
      <c r="B21" s="2" t="s">
        <v>338</v>
      </c>
      <c r="C21" s="3"/>
      <c r="D21" s="3"/>
      <c r="E21" s="3"/>
      <c r="F21" s="3"/>
      <c r="G21" s="3"/>
    </row>
    <row r="22" spans="1:7" ht="15.75" x14ac:dyDescent="0.25">
      <c r="A22" s="2">
        <v>13</v>
      </c>
      <c r="B22" s="2" t="s">
        <v>339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ht="15.75" x14ac:dyDescent="0.25">
      <c r="A23" s="2">
        <v>14</v>
      </c>
      <c r="B23" s="2" t="s">
        <v>340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ht="15.75" x14ac:dyDescent="0.25">
      <c r="A24" s="238" t="s">
        <v>341</v>
      </c>
      <c r="B24" s="238"/>
      <c r="C24" s="5">
        <f t="shared" ref="C24:G24" si="1">SUM(C25:C32)</f>
        <v>0</v>
      </c>
      <c r="D24" s="5">
        <f t="shared" si="1"/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</row>
    <row r="25" spans="1:7" ht="15.75" x14ac:dyDescent="0.25">
      <c r="A25" s="2">
        <v>15</v>
      </c>
      <c r="B25" s="2" t="s">
        <v>333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ht="15.75" x14ac:dyDescent="0.25">
      <c r="A26" s="2">
        <v>16</v>
      </c>
      <c r="B26" s="2" t="s">
        <v>334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ht="15.75" x14ac:dyDescent="0.25">
      <c r="A27" s="2">
        <v>17</v>
      </c>
      <c r="B27" s="2" t="s">
        <v>335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ht="15.75" x14ac:dyDescent="0.25">
      <c r="A28" s="2">
        <v>18</v>
      </c>
      <c r="B28" s="2" t="s">
        <v>336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ht="15.75" x14ac:dyDescent="0.25">
      <c r="A29" s="2">
        <v>19</v>
      </c>
      <c r="B29" s="2" t="s">
        <v>337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ht="15.75" x14ac:dyDescent="0.25">
      <c r="A30" s="2">
        <v>20</v>
      </c>
      <c r="B30" s="2" t="s">
        <v>338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ht="15.75" x14ac:dyDescent="0.25">
      <c r="A31" s="2">
        <v>21</v>
      </c>
      <c r="B31" s="2" t="s">
        <v>339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ht="15.75" x14ac:dyDescent="0.25">
      <c r="A32" s="2">
        <v>22</v>
      </c>
      <c r="B32" s="2" t="s">
        <v>340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7" ht="15.75" x14ac:dyDescent="0.25">
      <c r="A33" s="237" t="s">
        <v>342</v>
      </c>
      <c r="B33" s="237"/>
      <c r="C33" s="4">
        <f t="shared" ref="C33:G33" si="2">SUM(C15,C24)</f>
        <v>0</v>
      </c>
      <c r="D33" s="4">
        <f t="shared" si="2"/>
        <v>0</v>
      </c>
      <c r="E33" s="4">
        <f t="shared" si="2"/>
        <v>0</v>
      </c>
      <c r="F33" s="4">
        <f t="shared" si="2"/>
        <v>0</v>
      </c>
      <c r="G33" s="4">
        <f t="shared" si="2"/>
        <v>0</v>
      </c>
    </row>
    <row r="34" spans="1:7" ht="15.75" x14ac:dyDescent="0.25">
      <c r="A34" s="237" t="s">
        <v>343</v>
      </c>
      <c r="B34" s="237"/>
      <c r="C34" s="6">
        <v>5355292</v>
      </c>
      <c r="D34" s="6">
        <v>5355293</v>
      </c>
      <c r="E34" s="6">
        <v>5355294</v>
      </c>
      <c r="F34" s="6">
        <v>5355295</v>
      </c>
      <c r="G34" s="6">
        <f>SUM(G14)</f>
        <v>5299611</v>
      </c>
    </row>
  </sheetData>
  <mergeCells count="11">
    <mergeCell ref="A33:B33"/>
    <mergeCell ref="A34:B34"/>
    <mergeCell ref="A13:B13"/>
    <mergeCell ref="A14:B14"/>
    <mergeCell ref="A15:B15"/>
    <mergeCell ref="A24:B24"/>
    <mergeCell ref="C6:G6"/>
    <mergeCell ref="A4:G4"/>
    <mergeCell ref="A3:G3"/>
    <mergeCell ref="A2:G2"/>
    <mergeCell ref="B1:G1"/>
  </mergeCells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24"/>
  <sheetViews>
    <sheetView workbookViewId="0">
      <selection activeCell="A3" sqref="A3:G3"/>
    </sheetView>
  </sheetViews>
  <sheetFormatPr defaultRowHeight="15" x14ac:dyDescent="0.25"/>
  <cols>
    <col min="1" max="1" width="53.42578125" customWidth="1"/>
    <col min="2" max="2" width="12.42578125" customWidth="1"/>
    <col min="3" max="3" width="15.28515625" customWidth="1"/>
    <col min="4" max="4" width="17.140625" customWidth="1"/>
    <col min="5" max="5" width="14" customWidth="1"/>
    <col min="6" max="6" width="15.140625" customWidth="1"/>
  </cols>
  <sheetData>
    <row r="1" spans="1:7" ht="15" customHeight="1" x14ac:dyDescent="0.25">
      <c r="A1" s="239" t="s">
        <v>396</v>
      </c>
      <c r="B1" s="239"/>
      <c r="C1" s="239"/>
      <c r="D1" s="239"/>
      <c r="E1" s="239"/>
      <c r="F1" s="239"/>
    </row>
    <row r="2" spans="1:7" ht="15" customHeight="1" x14ac:dyDescent="0.25">
      <c r="A2" s="222" t="s">
        <v>444</v>
      </c>
      <c r="B2" s="222"/>
      <c r="C2" s="222"/>
      <c r="D2" s="222"/>
      <c r="E2" s="222"/>
      <c r="F2" s="222"/>
    </row>
    <row r="3" spans="1:7" ht="15" customHeight="1" x14ac:dyDescent="0.25">
      <c r="A3" s="230" t="s">
        <v>490</v>
      </c>
      <c r="B3" s="230"/>
      <c r="C3" s="230"/>
      <c r="D3" s="230"/>
      <c r="E3" s="230"/>
      <c r="F3" s="230"/>
      <c r="G3" s="230"/>
    </row>
    <row r="4" spans="1:7" x14ac:dyDescent="0.25">
      <c r="A4" s="149"/>
      <c r="B4" s="150"/>
      <c r="C4" s="150"/>
      <c r="D4" s="150"/>
      <c r="E4" s="150"/>
      <c r="F4" s="151"/>
    </row>
    <row r="5" spans="1:7" ht="15" customHeight="1" x14ac:dyDescent="0.25">
      <c r="A5" s="240" t="s">
        <v>385</v>
      </c>
      <c r="B5" s="240"/>
      <c r="C5" s="240"/>
      <c r="D5" s="240"/>
      <c r="E5" s="240"/>
      <c r="F5" s="240"/>
    </row>
    <row r="6" spans="1:7" ht="15.75" thickBot="1" x14ac:dyDescent="0.3">
      <c r="A6" s="152"/>
      <c r="B6" s="151"/>
      <c r="C6" s="151"/>
      <c r="D6" s="151"/>
      <c r="E6" s="151"/>
      <c r="F6" s="153" t="s">
        <v>386</v>
      </c>
    </row>
    <row r="7" spans="1:7" ht="43.5" thickBot="1" x14ac:dyDescent="0.3">
      <c r="A7" s="154" t="s">
        <v>387</v>
      </c>
      <c r="B7" s="155" t="s">
        <v>388</v>
      </c>
      <c r="C7" s="155" t="s">
        <v>389</v>
      </c>
      <c r="D7" s="155" t="s">
        <v>390</v>
      </c>
      <c r="E7" s="155" t="s">
        <v>480</v>
      </c>
      <c r="F7" s="156" t="s">
        <v>392</v>
      </c>
    </row>
    <row r="8" spans="1:7" ht="15.75" thickBot="1" x14ac:dyDescent="0.3">
      <c r="A8" s="157" t="s">
        <v>7</v>
      </c>
      <c r="B8" s="158" t="s">
        <v>8</v>
      </c>
      <c r="C8" s="158" t="s">
        <v>9</v>
      </c>
      <c r="D8" s="158" t="s">
        <v>273</v>
      </c>
      <c r="E8" s="158" t="s">
        <v>274</v>
      </c>
      <c r="F8" s="159" t="s">
        <v>393</v>
      </c>
    </row>
    <row r="9" spans="1:7" ht="30" x14ac:dyDescent="0.25">
      <c r="A9" s="160" t="s">
        <v>446</v>
      </c>
      <c r="B9" s="161">
        <v>2921000</v>
      </c>
      <c r="C9" s="162" t="s">
        <v>481</v>
      </c>
      <c r="D9" s="161">
        <v>0</v>
      </c>
      <c r="E9" s="161">
        <v>2921000</v>
      </c>
      <c r="F9" s="163">
        <f t="shared" ref="F9:F23" si="0">B9-D9-E9</f>
        <v>0</v>
      </c>
    </row>
    <row r="10" spans="1:7" x14ac:dyDescent="0.25">
      <c r="A10" s="160" t="s">
        <v>447</v>
      </c>
      <c r="B10" s="161">
        <v>4013200</v>
      </c>
      <c r="C10" s="162" t="s">
        <v>482</v>
      </c>
      <c r="D10" s="161"/>
      <c r="E10" s="161">
        <v>2997200</v>
      </c>
      <c r="F10" s="163">
        <f t="shared" si="0"/>
        <v>1016000</v>
      </c>
    </row>
    <row r="11" spans="1:7" x14ac:dyDescent="0.25">
      <c r="A11" s="219" t="s">
        <v>448</v>
      </c>
      <c r="B11" s="161">
        <v>2211073</v>
      </c>
      <c r="C11" s="162" t="s">
        <v>394</v>
      </c>
      <c r="D11" s="161"/>
      <c r="E11" s="161">
        <v>2211073</v>
      </c>
      <c r="F11" s="163">
        <f t="shared" si="0"/>
        <v>0</v>
      </c>
    </row>
    <row r="12" spans="1:7" x14ac:dyDescent="0.25">
      <c r="A12" s="219" t="s">
        <v>468</v>
      </c>
      <c r="B12" s="161">
        <v>529340</v>
      </c>
      <c r="C12" s="162" t="s">
        <v>482</v>
      </c>
      <c r="D12" s="161"/>
      <c r="E12" s="161">
        <v>529340</v>
      </c>
      <c r="F12" s="163"/>
    </row>
    <row r="13" spans="1:7" x14ac:dyDescent="0.25">
      <c r="A13" s="160" t="s">
        <v>449</v>
      </c>
      <c r="B13" s="161">
        <v>405085</v>
      </c>
      <c r="C13" s="162" t="s">
        <v>394</v>
      </c>
      <c r="D13" s="161"/>
      <c r="E13" s="161">
        <v>405085</v>
      </c>
      <c r="F13" s="163">
        <f t="shared" si="0"/>
        <v>0</v>
      </c>
    </row>
    <row r="14" spans="1:7" x14ac:dyDescent="0.25">
      <c r="A14" s="164" t="s">
        <v>454</v>
      </c>
      <c r="B14" s="161">
        <v>522468</v>
      </c>
      <c r="C14" s="162" t="s">
        <v>394</v>
      </c>
      <c r="D14" s="161"/>
      <c r="E14" s="161">
        <v>522468</v>
      </c>
      <c r="F14" s="163"/>
    </row>
    <row r="15" spans="1:7" x14ac:dyDescent="0.25">
      <c r="A15" s="160" t="s">
        <v>455</v>
      </c>
      <c r="B15" s="161">
        <v>499000</v>
      </c>
      <c r="C15" s="162" t="s">
        <v>394</v>
      </c>
      <c r="D15" s="161"/>
      <c r="E15" s="161">
        <v>499000</v>
      </c>
      <c r="F15" s="163">
        <f t="shared" si="0"/>
        <v>0</v>
      </c>
    </row>
    <row r="16" spans="1:7" x14ac:dyDescent="0.25">
      <c r="A16" s="160" t="s">
        <v>483</v>
      </c>
      <c r="B16" s="161">
        <v>464000</v>
      </c>
      <c r="C16" s="162" t="s">
        <v>394</v>
      </c>
      <c r="D16" s="161"/>
      <c r="E16" s="161">
        <v>464000</v>
      </c>
      <c r="F16" s="163">
        <f t="shared" si="0"/>
        <v>0</v>
      </c>
    </row>
    <row r="17" spans="1:6" x14ac:dyDescent="0.25">
      <c r="A17" s="220" t="s">
        <v>484</v>
      </c>
      <c r="B17" s="161">
        <v>1714500</v>
      </c>
      <c r="C17" s="162" t="s">
        <v>485</v>
      </c>
      <c r="D17" s="161"/>
      <c r="E17" s="161">
        <v>1714500</v>
      </c>
      <c r="F17" s="163">
        <f t="shared" si="0"/>
        <v>0</v>
      </c>
    </row>
    <row r="18" spans="1:6" x14ac:dyDescent="0.25">
      <c r="A18" s="160" t="s">
        <v>486</v>
      </c>
      <c r="B18" s="161">
        <v>1861000</v>
      </c>
      <c r="C18" s="162" t="s">
        <v>394</v>
      </c>
      <c r="D18" s="161"/>
      <c r="E18" s="161">
        <v>1861000</v>
      </c>
      <c r="F18" s="163">
        <f t="shared" si="0"/>
        <v>0</v>
      </c>
    </row>
    <row r="19" spans="1:6" x14ac:dyDescent="0.25">
      <c r="A19" s="160" t="s">
        <v>487</v>
      </c>
      <c r="B19" s="161">
        <v>9913</v>
      </c>
      <c r="C19" s="162" t="s">
        <v>394</v>
      </c>
      <c r="D19" s="161"/>
      <c r="E19" s="161">
        <v>9913</v>
      </c>
      <c r="F19" s="163">
        <f t="shared" si="0"/>
        <v>0</v>
      </c>
    </row>
    <row r="20" spans="1:6" x14ac:dyDescent="0.25">
      <c r="A20" s="160"/>
      <c r="B20" s="161"/>
      <c r="C20" s="162"/>
      <c r="D20" s="161"/>
      <c r="E20" s="161"/>
      <c r="F20" s="163">
        <f t="shared" si="0"/>
        <v>0</v>
      </c>
    </row>
    <row r="21" spans="1:6" x14ac:dyDescent="0.25">
      <c r="A21" s="160"/>
      <c r="B21" s="161"/>
      <c r="C21" s="162"/>
      <c r="D21" s="161"/>
      <c r="E21" s="161"/>
      <c r="F21" s="163">
        <f t="shared" si="0"/>
        <v>0</v>
      </c>
    </row>
    <row r="22" spans="1:6" x14ac:dyDescent="0.25">
      <c r="A22" s="160"/>
      <c r="B22" s="161"/>
      <c r="C22" s="162"/>
      <c r="D22" s="161"/>
      <c r="E22" s="161"/>
      <c r="F22" s="163">
        <f t="shared" si="0"/>
        <v>0</v>
      </c>
    </row>
    <row r="23" spans="1:6" ht="15.75" thickBot="1" x14ac:dyDescent="0.3">
      <c r="A23" s="165"/>
      <c r="B23" s="166"/>
      <c r="C23" s="167"/>
      <c r="D23" s="166"/>
      <c r="E23" s="166"/>
      <c r="F23" s="168">
        <f t="shared" si="0"/>
        <v>0</v>
      </c>
    </row>
    <row r="24" spans="1:6" ht="15.75" thickBot="1" x14ac:dyDescent="0.3">
      <c r="A24" s="169" t="s">
        <v>395</v>
      </c>
      <c r="B24" s="170">
        <f>SUM(B9:B23)</f>
        <v>15150579</v>
      </c>
      <c r="C24" s="171"/>
      <c r="D24" s="170">
        <f>SUM(D9:D23)</f>
        <v>0</v>
      </c>
      <c r="E24" s="170">
        <f>SUM(E9:E23)</f>
        <v>14134579</v>
      </c>
      <c r="F24" s="172">
        <f>SUM(F9:F23)</f>
        <v>1016000</v>
      </c>
    </row>
  </sheetData>
  <mergeCells count="4">
    <mergeCell ref="A1:F1"/>
    <mergeCell ref="A2:F2"/>
    <mergeCell ref="A5:F5"/>
    <mergeCell ref="A3:G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</vt:lpstr>
      <vt:lpstr>2</vt:lpstr>
      <vt:lpstr>3-a</vt:lpstr>
      <vt:lpstr>3-b</vt:lpstr>
      <vt:lpstr>3-c</vt:lpstr>
      <vt:lpstr>4-a</vt:lpstr>
      <vt:lpstr>4-b</vt:lpstr>
      <vt:lpstr>5</vt:lpstr>
      <vt:lpstr>6</vt:lpstr>
      <vt:lpstr>7</vt:lpstr>
      <vt:lpstr>8-a</vt:lpstr>
      <vt:lpstr>8-b</vt:lpstr>
      <vt:lpstr>8-c</vt:lpstr>
      <vt:lpstr>8-d</vt:lpstr>
      <vt:lpstr>8-e</vt:lpstr>
      <vt:lpstr>8-f</vt:lpstr>
      <vt:lpstr>8-g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2020-07-14T05:43:35Z</cp:lastPrinted>
  <dcterms:created xsi:type="dcterms:W3CDTF">2015-02-23T07:05:39Z</dcterms:created>
  <dcterms:modified xsi:type="dcterms:W3CDTF">2020-07-14T05:43:37Z</dcterms:modified>
</cp:coreProperties>
</file>