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4265" windowHeight="8700" activeTab="1"/>
  </bookViews>
  <sheets>
    <sheet name="Előterjesztés" sheetId="51" r:id="rId1"/>
    <sheet name="Bevétel" sheetId="14" r:id="rId2"/>
    <sheet name="Bevétel1a" sheetId="69" r:id="rId3"/>
    <sheet name="Kiadás2" sheetId="43" r:id="rId4"/>
    <sheet name="Kiadás2a" sheetId="70" r:id="rId5"/>
    <sheet name="Műk.tám." sheetId="53" r:id="rId6"/>
    <sheet name="Felh.tám." sheetId="67" r:id="rId7"/>
    <sheet name="Felhalmozási kiadások" sheetId="54" r:id="rId8"/>
    <sheet name="Létszám" sheetId="56" r:id="rId9"/>
    <sheet name="Tart" sheetId="78" r:id="rId10"/>
    <sheet name="Fin.ütemterv10" sheetId="85" r:id="rId11"/>
    <sheet name="Finansz13" sheetId="79" r:id="rId12"/>
    <sheet name="Előir.felh.14" sheetId="81" r:id="rId13"/>
  </sheets>
  <definedNames>
    <definedName name="_xlnm.Print_Area" localSheetId="1">Bevétel!$A$1:$L$38</definedName>
    <definedName name="_xlnm.Print_Area" localSheetId="3">Kiadás2!$A$1:$L$23</definedName>
    <definedName name="_xlnm.Print_Area" localSheetId="4">Kiadás2a!$A$1:$L$86</definedName>
  </definedNames>
  <calcPr calcId="145621"/>
</workbook>
</file>

<file path=xl/calcChain.xml><?xml version="1.0" encoding="utf-8"?>
<calcChain xmlns="http://schemas.openxmlformats.org/spreadsheetml/2006/main">
  <c r="E25" i="54"/>
  <c r="L24" i="79"/>
  <c r="K22"/>
  <c r="J22"/>
  <c r="I22"/>
  <c r="H22"/>
  <c r="L21"/>
  <c r="L20"/>
  <c r="L19"/>
  <c r="L18"/>
  <c r="L17"/>
  <c r="L16"/>
  <c r="L15"/>
  <c r="L14"/>
  <c r="K13"/>
  <c r="K23"/>
  <c r="K25"/>
  <c r="J13"/>
  <c r="J23"/>
  <c r="J25"/>
  <c r="I13"/>
  <c r="I23"/>
  <c r="H13"/>
  <c r="L12"/>
  <c r="L11"/>
  <c r="L10"/>
  <c r="L9"/>
  <c r="L8"/>
  <c r="L7"/>
  <c r="L6"/>
  <c r="L5"/>
  <c r="L4"/>
  <c r="L3"/>
  <c r="E11" i="56"/>
  <c r="D11"/>
  <c r="C11"/>
  <c r="F11"/>
  <c r="F10"/>
  <c r="F9"/>
  <c r="F8"/>
  <c r="F7"/>
  <c r="F6"/>
  <c r="D33" i="54"/>
  <c r="E32"/>
  <c r="D17" i="78"/>
  <c r="C17"/>
  <c r="E16"/>
  <c r="E17"/>
  <c r="D12"/>
  <c r="D18"/>
  <c r="C12"/>
  <c r="C18"/>
  <c r="E11"/>
  <c r="E10"/>
  <c r="E9"/>
  <c r="E8"/>
  <c r="E7"/>
  <c r="E6"/>
  <c r="E5"/>
  <c r="E4"/>
  <c r="E12"/>
  <c r="E18"/>
  <c r="C35" i="54"/>
  <c r="D26"/>
  <c r="D35"/>
  <c r="D36"/>
  <c r="E36"/>
  <c r="C26"/>
  <c r="E21"/>
  <c r="E20"/>
  <c r="D21"/>
  <c r="C33"/>
  <c r="D17"/>
  <c r="C17"/>
  <c r="E16"/>
  <c r="E15"/>
  <c r="E14"/>
  <c r="E7"/>
  <c r="E8"/>
  <c r="E12"/>
  <c r="E13"/>
  <c r="E24"/>
  <c r="E26"/>
  <c r="E35"/>
  <c r="E28"/>
  <c r="E29"/>
  <c r="E30"/>
  <c r="E31"/>
  <c r="E6"/>
  <c r="C8"/>
  <c r="G7" i="67"/>
  <c r="F7"/>
  <c r="E7"/>
  <c r="G6"/>
  <c r="G37" i="53"/>
  <c r="E36"/>
  <c r="F35"/>
  <c r="F36"/>
  <c r="E35"/>
  <c r="G34"/>
  <c r="G33"/>
  <c r="G32"/>
  <c r="G31"/>
  <c r="G30"/>
  <c r="G29"/>
  <c r="G35"/>
  <c r="G26"/>
  <c r="F26"/>
  <c r="G25"/>
  <c r="F22"/>
  <c r="G22"/>
  <c r="G21"/>
  <c r="G18"/>
  <c r="G36"/>
  <c r="E18"/>
  <c r="G17"/>
  <c r="G16"/>
  <c r="G15"/>
  <c r="G14"/>
  <c r="F11"/>
  <c r="F38"/>
  <c r="E11"/>
  <c r="E38"/>
  <c r="G10"/>
  <c r="G9"/>
  <c r="G8"/>
  <c r="G7"/>
  <c r="G11"/>
  <c r="G38"/>
  <c r="G6"/>
  <c r="F18" i="43"/>
  <c r="G18"/>
  <c r="H18"/>
  <c r="I18"/>
  <c r="J18"/>
  <c r="K18"/>
  <c r="L18"/>
  <c r="E18"/>
  <c r="J9"/>
  <c r="I9"/>
  <c r="L12"/>
  <c r="L13"/>
  <c r="L86" i="70"/>
  <c r="J46"/>
  <c r="J86"/>
  <c r="F77"/>
  <c r="G77"/>
  <c r="H77"/>
  <c r="I77"/>
  <c r="J77"/>
  <c r="K77"/>
  <c r="L77"/>
  <c r="J11"/>
  <c r="K11"/>
  <c r="L11"/>
  <c r="I11"/>
  <c r="F11"/>
  <c r="G11"/>
  <c r="H11"/>
  <c r="L14"/>
  <c r="L15"/>
  <c r="J55" i="69"/>
  <c r="K55"/>
  <c r="L55"/>
  <c r="I77"/>
  <c r="J77"/>
  <c r="K77"/>
  <c r="G77"/>
  <c r="H77"/>
  <c r="I79"/>
  <c r="K38" i="14"/>
  <c r="F38"/>
  <c r="G38"/>
  <c r="H38"/>
  <c r="L37"/>
  <c r="L35"/>
  <c r="L33"/>
  <c r="L28"/>
  <c r="L27"/>
  <c r="L19"/>
  <c r="L20"/>
  <c r="L21"/>
  <c r="L22"/>
  <c r="L23"/>
  <c r="L24"/>
  <c r="L25"/>
  <c r="L26"/>
  <c r="L18"/>
  <c r="L16"/>
  <c r="L17"/>
  <c r="L15"/>
  <c r="L14"/>
  <c r="L13"/>
  <c r="L12"/>
  <c r="L6"/>
  <c r="L7"/>
  <c r="L8"/>
  <c r="L9"/>
  <c r="L10"/>
  <c r="L11"/>
  <c r="L5"/>
  <c r="I4"/>
  <c r="J4"/>
  <c r="K4"/>
  <c r="L17" i="43"/>
  <c r="L19"/>
  <c r="L20"/>
  <c r="L16"/>
  <c r="L22"/>
  <c r="L21"/>
  <c r="L5"/>
  <c r="H22"/>
  <c r="H21"/>
  <c r="G21"/>
  <c r="F21"/>
  <c r="E21"/>
  <c r="H20"/>
  <c r="H19"/>
  <c r="H17"/>
  <c r="H16"/>
  <c r="G15"/>
  <c r="F15"/>
  <c r="E15"/>
  <c r="E23"/>
  <c r="H14"/>
  <c r="L14"/>
  <c r="H11"/>
  <c r="L11"/>
  <c r="H10"/>
  <c r="L10"/>
  <c r="G9"/>
  <c r="F9"/>
  <c r="E9"/>
  <c r="H9"/>
  <c r="H8"/>
  <c r="L8"/>
  <c r="H7"/>
  <c r="H6"/>
  <c r="L6"/>
  <c r="H5"/>
  <c r="G4"/>
  <c r="G23"/>
  <c r="F4"/>
  <c r="F23"/>
  <c r="E4"/>
  <c r="L84" i="70"/>
  <c r="L83"/>
  <c r="I75"/>
  <c r="J75"/>
  <c r="K75"/>
  <c r="I76"/>
  <c r="J76"/>
  <c r="K76"/>
  <c r="I78"/>
  <c r="F78"/>
  <c r="G78"/>
  <c r="H78"/>
  <c r="F76"/>
  <c r="G76"/>
  <c r="H76"/>
  <c r="F75"/>
  <c r="G75"/>
  <c r="H75"/>
  <c r="L71"/>
  <c r="L61"/>
  <c r="L66"/>
  <c r="L55"/>
  <c r="L76"/>
  <c r="L56"/>
  <c r="L54"/>
  <c r="I44"/>
  <c r="J44"/>
  <c r="K44"/>
  <c r="I45"/>
  <c r="J45"/>
  <c r="K45"/>
  <c r="I46"/>
  <c r="K46"/>
  <c r="I47"/>
  <c r="J47"/>
  <c r="K47"/>
  <c r="I48"/>
  <c r="J48"/>
  <c r="K48"/>
  <c r="K49"/>
  <c r="F48"/>
  <c r="G48"/>
  <c r="F47"/>
  <c r="G47"/>
  <c r="F46"/>
  <c r="G46"/>
  <c r="F45"/>
  <c r="G45"/>
  <c r="F44"/>
  <c r="F49"/>
  <c r="F86"/>
  <c r="G44"/>
  <c r="G49"/>
  <c r="G86"/>
  <c r="H44"/>
  <c r="L40"/>
  <c r="L41"/>
  <c r="L39"/>
  <c r="L31"/>
  <c r="L32"/>
  <c r="L33"/>
  <c r="L30"/>
  <c r="L23"/>
  <c r="L24"/>
  <c r="L22"/>
  <c r="L7"/>
  <c r="L44"/>
  <c r="E84"/>
  <c r="H84"/>
  <c r="H83"/>
  <c r="E77"/>
  <c r="E76"/>
  <c r="E75"/>
  <c r="E78"/>
  <c r="G72"/>
  <c r="F72"/>
  <c r="E72"/>
  <c r="H71"/>
  <c r="H72"/>
  <c r="G67"/>
  <c r="F67"/>
  <c r="E67"/>
  <c r="H66"/>
  <c r="H67"/>
  <c r="G62"/>
  <c r="F62"/>
  <c r="E62"/>
  <c r="H61"/>
  <c r="H62"/>
  <c r="G57"/>
  <c r="F57"/>
  <c r="E57"/>
  <c r="H56"/>
  <c r="H55"/>
  <c r="H54"/>
  <c r="H57"/>
  <c r="E47"/>
  <c r="E46"/>
  <c r="E45"/>
  <c r="E44"/>
  <c r="G42"/>
  <c r="F42"/>
  <c r="E42"/>
  <c r="H42"/>
  <c r="H41"/>
  <c r="H40"/>
  <c r="H39"/>
  <c r="G34"/>
  <c r="F34"/>
  <c r="E34"/>
  <c r="H34"/>
  <c r="H33"/>
  <c r="H32"/>
  <c r="H31"/>
  <c r="H30"/>
  <c r="G25"/>
  <c r="F25"/>
  <c r="E25"/>
  <c r="H25"/>
  <c r="H24"/>
  <c r="H23"/>
  <c r="H22"/>
  <c r="G17"/>
  <c r="H16"/>
  <c r="L16"/>
  <c r="H13"/>
  <c r="L13"/>
  <c r="H12"/>
  <c r="L12"/>
  <c r="E11"/>
  <c r="E48"/>
  <c r="H10"/>
  <c r="L10"/>
  <c r="L47"/>
  <c r="H9"/>
  <c r="H46"/>
  <c r="H8"/>
  <c r="L8"/>
  <c r="H7"/>
  <c r="L14" i="69"/>
  <c r="I82"/>
  <c r="J82"/>
  <c r="K82"/>
  <c r="L82"/>
  <c r="K81"/>
  <c r="I83"/>
  <c r="J83"/>
  <c r="K83"/>
  <c r="L83"/>
  <c r="K84"/>
  <c r="I85"/>
  <c r="J85"/>
  <c r="K85"/>
  <c r="L85"/>
  <c r="I86"/>
  <c r="J86"/>
  <c r="K86"/>
  <c r="L86"/>
  <c r="I87"/>
  <c r="J87"/>
  <c r="K87"/>
  <c r="L87"/>
  <c r="K88"/>
  <c r="K89"/>
  <c r="F89"/>
  <c r="F88"/>
  <c r="G88"/>
  <c r="G89"/>
  <c r="H88"/>
  <c r="H89"/>
  <c r="F87"/>
  <c r="G87"/>
  <c r="H87"/>
  <c r="F86"/>
  <c r="G86"/>
  <c r="H86"/>
  <c r="F85"/>
  <c r="G85"/>
  <c r="H85"/>
  <c r="F84"/>
  <c r="G84"/>
  <c r="H84"/>
  <c r="F83"/>
  <c r="G83"/>
  <c r="H83"/>
  <c r="G82"/>
  <c r="H82"/>
  <c r="F81"/>
  <c r="G81"/>
  <c r="H81"/>
  <c r="L75"/>
  <c r="L76"/>
  <c r="L78"/>
  <c r="L77"/>
  <c r="L74"/>
  <c r="L62"/>
  <c r="L63"/>
  <c r="L64"/>
  <c r="L65"/>
  <c r="L66"/>
  <c r="L67"/>
  <c r="L69"/>
  <c r="L51"/>
  <c r="L53"/>
  <c r="L54"/>
  <c r="L56"/>
  <c r="L50"/>
  <c r="L45"/>
  <c r="L43"/>
  <c r="L41"/>
  <c r="L34"/>
  <c r="L35"/>
  <c r="L36"/>
  <c r="L33"/>
  <c r="L32"/>
  <c r="L24"/>
  <c r="L25"/>
  <c r="L26"/>
  <c r="L27"/>
  <c r="L28"/>
  <c r="L29"/>
  <c r="L30"/>
  <c r="L31"/>
  <c r="L23"/>
  <c r="L20"/>
  <c r="L17"/>
  <c r="L16"/>
  <c r="L8"/>
  <c r="L9"/>
  <c r="L10"/>
  <c r="L11"/>
  <c r="L12"/>
  <c r="L13"/>
  <c r="L7"/>
  <c r="E85"/>
  <c r="H78"/>
  <c r="G79"/>
  <c r="F77"/>
  <c r="H76"/>
  <c r="H75"/>
  <c r="F74"/>
  <c r="F79"/>
  <c r="E74"/>
  <c r="H74"/>
  <c r="H69"/>
  <c r="G68"/>
  <c r="G70"/>
  <c r="F68"/>
  <c r="E68"/>
  <c r="H68"/>
  <c r="H66"/>
  <c r="H65"/>
  <c r="H64"/>
  <c r="H63"/>
  <c r="H62"/>
  <c r="F61"/>
  <c r="F70"/>
  <c r="E61"/>
  <c r="E70"/>
  <c r="H70"/>
  <c r="H56"/>
  <c r="G55"/>
  <c r="E55"/>
  <c r="H55"/>
  <c r="H54"/>
  <c r="H53"/>
  <c r="E52"/>
  <c r="H52"/>
  <c r="H51"/>
  <c r="G50"/>
  <c r="G57"/>
  <c r="F50"/>
  <c r="F57"/>
  <c r="E50"/>
  <c r="E57"/>
  <c r="H57"/>
  <c r="H45"/>
  <c r="G44"/>
  <c r="F44"/>
  <c r="E44"/>
  <c r="H44"/>
  <c r="H43"/>
  <c r="H42"/>
  <c r="H41"/>
  <c r="G41"/>
  <c r="F41"/>
  <c r="E41"/>
  <c r="E87"/>
  <c r="H40"/>
  <c r="H39"/>
  <c r="H38"/>
  <c r="G38"/>
  <c r="F38"/>
  <c r="E38"/>
  <c r="E86"/>
  <c r="H37"/>
  <c r="H36"/>
  <c r="H35"/>
  <c r="H34"/>
  <c r="H33"/>
  <c r="F32"/>
  <c r="E32"/>
  <c r="E84"/>
  <c r="H31"/>
  <c r="H30"/>
  <c r="G29"/>
  <c r="F29"/>
  <c r="E29"/>
  <c r="H29"/>
  <c r="H28"/>
  <c r="H27"/>
  <c r="H26"/>
  <c r="G25"/>
  <c r="F25"/>
  <c r="E25"/>
  <c r="H25"/>
  <c r="H24"/>
  <c r="G23"/>
  <c r="F23"/>
  <c r="E23"/>
  <c r="H23"/>
  <c r="H22"/>
  <c r="G21"/>
  <c r="F21"/>
  <c r="H21"/>
  <c r="E21"/>
  <c r="E20"/>
  <c r="E83"/>
  <c r="H19"/>
  <c r="H17"/>
  <c r="H16"/>
  <c r="F16"/>
  <c r="H15"/>
  <c r="G14"/>
  <c r="F14"/>
  <c r="F82"/>
  <c r="E14"/>
  <c r="H14"/>
  <c r="H13"/>
  <c r="H12"/>
  <c r="H11"/>
  <c r="H10"/>
  <c r="H9"/>
  <c r="H8"/>
  <c r="H7"/>
  <c r="H6"/>
  <c r="G6"/>
  <c r="G46"/>
  <c r="F6"/>
  <c r="E6"/>
  <c r="E46"/>
  <c r="H37" i="14"/>
  <c r="G36"/>
  <c r="F36"/>
  <c r="H36"/>
  <c r="E36"/>
  <c r="H35"/>
  <c r="H34"/>
  <c r="H33"/>
  <c r="G33"/>
  <c r="F33"/>
  <c r="E33"/>
  <c r="H32"/>
  <c r="H31"/>
  <c r="H30"/>
  <c r="G30"/>
  <c r="F30"/>
  <c r="E30"/>
  <c r="H29"/>
  <c r="H28"/>
  <c r="H27"/>
  <c r="H26"/>
  <c r="H25"/>
  <c r="G24"/>
  <c r="F24"/>
  <c r="E24"/>
  <c r="H24"/>
  <c r="H23"/>
  <c r="H22"/>
  <c r="H21"/>
  <c r="H20"/>
  <c r="G20"/>
  <c r="F20"/>
  <c r="E20"/>
  <c r="H19"/>
  <c r="G18"/>
  <c r="F18"/>
  <c r="E18"/>
  <c r="H18"/>
  <c r="H17"/>
  <c r="G16"/>
  <c r="F16"/>
  <c r="H16"/>
  <c r="E16"/>
  <c r="H14"/>
  <c r="H13"/>
  <c r="G12"/>
  <c r="F12"/>
  <c r="H12"/>
  <c r="E12"/>
  <c r="H11"/>
  <c r="H10"/>
  <c r="H9"/>
  <c r="H8"/>
  <c r="H7"/>
  <c r="H6"/>
  <c r="H5"/>
  <c r="H4"/>
  <c r="G4"/>
  <c r="F4"/>
  <c r="E4"/>
  <c r="N20" i="81"/>
  <c r="C21"/>
  <c r="D21"/>
  <c r="E21"/>
  <c r="F21"/>
  <c r="G21"/>
  <c r="H21"/>
  <c r="I21"/>
  <c r="J21"/>
  <c r="K21"/>
  <c r="L21"/>
  <c r="M21"/>
  <c r="B21"/>
  <c r="I84" i="70"/>
  <c r="I61" i="69"/>
  <c r="I84"/>
  <c r="J74"/>
  <c r="I52"/>
  <c r="L52"/>
  <c r="N19" i="81"/>
  <c r="N18"/>
  <c r="N17"/>
  <c r="N16"/>
  <c r="N15"/>
  <c r="N14"/>
  <c r="M12"/>
  <c r="L12"/>
  <c r="L22"/>
  <c r="K12"/>
  <c r="J12"/>
  <c r="J22"/>
  <c r="I12"/>
  <c r="I22"/>
  <c r="H12"/>
  <c r="H22"/>
  <c r="G12"/>
  <c r="F12"/>
  <c r="E12"/>
  <c r="E22"/>
  <c r="D12"/>
  <c r="D22"/>
  <c r="C12"/>
  <c r="B12"/>
  <c r="N11"/>
  <c r="N10"/>
  <c r="N9"/>
  <c r="N8"/>
  <c r="N7"/>
  <c r="N6"/>
  <c r="N5"/>
  <c r="M8" i="85"/>
  <c r="L8"/>
  <c r="K8"/>
  <c r="J8"/>
  <c r="I8"/>
  <c r="H8"/>
  <c r="G8"/>
  <c r="F8"/>
  <c r="E8"/>
  <c r="D8"/>
  <c r="C8"/>
  <c r="B8"/>
  <c r="N7"/>
  <c r="M6"/>
  <c r="M9"/>
  <c r="L6"/>
  <c r="K6"/>
  <c r="K9"/>
  <c r="J6"/>
  <c r="J9"/>
  <c r="I6"/>
  <c r="H6"/>
  <c r="H9"/>
  <c r="G6"/>
  <c r="F6"/>
  <c r="F9"/>
  <c r="E6"/>
  <c r="E9"/>
  <c r="D6"/>
  <c r="D9"/>
  <c r="C6"/>
  <c r="C9"/>
  <c r="B6"/>
  <c r="B9"/>
  <c r="N5"/>
  <c r="N4"/>
  <c r="N6"/>
  <c r="J8" i="56"/>
  <c r="I11"/>
  <c r="H11"/>
  <c r="G11"/>
  <c r="J11"/>
  <c r="J10"/>
  <c r="J9"/>
  <c r="J7"/>
  <c r="J6"/>
  <c r="D8" i="54"/>
  <c r="K72" i="70"/>
  <c r="J72"/>
  <c r="I72"/>
  <c r="L72"/>
  <c r="K67"/>
  <c r="J67"/>
  <c r="I67"/>
  <c r="L67"/>
  <c r="K62"/>
  <c r="J62"/>
  <c r="I62"/>
  <c r="L62"/>
  <c r="K57"/>
  <c r="J57"/>
  <c r="I57"/>
  <c r="K42"/>
  <c r="J42"/>
  <c r="I42"/>
  <c r="K34"/>
  <c r="J34"/>
  <c r="I34"/>
  <c r="K25"/>
  <c r="J25"/>
  <c r="I25"/>
  <c r="L25"/>
  <c r="K17"/>
  <c r="I74" i="69"/>
  <c r="J68"/>
  <c r="J61"/>
  <c r="J84"/>
  <c r="J44"/>
  <c r="L44"/>
  <c r="J32"/>
  <c r="I32"/>
  <c r="J79"/>
  <c r="K68"/>
  <c r="K70"/>
  <c r="I68"/>
  <c r="I88"/>
  <c r="I55"/>
  <c r="K50"/>
  <c r="K57"/>
  <c r="J50"/>
  <c r="J57"/>
  <c r="L57"/>
  <c r="I50"/>
  <c r="I57"/>
  <c r="K44"/>
  <c r="I44"/>
  <c r="L42"/>
  <c r="K41"/>
  <c r="J41"/>
  <c r="I41"/>
  <c r="L40"/>
  <c r="L39"/>
  <c r="L38"/>
  <c r="K38"/>
  <c r="J38"/>
  <c r="I38"/>
  <c r="L37"/>
  <c r="K29"/>
  <c r="J29"/>
  <c r="I29"/>
  <c r="K25"/>
  <c r="J25"/>
  <c r="I25"/>
  <c r="K23"/>
  <c r="J23"/>
  <c r="I23"/>
  <c r="L22"/>
  <c r="K21"/>
  <c r="J21"/>
  <c r="I21"/>
  <c r="L21"/>
  <c r="L19"/>
  <c r="L15"/>
  <c r="K14"/>
  <c r="J14"/>
  <c r="I14"/>
  <c r="K6"/>
  <c r="K46"/>
  <c r="J6"/>
  <c r="J81"/>
  <c r="I6"/>
  <c r="I81"/>
  <c r="I89"/>
  <c r="I15" i="43"/>
  <c r="K9"/>
  <c r="K21"/>
  <c r="J21"/>
  <c r="I21"/>
  <c r="K15"/>
  <c r="J15"/>
  <c r="J23"/>
  <c r="K4"/>
  <c r="K23"/>
  <c r="J4"/>
  <c r="I4"/>
  <c r="I23"/>
  <c r="I24" i="14"/>
  <c r="K36"/>
  <c r="J36"/>
  <c r="I36"/>
  <c r="L36"/>
  <c r="L34"/>
  <c r="K33"/>
  <c r="J33"/>
  <c r="I33"/>
  <c r="L32"/>
  <c r="L31"/>
  <c r="L30"/>
  <c r="K30"/>
  <c r="J30"/>
  <c r="I30"/>
  <c r="L29"/>
  <c r="K24"/>
  <c r="J24"/>
  <c r="K20"/>
  <c r="J20"/>
  <c r="I20"/>
  <c r="K18"/>
  <c r="J18"/>
  <c r="I18"/>
  <c r="I15"/>
  <c r="K16"/>
  <c r="J16"/>
  <c r="I16"/>
  <c r="K12"/>
  <c r="J12"/>
  <c r="I12"/>
  <c r="G3" i="79"/>
  <c r="G4"/>
  <c r="G5"/>
  <c r="G6"/>
  <c r="G7"/>
  <c r="G8"/>
  <c r="G9"/>
  <c r="G10"/>
  <c r="G11"/>
  <c r="G12"/>
  <c r="C13"/>
  <c r="D13"/>
  <c r="E13"/>
  <c r="G13"/>
  <c r="F13"/>
  <c r="F23"/>
  <c r="G14"/>
  <c r="G15"/>
  <c r="G16"/>
  <c r="G17"/>
  <c r="G18"/>
  <c r="G19"/>
  <c r="G20"/>
  <c r="G21"/>
  <c r="C22"/>
  <c r="G22"/>
  <c r="D22"/>
  <c r="E22"/>
  <c r="F22"/>
  <c r="G24"/>
  <c r="L57" i="70"/>
  <c r="J17"/>
  <c r="I20" i="69"/>
  <c r="G22" i="81"/>
  <c r="M22"/>
  <c r="I70" i="69"/>
  <c r="J46"/>
  <c r="L6"/>
  <c r="L81"/>
  <c r="L89"/>
  <c r="L9" i="85"/>
  <c r="I9"/>
  <c r="G9"/>
  <c r="N8"/>
  <c r="K79" i="69"/>
  <c r="C22" i="81"/>
  <c r="K22"/>
  <c r="D23" i="79"/>
  <c r="D25"/>
  <c r="N21" i="81"/>
  <c r="F22"/>
  <c r="I17" i="70"/>
  <c r="E23" i="79"/>
  <c r="E25"/>
  <c r="F25"/>
  <c r="G25"/>
  <c r="G23"/>
  <c r="K78" i="70"/>
  <c r="K86"/>
  <c r="J78"/>
  <c r="H48"/>
  <c r="E17"/>
  <c r="E49"/>
  <c r="F17"/>
  <c r="H17"/>
  <c r="J70" i="69"/>
  <c r="L70"/>
  <c r="I46"/>
  <c r="L46"/>
  <c r="H20"/>
  <c r="H32"/>
  <c r="F46"/>
  <c r="H46"/>
  <c r="H50"/>
  <c r="H61"/>
  <c r="E79"/>
  <c r="H79"/>
  <c r="E81"/>
  <c r="E82"/>
  <c r="E88"/>
  <c r="E38" i="14"/>
  <c r="E15"/>
  <c r="H15"/>
  <c r="E86" i="70"/>
  <c r="E89" i="69"/>
  <c r="L75" i="70"/>
  <c r="L78"/>
  <c r="L42"/>
  <c r="L34"/>
  <c r="L45"/>
  <c r="I49"/>
  <c r="I86"/>
  <c r="L17"/>
  <c r="L48"/>
  <c r="L9"/>
  <c r="L46"/>
  <c r="H45"/>
  <c r="H47"/>
  <c r="H49"/>
  <c r="H86"/>
  <c r="J49"/>
  <c r="L49"/>
  <c r="L79" i="69"/>
  <c r="L88"/>
  <c r="L68"/>
  <c r="L61"/>
  <c r="L84"/>
  <c r="J88"/>
  <c r="J89"/>
  <c r="E33" i="54"/>
  <c r="E17"/>
  <c r="C36"/>
  <c r="H15" i="43"/>
  <c r="L15"/>
  <c r="L9"/>
  <c r="H4"/>
  <c r="L7"/>
  <c r="J38" i="14"/>
  <c r="I38"/>
  <c r="L4"/>
  <c r="L38"/>
  <c r="H23" i="43"/>
  <c r="L4"/>
  <c r="L23"/>
  <c r="N9" i="85"/>
  <c r="B22" i="81"/>
  <c r="N12"/>
  <c r="L13" i="79"/>
  <c r="L22"/>
  <c r="I25"/>
  <c r="L25"/>
  <c r="L23"/>
</calcChain>
</file>

<file path=xl/sharedStrings.xml><?xml version="1.0" encoding="utf-8"?>
<sst xmlns="http://schemas.openxmlformats.org/spreadsheetml/2006/main" count="766" uniqueCount="298">
  <si>
    <t>Dologi kiadások</t>
  </si>
  <si>
    <t>Felhalmozási kiadások</t>
  </si>
  <si>
    <t>Összesen</t>
  </si>
  <si>
    <t>Személyi kiadások</t>
  </si>
  <si>
    <t>Iparűzési adó</t>
  </si>
  <si>
    <t>Gépjárműadó</t>
  </si>
  <si>
    <t>I.</t>
  </si>
  <si>
    <t>II.</t>
  </si>
  <si>
    <t>III.</t>
  </si>
  <si>
    <t>IV.</t>
  </si>
  <si>
    <t>V.</t>
  </si>
  <si>
    <t>VII.</t>
  </si>
  <si>
    <t>VIII.</t>
  </si>
  <si>
    <t>BEVÉTEL ÖSSZESEN</t>
  </si>
  <si>
    <t>Működési kiadások</t>
  </si>
  <si>
    <t>Jogcím.csop.sz.</t>
  </si>
  <si>
    <t>Előir.  csop.sz.</t>
  </si>
  <si>
    <t>Cím, alcím, jogcím</t>
  </si>
  <si>
    <t>Jogcím. csop.sz.</t>
  </si>
  <si>
    <t>Előir.cs.sz.</t>
  </si>
  <si>
    <t>VI.</t>
  </si>
  <si>
    <t>Felújítások</t>
  </si>
  <si>
    <t>Az önkormányzat költségvetési főösszege bevételi forrásonként</t>
  </si>
  <si>
    <t>Működési célú központosított előirányzatok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</si>
  <si>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</si>
  <si>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</si>
  <si>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 feladatainak támogatása</t>
  </si>
  <si>
    <t>Települési önkormányzatok kulturális feladatainak támogatása</t>
  </si>
  <si>
    <t>Helyi önkormányzatok kiegészítő támogatásai</t>
  </si>
  <si>
    <t>B111</t>
  </si>
  <si>
    <t>B112</t>
  </si>
  <si>
    <t>B113</t>
  </si>
  <si>
    <t>B114</t>
  </si>
  <si>
    <t>B115</t>
  </si>
  <si>
    <t>B116</t>
  </si>
  <si>
    <t>B1</t>
  </si>
  <si>
    <t>Működési célú támogatások államháztartáson belülről</t>
  </si>
  <si>
    <t>Felhalmozási célú támogatások államháztartáson belülről</t>
  </si>
  <si>
    <t>B2</t>
  </si>
  <si>
    <t>B21</t>
  </si>
  <si>
    <t>Felhalmozási célú önkormányzati támogatás</t>
  </si>
  <si>
    <t>B3</t>
  </si>
  <si>
    <t>Közhatalmi bevételek</t>
  </si>
  <si>
    <t>B4</t>
  </si>
  <si>
    <t>Működési bevételek</t>
  </si>
  <si>
    <t>B408</t>
  </si>
  <si>
    <t>Ebből kamatbevételek</t>
  </si>
  <si>
    <t>B5</t>
  </si>
  <si>
    <t>Felhalmozási bevételek</t>
  </si>
  <si>
    <t>B6</t>
  </si>
  <si>
    <t>Működési célú átvett pénzeszközök</t>
  </si>
  <si>
    <t>Egyéb működési célú átvett pénzeszközök</t>
  </si>
  <si>
    <t>B63</t>
  </si>
  <si>
    <t>B7</t>
  </si>
  <si>
    <t>Felhalmozási célú átvett pénzeszközök</t>
  </si>
  <si>
    <t>B73</t>
  </si>
  <si>
    <t>Egyéb felhalmozási célú átvett pénzeszközök</t>
  </si>
  <si>
    <t>B8</t>
  </si>
  <si>
    <t>Finanszírozási bevételek</t>
  </si>
  <si>
    <t>B8131</t>
  </si>
  <si>
    <t>Előző év költségvetési maradványának igénybevétele</t>
  </si>
  <si>
    <t>B34</t>
  </si>
  <si>
    <t>Vagyoni tipusú adók</t>
  </si>
  <si>
    <t>Magánszemélyek kommunális adója</t>
  </si>
  <si>
    <t>B35</t>
  </si>
  <si>
    <t>B36</t>
  </si>
  <si>
    <t>Egyéb közhatalmi bevételek</t>
  </si>
  <si>
    <t>Igazgatási szolg.díjak, egyéb bírságok, pótlékok</t>
  </si>
  <si>
    <t>B16</t>
  </si>
  <si>
    <t>Egyéb működési célú támogatások bevételei államháztartáson belülről</t>
  </si>
  <si>
    <t>B25</t>
  </si>
  <si>
    <t>Egyéb felhalmozási célú támogatások bevételei államháztartáson belülről</t>
  </si>
  <si>
    <t>K1</t>
  </si>
  <si>
    <t>Munkaadókat terhelő járulékok és szociális hozzájárulási adó</t>
  </si>
  <si>
    <t>K2</t>
  </si>
  <si>
    <t>K3</t>
  </si>
  <si>
    <t>K4</t>
  </si>
  <si>
    <t>K5</t>
  </si>
  <si>
    <t>K6</t>
  </si>
  <si>
    <t>K7</t>
  </si>
  <si>
    <t>K8</t>
  </si>
  <si>
    <t>Ellátottak pénzbeli juttatásai</t>
  </si>
  <si>
    <t>Egyéb működési célú kiadások</t>
  </si>
  <si>
    <t>Ebből: Egyéb működési célú támogatások államháztartáson belülre</t>
  </si>
  <si>
    <t>K506</t>
  </si>
  <si>
    <t>Ebből: Egyéb működési célú támogatások államháztartáson kívülre</t>
  </si>
  <si>
    <t>K511</t>
  </si>
  <si>
    <t>K512</t>
  </si>
  <si>
    <t>Ebből: Tartalékok</t>
  </si>
  <si>
    <t>Beruházások</t>
  </si>
  <si>
    <t>Egyéb felhalmozási célú kiadások</t>
  </si>
  <si>
    <t>Ebből: Egyéb felhalmozási célú támogatások államháztartáson kívülre</t>
  </si>
  <si>
    <t>K88</t>
  </si>
  <si>
    <t>Körösszögi Többcélú Társulás</t>
  </si>
  <si>
    <t>3.</t>
  </si>
  <si>
    <t>Megnevezés</t>
  </si>
  <si>
    <t>FELHALMOZÁSI KIADÁS ÖSSZESEN:</t>
  </si>
  <si>
    <t xml:space="preserve">Költségvetési szerv </t>
  </si>
  <si>
    <t>Megnevezése</t>
  </si>
  <si>
    <t>telj.mi.</t>
  </si>
  <si>
    <t>össz.</t>
  </si>
  <si>
    <t>fogl./fő/</t>
  </si>
  <si>
    <t>létsz./fő</t>
  </si>
  <si>
    <t>Önkormányzat összesen:</t>
  </si>
  <si>
    <t>Termékek és szolgáltatások adói</t>
  </si>
  <si>
    <t>B62</t>
  </si>
  <si>
    <t>Működési célú kölcsönök</t>
  </si>
  <si>
    <t>Felhalmozási célú kölcsönök</t>
  </si>
  <si>
    <t>1.</t>
  </si>
  <si>
    <t>2.</t>
  </si>
  <si>
    <t>4.</t>
  </si>
  <si>
    <t>Közmunkaprogram</t>
  </si>
  <si>
    <t>B354</t>
  </si>
  <si>
    <t>B31</t>
  </si>
  <si>
    <t>Jövedelemadók</t>
  </si>
  <si>
    <t>Termőföld bérbeadásából származó jövedelemadó</t>
  </si>
  <si>
    <t>B311</t>
  </si>
  <si>
    <t>Talajterhelési díj</t>
  </si>
  <si>
    <t>Önkormányzat</t>
  </si>
  <si>
    <t>Személyi juttatások</t>
  </si>
  <si>
    <t>Munkaadókat terhelő járulékok</t>
  </si>
  <si>
    <t>Ellátottak pénzbeli juttatása</t>
  </si>
  <si>
    <t>Foglalkoztatotti létszám intézményenként</t>
  </si>
  <si>
    <t>Jogcím</t>
  </si>
  <si>
    <t>rész.m.i.</t>
  </si>
  <si>
    <t>prémium év</t>
  </si>
  <si>
    <t>Települési Szolgáltató Intézmény</t>
  </si>
  <si>
    <t>6.</t>
  </si>
  <si>
    <t>Dérczy Ferenc Könyvtár és Közműv.I.</t>
  </si>
  <si>
    <t>Mindösszesen:</t>
  </si>
  <si>
    <t>Fejlesztések és felújítások</t>
  </si>
  <si>
    <t>Felújítások összesen</t>
  </si>
  <si>
    <t>BERUHÁZÁSOK ÖSSZESEN</t>
  </si>
  <si>
    <t>Egyéb működési támogatás áh belülre</t>
  </si>
  <si>
    <t>Szlovák Önkormányzat támogatása</t>
  </si>
  <si>
    <t>Egyéb működési támogatás áh kívülre</t>
  </si>
  <si>
    <t>Körös-szögi Hulladékgazdálkodási Nonprofit Kft. működéséhez hozzájárulás</t>
  </si>
  <si>
    <t>Egyéb működési támogatások</t>
  </si>
  <si>
    <t>Egyéb felhalmozási támogatások</t>
  </si>
  <si>
    <t>Egyéb felhalmozási kiadások</t>
  </si>
  <si>
    <t>K84</t>
  </si>
  <si>
    <t>Az önkormányzat költségvetési bevétele intézményenként</t>
  </si>
  <si>
    <t>Kondorosi Közös Önkormányzati Hivatal</t>
  </si>
  <si>
    <t>Dérczy Ferenc Könyvtár és Közművelődési Intézmény</t>
  </si>
  <si>
    <t>Mindösszesen</t>
  </si>
  <si>
    <t>Önkormányzat összesen</t>
  </si>
  <si>
    <t>Működési kiadások összesen</t>
  </si>
  <si>
    <t>Felhalmozási kiadások összesen</t>
  </si>
  <si>
    <t>Dérczy Ferenc Könyvtár</t>
  </si>
  <si>
    <t>K65</t>
  </si>
  <si>
    <t>Polgárvédelem támogatása</t>
  </si>
  <si>
    <t>Bursa Hungarica ösztöndíjpályázat</t>
  </si>
  <si>
    <t>Egyéb kisértékű tárgyieszköz beszerzés</t>
  </si>
  <si>
    <t>Kisértékű tárgyi eszköz</t>
  </si>
  <si>
    <t>Költségvetési kiadások mindösszesen:</t>
  </si>
  <si>
    <t>Finanszírozási kiadások</t>
  </si>
  <si>
    <t>K9</t>
  </si>
  <si>
    <t>Ebből: Egyéb felhalmozási célú támogatások államháztartáson belülre</t>
  </si>
  <si>
    <t xml:space="preserve">KONDOROS VÁROS ÖNKORMÁNYZAT </t>
  </si>
  <si>
    <t>NFÜ támogatás -" Petőfi István Általános Iskola és Alapfokú Művészetoktatási Iskola KEOP-5.5.0/B12-2013-0066" felújításhoz</t>
  </si>
  <si>
    <t>Támogatás - Békés Megyei Ivóvízminőség-javító Program "KEOP-1.3.0/09-11-2012-0009</t>
  </si>
  <si>
    <t>Köznevelési Társulás támogatása</t>
  </si>
  <si>
    <t>Orosháza és térsége ivóvízminőség-javító program működési hozzájárulás</t>
  </si>
  <si>
    <t>Általános- és céltartalék</t>
  </si>
  <si>
    <t>Sorszám</t>
  </si>
  <si>
    <t>cél megnevezése</t>
  </si>
  <si>
    <t>Környezetvédelmi alap kiadásai</t>
  </si>
  <si>
    <t>Felhalmozási kiadásokra</t>
  </si>
  <si>
    <t>Ö S S Z E S E N :</t>
  </si>
  <si>
    <t>Víziközmű fejlesztési alap</t>
  </si>
  <si>
    <t>R.sz.</t>
  </si>
  <si>
    <t>Kondorosi Közös Önk.Hivatal</t>
  </si>
  <si>
    <t>Dréczy Ferenc Egyesített Közművelődési Intézmény</t>
  </si>
  <si>
    <t xml:space="preserve">Beruházások </t>
  </si>
  <si>
    <t>Intézményfinansz. -</t>
  </si>
  <si>
    <t>Kiadás összesen</t>
  </si>
  <si>
    <t>Bevétel összesen</t>
  </si>
  <si>
    <t xml:space="preserve">Finanszírozás </t>
  </si>
  <si>
    <t>Finanszírozásból állami támogatás</t>
  </si>
  <si>
    <t>finanszírozásból önkormányzati támogatás</t>
  </si>
  <si>
    <t>2016.évi kötelező feladat tv.szerint</t>
  </si>
  <si>
    <t>2016.évi kötelező feladat önk.döntés értelmében</t>
  </si>
  <si>
    <t>2016.évi önként vállalt feladat</t>
  </si>
  <si>
    <t>Települési adó - Földadó</t>
  </si>
  <si>
    <t>Települési adó - földadó</t>
  </si>
  <si>
    <t xml:space="preserve">Körös-völgyi Hulladékgazd.Rek.Önk.Társulás </t>
  </si>
  <si>
    <t>2015. évi visszafizetési kötelezettség</t>
  </si>
  <si>
    <t>Körös-szögi Kistérség KEOP pályázat + önerő</t>
  </si>
  <si>
    <t>KONDOROS VÁROS ÖNKORMÁNYZAT 2017. ÉVI KÖLTSÉGVETÉSE</t>
  </si>
  <si>
    <t>2017.évi kötelező feladat tv.szerint</t>
  </si>
  <si>
    <t>2017.évi kötelező feladat önk.döntés értelmében</t>
  </si>
  <si>
    <t>2017.évi önként vállalt feladat</t>
  </si>
  <si>
    <t>B402</t>
  </si>
  <si>
    <t>B404</t>
  </si>
  <si>
    <t>B406</t>
  </si>
  <si>
    <t>Szolgáltatások ellenértéke</t>
  </si>
  <si>
    <t>Tulajdonosi bevételek</t>
  </si>
  <si>
    <t>Kiszámlázott általános forgalmi adó</t>
  </si>
  <si>
    <t>B401</t>
  </si>
  <si>
    <t>Áru- és készletértékesítés</t>
  </si>
  <si>
    <t>Bérleti és lízingdíj bevétel</t>
  </si>
  <si>
    <t>Kamatbevételek</t>
  </si>
  <si>
    <t>B405</t>
  </si>
  <si>
    <t>Kondoros Város Önkormányzat 2017. évi költségvetése</t>
  </si>
  <si>
    <t>2017. évi kiadások. Intézményenként, működési és felhalmozási kiadásonként</t>
  </si>
  <si>
    <t>2017 évi kiadások</t>
  </si>
  <si>
    <t>2017. évi eredeti ei.</t>
  </si>
  <si>
    <t>Úttervek</t>
  </si>
  <si>
    <t>Központi épület fejlesztése</t>
  </si>
  <si>
    <t>Gyulai  Közüzemi KFT. működési hozzájárulás</t>
  </si>
  <si>
    <t>Polgármesteri Keret</t>
  </si>
  <si>
    <t>Egyéb működési támogatás áh kívülre összesen</t>
  </si>
  <si>
    <t>Lakásépítési alapszámla</t>
  </si>
  <si>
    <t>5.</t>
  </si>
  <si>
    <t>KONDOROS VÁROS ÖNKORMÁNYZAT 2017. ÉVI ÁLTALÁNOS TARTALÉKA</t>
  </si>
  <si>
    <t>Tartalékok mindösszesen:</t>
  </si>
  <si>
    <t>2017. tervezett</t>
  </si>
  <si>
    <t>Kondoros Város Önkormányzat intézmények finanszírozási ütemterve</t>
  </si>
  <si>
    <t>január</t>
  </si>
  <si>
    <t>február</t>
  </si>
  <si>
    <t>márc.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</si>
  <si>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</si>
  <si>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</si>
  <si>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</si>
  <si>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</si>
  <si>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</si>
  <si>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</si>
  <si>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</si>
  <si>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</si>
  <si>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</si>
  <si>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összesen</t>
  </si>
  <si>
    <t>Települési Szolgáltató Int.</t>
  </si>
  <si>
    <t>Önállóan működő és gazdálkodó  Int. összesen:</t>
  </si>
  <si>
    <t>Dérczy Ferenc Könytár és Közművelődési Int.</t>
  </si>
  <si>
    <t>Önállóan működő Int. összesen:</t>
  </si>
  <si>
    <t>Támogatás összesen:</t>
  </si>
  <si>
    <t>áprl.</t>
  </si>
  <si>
    <t>okt.</t>
  </si>
  <si>
    <t>BEVÉTELEK</t>
  </si>
  <si>
    <t>1. Támogatások államháztartáson belülről</t>
  </si>
  <si>
    <t>2. Közhatalmi bevételek</t>
  </si>
  <si>
    <t>3.Működési bevételek</t>
  </si>
  <si>
    <t>4. Felhalmozási célú átvett pénzeszközök</t>
  </si>
  <si>
    <t>5. Működési célú  Átvett pénzeszközök</t>
  </si>
  <si>
    <t>7. Finanszírozási bevételek</t>
  </si>
  <si>
    <t>8. Felhalmozási célú támogatások államháztartáson belülről</t>
  </si>
  <si>
    <t>10. Bevételek összesen (1-7)</t>
  </si>
  <si>
    <t>KIADÁSOK</t>
  </si>
  <si>
    <t>10. Működési kiadások</t>
  </si>
  <si>
    <t>Ebből: Tartalék felhasználása</t>
  </si>
  <si>
    <t>11. Adósságszolgálat, hitel visszafizetés és kamatfizetési kötelezettség</t>
  </si>
  <si>
    <t>12. Felújítási kiadások</t>
  </si>
  <si>
    <t>13. Fejlesztési kiadások</t>
  </si>
  <si>
    <t>16. Kiadások összesen (10-15)</t>
  </si>
  <si>
    <t>15. Egyenleg (havi záró pénzállomány 9 és 16 különbsége)</t>
  </si>
  <si>
    <t xml:space="preserve">KONDOROS VÁROS ÖNKORMÁNYZAT 2017. ÉVI ELŐIRÁNYZAT FELHASZNÁLÁSI ÜTEMTERVE </t>
  </si>
  <si>
    <t>Tartalékok</t>
  </si>
  <si>
    <t>Összesen:</t>
  </si>
  <si>
    <t>Kondorosi Csárda külső rekonstrukciója - VP-6-7.4.1.1-16 - önerő</t>
  </si>
  <si>
    <t>Magyar Kézilabda Szövetség Országos Tornaterem Felújítási Programja - önerő</t>
  </si>
  <si>
    <t>7.</t>
  </si>
  <si>
    <t>Egyéb szolgáltatások nyújtása miatti bevételek</t>
  </si>
  <si>
    <t>Kiszámlázott szolg. ÁFA teljesítése</t>
  </si>
  <si>
    <t>Sportcsarnok rekonstrukció Kondoroson BM támogatás BMÖGF/93-18/2016</t>
  </si>
  <si>
    <t>Oktatási tevékenység(áfam.)</t>
  </si>
  <si>
    <t>2017. év Önkormányzat és intézményei finanszírozása</t>
  </si>
  <si>
    <t>Decemberi megelőlegezé</t>
  </si>
  <si>
    <t>14. Egyéb felhalmozási célú kiadások</t>
  </si>
  <si>
    <t>15. Finanszírozási kiadások</t>
  </si>
  <si>
    <t>8.</t>
  </si>
  <si>
    <t>Települési térfigyelő rendszer kialakítása</t>
  </si>
  <si>
    <t>Informatikai gépbeszerzés</t>
  </si>
  <si>
    <t>1. Mód ei. Összesen</t>
  </si>
  <si>
    <t>Ebből: Kölcsön nyújtása</t>
  </si>
  <si>
    <t>Ebből: Egyéb elvonások, befizetések teljesítése</t>
  </si>
  <si>
    <t>Áht-n belüli megelőlegezések visszafizetése, teljesítése</t>
  </si>
  <si>
    <t>Változás</t>
  </si>
  <si>
    <t>1. Mód.ei. Összesen</t>
  </si>
  <si>
    <t>K55</t>
  </si>
  <si>
    <t>Egyéb elvonások, befizetések teljesítése</t>
  </si>
  <si>
    <t>2016. évi visszafizetési kötelezettség</t>
  </si>
  <si>
    <t>Kölcsön nyújtása</t>
  </si>
  <si>
    <t>Körösök Völgye Vidékfejlesztési Közh.Egy.</t>
  </si>
  <si>
    <t>Civil pályázat - egyéb keret</t>
  </si>
  <si>
    <t>Civil pályázat - sport keret</t>
  </si>
  <si>
    <t>Polgárőrség támogatása</t>
  </si>
  <si>
    <t>Kondorosért Közalapítvány támogatása</t>
  </si>
  <si>
    <t>Települési szilárdhulladék-gazdálkodási rendszerek fejlesztése a Körös-szögi Kistérségben - KEOP-1.1.1/2F/09-11-2012-0005 pályázathoz kapcsolódó visszafizetési kötelezettség</t>
  </si>
  <si>
    <t xml:space="preserve">Kondorosi Csárdához kapcsolódó turisztikai és gazdasági célú pályázat </t>
  </si>
  <si>
    <t>Ingatlan vásárlás - M44 autóút építés miatti kisajátítás</t>
  </si>
  <si>
    <t>Közfoglalkoztatási programhoz kapcsolódó tárgyieszköz beszerzések</t>
  </si>
  <si>
    <t>Számítógépbeszerzés</t>
  </si>
  <si>
    <t>2017. évi 1. Mód. ei.</t>
  </si>
  <si>
    <t>Külterületi közutak fejlesztése, erő- és munkagép beszerzése Kondoroson - VP-7.2.1.-7.4.1.-16 -  önerő</t>
  </si>
  <si>
    <t>Fűnyíró gépbeszerzés</t>
  </si>
  <si>
    <t>Üzemanyagkút létesítése</t>
  </si>
  <si>
    <t>2017. 1. Módosítás</t>
  </si>
  <si>
    <t>Vizesblokk, raktárhelyiség kialakítása</t>
  </si>
</sst>
</file>

<file path=xl/styles.xml><?xml version="1.0" encoding="utf-8"?>
<styleSheet xmlns="http://schemas.openxmlformats.org/spreadsheetml/2006/main">
  <numFmts count="1">
    <numFmt numFmtId="164" formatCode="m\.\ d\.;@"/>
  </numFmts>
  <fonts count="30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0"/>
      <name val="Arial "/>
      <charset val="238"/>
    </font>
    <font>
      <b/>
      <sz val="8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 CE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0" xfId="0" applyFont="1"/>
    <xf numFmtId="3" fontId="6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3" fontId="2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9" fillId="0" borderId="1" xfId="0" applyFont="1" applyFill="1" applyBorder="1" applyAlignment="1">
      <alignment wrapText="1"/>
    </xf>
    <xf numFmtId="3" fontId="4" fillId="0" borderId="1" xfId="0" applyNumberFormat="1" applyFont="1" applyBorder="1"/>
    <xf numFmtId="0" fontId="4" fillId="0" borderId="0" xfId="0" applyFont="1"/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2" fillId="0" borderId="1" xfId="0" applyFont="1" applyFill="1" applyBorder="1" applyAlignment="1">
      <alignment horizontal="left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18" fillId="0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3" fontId="6" fillId="2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" xfId="0" applyFont="1" applyBorder="1"/>
    <xf numFmtId="0" fontId="3" fillId="0" borderId="1" xfId="0" applyFont="1" applyFill="1" applyBorder="1" applyAlignment="1">
      <alignment vertical="center"/>
    </xf>
    <xf numFmtId="3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11" fillId="0" borderId="1" xfId="0" applyFont="1" applyFill="1" applyBorder="1"/>
    <xf numFmtId="0" fontId="0" fillId="0" borderId="1" xfId="0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164" fontId="2" fillId="0" borderId="1" xfId="0" applyNumberFormat="1" applyFont="1" applyBorder="1"/>
    <xf numFmtId="0" fontId="4" fillId="0" borderId="1" xfId="0" applyFont="1" applyFill="1" applyBorder="1" applyAlignment="1">
      <alignment wrapText="1"/>
    </xf>
    <xf numFmtId="3" fontId="19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7" fillId="2" borderId="1" xfId="0" applyFont="1" applyFill="1" applyBorder="1" applyAlignment="1">
      <alignment vertical="center"/>
    </xf>
    <xf numFmtId="49" fontId="17" fillId="2" borderId="1" xfId="0" applyNumberFormat="1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3" fontId="17" fillId="2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3" fontId="21" fillId="0" borderId="1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0" fontId="17" fillId="0" borderId="0" xfId="0" applyFont="1"/>
    <xf numFmtId="0" fontId="1" fillId="0" borderId="0" xfId="0" applyFont="1" applyFill="1"/>
    <xf numFmtId="0" fontId="1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  <xf numFmtId="49" fontId="23" fillId="2" borderId="1" xfId="0" applyNumberFormat="1" applyFont="1" applyFill="1" applyBorder="1"/>
    <xf numFmtId="0" fontId="23" fillId="2" borderId="1" xfId="0" applyFont="1" applyFill="1" applyBorder="1"/>
    <xf numFmtId="3" fontId="23" fillId="2" borderId="1" xfId="0" applyNumberFormat="1" applyFont="1" applyFill="1" applyBorder="1"/>
    <xf numFmtId="0" fontId="23" fillId="2" borderId="1" xfId="0" applyFont="1" applyFill="1" applyBorder="1" applyAlignment="1">
      <alignment wrapText="1"/>
    </xf>
    <xf numFmtId="49" fontId="4" fillId="2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24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Border="1" applyAlignment="1"/>
    <xf numFmtId="0" fontId="10" fillId="0" borderId="1" xfId="0" applyFont="1" applyFill="1" applyBorder="1" applyAlignment="1"/>
    <xf numFmtId="3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17" fillId="2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49" fontId="23" fillId="2" borderId="1" xfId="0" applyNumberFormat="1" applyFont="1" applyFill="1" applyBorder="1" applyAlignment="1">
      <alignment vertical="center" shrinkToFit="1"/>
    </xf>
    <xf numFmtId="3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shrinkToFit="1"/>
    </xf>
    <xf numFmtId="3" fontId="2" fillId="3" borderId="0" xfId="0" applyNumberFormat="1" applyFont="1" applyFill="1" applyBorder="1" applyAlignment="1">
      <alignment vertical="center"/>
    </xf>
    <xf numFmtId="0" fontId="0" fillId="3" borderId="0" xfId="0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shrinkToFit="1"/>
    </xf>
    <xf numFmtId="3" fontId="2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3" fillId="2" borderId="1" xfId="0" applyNumberFormat="1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2" fillId="2" borderId="2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wrapText="1" shrinkToFit="1"/>
    </xf>
    <xf numFmtId="164" fontId="4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Fill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0" fillId="0" borderId="1" xfId="0" applyNumberForma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 applyAlignment="1">
      <alignment vertical="center"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17" fillId="0" borderId="1" xfId="0" applyFont="1" applyBorder="1"/>
    <xf numFmtId="3" fontId="1" fillId="0" borderId="1" xfId="0" applyNumberFormat="1" applyFont="1" applyBorder="1"/>
    <xf numFmtId="3" fontId="9" fillId="0" borderId="1" xfId="0" applyNumberFormat="1" applyFont="1" applyFill="1" applyBorder="1" applyAlignment="1"/>
    <xf numFmtId="0" fontId="10" fillId="2" borderId="1" xfId="0" applyFont="1" applyFill="1" applyBorder="1" applyAlignment="1">
      <alignment horizontal="centerContinuous" vertical="center" wrapText="1"/>
    </xf>
    <xf numFmtId="0" fontId="10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0" fillId="0" borderId="1" xfId="0" applyNumberForma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Continuous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3" borderId="0" xfId="0" applyFont="1" applyFill="1" applyBorder="1"/>
    <xf numFmtId="0" fontId="2" fillId="5" borderId="1" xfId="0" applyFont="1" applyFill="1" applyBorder="1" applyAlignment="1">
      <alignment wrapText="1"/>
    </xf>
    <xf numFmtId="3" fontId="2" fillId="5" borderId="1" xfId="0" applyNumberFormat="1" applyFont="1" applyFill="1" applyBorder="1"/>
    <xf numFmtId="0" fontId="2" fillId="5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3" fontId="20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vertical="center"/>
    </xf>
    <xf numFmtId="3" fontId="9" fillId="0" borderId="4" xfId="0" applyNumberFormat="1" applyFont="1" applyFill="1" applyBorder="1" applyAlignment="1">
      <alignment vertical="center"/>
    </xf>
    <xf numFmtId="3" fontId="9" fillId="0" borderId="5" xfId="0" applyNumberFormat="1" applyFont="1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3" fontId="10" fillId="5" borderId="1" xfId="0" applyNumberFormat="1" applyFont="1" applyFill="1" applyBorder="1" applyAlignment="1"/>
    <xf numFmtId="3" fontId="10" fillId="5" borderId="4" xfId="0" applyNumberFormat="1" applyFont="1" applyFill="1" applyBorder="1" applyAlignment="1">
      <alignment vertical="center"/>
    </xf>
    <xf numFmtId="3" fontId="10" fillId="5" borderId="5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3" fontId="2" fillId="5" borderId="3" xfId="0" applyNumberFormat="1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0" fontId="10" fillId="5" borderId="1" xfId="0" applyFont="1" applyFill="1" applyBorder="1"/>
    <xf numFmtId="0" fontId="2" fillId="0" borderId="0" xfId="0" applyFont="1" applyBorder="1" applyAlignment="1">
      <alignment vertical="center"/>
    </xf>
    <xf numFmtId="0" fontId="10" fillId="5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/>
    </xf>
    <xf numFmtId="3" fontId="4" fillId="0" borderId="1" xfId="0" applyNumberFormat="1" applyFont="1" applyBorder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3" fontId="4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2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Office_Word_97-2003_dokumentum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2.75"/>
  <sheetData/>
  <phoneticPr fontId="1" type="noConversion"/>
  <pageMargins left="0.75" right="0.75" top="1" bottom="1" header="0.5" footer="0.5"/>
  <pageSetup paperSize="9" orientation="portrait" r:id="rId1"/>
  <headerFooter alignWithMargins="0"/>
  <legacyDrawing r:id="rId2"/>
  <oleObjects>
    <oleObject progId="Document" dvAspect="DVASPECT_ICON" shapeId="4100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E18"/>
  <sheetViews>
    <sheetView view="pageLayout" zoomScaleNormal="100" workbookViewId="0">
      <selection activeCell="C5" sqref="C5"/>
    </sheetView>
  </sheetViews>
  <sheetFormatPr defaultRowHeight="12.75"/>
  <cols>
    <col min="2" max="2" width="52" customWidth="1"/>
    <col min="3" max="4" width="13.7109375" customWidth="1"/>
  </cols>
  <sheetData>
    <row r="1" spans="1:5">
      <c r="A1" s="271" t="s">
        <v>203</v>
      </c>
      <c r="B1" s="271"/>
      <c r="C1" s="271"/>
      <c r="D1" s="271"/>
    </row>
    <row r="2" spans="1:5">
      <c r="A2" s="272" t="s">
        <v>163</v>
      </c>
      <c r="B2" s="272"/>
      <c r="C2" s="272"/>
      <c r="D2" s="272"/>
    </row>
    <row r="3" spans="1:5" ht="38.25">
      <c r="A3" s="192" t="s">
        <v>164</v>
      </c>
      <c r="B3" s="164" t="s">
        <v>165</v>
      </c>
      <c r="C3" s="165" t="s">
        <v>206</v>
      </c>
      <c r="D3" s="227" t="s">
        <v>276</v>
      </c>
      <c r="E3" s="165" t="s">
        <v>292</v>
      </c>
    </row>
    <row r="4" spans="1:5">
      <c r="A4" s="228" t="s">
        <v>108</v>
      </c>
      <c r="B4" s="23" t="s">
        <v>212</v>
      </c>
      <c r="C4" s="229">
        <v>22710</v>
      </c>
      <c r="D4" s="229"/>
      <c r="E4" s="229">
        <f>SUM(C4:D4)</f>
        <v>22710</v>
      </c>
    </row>
    <row r="5" spans="1:5">
      <c r="A5" s="228" t="s">
        <v>109</v>
      </c>
      <c r="B5" s="23" t="s">
        <v>166</v>
      </c>
      <c r="C5" s="229">
        <v>5163</v>
      </c>
      <c r="D5" s="229"/>
      <c r="E5" s="229">
        <f t="shared" ref="E5:E11" si="0">SUM(C5:D5)</f>
        <v>5163</v>
      </c>
    </row>
    <row r="6" spans="1:5">
      <c r="A6" s="228" t="s">
        <v>94</v>
      </c>
      <c r="B6" s="21" t="s">
        <v>167</v>
      </c>
      <c r="C6" s="229">
        <v>110149</v>
      </c>
      <c r="D6" s="229">
        <v>-76034</v>
      </c>
      <c r="E6" s="229">
        <f t="shared" si="0"/>
        <v>34115</v>
      </c>
    </row>
    <row r="7" spans="1:5">
      <c r="A7" s="228" t="s">
        <v>110</v>
      </c>
      <c r="B7" s="21" t="s">
        <v>169</v>
      </c>
      <c r="C7" s="229">
        <v>11892</v>
      </c>
      <c r="D7" s="229"/>
      <c r="E7" s="229">
        <f t="shared" si="0"/>
        <v>11892</v>
      </c>
    </row>
    <row r="8" spans="1:5" ht="25.5">
      <c r="A8" s="228" t="s">
        <v>213</v>
      </c>
      <c r="B8" s="193" t="s">
        <v>258</v>
      </c>
      <c r="C8" s="229">
        <v>4364</v>
      </c>
      <c r="D8" s="229">
        <v>-4364</v>
      </c>
      <c r="E8" s="229">
        <f t="shared" si="0"/>
        <v>0</v>
      </c>
    </row>
    <row r="9" spans="1:5" ht="25.5">
      <c r="A9" s="228" t="s">
        <v>127</v>
      </c>
      <c r="B9" s="194" t="s">
        <v>259</v>
      </c>
      <c r="C9" s="229">
        <v>12750</v>
      </c>
      <c r="D9" s="229"/>
      <c r="E9" s="229">
        <f t="shared" si="0"/>
        <v>12750</v>
      </c>
    </row>
    <row r="10" spans="1:5" ht="25.5">
      <c r="A10" s="228" t="s">
        <v>260</v>
      </c>
      <c r="B10" s="21" t="s">
        <v>293</v>
      </c>
      <c r="C10" s="229">
        <v>22181</v>
      </c>
      <c r="D10" s="229"/>
      <c r="E10" s="229">
        <f t="shared" si="0"/>
        <v>22181</v>
      </c>
    </row>
    <row r="11" spans="1:5">
      <c r="A11" s="228" t="s">
        <v>269</v>
      </c>
      <c r="B11" s="21" t="s">
        <v>270</v>
      </c>
      <c r="C11" s="229">
        <v>5000</v>
      </c>
      <c r="D11" s="229">
        <v>-5000</v>
      </c>
      <c r="E11" s="229">
        <f t="shared" si="0"/>
        <v>0</v>
      </c>
    </row>
    <row r="12" spans="1:5" ht="12.75" customHeight="1">
      <c r="A12" s="270" t="s">
        <v>168</v>
      </c>
      <c r="B12" s="270"/>
      <c r="C12" s="131">
        <f>SUM(C4:C11)</f>
        <v>194209</v>
      </c>
      <c r="D12" s="131">
        <f>SUM(D4:D11)</f>
        <v>-85398</v>
      </c>
      <c r="E12" s="131">
        <f>SUM(E4:E11)</f>
        <v>108811</v>
      </c>
    </row>
    <row r="13" spans="1:5">
      <c r="A13" s="230"/>
      <c r="B13" s="230"/>
      <c r="C13" s="231"/>
      <c r="D13" s="231"/>
      <c r="E13" s="231"/>
    </row>
    <row r="14" spans="1:5" ht="12.75" customHeight="1">
      <c r="A14" s="273" t="s">
        <v>214</v>
      </c>
      <c r="B14" s="273"/>
      <c r="C14" s="273"/>
      <c r="D14" s="232"/>
      <c r="E14" s="232"/>
    </row>
    <row r="15" spans="1:5">
      <c r="A15" s="18"/>
      <c r="B15" s="233"/>
      <c r="C15" s="231"/>
      <c r="D15" s="231"/>
      <c r="E15" s="231"/>
    </row>
    <row r="16" spans="1:5">
      <c r="A16" s="234" t="s">
        <v>108</v>
      </c>
      <c r="B16" s="130" t="s">
        <v>118</v>
      </c>
      <c r="C16" s="131">
        <v>9928</v>
      </c>
      <c r="D16" s="131">
        <v>-439</v>
      </c>
      <c r="E16" s="131">
        <f>SUM(C16:D16)</f>
        <v>9489</v>
      </c>
    </row>
    <row r="17" spans="1:5">
      <c r="A17" s="129"/>
      <c r="B17" s="130" t="s">
        <v>168</v>
      </c>
      <c r="C17" s="131">
        <f>SUM(C16)</f>
        <v>9928</v>
      </c>
      <c r="D17" s="131">
        <f>SUM(D16)</f>
        <v>-439</v>
      </c>
      <c r="E17" s="131">
        <f>SUM(E16)</f>
        <v>9489</v>
      </c>
    </row>
    <row r="18" spans="1:5">
      <c r="A18" s="270" t="s">
        <v>215</v>
      </c>
      <c r="B18" s="270"/>
      <c r="C18" s="131">
        <f>C12+C17</f>
        <v>204137</v>
      </c>
      <c r="D18" s="131">
        <f>D12+D17</f>
        <v>-85837</v>
      </c>
      <c r="E18" s="131">
        <f>E12+E17</f>
        <v>118300</v>
      </c>
    </row>
  </sheetData>
  <mergeCells count="5">
    <mergeCell ref="A18:B18"/>
    <mergeCell ref="A12:B12"/>
    <mergeCell ref="A1:D1"/>
    <mergeCell ref="A2:D2"/>
    <mergeCell ref="A14:C14"/>
  </mergeCells>
  <phoneticPr fontId="0" type="noConversion"/>
  <pageMargins left="0.7" right="0.7" top="0.75" bottom="0.75" header="0.3" footer="0.3"/>
  <pageSetup paperSize="9" scale="91" orientation="portrait" r:id="rId1"/>
  <headerFooter>
    <oddHeader>&amp;L9. melléklet az 1/2017 (I.27.) önk.rendelethez, ezer Ft&amp;R9. melléklet a 12./2017.(VI.16.) önk. rendelethez ezer Ft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N9"/>
  <sheetViews>
    <sheetView view="pageLayout" topLeftCell="B1" zoomScaleNormal="100" workbookViewId="0">
      <selection activeCell="G8" sqref="G8"/>
    </sheetView>
  </sheetViews>
  <sheetFormatPr defaultRowHeight="12.75"/>
  <cols>
    <col min="1" max="1" width="48.7109375" customWidth="1"/>
    <col min="10" max="10" width="9.140625" customWidth="1"/>
  </cols>
  <sheetData>
    <row r="1" spans="1:14" ht="18">
      <c r="A1" s="274" t="s">
        <v>203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4" ht="18">
      <c r="A2" s="276" t="s">
        <v>217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</row>
    <row r="3" spans="1:14">
      <c r="A3" s="183" t="s">
        <v>95</v>
      </c>
      <c r="B3" s="163" t="s">
        <v>218</v>
      </c>
      <c r="C3" s="163" t="s">
        <v>219</v>
      </c>
      <c r="D3" s="163" t="s">
        <v>220</v>
      </c>
      <c r="E3" s="163" t="s">
        <v>221</v>
      </c>
      <c r="F3" s="163" t="s">
        <v>222</v>
      </c>
      <c r="G3" s="163" t="s">
        <v>223</v>
      </c>
      <c r="H3" s="163" t="s">
        <v>224</v>
      </c>
      <c r="I3" s="163" t="s">
        <v>225</v>
      </c>
      <c r="J3" s="163" t="s">
        <v>226</v>
      </c>
      <c r="K3" s="163" t="s">
        <v>227</v>
      </c>
      <c r="L3" s="163" t="s">
        <v>228</v>
      </c>
      <c r="M3" s="163" t="s">
        <v>229</v>
      </c>
      <c r="N3" s="163" t="s">
        <v>230</v>
      </c>
    </row>
    <row r="4" spans="1:14" ht="24.95" customHeight="1">
      <c r="A4" s="184" t="s">
        <v>142</v>
      </c>
      <c r="B4" s="185">
        <v>9324</v>
      </c>
      <c r="C4" s="185">
        <v>9324</v>
      </c>
      <c r="D4" s="185">
        <v>9324</v>
      </c>
      <c r="E4" s="185">
        <v>9324</v>
      </c>
      <c r="F4" s="185">
        <v>9238</v>
      </c>
      <c r="G4" s="185">
        <v>9238</v>
      </c>
      <c r="H4" s="185">
        <v>9238</v>
      </c>
      <c r="I4" s="185">
        <v>9238</v>
      </c>
      <c r="J4" s="185">
        <v>9238</v>
      </c>
      <c r="K4" s="185">
        <v>9238</v>
      </c>
      <c r="L4" s="185">
        <v>9237</v>
      </c>
      <c r="M4" s="185">
        <v>9237</v>
      </c>
      <c r="N4" s="47">
        <f t="shared" ref="N4:N9" si="0">SUM(B4:M4)</f>
        <v>111198</v>
      </c>
    </row>
    <row r="5" spans="1:14" ht="24.95" customHeight="1">
      <c r="A5" s="28" t="s">
        <v>231</v>
      </c>
      <c r="B5" s="186">
        <v>11594</v>
      </c>
      <c r="C5" s="186">
        <v>11594</v>
      </c>
      <c r="D5" s="186">
        <v>11594</v>
      </c>
      <c r="E5" s="186">
        <v>11594</v>
      </c>
      <c r="F5" s="186">
        <v>11593</v>
      </c>
      <c r="G5" s="186">
        <v>11593</v>
      </c>
      <c r="H5" s="186">
        <v>11593</v>
      </c>
      <c r="I5" s="186">
        <v>11593</v>
      </c>
      <c r="J5" s="186">
        <v>11593</v>
      </c>
      <c r="K5" s="186">
        <v>11593</v>
      </c>
      <c r="L5" s="186">
        <v>11593</v>
      </c>
      <c r="M5" s="186">
        <v>11593</v>
      </c>
      <c r="N5" s="47">
        <f t="shared" si="0"/>
        <v>139120</v>
      </c>
    </row>
    <row r="6" spans="1:14" ht="24.95" customHeight="1">
      <c r="A6" s="187" t="s">
        <v>232</v>
      </c>
      <c r="B6" s="188">
        <f t="shared" ref="B6:N6" si="1">SUM(B4:B5)</f>
        <v>20918</v>
      </c>
      <c r="C6" s="188">
        <f t="shared" si="1"/>
        <v>20918</v>
      </c>
      <c r="D6" s="188">
        <f t="shared" si="1"/>
        <v>20918</v>
      </c>
      <c r="E6" s="188">
        <f t="shared" si="1"/>
        <v>20918</v>
      </c>
      <c r="F6" s="188">
        <f t="shared" si="1"/>
        <v>20831</v>
      </c>
      <c r="G6" s="188">
        <f t="shared" si="1"/>
        <v>20831</v>
      </c>
      <c r="H6" s="188">
        <f t="shared" si="1"/>
        <v>20831</v>
      </c>
      <c r="I6" s="188">
        <f t="shared" si="1"/>
        <v>20831</v>
      </c>
      <c r="J6" s="188">
        <f t="shared" si="1"/>
        <v>20831</v>
      </c>
      <c r="K6" s="188">
        <f t="shared" si="1"/>
        <v>20831</v>
      </c>
      <c r="L6" s="188">
        <f t="shared" si="1"/>
        <v>20830</v>
      </c>
      <c r="M6" s="188">
        <f t="shared" si="1"/>
        <v>20830</v>
      </c>
      <c r="N6" s="188">
        <f t="shared" si="1"/>
        <v>250318</v>
      </c>
    </row>
    <row r="7" spans="1:14" ht="24.95" customHeight="1">
      <c r="A7" s="28" t="s">
        <v>233</v>
      </c>
      <c r="B7" s="189">
        <v>1258</v>
      </c>
      <c r="C7" s="189">
        <v>1258</v>
      </c>
      <c r="D7" s="189">
        <v>1562</v>
      </c>
      <c r="E7" s="189">
        <v>1258</v>
      </c>
      <c r="F7" s="189">
        <v>2258</v>
      </c>
      <c r="G7" s="189">
        <v>4169</v>
      </c>
      <c r="H7" s="189">
        <v>2258</v>
      </c>
      <c r="I7" s="189">
        <v>2258</v>
      </c>
      <c r="J7" s="189">
        <v>1562</v>
      </c>
      <c r="K7" s="189">
        <v>1270</v>
      </c>
      <c r="L7" s="189">
        <v>1220</v>
      </c>
      <c r="M7" s="189">
        <v>1209</v>
      </c>
      <c r="N7" s="47">
        <f t="shared" si="0"/>
        <v>21540</v>
      </c>
    </row>
    <row r="8" spans="1:14" ht="24.95" customHeight="1">
      <c r="A8" s="187" t="s">
        <v>234</v>
      </c>
      <c r="B8" s="188">
        <f t="shared" ref="B8:M8" si="2">SUM(B7:B7)</f>
        <v>1258</v>
      </c>
      <c r="C8" s="188">
        <f t="shared" si="2"/>
        <v>1258</v>
      </c>
      <c r="D8" s="188">
        <f t="shared" si="2"/>
        <v>1562</v>
      </c>
      <c r="E8" s="188">
        <f t="shared" si="2"/>
        <v>1258</v>
      </c>
      <c r="F8" s="188">
        <f t="shared" si="2"/>
        <v>2258</v>
      </c>
      <c r="G8" s="188">
        <f t="shared" si="2"/>
        <v>4169</v>
      </c>
      <c r="H8" s="188">
        <f t="shared" si="2"/>
        <v>2258</v>
      </c>
      <c r="I8" s="188">
        <f t="shared" si="2"/>
        <v>2258</v>
      </c>
      <c r="J8" s="188">
        <f t="shared" si="2"/>
        <v>1562</v>
      </c>
      <c r="K8" s="188">
        <f t="shared" si="2"/>
        <v>1270</v>
      </c>
      <c r="L8" s="188">
        <f t="shared" si="2"/>
        <v>1220</v>
      </c>
      <c r="M8" s="188">
        <f t="shared" si="2"/>
        <v>1209</v>
      </c>
      <c r="N8" s="131">
        <f t="shared" si="0"/>
        <v>21540</v>
      </c>
    </row>
    <row r="9" spans="1:14" ht="24.95" customHeight="1">
      <c r="A9" s="187" t="s">
        <v>235</v>
      </c>
      <c r="B9" s="188">
        <f t="shared" ref="B9:M9" si="3">SUM(B6+B8)</f>
        <v>22176</v>
      </c>
      <c r="C9" s="188">
        <f t="shared" si="3"/>
        <v>22176</v>
      </c>
      <c r="D9" s="188">
        <f t="shared" si="3"/>
        <v>22480</v>
      </c>
      <c r="E9" s="188">
        <f t="shared" si="3"/>
        <v>22176</v>
      </c>
      <c r="F9" s="188">
        <f t="shared" si="3"/>
        <v>23089</v>
      </c>
      <c r="G9" s="188">
        <f t="shared" si="3"/>
        <v>25000</v>
      </c>
      <c r="H9" s="188">
        <f t="shared" si="3"/>
        <v>23089</v>
      </c>
      <c r="I9" s="188">
        <f t="shared" si="3"/>
        <v>23089</v>
      </c>
      <c r="J9" s="188">
        <f t="shared" si="3"/>
        <v>22393</v>
      </c>
      <c r="K9" s="188">
        <f t="shared" si="3"/>
        <v>22101</v>
      </c>
      <c r="L9" s="188">
        <f t="shared" si="3"/>
        <v>22050</v>
      </c>
      <c r="M9" s="188">
        <f t="shared" si="3"/>
        <v>22039</v>
      </c>
      <c r="N9" s="131">
        <f t="shared" si="0"/>
        <v>271858</v>
      </c>
    </row>
  </sheetData>
  <mergeCells count="2">
    <mergeCell ref="A1:N1"/>
    <mergeCell ref="A2:N2"/>
  </mergeCells>
  <pageMargins left="0.7" right="0.7" top="0.75" bottom="0.75" header="0.3" footer="0.3"/>
  <pageSetup paperSize="9" scale="79" orientation="landscape" r:id="rId1"/>
  <headerFooter>
    <oddHeader>&amp;L10. melléklet az 1/2017 (I.27.) önk.rendelethez, ezer Ft&amp;R10. melléklet a 12./2017.(VI.16.) önk. rendelethez ezer Ft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L25"/>
  <sheetViews>
    <sheetView view="pageLayout" topLeftCell="A13" zoomScaleNormal="100" workbookViewId="0">
      <selection activeCell="I5" sqref="I5"/>
    </sheetView>
  </sheetViews>
  <sheetFormatPr defaultRowHeight="12.75"/>
  <cols>
    <col min="1" max="1" width="5.5703125" customWidth="1"/>
    <col min="2" max="2" width="30.42578125" style="8" customWidth="1"/>
    <col min="3" max="3" width="13.42578125" customWidth="1"/>
    <col min="4" max="4" width="11" customWidth="1"/>
    <col min="5" max="5" width="11.140625" customWidth="1"/>
    <col min="6" max="6" width="15" customWidth="1"/>
    <col min="7" max="7" width="13.28515625" customWidth="1"/>
  </cols>
  <sheetData>
    <row r="1" spans="1:12" ht="15.75">
      <c r="A1" s="280" t="s">
        <v>265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2" s="170" customFormat="1" ht="84">
      <c r="A2" s="167" t="s">
        <v>170</v>
      </c>
      <c r="B2" s="168" t="s">
        <v>95</v>
      </c>
      <c r="C2" s="168" t="s">
        <v>118</v>
      </c>
      <c r="D2" s="168" t="s">
        <v>171</v>
      </c>
      <c r="E2" s="168" t="s">
        <v>126</v>
      </c>
      <c r="F2" s="168" t="s">
        <v>172</v>
      </c>
      <c r="G2" s="169" t="s">
        <v>2</v>
      </c>
      <c r="H2" s="168" t="s">
        <v>118</v>
      </c>
      <c r="I2" s="168" t="s">
        <v>171</v>
      </c>
      <c r="J2" s="168" t="s">
        <v>126</v>
      </c>
      <c r="K2" s="168" t="s">
        <v>172</v>
      </c>
      <c r="L2" s="168" t="s">
        <v>272</v>
      </c>
    </row>
    <row r="3" spans="1:12">
      <c r="A3" s="39" t="s">
        <v>72</v>
      </c>
      <c r="B3" s="21" t="s">
        <v>119</v>
      </c>
      <c r="C3" s="171">
        <v>59357</v>
      </c>
      <c r="D3" s="171">
        <v>87354</v>
      </c>
      <c r="E3" s="171">
        <v>74843</v>
      </c>
      <c r="F3" s="171">
        <v>8241</v>
      </c>
      <c r="G3" s="121">
        <f t="shared" ref="G3:G23" si="0">SUM(C3:F3)</f>
        <v>229795</v>
      </c>
      <c r="H3" s="171">
        <v>171987</v>
      </c>
      <c r="I3" s="171">
        <v>88456</v>
      </c>
      <c r="J3" s="171">
        <v>75293</v>
      </c>
      <c r="K3" s="171">
        <v>8241</v>
      </c>
      <c r="L3" s="121">
        <f t="shared" ref="L3:L23" si="1">SUM(H3:K3)</f>
        <v>343977</v>
      </c>
    </row>
    <row r="4" spans="1:12">
      <c r="A4" s="39" t="s">
        <v>74</v>
      </c>
      <c r="B4" s="21" t="s">
        <v>120</v>
      </c>
      <c r="C4" s="171">
        <v>11437</v>
      </c>
      <c r="D4" s="171">
        <v>21026</v>
      </c>
      <c r="E4" s="171">
        <v>17999</v>
      </c>
      <c r="F4" s="171">
        <v>1859</v>
      </c>
      <c r="G4" s="121">
        <f t="shared" si="0"/>
        <v>52321</v>
      </c>
      <c r="H4" s="171">
        <v>23945</v>
      </c>
      <c r="I4" s="171">
        <v>21268</v>
      </c>
      <c r="J4" s="171">
        <v>17799</v>
      </c>
      <c r="K4" s="171">
        <v>1859</v>
      </c>
      <c r="L4" s="121">
        <f t="shared" si="1"/>
        <v>64871</v>
      </c>
    </row>
    <row r="5" spans="1:12">
      <c r="A5" s="39" t="s">
        <v>75</v>
      </c>
      <c r="B5" s="21" t="s">
        <v>0</v>
      </c>
      <c r="C5" s="171">
        <v>104230</v>
      </c>
      <c r="D5" s="49">
        <v>10769</v>
      </c>
      <c r="E5" s="171">
        <v>135217</v>
      </c>
      <c r="F5" s="171">
        <v>11658</v>
      </c>
      <c r="G5" s="121">
        <f t="shared" si="0"/>
        <v>261874</v>
      </c>
      <c r="H5" s="171">
        <v>133517</v>
      </c>
      <c r="I5" s="49">
        <v>11430</v>
      </c>
      <c r="J5" s="171">
        <v>138299</v>
      </c>
      <c r="K5" s="171">
        <v>12364</v>
      </c>
      <c r="L5" s="121">
        <f t="shared" si="1"/>
        <v>295610</v>
      </c>
    </row>
    <row r="6" spans="1:12">
      <c r="A6" s="39" t="s">
        <v>76</v>
      </c>
      <c r="B6" s="21" t="s">
        <v>121</v>
      </c>
      <c r="C6" s="171">
        <v>24584</v>
      </c>
      <c r="D6" s="49"/>
      <c r="E6" s="171"/>
      <c r="F6" s="171"/>
      <c r="G6" s="121">
        <f t="shared" si="0"/>
        <v>24584</v>
      </c>
      <c r="H6" s="171">
        <v>24584</v>
      </c>
      <c r="I6" s="49"/>
      <c r="J6" s="171"/>
      <c r="K6" s="171"/>
      <c r="L6" s="121">
        <f t="shared" si="1"/>
        <v>24584</v>
      </c>
    </row>
    <row r="7" spans="1:12">
      <c r="A7" s="39" t="s">
        <v>77</v>
      </c>
      <c r="B7" s="21" t="s">
        <v>82</v>
      </c>
      <c r="C7" s="171">
        <v>363261</v>
      </c>
      <c r="D7" s="49"/>
      <c r="E7" s="171"/>
      <c r="F7" s="171"/>
      <c r="G7" s="121">
        <f t="shared" si="0"/>
        <v>363261</v>
      </c>
      <c r="H7" s="171">
        <v>283784</v>
      </c>
      <c r="I7" s="49"/>
      <c r="J7" s="171"/>
      <c r="K7" s="171"/>
      <c r="L7" s="121">
        <f t="shared" si="1"/>
        <v>283784</v>
      </c>
    </row>
    <row r="8" spans="1:12">
      <c r="A8" s="39" t="s">
        <v>78</v>
      </c>
      <c r="B8" s="21" t="s">
        <v>173</v>
      </c>
      <c r="C8" s="171">
        <v>6000</v>
      </c>
      <c r="D8" s="49"/>
      <c r="E8" s="171">
        <v>5000</v>
      </c>
      <c r="F8" s="171">
        <v>253</v>
      </c>
      <c r="G8" s="121">
        <f t="shared" si="0"/>
        <v>11253</v>
      </c>
      <c r="H8" s="171">
        <v>32951</v>
      </c>
      <c r="I8" s="49">
        <v>300</v>
      </c>
      <c r="J8" s="171">
        <v>5000</v>
      </c>
      <c r="K8" s="171">
        <v>851</v>
      </c>
      <c r="L8" s="121">
        <f t="shared" si="1"/>
        <v>39102</v>
      </c>
    </row>
    <row r="9" spans="1:12">
      <c r="A9" s="39" t="s">
        <v>79</v>
      </c>
      <c r="B9" s="21" t="s">
        <v>21</v>
      </c>
      <c r="C9" s="171">
        <v>20990</v>
      </c>
      <c r="D9" s="49"/>
      <c r="E9" s="171"/>
      <c r="F9" s="171"/>
      <c r="G9" s="121">
        <f t="shared" si="0"/>
        <v>20990</v>
      </c>
      <c r="H9" s="171">
        <v>26070</v>
      </c>
      <c r="I9" s="49"/>
      <c r="J9" s="171"/>
      <c r="K9" s="171"/>
      <c r="L9" s="121">
        <f t="shared" si="1"/>
        <v>26070</v>
      </c>
    </row>
    <row r="10" spans="1:12">
      <c r="A10" s="39" t="s">
        <v>80</v>
      </c>
      <c r="B10" s="21" t="s">
        <v>90</v>
      </c>
      <c r="C10" s="171"/>
      <c r="D10" s="49"/>
      <c r="E10" s="171"/>
      <c r="F10" s="171"/>
      <c r="G10" s="121">
        <f t="shared" si="0"/>
        <v>0</v>
      </c>
      <c r="H10" s="171">
        <v>40156</v>
      </c>
      <c r="I10" s="49"/>
      <c r="J10" s="171"/>
      <c r="K10" s="171"/>
      <c r="L10" s="121">
        <f t="shared" si="1"/>
        <v>40156</v>
      </c>
    </row>
    <row r="11" spans="1:12">
      <c r="A11" s="172" t="s">
        <v>156</v>
      </c>
      <c r="B11" s="173" t="s">
        <v>155</v>
      </c>
      <c r="C11" s="171">
        <v>12097</v>
      </c>
      <c r="D11" s="49"/>
      <c r="E11" s="171"/>
      <c r="F11" s="171"/>
      <c r="G11" s="121">
        <f t="shared" si="0"/>
        <v>12097</v>
      </c>
      <c r="H11" s="171">
        <v>12097</v>
      </c>
      <c r="I11" s="49"/>
      <c r="J11" s="171"/>
      <c r="K11" s="171"/>
      <c r="L11" s="121">
        <f t="shared" si="1"/>
        <v>12097</v>
      </c>
    </row>
    <row r="12" spans="1:12">
      <c r="A12" s="174"/>
      <c r="B12" s="175" t="s">
        <v>174</v>
      </c>
      <c r="C12" s="176"/>
      <c r="D12" s="177"/>
      <c r="E12" s="176"/>
      <c r="F12" s="176"/>
      <c r="G12" s="131">
        <f t="shared" si="0"/>
        <v>0</v>
      </c>
      <c r="H12" s="176"/>
      <c r="I12" s="177"/>
      <c r="J12" s="176"/>
      <c r="K12" s="176"/>
      <c r="L12" s="131">
        <f t="shared" si="1"/>
        <v>0</v>
      </c>
    </row>
    <row r="13" spans="1:12">
      <c r="A13" s="277" t="s">
        <v>175</v>
      </c>
      <c r="B13" s="278"/>
      <c r="C13" s="178">
        <f>SUM(C3:C12)</f>
        <v>601956</v>
      </c>
      <c r="D13" s="178">
        <f>SUM(D3:D10)</f>
        <v>119149</v>
      </c>
      <c r="E13" s="178">
        <f>SUM(E3:E10)</f>
        <v>233059</v>
      </c>
      <c r="F13" s="178">
        <f>SUM(F3:F10)</f>
        <v>22011</v>
      </c>
      <c r="G13" s="178">
        <f t="shared" si="0"/>
        <v>976175</v>
      </c>
      <c r="H13" s="178">
        <f>SUM(H3:H12)</f>
        <v>749091</v>
      </c>
      <c r="I13" s="178">
        <f>SUM(I3:I10)</f>
        <v>121454</v>
      </c>
      <c r="J13" s="178">
        <f>SUM(J3:J10)</f>
        <v>236391</v>
      </c>
      <c r="K13" s="178">
        <f>SUM(K3:K10)</f>
        <v>23315</v>
      </c>
      <c r="L13" s="178">
        <f t="shared" si="1"/>
        <v>1130251</v>
      </c>
    </row>
    <row r="14" spans="1:12" ht="25.5">
      <c r="A14" s="1" t="s">
        <v>35</v>
      </c>
      <c r="B14" s="20" t="s">
        <v>36</v>
      </c>
      <c r="C14" s="171">
        <v>374187</v>
      </c>
      <c r="D14" s="171">
        <v>7977</v>
      </c>
      <c r="E14" s="171"/>
      <c r="F14" s="171"/>
      <c r="G14" s="121">
        <f t="shared" si="0"/>
        <v>382164</v>
      </c>
      <c r="H14" s="171">
        <v>538723</v>
      </c>
      <c r="I14" s="171">
        <v>7977</v>
      </c>
      <c r="J14" s="171"/>
      <c r="K14" s="171"/>
      <c r="L14" s="121">
        <f t="shared" si="1"/>
        <v>546700</v>
      </c>
    </row>
    <row r="15" spans="1:12" ht="25.5">
      <c r="A15" s="1" t="s">
        <v>38</v>
      </c>
      <c r="B15" s="20" t="s">
        <v>37</v>
      </c>
      <c r="C15" s="171">
        <v>51408</v>
      </c>
      <c r="D15" s="171"/>
      <c r="E15" s="171"/>
      <c r="F15" s="171"/>
      <c r="G15" s="121">
        <f t="shared" si="0"/>
        <v>51408</v>
      </c>
      <c r="H15" s="171">
        <v>51408</v>
      </c>
      <c r="I15" s="171"/>
      <c r="J15" s="171"/>
      <c r="K15" s="171"/>
      <c r="L15" s="121">
        <f t="shared" si="1"/>
        <v>51408</v>
      </c>
    </row>
    <row r="16" spans="1:12">
      <c r="A16" s="1" t="s">
        <v>41</v>
      </c>
      <c r="B16" s="20" t="s">
        <v>42</v>
      </c>
      <c r="C16" s="171">
        <v>149846</v>
      </c>
      <c r="D16" s="171"/>
      <c r="E16" s="171"/>
      <c r="F16" s="171"/>
      <c r="G16" s="121">
        <f t="shared" si="0"/>
        <v>149846</v>
      </c>
      <c r="H16" s="171">
        <v>149846</v>
      </c>
      <c r="I16" s="171"/>
      <c r="J16" s="171"/>
      <c r="K16" s="171"/>
      <c r="L16" s="121">
        <f t="shared" si="1"/>
        <v>149846</v>
      </c>
    </row>
    <row r="17" spans="1:12">
      <c r="A17" s="1" t="s">
        <v>43</v>
      </c>
      <c r="B17" s="20" t="s">
        <v>44</v>
      </c>
      <c r="C17" s="171">
        <v>44306</v>
      </c>
      <c r="D17" s="171">
        <v>318</v>
      </c>
      <c r="E17" s="171">
        <v>86939</v>
      </c>
      <c r="F17" s="171">
        <v>1009</v>
      </c>
      <c r="G17" s="121">
        <f t="shared" si="0"/>
        <v>132572</v>
      </c>
      <c r="H17" s="171">
        <v>44306</v>
      </c>
      <c r="I17" s="171">
        <v>318</v>
      </c>
      <c r="J17" s="171">
        <v>88605</v>
      </c>
      <c r="K17" s="171">
        <v>1009</v>
      </c>
      <c r="L17" s="121">
        <f t="shared" si="1"/>
        <v>134238</v>
      </c>
    </row>
    <row r="18" spans="1:12">
      <c r="A18" s="1" t="s">
        <v>47</v>
      </c>
      <c r="B18" s="20" t="s">
        <v>48</v>
      </c>
      <c r="C18" s="171"/>
      <c r="D18" s="171"/>
      <c r="E18" s="171"/>
      <c r="F18" s="171"/>
      <c r="G18" s="121">
        <f t="shared" si="0"/>
        <v>0</v>
      </c>
      <c r="H18" s="171"/>
      <c r="I18" s="171"/>
      <c r="J18" s="171"/>
      <c r="K18" s="171"/>
      <c r="L18" s="121">
        <f t="shared" si="1"/>
        <v>0</v>
      </c>
    </row>
    <row r="19" spans="1:12" ht="25.5">
      <c r="A19" s="1" t="s">
        <v>49</v>
      </c>
      <c r="B19" s="20" t="s">
        <v>50</v>
      </c>
      <c r="C19" s="171"/>
      <c r="D19" s="171"/>
      <c r="E19" s="171"/>
      <c r="F19" s="171"/>
      <c r="G19" s="121">
        <f t="shared" si="0"/>
        <v>0</v>
      </c>
      <c r="H19" s="171"/>
      <c r="I19" s="171"/>
      <c r="J19" s="171"/>
      <c r="K19" s="171"/>
      <c r="L19" s="121">
        <f t="shared" si="1"/>
        <v>0</v>
      </c>
    </row>
    <row r="20" spans="1:12" ht="25.5">
      <c r="A20" s="1" t="s">
        <v>53</v>
      </c>
      <c r="B20" s="20" t="s">
        <v>54</v>
      </c>
      <c r="C20" s="171">
        <v>13050</v>
      </c>
      <c r="D20" s="171"/>
      <c r="E20" s="171"/>
      <c r="F20" s="171"/>
      <c r="G20" s="121">
        <f t="shared" si="0"/>
        <v>13050</v>
      </c>
      <c r="H20" s="171">
        <v>13050</v>
      </c>
      <c r="I20" s="171"/>
      <c r="J20" s="171"/>
      <c r="K20" s="171"/>
      <c r="L20" s="121">
        <f t="shared" si="1"/>
        <v>13050</v>
      </c>
    </row>
    <row r="21" spans="1:12">
      <c r="A21" s="1" t="s">
        <v>57</v>
      </c>
      <c r="B21" s="21" t="s">
        <v>58</v>
      </c>
      <c r="C21" s="171">
        <v>240000</v>
      </c>
      <c r="D21" s="171"/>
      <c r="E21" s="171">
        <v>7000</v>
      </c>
      <c r="F21" s="171">
        <v>135</v>
      </c>
      <c r="G21" s="121">
        <f t="shared" si="0"/>
        <v>247135</v>
      </c>
      <c r="H21" s="171">
        <v>223616</v>
      </c>
      <c r="I21" s="171">
        <v>1961</v>
      </c>
      <c r="J21" s="171">
        <v>8666</v>
      </c>
      <c r="K21" s="171">
        <v>766</v>
      </c>
      <c r="L21" s="121">
        <f t="shared" si="1"/>
        <v>235009</v>
      </c>
    </row>
    <row r="22" spans="1:12">
      <c r="A22" s="279" t="s">
        <v>176</v>
      </c>
      <c r="B22" s="279"/>
      <c r="C22" s="178">
        <f>SUM(C14:C21)</f>
        <v>872797</v>
      </c>
      <c r="D22" s="178">
        <f>SUM(D14:D21)</f>
        <v>8295</v>
      </c>
      <c r="E22" s="178">
        <f>SUM(E14:E21)</f>
        <v>93939</v>
      </c>
      <c r="F22" s="178">
        <f>SUM(F14:F21)</f>
        <v>1144</v>
      </c>
      <c r="G22" s="178">
        <f t="shared" si="0"/>
        <v>976175</v>
      </c>
      <c r="H22" s="178">
        <f>SUM(H14:H21)</f>
        <v>1020949</v>
      </c>
      <c r="I22" s="178">
        <f>SUM(I14:I21)</f>
        <v>10256</v>
      </c>
      <c r="J22" s="178">
        <f>SUM(J14:J21)</f>
        <v>97271</v>
      </c>
      <c r="K22" s="178">
        <f>SUM(K14:K21)</f>
        <v>1775</v>
      </c>
      <c r="L22" s="178">
        <f t="shared" si="1"/>
        <v>1130251</v>
      </c>
    </row>
    <row r="23" spans="1:12">
      <c r="A23" s="149"/>
      <c r="B23" s="153" t="s">
        <v>177</v>
      </c>
      <c r="C23" s="131"/>
      <c r="D23" s="131">
        <f>D13-D22</f>
        <v>110854</v>
      </c>
      <c r="E23" s="131">
        <f>E13-E22</f>
        <v>139120</v>
      </c>
      <c r="F23" s="131">
        <f>F13-F22</f>
        <v>20867</v>
      </c>
      <c r="G23" s="131">
        <f t="shared" si="0"/>
        <v>270841</v>
      </c>
      <c r="H23" s="131"/>
      <c r="I23" s="131">
        <f>I13-I22</f>
        <v>111198</v>
      </c>
      <c r="J23" s="131">
        <f>J13-J22</f>
        <v>139120</v>
      </c>
      <c r="K23" s="131">
        <f>K13-K22</f>
        <v>21540</v>
      </c>
      <c r="L23" s="131">
        <f t="shared" si="1"/>
        <v>271858</v>
      </c>
    </row>
    <row r="24" spans="1:12">
      <c r="A24" s="1"/>
      <c r="B24" s="21" t="s">
        <v>178</v>
      </c>
      <c r="C24" s="171"/>
      <c r="D24" s="171">
        <v>95539</v>
      </c>
      <c r="E24" s="171">
        <v>18135</v>
      </c>
      <c r="F24" s="171">
        <v>5843</v>
      </c>
      <c r="G24" s="121">
        <f>SUM(C24:F24)</f>
        <v>119517</v>
      </c>
      <c r="H24" s="171"/>
      <c r="I24" s="171">
        <v>95883</v>
      </c>
      <c r="J24" s="171">
        <v>18135</v>
      </c>
      <c r="K24" s="171">
        <v>5843</v>
      </c>
      <c r="L24" s="121">
        <f>SUM(H24:K24)</f>
        <v>119861</v>
      </c>
    </row>
    <row r="25" spans="1:12" ht="25.5">
      <c r="A25" s="1"/>
      <c r="B25" s="21" t="s">
        <v>179</v>
      </c>
      <c r="C25" s="171"/>
      <c r="D25" s="171">
        <f>D23-D24</f>
        <v>15315</v>
      </c>
      <c r="E25" s="171">
        <f>E23-E24</f>
        <v>120985</v>
      </c>
      <c r="F25" s="171">
        <f>F23-F24</f>
        <v>15024</v>
      </c>
      <c r="G25" s="121">
        <f>SUM(C25:F25)</f>
        <v>151324</v>
      </c>
      <c r="H25" s="171"/>
      <c r="I25" s="171">
        <f>I23-I24</f>
        <v>15315</v>
      </c>
      <c r="J25" s="171">
        <f>J23-J24</f>
        <v>120985</v>
      </c>
      <c r="K25" s="171">
        <f>K23-K24</f>
        <v>15697</v>
      </c>
      <c r="L25" s="121">
        <f>SUM(H25:K25)</f>
        <v>151997</v>
      </c>
    </row>
  </sheetData>
  <mergeCells count="3">
    <mergeCell ref="A13:B13"/>
    <mergeCell ref="A22:B22"/>
    <mergeCell ref="A1:L1"/>
  </mergeCells>
  <phoneticPr fontId="0" type="noConversion"/>
  <pageMargins left="0.7" right="0.7" top="0.75" bottom="0.75" header="0.3" footer="0.3"/>
  <pageSetup paperSize="9" scale="89" orientation="landscape" r:id="rId1"/>
  <headerFooter>
    <oddHeader>&amp;L13. melléklet az 1/2017 (I.27.) önk. rendelethez, ezer Ft&amp;R11. melléklet a 12./2017.(VI.16.) önk. rendelethez ezer Ft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22"/>
  <sheetViews>
    <sheetView view="pageLayout" zoomScaleNormal="100" workbookViewId="0">
      <selection activeCell="L7" sqref="L7"/>
    </sheetView>
  </sheetViews>
  <sheetFormatPr defaultRowHeight="12.75"/>
  <cols>
    <col min="1" max="1" width="19.85546875" customWidth="1"/>
    <col min="3" max="13" width="9.28515625" bestFit="1" customWidth="1"/>
    <col min="14" max="14" width="10.42578125" bestFit="1" customWidth="1"/>
  </cols>
  <sheetData>
    <row r="1" spans="1:14" ht="18">
      <c r="A1" s="281" t="s">
        <v>203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1:14" ht="18">
      <c r="A2" s="283" t="s">
        <v>255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</row>
    <row r="3" spans="1:14">
      <c r="A3" s="183" t="s">
        <v>95</v>
      </c>
      <c r="B3" s="163" t="s">
        <v>218</v>
      </c>
      <c r="C3" s="163" t="s">
        <v>219</v>
      </c>
      <c r="D3" s="163" t="s">
        <v>220</v>
      </c>
      <c r="E3" s="163" t="s">
        <v>236</v>
      </c>
      <c r="F3" s="163" t="s">
        <v>222</v>
      </c>
      <c r="G3" s="163" t="s">
        <v>223</v>
      </c>
      <c r="H3" s="163" t="s">
        <v>224</v>
      </c>
      <c r="I3" s="163" t="s">
        <v>225</v>
      </c>
      <c r="J3" s="163" t="s">
        <v>226</v>
      </c>
      <c r="K3" s="163" t="s">
        <v>237</v>
      </c>
      <c r="L3" s="163" t="s">
        <v>228</v>
      </c>
      <c r="M3" s="163" t="s">
        <v>229</v>
      </c>
      <c r="N3" s="163" t="s">
        <v>2</v>
      </c>
    </row>
    <row r="4" spans="1:14">
      <c r="A4" s="187" t="s">
        <v>238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46"/>
    </row>
    <row r="5" spans="1:14" ht="38.25">
      <c r="A5" s="190" t="s">
        <v>239</v>
      </c>
      <c r="B5" s="58">
        <v>45558</v>
      </c>
      <c r="C5" s="58">
        <v>45558</v>
      </c>
      <c r="D5" s="58">
        <v>45558</v>
      </c>
      <c r="E5" s="58">
        <v>45558</v>
      </c>
      <c r="F5" s="58">
        <v>45558</v>
      </c>
      <c r="G5" s="58">
        <v>45558</v>
      </c>
      <c r="H5" s="58">
        <v>45558</v>
      </c>
      <c r="I5" s="58">
        <v>45559</v>
      </c>
      <c r="J5" s="58">
        <v>45559</v>
      </c>
      <c r="K5" s="58">
        <v>45559</v>
      </c>
      <c r="L5" s="58">
        <v>45559</v>
      </c>
      <c r="M5" s="58">
        <v>45558</v>
      </c>
      <c r="N5" s="46">
        <f t="shared" ref="N5:N10" si="0">SUM(B5:M5)</f>
        <v>546700</v>
      </c>
    </row>
    <row r="6" spans="1:14" ht="25.5">
      <c r="A6" s="190" t="s">
        <v>240</v>
      </c>
      <c r="B6" s="58">
        <v>5380</v>
      </c>
      <c r="C6" s="58">
        <v>5380</v>
      </c>
      <c r="D6" s="58">
        <v>50000</v>
      </c>
      <c r="E6" s="58">
        <v>5380</v>
      </c>
      <c r="F6" s="58">
        <v>5380</v>
      </c>
      <c r="G6" s="58">
        <v>4060</v>
      </c>
      <c r="H6" s="58">
        <v>4060</v>
      </c>
      <c r="I6" s="58">
        <v>4059</v>
      </c>
      <c r="J6" s="58">
        <v>50000</v>
      </c>
      <c r="K6" s="58">
        <v>5380</v>
      </c>
      <c r="L6" s="58">
        <v>5380</v>
      </c>
      <c r="M6" s="58">
        <v>5387</v>
      </c>
      <c r="N6" s="46">
        <f t="shared" si="0"/>
        <v>149846</v>
      </c>
    </row>
    <row r="7" spans="1:14">
      <c r="A7" s="190" t="s">
        <v>241</v>
      </c>
      <c r="B7" s="58">
        <v>11186</v>
      </c>
      <c r="C7" s="58">
        <v>11186</v>
      </c>
      <c r="D7" s="58">
        <v>11186</v>
      </c>
      <c r="E7" s="58">
        <v>11186</v>
      </c>
      <c r="F7" s="58">
        <v>11186</v>
      </c>
      <c r="G7" s="58">
        <v>11186</v>
      </c>
      <c r="H7" s="58">
        <v>11187</v>
      </c>
      <c r="I7" s="58">
        <v>11187</v>
      </c>
      <c r="J7" s="58">
        <v>11187</v>
      </c>
      <c r="K7" s="58">
        <v>11187</v>
      </c>
      <c r="L7" s="58">
        <v>11187</v>
      </c>
      <c r="M7" s="58">
        <v>11187</v>
      </c>
      <c r="N7" s="46">
        <f t="shared" si="0"/>
        <v>134238</v>
      </c>
    </row>
    <row r="8" spans="1:14" ht="25.5">
      <c r="A8" s="190" t="s">
        <v>242</v>
      </c>
      <c r="B8" s="58"/>
      <c r="C8" s="58"/>
      <c r="D8" s="58"/>
      <c r="E8" s="58"/>
      <c r="F8" s="58">
        <v>13050</v>
      </c>
      <c r="G8" s="58"/>
      <c r="H8" s="58"/>
      <c r="I8" s="58"/>
      <c r="J8" s="58"/>
      <c r="K8" s="58"/>
      <c r="L8" s="58"/>
      <c r="M8" s="58"/>
      <c r="N8" s="46">
        <f t="shared" si="0"/>
        <v>13050</v>
      </c>
    </row>
    <row r="9" spans="1:14" ht="25.5">
      <c r="A9" s="190" t="s">
        <v>243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46">
        <f t="shared" si="0"/>
        <v>0</v>
      </c>
    </row>
    <row r="10" spans="1:14" ht="25.5">
      <c r="A10" s="190" t="s">
        <v>244</v>
      </c>
      <c r="B10" s="58">
        <v>235009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46">
        <f t="shared" si="0"/>
        <v>235009</v>
      </c>
    </row>
    <row r="11" spans="1:14" ht="51">
      <c r="A11" s="190" t="s">
        <v>245</v>
      </c>
      <c r="B11" s="58">
        <v>51408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46">
        <f>SUM(B11:M11)</f>
        <v>51408</v>
      </c>
    </row>
    <row r="12" spans="1:14" ht="25.5">
      <c r="A12" s="153" t="s">
        <v>246</v>
      </c>
      <c r="B12" s="150">
        <f t="shared" ref="B12:N12" si="1">SUM(B5:B11)</f>
        <v>348541</v>
      </c>
      <c r="C12" s="150">
        <f t="shared" si="1"/>
        <v>62124</v>
      </c>
      <c r="D12" s="150">
        <f t="shared" si="1"/>
        <v>106744</v>
      </c>
      <c r="E12" s="150">
        <f t="shared" si="1"/>
        <v>62124</v>
      </c>
      <c r="F12" s="150">
        <f t="shared" si="1"/>
        <v>75174</v>
      </c>
      <c r="G12" s="150">
        <f t="shared" si="1"/>
        <v>60804</v>
      </c>
      <c r="H12" s="150">
        <f t="shared" si="1"/>
        <v>60805</v>
      </c>
      <c r="I12" s="150">
        <f t="shared" si="1"/>
        <v>60805</v>
      </c>
      <c r="J12" s="150">
        <f t="shared" si="1"/>
        <v>106746</v>
      </c>
      <c r="K12" s="150">
        <f t="shared" si="1"/>
        <v>62126</v>
      </c>
      <c r="L12" s="150">
        <f t="shared" si="1"/>
        <v>62126</v>
      </c>
      <c r="M12" s="150">
        <f t="shared" si="1"/>
        <v>62132</v>
      </c>
      <c r="N12" s="150">
        <f t="shared" si="1"/>
        <v>1130251</v>
      </c>
    </row>
    <row r="13" spans="1:14">
      <c r="A13" s="187" t="s">
        <v>247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46"/>
    </row>
    <row r="14" spans="1:14" ht="25.5">
      <c r="A14" s="190" t="s">
        <v>248</v>
      </c>
      <c r="B14" s="58">
        <v>84402</v>
      </c>
      <c r="C14" s="58">
        <v>84402</v>
      </c>
      <c r="D14" s="58">
        <v>84402</v>
      </c>
      <c r="E14" s="58">
        <v>84402</v>
      </c>
      <c r="F14" s="58">
        <v>84402</v>
      </c>
      <c r="G14" s="58">
        <v>84402</v>
      </c>
      <c r="H14" s="58">
        <v>84402</v>
      </c>
      <c r="I14" s="58">
        <v>84402</v>
      </c>
      <c r="J14" s="58">
        <v>84402</v>
      </c>
      <c r="K14" s="58">
        <v>84402</v>
      </c>
      <c r="L14" s="58">
        <v>84402</v>
      </c>
      <c r="M14" s="58">
        <v>84404</v>
      </c>
      <c r="N14" s="46">
        <f t="shared" ref="N14:N19" si="2">SUM(B14:M14)</f>
        <v>1012826</v>
      </c>
    </row>
    <row r="15" spans="1:14" ht="25.5">
      <c r="A15" s="190" t="s">
        <v>249</v>
      </c>
      <c r="B15" s="58"/>
      <c r="C15" s="58"/>
      <c r="D15" s="58"/>
      <c r="E15" s="58"/>
      <c r="F15" s="58">
        <v>118300</v>
      </c>
      <c r="G15" s="58"/>
      <c r="H15" s="58"/>
      <c r="I15" s="58"/>
      <c r="J15" s="58"/>
      <c r="K15" s="58"/>
      <c r="L15" s="58"/>
      <c r="M15" s="58"/>
      <c r="N15" s="46">
        <f t="shared" si="2"/>
        <v>118300</v>
      </c>
    </row>
    <row r="16" spans="1:14" ht="51">
      <c r="A16" s="190" t="s">
        <v>250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47">
        <f t="shared" si="2"/>
        <v>0</v>
      </c>
    </row>
    <row r="17" spans="1:14">
      <c r="A17" s="190" t="s">
        <v>251</v>
      </c>
      <c r="B17" s="58"/>
      <c r="C17" s="58"/>
      <c r="D17" s="58">
        <v>5247</v>
      </c>
      <c r="E17" s="58">
        <v>5247</v>
      </c>
      <c r="F17" s="58">
        <v>5247</v>
      </c>
      <c r="G17" s="58">
        <v>5249</v>
      </c>
      <c r="H17" s="58">
        <v>5080</v>
      </c>
      <c r="I17" s="58"/>
      <c r="J17" s="58"/>
      <c r="K17" s="58"/>
      <c r="L17" s="58"/>
      <c r="M17" s="58"/>
      <c r="N17" s="46">
        <f t="shared" si="2"/>
        <v>26070</v>
      </c>
    </row>
    <row r="18" spans="1:14" ht="25.5">
      <c r="A18" s="190" t="s">
        <v>252</v>
      </c>
      <c r="B18" s="58"/>
      <c r="C18" s="58"/>
      <c r="D18" s="58"/>
      <c r="E18" s="58"/>
      <c r="F18" s="58">
        <v>9776</v>
      </c>
      <c r="G18" s="58">
        <v>9776</v>
      </c>
      <c r="H18" s="58">
        <v>9776</v>
      </c>
      <c r="I18" s="58">
        <v>9774</v>
      </c>
      <c r="J18" s="58"/>
      <c r="K18" s="58"/>
      <c r="L18" s="58"/>
      <c r="M18" s="58"/>
      <c r="N18" s="46">
        <f t="shared" si="2"/>
        <v>39102</v>
      </c>
    </row>
    <row r="19" spans="1:14" ht="38.25">
      <c r="A19" s="25" t="s">
        <v>267</v>
      </c>
      <c r="B19" s="58"/>
      <c r="C19" s="58"/>
      <c r="D19" s="58"/>
      <c r="E19" s="58"/>
      <c r="F19" s="58">
        <v>10039</v>
      </c>
      <c r="G19" s="58">
        <v>10039</v>
      </c>
      <c r="H19" s="58">
        <v>10039</v>
      </c>
      <c r="I19" s="58">
        <v>10039</v>
      </c>
      <c r="J19" s="58"/>
      <c r="K19" s="58"/>
      <c r="L19" s="58"/>
      <c r="M19" s="58"/>
      <c r="N19" s="46">
        <f t="shared" si="2"/>
        <v>40156</v>
      </c>
    </row>
    <row r="20" spans="1:14" ht="25.5">
      <c r="A20" s="25" t="s">
        <v>268</v>
      </c>
      <c r="B20" s="58">
        <v>12097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46">
        <f>SUM(B20:M20)</f>
        <v>12097</v>
      </c>
    </row>
    <row r="21" spans="1:14" ht="25.5">
      <c r="A21" s="153" t="s">
        <v>253</v>
      </c>
      <c r="B21" s="150">
        <f>B14+B16+B17+B18+B19+B20</f>
        <v>96499</v>
      </c>
      <c r="C21" s="150">
        <f t="shared" ref="C21:M21" si="3">C14+C16+C17+C18+C19+C20</f>
        <v>84402</v>
      </c>
      <c r="D21" s="150">
        <f t="shared" si="3"/>
        <v>89649</v>
      </c>
      <c r="E21" s="150">
        <f t="shared" si="3"/>
        <v>89649</v>
      </c>
      <c r="F21" s="150">
        <f t="shared" si="3"/>
        <v>109464</v>
      </c>
      <c r="G21" s="150">
        <f t="shared" si="3"/>
        <v>109466</v>
      </c>
      <c r="H21" s="150">
        <f t="shared" si="3"/>
        <v>109297</v>
      </c>
      <c r="I21" s="150">
        <f t="shared" si="3"/>
        <v>104215</v>
      </c>
      <c r="J21" s="150">
        <f t="shared" si="3"/>
        <v>84402</v>
      </c>
      <c r="K21" s="150">
        <f t="shared" si="3"/>
        <v>84402</v>
      </c>
      <c r="L21" s="150">
        <f t="shared" si="3"/>
        <v>84402</v>
      </c>
      <c r="M21" s="150">
        <f t="shared" si="3"/>
        <v>84404</v>
      </c>
      <c r="N21" s="150">
        <f>N14+N16+N17+N18+N19+N20</f>
        <v>1130251</v>
      </c>
    </row>
    <row r="22" spans="1:14" ht="38.25">
      <c r="A22" s="191" t="s">
        <v>254</v>
      </c>
      <c r="B22" s="58">
        <f t="shared" ref="B22:M22" si="4">B12-B21</f>
        <v>252042</v>
      </c>
      <c r="C22" s="58">
        <f t="shared" si="4"/>
        <v>-22278</v>
      </c>
      <c r="D22" s="58">
        <f t="shared" si="4"/>
        <v>17095</v>
      </c>
      <c r="E22" s="58">
        <f t="shared" si="4"/>
        <v>-27525</v>
      </c>
      <c r="F22" s="58">
        <f t="shared" si="4"/>
        <v>-34290</v>
      </c>
      <c r="G22" s="58">
        <f t="shared" si="4"/>
        <v>-48662</v>
      </c>
      <c r="H22" s="58">
        <f t="shared" si="4"/>
        <v>-48492</v>
      </c>
      <c r="I22" s="58">
        <f t="shared" si="4"/>
        <v>-43410</v>
      </c>
      <c r="J22" s="58">
        <f t="shared" si="4"/>
        <v>22344</v>
      </c>
      <c r="K22" s="58">
        <f t="shared" si="4"/>
        <v>-22276</v>
      </c>
      <c r="L22" s="58">
        <f t="shared" si="4"/>
        <v>-22276</v>
      </c>
      <c r="M22" s="58">
        <f t="shared" si="4"/>
        <v>-22272</v>
      </c>
      <c r="N22" s="46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&amp;L14. melléklet az 1/2017 (I.27.) rendelethez, ezer Ft&amp;R12. melléklet a 12./2017.(VI.16.) önk. rendelethez ezer Ft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L55"/>
  <sheetViews>
    <sheetView tabSelected="1" view="pageLayout" topLeftCell="B1" zoomScale="85" zoomScaleNormal="100" zoomScalePageLayoutView="85" workbookViewId="0">
      <selection activeCell="J10" sqref="J10"/>
    </sheetView>
  </sheetViews>
  <sheetFormatPr defaultRowHeight="15"/>
  <cols>
    <col min="1" max="1" width="7.7109375" style="15" customWidth="1"/>
    <col min="2" max="2" width="6.7109375" style="15" customWidth="1"/>
    <col min="3" max="3" width="7" style="15" customWidth="1"/>
    <col min="4" max="4" width="44.7109375" style="12" customWidth="1"/>
    <col min="5" max="5" width="13.42578125" style="16" customWidth="1"/>
    <col min="6" max="6" width="15.28515625" style="16" customWidth="1"/>
    <col min="7" max="7" width="10.5703125" style="16" customWidth="1"/>
    <col min="8" max="8" width="15" style="16" customWidth="1"/>
    <col min="9" max="9" width="13.42578125" style="16" customWidth="1"/>
    <col min="10" max="10" width="15.28515625" style="16" customWidth="1"/>
    <col min="11" max="11" width="10.5703125" style="16" customWidth="1"/>
    <col min="12" max="12" width="15" style="16" customWidth="1"/>
  </cols>
  <sheetData>
    <row r="1" spans="1:12" ht="19.5" customHeight="1">
      <c r="A1" s="235" t="s">
        <v>188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24.75" customHeight="1">
      <c r="A2" s="236" t="s">
        <v>22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2" s="8" customFormat="1" ht="78.75">
      <c r="A3" s="22" t="s">
        <v>18</v>
      </c>
      <c r="B3" s="22" t="s">
        <v>19</v>
      </c>
      <c r="C3" s="22" t="s">
        <v>16</v>
      </c>
      <c r="D3" s="22" t="s">
        <v>17</v>
      </c>
      <c r="E3" s="33" t="s">
        <v>189</v>
      </c>
      <c r="F3" s="33" t="s">
        <v>190</v>
      </c>
      <c r="G3" s="33" t="s">
        <v>191</v>
      </c>
      <c r="H3" s="33" t="s">
        <v>2</v>
      </c>
      <c r="I3" s="33" t="s">
        <v>189</v>
      </c>
      <c r="J3" s="33" t="s">
        <v>190</v>
      </c>
      <c r="K3" s="33" t="s">
        <v>191</v>
      </c>
      <c r="L3" s="33" t="s">
        <v>2</v>
      </c>
    </row>
    <row r="4" spans="1:12" s="9" customFormat="1" ht="31.5">
      <c r="A4" s="29" t="s">
        <v>6</v>
      </c>
      <c r="B4" s="29" t="s">
        <v>35</v>
      </c>
      <c r="C4" s="30"/>
      <c r="D4" s="31" t="s">
        <v>36</v>
      </c>
      <c r="E4" s="32">
        <f t="shared" ref="E4:L4" si="0">SUM(E5:E11)</f>
        <v>376264</v>
      </c>
      <c r="F4" s="32">
        <f t="shared" si="0"/>
        <v>5900</v>
      </c>
      <c r="G4" s="32">
        <f t="shared" si="0"/>
        <v>0</v>
      </c>
      <c r="H4" s="32">
        <f t="shared" si="0"/>
        <v>382164</v>
      </c>
      <c r="I4" s="32">
        <f t="shared" si="0"/>
        <v>2853</v>
      </c>
      <c r="J4" s="32">
        <f t="shared" si="0"/>
        <v>161683</v>
      </c>
      <c r="K4" s="32">
        <f t="shared" si="0"/>
        <v>0</v>
      </c>
      <c r="L4" s="32">
        <f t="shared" si="0"/>
        <v>546700</v>
      </c>
    </row>
    <row r="5" spans="1:12" ht="24" customHeight="1">
      <c r="A5" s="23"/>
      <c r="B5" s="23"/>
      <c r="C5" s="24" t="s">
        <v>29</v>
      </c>
      <c r="D5" s="25" t="s">
        <v>24</v>
      </c>
      <c r="E5" s="49">
        <v>144663</v>
      </c>
      <c r="F5" s="49"/>
      <c r="G5" s="49"/>
      <c r="H5" s="49">
        <f t="shared" ref="H5:H14" si="1">SUM(E5:G5)</f>
        <v>144663</v>
      </c>
      <c r="I5" s="49"/>
      <c r="J5" s="49"/>
      <c r="K5" s="49"/>
      <c r="L5" s="49">
        <f>SUM(H5:K5)</f>
        <v>144663</v>
      </c>
    </row>
    <row r="6" spans="1:12" ht="33" customHeight="1">
      <c r="A6" s="23"/>
      <c r="B6" s="23"/>
      <c r="C6" s="24" t="s">
        <v>30</v>
      </c>
      <c r="D6" s="25" t="s">
        <v>25</v>
      </c>
      <c r="E6" s="49">
        <v>80555</v>
      </c>
      <c r="F6" s="49"/>
      <c r="G6" s="49"/>
      <c r="H6" s="49">
        <f t="shared" si="1"/>
        <v>80555</v>
      </c>
      <c r="I6" s="49"/>
      <c r="J6" s="49"/>
      <c r="K6" s="49"/>
      <c r="L6" s="49">
        <f t="shared" ref="L6:L11" si="2">SUM(H6:K6)</f>
        <v>80555</v>
      </c>
    </row>
    <row r="7" spans="1:12" ht="24.75" customHeight="1">
      <c r="A7" s="23"/>
      <c r="B7" s="23"/>
      <c r="C7" s="24" t="s">
        <v>31</v>
      </c>
      <c r="D7" s="25" t="s">
        <v>26</v>
      </c>
      <c r="E7" s="49">
        <v>101459</v>
      </c>
      <c r="F7" s="49"/>
      <c r="G7" s="49"/>
      <c r="H7" s="49">
        <f t="shared" si="1"/>
        <v>101459</v>
      </c>
      <c r="I7" s="49">
        <v>-280</v>
      </c>
      <c r="J7" s="49"/>
      <c r="K7" s="49"/>
      <c r="L7" s="49">
        <f t="shared" si="2"/>
        <v>101179</v>
      </c>
    </row>
    <row r="8" spans="1:12" ht="23.25" customHeight="1">
      <c r="A8" s="23"/>
      <c r="B8" s="23"/>
      <c r="C8" s="24" t="s">
        <v>32</v>
      </c>
      <c r="D8" s="25" t="s">
        <v>27</v>
      </c>
      <c r="E8" s="49">
        <v>5843</v>
      </c>
      <c r="F8" s="70"/>
      <c r="G8" s="70"/>
      <c r="H8" s="49">
        <f t="shared" si="1"/>
        <v>5843</v>
      </c>
      <c r="I8" s="49">
        <v>381</v>
      </c>
      <c r="J8" s="70"/>
      <c r="K8" s="70"/>
      <c r="L8" s="49">
        <f t="shared" si="2"/>
        <v>6224</v>
      </c>
    </row>
    <row r="9" spans="1:12" ht="27" customHeight="1">
      <c r="A9" s="23"/>
      <c r="B9" s="23"/>
      <c r="C9" s="24" t="s">
        <v>33</v>
      </c>
      <c r="D9" s="25" t="s">
        <v>23</v>
      </c>
      <c r="E9" s="116">
        <v>39117</v>
      </c>
      <c r="F9" s="50"/>
      <c r="G9" s="50"/>
      <c r="H9" s="49">
        <f t="shared" si="1"/>
        <v>39117</v>
      </c>
      <c r="I9" s="116">
        <v>2752</v>
      </c>
      <c r="J9" s="50"/>
      <c r="K9" s="50"/>
      <c r="L9" s="49">
        <f t="shared" si="2"/>
        <v>41869</v>
      </c>
    </row>
    <row r="10" spans="1:12" ht="33" customHeight="1">
      <c r="A10" s="23"/>
      <c r="B10" s="23"/>
      <c r="C10" s="24" t="s">
        <v>34</v>
      </c>
      <c r="D10" s="25" t="s">
        <v>28</v>
      </c>
      <c r="E10" s="49"/>
      <c r="F10" s="49"/>
      <c r="G10" s="49"/>
      <c r="H10" s="49">
        <f t="shared" si="1"/>
        <v>0</v>
      </c>
      <c r="I10" s="49"/>
      <c r="J10" s="49"/>
      <c r="K10" s="49"/>
      <c r="L10" s="49">
        <f t="shared" si="2"/>
        <v>0</v>
      </c>
    </row>
    <row r="11" spans="1:12" ht="27.75" customHeight="1">
      <c r="A11" s="23"/>
      <c r="B11" s="23"/>
      <c r="C11" s="24" t="s">
        <v>68</v>
      </c>
      <c r="D11" s="25" t="s">
        <v>69</v>
      </c>
      <c r="E11" s="49">
        <v>4627</v>
      </c>
      <c r="F11" s="49">
        <v>5900</v>
      </c>
      <c r="G11" s="49"/>
      <c r="H11" s="49">
        <f t="shared" si="1"/>
        <v>10527</v>
      </c>
      <c r="I11" s="49"/>
      <c r="J11" s="49">
        <v>161683</v>
      </c>
      <c r="K11" s="49"/>
      <c r="L11" s="49">
        <f t="shared" si="2"/>
        <v>172210</v>
      </c>
    </row>
    <row r="12" spans="1:12" s="11" customFormat="1" ht="31.5">
      <c r="A12" s="29" t="s">
        <v>7</v>
      </c>
      <c r="B12" s="29" t="s">
        <v>38</v>
      </c>
      <c r="C12" s="30"/>
      <c r="D12" s="31" t="s">
        <v>37</v>
      </c>
      <c r="E12" s="32">
        <f>E13+E14</f>
        <v>0</v>
      </c>
      <c r="F12" s="32">
        <f>F13+F14</f>
        <v>51408</v>
      </c>
      <c r="G12" s="32">
        <f>G13+G14</f>
        <v>0</v>
      </c>
      <c r="H12" s="32">
        <f t="shared" si="1"/>
        <v>51408</v>
      </c>
      <c r="I12" s="32">
        <f>I13+I14</f>
        <v>0</v>
      </c>
      <c r="J12" s="32">
        <f>J13+J14</f>
        <v>0</v>
      </c>
      <c r="K12" s="32">
        <f>K13+K14</f>
        <v>0</v>
      </c>
      <c r="L12" s="32">
        <f>SUM(H12:K12)</f>
        <v>51408</v>
      </c>
    </row>
    <row r="13" spans="1:12">
      <c r="A13" s="23"/>
      <c r="B13" s="23"/>
      <c r="C13" s="24" t="s">
        <v>39</v>
      </c>
      <c r="D13" s="25" t="s">
        <v>40</v>
      </c>
      <c r="E13" s="35">
        <v>0</v>
      </c>
      <c r="F13" s="35">
        <v>0</v>
      </c>
      <c r="G13" s="35">
        <v>0</v>
      </c>
      <c r="H13" s="34">
        <f t="shared" si="1"/>
        <v>0</v>
      </c>
      <c r="I13" s="35">
        <v>0</v>
      </c>
      <c r="J13" s="35">
        <v>0</v>
      </c>
      <c r="K13" s="35">
        <v>0</v>
      </c>
      <c r="L13" s="34">
        <f>SUM(H13:K13)</f>
        <v>0</v>
      </c>
    </row>
    <row r="14" spans="1:12" s="42" customFormat="1" ht="25.5">
      <c r="A14" s="23"/>
      <c r="B14" s="23"/>
      <c r="C14" s="24" t="s">
        <v>70</v>
      </c>
      <c r="D14" s="25" t="s">
        <v>71</v>
      </c>
      <c r="E14" s="179">
        <v>0</v>
      </c>
      <c r="F14" s="179">
        <v>51408</v>
      </c>
      <c r="G14" s="179"/>
      <c r="H14" s="49">
        <f t="shared" si="1"/>
        <v>51408</v>
      </c>
      <c r="I14" s="179">
        <v>0</v>
      </c>
      <c r="J14" s="179"/>
      <c r="K14" s="179"/>
      <c r="L14" s="49">
        <f>SUM(H14:K14)</f>
        <v>51408</v>
      </c>
    </row>
    <row r="15" spans="1:12" s="11" customFormat="1" ht="15.75">
      <c r="A15" s="29" t="s">
        <v>8</v>
      </c>
      <c r="B15" s="29" t="s">
        <v>41</v>
      </c>
      <c r="C15" s="30"/>
      <c r="D15" s="31" t="s">
        <v>42</v>
      </c>
      <c r="E15" s="32">
        <f>E18+E20+E24+E17</f>
        <v>149846</v>
      </c>
      <c r="F15" s="32">
        <v>0</v>
      </c>
      <c r="G15" s="32">
        <v>0</v>
      </c>
      <c r="H15" s="32">
        <f>SUM(E15:G15)</f>
        <v>149846</v>
      </c>
      <c r="I15" s="32">
        <f>I18+I20+I24+I17</f>
        <v>0</v>
      </c>
      <c r="J15" s="32">
        <v>0</v>
      </c>
      <c r="K15" s="32">
        <v>0</v>
      </c>
      <c r="L15" s="32">
        <f>SUM(H15:K15)</f>
        <v>149846</v>
      </c>
    </row>
    <row r="16" spans="1:12" s="11" customFormat="1" ht="15.75">
      <c r="A16" s="57"/>
      <c r="B16" s="57"/>
      <c r="C16" s="27" t="s">
        <v>113</v>
      </c>
      <c r="D16" s="28" t="s">
        <v>114</v>
      </c>
      <c r="E16" s="47">
        <f>E17</f>
        <v>0</v>
      </c>
      <c r="F16" s="47">
        <f>F17</f>
        <v>0</v>
      </c>
      <c r="G16" s="47">
        <f>G17</f>
        <v>0</v>
      </c>
      <c r="H16" s="47">
        <f>SUM(E16:G16)</f>
        <v>0</v>
      </c>
      <c r="I16" s="47">
        <f>I17</f>
        <v>0</v>
      </c>
      <c r="J16" s="47">
        <f>J17</f>
        <v>0</v>
      </c>
      <c r="K16" s="47">
        <f>K17</f>
        <v>0</v>
      </c>
      <c r="L16" s="47">
        <f>SUM(I16:K16)</f>
        <v>0</v>
      </c>
    </row>
    <row r="17" spans="1:12" s="9" customFormat="1">
      <c r="A17" s="71"/>
      <c r="B17" s="71"/>
      <c r="C17" s="24" t="s">
        <v>116</v>
      </c>
      <c r="D17" s="25" t="s">
        <v>115</v>
      </c>
      <c r="E17" s="49"/>
      <c r="F17" s="49"/>
      <c r="G17" s="49"/>
      <c r="H17" s="49">
        <f>SUM(E17:G17)</f>
        <v>0</v>
      </c>
      <c r="I17" s="49"/>
      <c r="J17" s="49"/>
      <c r="K17" s="49"/>
      <c r="L17" s="49">
        <f>SUM(I17:K17)</f>
        <v>0</v>
      </c>
    </row>
    <row r="18" spans="1:12" s="11" customFormat="1" ht="15.75">
      <c r="A18" s="26"/>
      <c r="B18" s="26"/>
      <c r="C18" s="27" t="s">
        <v>61</v>
      </c>
      <c r="D18" s="28" t="s">
        <v>62</v>
      </c>
      <c r="E18" s="47">
        <f>E19</f>
        <v>18200</v>
      </c>
      <c r="F18" s="47">
        <f>F19</f>
        <v>0</v>
      </c>
      <c r="G18" s="47">
        <f>G19</f>
        <v>0</v>
      </c>
      <c r="H18" s="47">
        <f>SUM(E18:G18)</f>
        <v>18200</v>
      </c>
      <c r="I18" s="47">
        <f>I19</f>
        <v>0</v>
      </c>
      <c r="J18" s="47">
        <f>J19</f>
        <v>0</v>
      </c>
      <c r="K18" s="47">
        <f>K19</f>
        <v>0</v>
      </c>
      <c r="L18" s="47">
        <f>SUM(H18:K18)</f>
        <v>18200</v>
      </c>
    </row>
    <row r="19" spans="1:12" s="11" customFormat="1" ht="15.75">
      <c r="A19" s="26"/>
      <c r="B19" s="26"/>
      <c r="C19" s="27"/>
      <c r="D19" s="25" t="s">
        <v>63</v>
      </c>
      <c r="E19" s="49">
        <v>18200</v>
      </c>
      <c r="F19" s="47"/>
      <c r="G19" s="47"/>
      <c r="H19" s="49">
        <f>SUM(E19:G19)</f>
        <v>18200</v>
      </c>
      <c r="I19" s="49"/>
      <c r="J19" s="47"/>
      <c r="K19" s="47"/>
      <c r="L19" s="47">
        <f t="shared" ref="L19:L26" si="3">SUM(H19:K19)</f>
        <v>18200</v>
      </c>
    </row>
    <row r="20" spans="1:12" s="11" customFormat="1" ht="15.75">
      <c r="A20" s="26"/>
      <c r="B20" s="26"/>
      <c r="C20" s="27" t="s">
        <v>64</v>
      </c>
      <c r="D20" s="28" t="s">
        <v>104</v>
      </c>
      <c r="E20" s="47">
        <f>E21+E22+E23</f>
        <v>118646</v>
      </c>
      <c r="F20" s="47">
        <f>F21+F23</f>
        <v>0</v>
      </c>
      <c r="G20" s="47">
        <f>G21+G23</f>
        <v>0</v>
      </c>
      <c r="H20" s="47">
        <f>H21+H22+H23</f>
        <v>118646</v>
      </c>
      <c r="I20" s="47">
        <f>I21+I22+I23</f>
        <v>0</v>
      </c>
      <c r="J20" s="47">
        <f>J21+J23</f>
        <v>0</v>
      </c>
      <c r="K20" s="47">
        <f>K21+K23</f>
        <v>0</v>
      </c>
      <c r="L20" s="47">
        <f t="shared" si="3"/>
        <v>118646</v>
      </c>
    </row>
    <row r="21" spans="1:12" s="11" customFormat="1" ht="15.75">
      <c r="A21" s="26"/>
      <c r="B21" s="26"/>
      <c r="C21" s="27"/>
      <c r="D21" s="25" t="s">
        <v>4</v>
      </c>
      <c r="E21" s="49">
        <v>105000</v>
      </c>
      <c r="F21" s="47"/>
      <c r="G21" s="47"/>
      <c r="H21" s="49">
        <f t="shared" ref="H21:H26" si="4">SUM(E21:G21)</f>
        <v>105000</v>
      </c>
      <c r="I21" s="49"/>
      <c r="J21" s="47"/>
      <c r="K21" s="47"/>
      <c r="L21" s="47">
        <f t="shared" si="3"/>
        <v>105000</v>
      </c>
    </row>
    <row r="22" spans="1:12" s="11" customFormat="1" ht="15.75">
      <c r="A22" s="26"/>
      <c r="B22" s="26"/>
      <c r="C22" s="27"/>
      <c r="D22" s="25" t="s">
        <v>117</v>
      </c>
      <c r="E22" s="49">
        <v>300</v>
      </c>
      <c r="F22" s="47"/>
      <c r="G22" s="47"/>
      <c r="H22" s="49">
        <f t="shared" si="4"/>
        <v>300</v>
      </c>
      <c r="I22" s="49"/>
      <c r="J22" s="47"/>
      <c r="K22" s="47"/>
      <c r="L22" s="47">
        <f t="shared" si="3"/>
        <v>300</v>
      </c>
    </row>
    <row r="23" spans="1:12" s="3" customFormat="1" ht="12.75">
      <c r="A23" s="26"/>
      <c r="B23" s="26"/>
      <c r="C23" s="24" t="s">
        <v>112</v>
      </c>
      <c r="D23" s="25" t="s">
        <v>5</v>
      </c>
      <c r="E23" s="49">
        <v>13346</v>
      </c>
      <c r="F23" s="47"/>
      <c r="G23" s="47"/>
      <c r="H23" s="49">
        <f t="shared" si="4"/>
        <v>13346</v>
      </c>
      <c r="I23" s="49"/>
      <c r="J23" s="47"/>
      <c r="K23" s="47"/>
      <c r="L23" s="47">
        <f t="shared" si="3"/>
        <v>13346</v>
      </c>
    </row>
    <row r="24" spans="1:12" s="11" customFormat="1" ht="15.75">
      <c r="A24" s="26"/>
      <c r="B24" s="26"/>
      <c r="C24" s="27" t="s">
        <v>65</v>
      </c>
      <c r="D24" s="28" t="s">
        <v>66</v>
      </c>
      <c r="E24" s="47">
        <f>E25+E26</f>
        <v>13000</v>
      </c>
      <c r="F24" s="47">
        <f>F25</f>
        <v>0</v>
      </c>
      <c r="G24" s="47">
        <f>G25</f>
        <v>0</v>
      </c>
      <c r="H24" s="47">
        <f t="shared" si="4"/>
        <v>13000</v>
      </c>
      <c r="I24" s="47">
        <f>I25+I26</f>
        <v>0</v>
      </c>
      <c r="J24" s="47">
        <f>J25</f>
        <v>0</v>
      </c>
      <c r="K24" s="47">
        <f>K25</f>
        <v>0</v>
      </c>
      <c r="L24" s="47">
        <f t="shared" si="3"/>
        <v>13000</v>
      </c>
    </row>
    <row r="25" spans="1:12" s="3" customFormat="1" ht="12.75">
      <c r="A25" s="26"/>
      <c r="B25" s="26"/>
      <c r="C25" s="27"/>
      <c r="D25" s="25" t="s">
        <v>67</v>
      </c>
      <c r="E25" s="49">
        <v>2000</v>
      </c>
      <c r="F25" s="47"/>
      <c r="G25" s="47"/>
      <c r="H25" s="49">
        <f t="shared" si="4"/>
        <v>2000</v>
      </c>
      <c r="I25" s="49"/>
      <c r="J25" s="47"/>
      <c r="K25" s="47"/>
      <c r="L25" s="47">
        <f t="shared" si="3"/>
        <v>2000</v>
      </c>
    </row>
    <row r="26" spans="1:12" s="166" customFormat="1" ht="12.75">
      <c r="A26" s="26"/>
      <c r="B26" s="26"/>
      <c r="C26" s="27"/>
      <c r="D26" s="25" t="s">
        <v>184</v>
      </c>
      <c r="E26" s="49">
        <v>11000</v>
      </c>
      <c r="F26" s="47"/>
      <c r="G26" s="47"/>
      <c r="H26" s="49">
        <f t="shared" si="4"/>
        <v>11000</v>
      </c>
      <c r="I26" s="49"/>
      <c r="J26" s="47"/>
      <c r="K26" s="47"/>
      <c r="L26" s="47">
        <f t="shared" si="3"/>
        <v>11000</v>
      </c>
    </row>
    <row r="27" spans="1:12" s="11" customFormat="1" ht="15.75">
      <c r="A27" s="29" t="s">
        <v>9</v>
      </c>
      <c r="B27" s="29" t="s">
        <v>43</v>
      </c>
      <c r="C27" s="30"/>
      <c r="D27" s="31" t="s">
        <v>44</v>
      </c>
      <c r="E27" s="32">
        <v>80183</v>
      </c>
      <c r="F27" s="32">
        <v>52389</v>
      </c>
      <c r="G27" s="32">
        <v>0</v>
      </c>
      <c r="H27" s="32">
        <f>SUM(E27:G27)</f>
        <v>132572</v>
      </c>
      <c r="I27" s="32">
        <v>752</v>
      </c>
      <c r="J27" s="32">
        <v>914</v>
      </c>
      <c r="K27" s="32">
        <v>0</v>
      </c>
      <c r="L27" s="32">
        <f>SUM(H27:K27)</f>
        <v>134238</v>
      </c>
    </row>
    <row r="28" spans="1:12" s="11" customFormat="1" ht="15.75">
      <c r="A28" s="23"/>
      <c r="B28" s="23"/>
      <c r="C28" s="24" t="s">
        <v>45</v>
      </c>
      <c r="D28" s="25" t="s">
        <v>46</v>
      </c>
      <c r="E28" s="34"/>
      <c r="F28" s="34">
        <v>1000</v>
      </c>
      <c r="G28" s="34"/>
      <c r="H28" s="34">
        <f>SUM(E28:G28)</f>
        <v>1000</v>
      </c>
      <c r="I28" s="34"/>
      <c r="J28" s="34"/>
      <c r="K28" s="34"/>
      <c r="L28" s="34">
        <f>SUM(H28:K28)</f>
        <v>1000</v>
      </c>
    </row>
    <row r="29" spans="1:12" s="11" customFormat="1" ht="15.75">
      <c r="A29" s="29" t="s">
        <v>10</v>
      </c>
      <c r="B29" s="29" t="s">
        <v>47</v>
      </c>
      <c r="C29" s="30"/>
      <c r="D29" s="31" t="s">
        <v>48</v>
      </c>
      <c r="E29" s="54"/>
      <c r="F29" s="54"/>
      <c r="G29" s="54"/>
      <c r="H29" s="32">
        <f>SUM(E29:G29)</f>
        <v>0</v>
      </c>
      <c r="I29" s="54"/>
      <c r="J29" s="54"/>
      <c r="K29" s="54"/>
      <c r="L29" s="32">
        <f>SUM(I29:K29)</f>
        <v>0</v>
      </c>
    </row>
    <row r="30" spans="1:12" s="11" customFormat="1" ht="15.75">
      <c r="A30" s="29" t="s">
        <v>20</v>
      </c>
      <c r="B30" s="29" t="s">
        <v>49</v>
      </c>
      <c r="C30" s="30"/>
      <c r="D30" s="31" t="s">
        <v>50</v>
      </c>
      <c r="E30" s="32">
        <f t="shared" ref="E30:L30" si="5">E31+E32</f>
        <v>0</v>
      </c>
      <c r="F30" s="32">
        <f t="shared" si="5"/>
        <v>0</v>
      </c>
      <c r="G30" s="32">
        <f t="shared" si="5"/>
        <v>0</v>
      </c>
      <c r="H30" s="32">
        <f t="shared" si="5"/>
        <v>0</v>
      </c>
      <c r="I30" s="32">
        <f t="shared" si="5"/>
        <v>0</v>
      </c>
      <c r="J30" s="32">
        <f t="shared" si="5"/>
        <v>0</v>
      </c>
      <c r="K30" s="32">
        <f t="shared" si="5"/>
        <v>0</v>
      </c>
      <c r="L30" s="32">
        <f t="shared" si="5"/>
        <v>0</v>
      </c>
    </row>
    <row r="31" spans="1:12" s="11" customFormat="1" ht="15.75">
      <c r="A31" s="23"/>
      <c r="B31" s="23"/>
      <c r="C31" s="24" t="s">
        <v>105</v>
      </c>
      <c r="D31" s="25" t="s">
        <v>106</v>
      </c>
      <c r="E31" s="48"/>
      <c r="F31" s="48"/>
      <c r="G31" s="48"/>
      <c r="H31" s="48">
        <f>SUM(E31:G31)</f>
        <v>0</v>
      </c>
      <c r="I31" s="48"/>
      <c r="J31" s="48"/>
      <c r="K31" s="48"/>
      <c r="L31" s="48">
        <f>SUM(I31:K31)</f>
        <v>0</v>
      </c>
    </row>
    <row r="32" spans="1:12" s="11" customFormat="1" ht="15.75">
      <c r="A32" s="23"/>
      <c r="B32" s="23"/>
      <c r="C32" s="24" t="s">
        <v>52</v>
      </c>
      <c r="D32" s="25" t="s">
        <v>51</v>
      </c>
      <c r="E32" s="34"/>
      <c r="F32" s="34"/>
      <c r="G32" s="34"/>
      <c r="H32" s="34">
        <f>SUM(E32:G32)</f>
        <v>0</v>
      </c>
      <c r="I32" s="34"/>
      <c r="J32" s="34"/>
      <c r="K32" s="34"/>
      <c r="L32" s="34">
        <f>SUM(I32:K32)</f>
        <v>0</v>
      </c>
    </row>
    <row r="33" spans="1:12" s="11" customFormat="1" ht="31.5">
      <c r="A33" s="29" t="s">
        <v>11</v>
      </c>
      <c r="B33" s="29" t="s">
        <v>53</v>
      </c>
      <c r="C33" s="30"/>
      <c r="D33" s="31" t="s">
        <v>54</v>
      </c>
      <c r="E33" s="32">
        <f t="shared" ref="E33:K33" si="6">E34+E35</f>
        <v>0</v>
      </c>
      <c r="F33" s="32">
        <f t="shared" si="6"/>
        <v>13050</v>
      </c>
      <c r="G33" s="32">
        <f t="shared" si="6"/>
        <v>0</v>
      </c>
      <c r="H33" s="32">
        <f t="shared" si="6"/>
        <v>13050</v>
      </c>
      <c r="I33" s="32">
        <f t="shared" si="6"/>
        <v>0</v>
      </c>
      <c r="J33" s="32">
        <f t="shared" si="6"/>
        <v>0</v>
      </c>
      <c r="K33" s="32">
        <f t="shared" si="6"/>
        <v>0</v>
      </c>
      <c r="L33" s="32">
        <f>SUM(H33:K33)</f>
        <v>13050</v>
      </c>
    </row>
    <row r="34" spans="1:12" s="11" customFormat="1" ht="15.75">
      <c r="A34" s="23"/>
      <c r="B34" s="23"/>
      <c r="C34" s="24" t="s">
        <v>105</v>
      </c>
      <c r="D34" s="25" t="s">
        <v>107</v>
      </c>
      <c r="E34" s="49"/>
      <c r="F34" s="49"/>
      <c r="G34" s="49"/>
      <c r="H34" s="49">
        <f>SUM(E34:G34)</f>
        <v>0</v>
      </c>
      <c r="I34" s="49"/>
      <c r="J34" s="49"/>
      <c r="K34" s="49"/>
      <c r="L34" s="49">
        <f>SUM(I34:K34)</f>
        <v>0</v>
      </c>
    </row>
    <row r="35" spans="1:12" s="3" customFormat="1">
      <c r="A35" s="23"/>
      <c r="B35" s="23"/>
      <c r="C35" s="24" t="s">
        <v>55</v>
      </c>
      <c r="D35" s="25" t="s">
        <v>56</v>
      </c>
      <c r="E35" s="34"/>
      <c r="F35" s="34">
        <v>13050</v>
      </c>
      <c r="G35" s="34"/>
      <c r="H35" s="34">
        <f>SUM(E35:G35)</f>
        <v>13050</v>
      </c>
      <c r="I35" s="34"/>
      <c r="J35" s="34"/>
      <c r="K35" s="34"/>
      <c r="L35" s="34">
        <f>SUM(H35:K35)</f>
        <v>13050</v>
      </c>
    </row>
    <row r="36" spans="1:12" s="11" customFormat="1" ht="15.75">
      <c r="A36" s="29" t="s">
        <v>12</v>
      </c>
      <c r="B36" s="29" t="s">
        <v>57</v>
      </c>
      <c r="C36" s="30"/>
      <c r="D36" s="31" t="s">
        <v>58</v>
      </c>
      <c r="E36" s="32">
        <f>E37</f>
        <v>0</v>
      </c>
      <c r="F36" s="32">
        <f>F37</f>
        <v>247135</v>
      </c>
      <c r="G36" s="32">
        <f>G37</f>
        <v>0</v>
      </c>
      <c r="H36" s="32">
        <f>SUM(E36:G36)</f>
        <v>247135</v>
      </c>
      <c r="I36" s="32">
        <f>I37</f>
        <v>1699</v>
      </c>
      <c r="J36" s="32">
        <f>J37</f>
        <v>-13825</v>
      </c>
      <c r="K36" s="32">
        <f>K37</f>
        <v>0</v>
      </c>
      <c r="L36" s="32">
        <f>SUM(H36:K36)</f>
        <v>235009</v>
      </c>
    </row>
    <row r="37" spans="1:12" s="53" customFormat="1" ht="25.5">
      <c r="A37" s="23"/>
      <c r="B37" s="23"/>
      <c r="C37" s="24" t="s">
        <v>59</v>
      </c>
      <c r="D37" s="25" t="s">
        <v>60</v>
      </c>
      <c r="E37" s="34"/>
      <c r="F37" s="34">
        <v>247135</v>
      </c>
      <c r="G37" s="34"/>
      <c r="H37" s="34">
        <f>SUM(E37:G37)</f>
        <v>247135</v>
      </c>
      <c r="I37" s="34">
        <v>1699</v>
      </c>
      <c r="J37" s="34">
        <v>-13825</v>
      </c>
      <c r="K37" s="34"/>
      <c r="L37" s="34">
        <f>SUM(H37:K37)</f>
        <v>235009</v>
      </c>
    </row>
    <row r="38" spans="1:12" ht="15.75">
      <c r="A38" s="29"/>
      <c r="B38" s="29"/>
      <c r="C38" s="30"/>
      <c r="D38" s="31" t="s">
        <v>13</v>
      </c>
      <c r="E38" s="32">
        <f>E4+E12+E15+E27+E29+E30+E33+E36</f>
        <v>606293</v>
      </c>
      <c r="F38" s="32">
        <f t="shared" ref="F38:L38" si="7">F4+F12+F15+F27+F29+F30+F33+F36</f>
        <v>369882</v>
      </c>
      <c r="G38" s="32">
        <f t="shared" si="7"/>
        <v>0</v>
      </c>
      <c r="H38" s="32">
        <f t="shared" si="7"/>
        <v>976175</v>
      </c>
      <c r="I38" s="32">
        <f t="shared" si="7"/>
        <v>5304</v>
      </c>
      <c r="J38" s="32">
        <f t="shared" si="7"/>
        <v>148772</v>
      </c>
      <c r="K38" s="32">
        <f t="shared" si="7"/>
        <v>0</v>
      </c>
      <c r="L38" s="32">
        <f t="shared" si="7"/>
        <v>1130251</v>
      </c>
    </row>
    <row r="39" spans="1:12" s="9" customFormat="1">
      <c r="A39" s="18"/>
      <c r="B39" s="18"/>
      <c r="C39" s="18"/>
      <c r="D39" s="14"/>
      <c r="E39" s="19"/>
      <c r="F39" s="19"/>
      <c r="G39" s="19"/>
      <c r="H39" s="19"/>
      <c r="I39" s="19"/>
      <c r="J39" s="19"/>
      <c r="K39" s="19"/>
      <c r="L39" s="19"/>
    </row>
    <row r="40" spans="1:12" s="9" customFormat="1">
      <c r="A40" s="18"/>
      <c r="B40" s="18"/>
      <c r="C40" s="18"/>
      <c r="D40" s="14"/>
      <c r="E40" s="19"/>
      <c r="F40" s="19"/>
      <c r="G40" s="19"/>
      <c r="H40" s="19"/>
      <c r="I40" s="19"/>
      <c r="J40" s="19"/>
      <c r="K40" s="19"/>
      <c r="L40" s="19"/>
    </row>
    <row r="41" spans="1:12" s="42" customFormat="1">
      <c r="A41" s="18"/>
      <c r="B41" s="18"/>
      <c r="C41" s="18"/>
      <c r="D41" s="14"/>
      <c r="E41" s="19"/>
      <c r="F41" s="19"/>
      <c r="G41" s="19"/>
      <c r="H41" s="19"/>
      <c r="I41" s="19"/>
      <c r="J41" s="19"/>
      <c r="K41" s="19"/>
      <c r="L41" s="19"/>
    </row>
    <row r="42" spans="1:12">
      <c r="A42" s="18"/>
      <c r="B42" s="18"/>
      <c r="C42" s="18"/>
      <c r="D42" s="14"/>
      <c r="E42" s="19"/>
      <c r="F42" s="19"/>
      <c r="G42" s="19"/>
      <c r="H42" s="19"/>
      <c r="I42" s="19"/>
      <c r="J42" s="19"/>
      <c r="K42" s="19"/>
      <c r="L42" s="19"/>
    </row>
    <row r="43" spans="1:12" s="9" customFormat="1">
      <c r="A43" s="18"/>
      <c r="B43" s="18"/>
      <c r="C43" s="18"/>
      <c r="D43" s="14"/>
      <c r="E43" s="19"/>
      <c r="F43" s="19"/>
      <c r="G43" s="19"/>
      <c r="H43" s="19"/>
      <c r="I43" s="19"/>
      <c r="J43" s="19"/>
      <c r="K43" s="19"/>
      <c r="L43" s="19"/>
    </row>
    <row r="44" spans="1:12" s="42" customFormat="1">
      <c r="A44" s="18"/>
      <c r="B44" s="18"/>
      <c r="C44" s="18"/>
      <c r="D44" s="14"/>
      <c r="E44" s="19"/>
      <c r="F44" s="19"/>
      <c r="G44" s="19"/>
      <c r="H44" s="19"/>
      <c r="I44" s="19"/>
      <c r="J44" s="19"/>
      <c r="K44" s="19"/>
      <c r="L44" s="19"/>
    </row>
    <row r="45" spans="1:12">
      <c r="A45" s="18"/>
      <c r="B45" s="18"/>
      <c r="C45" s="18"/>
      <c r="D45" s="14"/>
      <c r="E45" s="19"/>
      <c r="F45" s="19"/>
      <c r="G45" s="19"/>
      <c r="H45" s="19"/>
      <c r="I45" s="19"/>
      <c r="J45" s="19"/>
      <c r="K45" s="19"/>
      <c r="L45" s="19"/>
    </row>
    <row r="46" spans="1:12" s="9" customFormat="1">
      <c r="A46" s="18"/>
      <c r="B46" s="18"/>
      <c r="C46" s="18"/>
      <c r="D46" s="14"/>
      <c r="E46" s="19"/>
      <c r="F46" s="19"/>
      <c r="G46" s="19"/>
      <c r="H46" s="19"/>
      <c r="I46" s="19"/>
      <c r="J46" s="19"/>
      <c r="K46" s="19"/>
      <c r="L46" s="19"/>
    </row>
    <row r="47" spans="1:12">
      <c r="A47" s="18"/>
      <c r="B47" s="18"/>
      <c r="C47" s="18"/>
      <c r="D47" s="14"/>
      <c r="E47" s="19"/>
      <c r="F47" s="19"/>
      <c r="G47" s="19"/>
      <c r="H47" s="19"/>
      <c r="I47" s="19"/>
      <c r="J47" s="19"/>
      <c r="K47" s="19"/>
      <c r="L47" s="19"/>
    </row>
    <row r="48" spans="1:12" s="11" customFormat="1" ht="15.75">
      <c r="A48" s="18"/>
      <c r="B48" s="18"/>
      <c r="C48" s="18"/>
      <c r="D48" s="14"/>
      <c r="E48" s="19"/>
      <c r="F48" s="19"/>
      <c r="G48" s="19"/>
      <c r="H48" s="19"/>
      <c r="I48" s="19"/>
      <c r="J48" s="19"/>
      <c r="K48" s="19"/>
      <c r="L48" s="19"/>
    </row>
    <row r="49" spans="1:12">
      <c r="A49" s="18"/>
      <c r="B49" s="18"/>
      <c r="C49" s="18"/>
      <c r="D49" s="14"/>
      <c r="E49" s="19"/>
      <c r="F49" s="19"/>
      <c r="G49" s="19"/>
      <c r="H49" s="19"/>
      <c r="I49" s="19"/>
      <c r="J49" s="19"/>
      <c r="K49" s="19"/>
      <c r="L49" s="19"/>
    </row>
    <row r="50" spans="1:12">
      <c r="A50" s="18"/>
      <c r="B50" s="18"/>
      <c r="C50" s="18"/>
      <c r="D50" s="14"/>
      <c r="E50" s="19"/>
      <c r="F50" s="19"/>
      <c r="G50" s="19"/>
      <c r="H50" s="19"/>
      <c r="I50" s="19"/>
      <c r="J50" s="19"/>
      <c r="K50" s="19"/>
      <c r="L50" s="19"/>
    </row>
    <row r="51" spans="1:12">
      <c r="A51" s="18"/>
      <c r="B51" s="18"/>
      <c r="C51" s="18"/>
      <c r="D51" s="14"/>
      <c r="E51" s="19"/>
      <c r="F51" s="19"/>
      <c r="G51" s="19"/>
      <c r="H51" s="19"/>
      <c r="I51" s="19"/>
      <c r="J51" s="19"/>
      <c r="K51" s="19"/>
      <c r="L51" s="19"/>
    </row>
    <row r="52" spans="1:12">
      <c r="A52" s="18"/>
      <c r="B52" s="18"/>
      <c r="C52" s="18"/>
      <c r="D52" s="14"/>
      <c r="E52" s="19"/>
      <c r="F52" s="19"/>
      <c r="G52" s="19"/>
      <c r="H52" s="19"/>
      <c r="I52" s="19"/>
      <c r="J52" s="19"/>
      <c r="K52" s="19"/>
      <c r="L52" s="19"/>
    </row>
    <row r="53" spans="1:12">
      <c r="A53" s="18"/>
      <c r="B53" s="18"/>
      <c r="C53" s="18"/>
      <c r="D53" s="14"/>
      <c r="E53" s="19"/>
      <c r="F53" s="19"/>
      <c r="G53" s="19"/>
      <c r="H53" s="19"/>
      <c r="I53" s="19"/>
      <c r="J53" s="19"/>
      <c r="K53" s="19"/>
      <c r="L53" s="19"/>
    </row>
    <row r="54" spans="1:12">
      <c r="A54" s="18"/>
      <c r="B54" s="18"/>
      <c r="C54" s="18"/>
      <c r="D54" s="14"/>
      <c r="E54" s="19"/>
      <c r="F54" s="19"/>
      <c r="G54" s="19"/>
      <c r="H54" s="19"/>
      <c r="I54" s="19"/>
      <c r="J54" s="19"/>
      <c r="K54" s="19"/>
      <c r="L54" s="19"/>
    </row>
    <row r="55" spans="1:12">
      <c r="A55" s="18"/>
      <c r="B55" s="18"/>
      <c r="C55" s="18"/>
      <c r="D55" s="14"/>
      <c r="E55" s="19"/>
      <c r="F55" s="19"/>
      <c r="G55" s="19"/>
      <c r="H55" s="19"/>
      <c r="I55" s="19"/>
      <c r="J55" s="19"/>
      <c r="K55" s="19"/>
      <c r="L55" s="19"/>
    </row>
  </sheetData>
  <mergeCells count="2">
    <mergeCell ref="A1:L1"/>
    <mergeCell ref="A2:L2"/>
  </mergeCells>
  <phoneticPr fontId="1" type="noConversion"/>
  <printOptions horizontalCentered="1" headings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 xml:space="preserve">&amp;L1. melléklet a 1/2017.(I.27.) önk. rendelethez ezer Ft
&amp;R1. melléklet a 12./2017.(VI.16.) önk. rendelethez ezer Ft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L89"/>
  <sheetViews>
    <sheetView view="pageLayout" topLeftCell="C1" zoomScaleNormal="100" workbookViewId="0">
      <selection activeCell="J10" sqref="J10"/>
    </sheetView>
  </sheetViews>
  <sheetFormatPr defaultRowHeight="15"/>
  <cols>
    <col min="1" max="1" width="7.7109375" style="15" customWidth="1"/>
    <col min="2" max="2" width="6.7109375" style="15" customWidth="1"/>
    <col min="3" max="3" width="7" style="15" customWidth="1"/>
    <col min="4" max="4" width="34.7109375" style="12" customWidth="1"/>
    <col min="5" max="5" width="13.42578125" style="16" customWidth="1"/>
    <col min="6" max="6" width="15.28515625" style="16" customWidth="1"/>
    <col min="7" max="7" width="10.5703125" style="16" customWidth="1"/>
    <col min="8" max="8" width="15" style="16" customWidth="1"/>
    <col min="9" max="9" width="13.42578125" style="16" customWidth="1"/>
    <col min="10" max="10" width="15.28515625" style="16" customWidth="1"/>
    <col min="11" max="11" width="10.5703125" style="16" customWidth="1"/>
    <col min="12" max="12" width="15" style="16" customWidth="1"/>
  </cols>
  <sheetData>
    <row r="1" spans="1:12" ht="15.75">
      <c r="A1" s="238" t="s">
        <v>188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5.75">
      <c r="A2" s="240" t="s">
        <v>141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ht="15.75">
      <c r="A3" s="237"/>
      <c r="B3" s="237"/>
      <c r="C3" s="237"/>
      <c r="D3" s="237"/>
      <c r="E3" s="15"/>
      <c r="F3" s="7"/>
      <c r="G3"/>
      <c r="H3"/>
      <c r="I3" s="15"/>
      <c r="J3" s="7"/>
      <c r="K3"/>
      <c r="L3"/>
    </row>
    <row r="4" spans="1:12" s="86" customFormat="1" ht="12.75">
      <c r="A4" s="243" t="s">
        <v>158</v>
      </c>
      <c r="B4" s="243"/>
      <c r="C4" s="243"/>
      <c r="D4" s="243"/>
      <c r="E4" s="85"/>
      <c r="F4" s="85"/>
      <c r="I4" s="85"/>
      <c r="J4" s="85"/>
    </row>
    <row r="5" spans="1:12" s="101" customFormat="1" ht="45">
      <c r="A5" s="83" t="s">
        <v>18</v>
      </c>
      <c r="B5" s="83" t="s">
        <v>19</v>
      </c>
      <c r="C5" s="83" t="s">
        <v>16</v>
      </c>
      <c r="D5" s="83" t="s">
        <v>17</v>
      </c>
      <c r="E5" s="84" t="s">
        <v>189</v>
      </c>
      <c r="F5" s="84" t="s">
        <v>190</v>
      </c>
      <c r="G5" s="84" t="s">
        <v>191</v>
      </c>
      <c r="H5" s="84" t="s">
        <v>2</v>
      </c>
      <c r="I5" s="84" t="s">
        <v>189</v>
      </c>
      <c r="J5" s="84" t="s">
        <v>190</v>
      </c>
      <c r="K5" s="84" t="s">
        <v>191</v>
      </c>
      <c r="L5" s="84" t="s">
        <v>272</v>
      </c>
    </row>
    <row r="6" spans="1:12" s="86" customFormat="1" ht="22.5">
      <c r="A6" s="87" t="s">
        <v>6</v>
      </c>
      <c r="B6" s="87" t="s">
        <v>35</v>
      </c>
      <c r="C6" s="88"/>
      <c r="D6" s="89" t="s">
        <v>36</v>
      </c>
      <c r="E6" s="90">
        <f t="shared" ref="E6:L6" si="0">E7+E8+E9+E10+E11+E12+E13</f>
        <v>371637</v>
      </c>
      <c r="F6" s="90">
        <f t="shared" si="0"/>
        <v>2550</v>
      </c>
      <c r="G6" s="90">
        <f t="shared" si="0"/>
        <v>0</v>
      </c>
      <c r="H6" s="90">
        <f t="shared" si="0"/>
        <v>374187</v>
      </c>
      <c r="I6" s="90">
        <f t="shared" si="0"/>
        <v>2853</v>
      </c>
      <c r="J6" s="90">
        <f t="shared" si="0"/>
        <v>161683</v>
      </c>
      <c r="K6" s="90">
        <f t="shared" si="0"/>
        <v>0</v>
      </c>
      <c r="L6" s="90">
        <f t="shared" si="0"/>
        <v>538723</v>
      </c>
    </row>
    <row r="7" spans="1:12" s="86" customFormat="1" ht="20.25" customHeight="1">
      <c r="A7" s="91"/>
      <c r="B7" s="91"/>
      <c r="C7" s="92" t="s">
        <v>29</v>
      </c>
      <c r="D7" s="93" t="s">
        <v>24</v>
      </c>
      <c r="E7" s="94">
        <v>144663</v>
      </c>
      <c r="F7" s="94"/>
      <c r="G7" s="94"/>
      <c r="H7" s="94">
        <f t="shared" ref="H7:H16" si="1">SUM(E7:G7)</f>
        <v>144663</v>
      </c>
      <c r="I7" s="94">
        <v>0</v>
      </c>
      <c r="J7" s="94"/>
      <c r="K7" s="94"/>
      <c r="L7" s="94">
        <f>SUM(H7:K7)</f>
        <v>144663</v>
      </c>
    </row>
    <row r="8" spans="1:12" s="86" customFormat="1" ht="20.25" customHeight="1">
      <c r="A8" s="91"/>
      <c r="B8" s="91"/>
      <c r="C8" s="92" t="s">
        <v>30</v>
      </c>
      <c r="D8" s="93" t="s">
        <v>25</v>
      </c>
      <c r="E8" s="94">
        <v>80555</v>
      </c>
      <c r="F8" s="94"/>
      <c r="G8" s="94"/>
      <c r="H8" s="94">
        <f t="shared" si="1"/>
        <v>80555</v>
      </c>
      <c r="I8" s="94">
        <v>0</v>
      </c>
      <c r="J8" s="94"/>
      <c r="K8" s="94"/>
      <c r="L8" s="94">
        <f t="shared" ref="L8:L13" si="2">SUM(H8:K8)</f>
        <v>80555</v>
      </c>
    </row>
    <row r="9" spans="1:12" s="86" customFormat="1" ht="20.25" customHeight="1">
      <c r="A9" s="91"/>
      <c r="B9" s="91"/>
      <c r="C9" s="92" t="s">
        <v>31</v>
      </c>
      <c r="D9" s="93" t="s">
        <v>26</v>
      </c>
      <c r="E9" s="94">
        <v>101459</v>
      </c>
      <c r="F9" s="94"/>
      <c r="G9" s="94"/>
      <c r="H9" s="94">
        <f t="shared" si="1"/>
        <v>101459</v>
      </c>
      <c r="I9" s="94">
        <v>-280</v>
      </c>
      <c r="J9" s="94"/>
      <c r="K9" s="94"/>
      <c r="L9" s="94">
        <f t="shared" si="2"/>
        <v>101179</v>
      </c>
    </row>
    <row r="10" spans="1:12" s="86" customFormat="1" ht="20.25" customHeight="1">
      <c r="A10" s="91"/>
      <c r="B10" s="91"/>
      <c r="C10" s="92" t="s">
        <v>32</v>
      </c>
      <c r="D10" s="93" t="s">
        <v>27</v>
      </c>
      <c r="E10" s="94">
        <v>5843</v>
      </c>
      <c r="F10" s="102"/>
      <c r="G10" s="102"/>
      <c r="H10" s="94">
        <f t="shared" si="1"/>
        <v>5843</v>
      </c>
      <c r="I10" s="94">
        <v>381</v>
      </c>
      <c r="J10" s="102"/>
      <c r="K10" s="102"/>
      <c r="L10" s="94">
        <f t="shared" si="2"/>
        <v>6224</v>
      </c>
    </row>
    <row r="11" spans="1:12" s="86" customFormat="1" ht="15" customHeight="1">
      <c r="A11" s="91"/>
      <c r="B11" s="91"/>
      <c r="C11" s="92" t="s">
        <v>33</v>
      </c>
      <c r="D11" s="93" t="s">
        <v>23</v>
      </c>
      <c r="E11" s="115">
        <v>0</v>
      </c>
      <c r="F11" s="103"/>
      <c r="G11" s="103"/>
      <c r="H11" s="94">
        <f t="shared" si="1"/>
        <v>0</v>
      </c>
      <c r="I11" s="115">
        <v>41869</v>
      </c>
      <c r="J11" s="103"/>
      <c r="K11" s="103"/>
      <c r="L11" s="94">
        <f t="shared" si="2"/>
        <v>41869</v>
      </c>
    </row>
    <row r="12" spans="1:12" s="86" customFormat="1" ht="15" customHeight="1">
      <c r="A12" s="91"/>
      <c r="B12" s="91"/>
      <c r="C12" s="92" t="s">
        <v>34</v>
      </c>
      <c r="D12" s="93" t="s">
        <v>28</v>
      </c>
      <c r="E12" s="94">
        <v>39117</v>
      </c>
      <c r="F12" s="94"/>
      <c r="G12" s="94"/>
      <c r="H12" s="94">
        <f t="shared" si="1"/>
        <v>39117</v>
      </c>
      <c r="I12" s="94">
        <v>-39117</v>
      </c>
      <c r="J12" s="94"/>
      <c r="K12" s="94"/>
      <c r="L12" s="94">
        <f t="shared" si="2"/>
        <v>0</v>
      </c>
    </row>
    <row r="13" spans="1:12" s="86" customFormat="1" ht="21.75" customHeight="1">
      <c r="A13" s="91"/>
      <c r="B13" s="91"/>
      <c r="C13" s="92" t="s">
        <v>68</v>
      </c>
      <c r="D13" s="93" t="s">
        <v>69</v>
      </c>
      <c r="E13" s="94"/>
      <c r="F13" s="94">
        <v>2550</v>
      </c>
      <c r="G13" s="94"/>
      <c r="H13" s="94">
        <f t="shared" si="1"/>
        <v>2550</v>
      </c>
      <c r="I13" s="94"/>
      <c r="J13" s="94">
        <v>161683</v>
      </c>
      <c r="K13" s="94"/>
      <c r="L13" s="94">
        <f t="shared" si="2"/>
        <v>164233</v>
      </c>
    </row>
    <row r="14" spans="1:12" s="104" customFormat="1" ht="22.5">
      <c r="A14" s="87" t="s">
        <v>7</v>
      </c>
      <c r="B14" s="87" t="s">
        <v>38</v>
      </c>
      <c r="C14" s="88"/>
      <c r="D14" s="89" t="s">
        <v>37</v>
      </c>
      <c r="E14" s="90">
        <f>E15+E16</f>
        <v>0</v>
      </c>
      <c r="F14" s="90">
        <f>F15+F16</f>
        <v>51408</v>
      </c>
      <c r="G14" s="90">
        <f>G15+G16</f>
        <v>0</v>
      </c>
      <c r="H14" s="90">
        <f t="shared" si="1"/>
        <v>51408</v>
      </c>
      <c r="I14" s="90">
        <f>I15+I16</f>
        <v>0</v>
      </c>
      <c r="J14" s="90">
        <f>J15+J16</f>
        <v>0</v>
      </c>
      <c r="K14" s="90">
        <f>K15+K16</f>
        <v>0</v>
      </c>
      <c r="L14" s="90">
        <f>SUM(H14:K14)</f>
        <v>51408</v>
      </c>
    </row>
    <row r="15" spans="1:12" s="86" customFormat="1" ht="11.25">
      <c r="A15" s="91"/>
      <c r="B15" s="91"/>
      <c r="C15" s="92" t="s">
        <v>39</v>
      </c>
      <c r="D15" s="93" t="s">
        <v>40</v>
      </c>
      <c r="E15" s="95"/>
      <c r="F15" s="95"/>
      <c r="G15" s="95"/>
      <c r="H15" s="94">
        <f t="shared" si="1"/>
        <v>0</v>
      </c>
      <c r="I15" s="95"/>
      <c r="J15" s="95"/>
      <c r="K15" s="95"/>
      <c r="L15" s="94">
        <f>SUM(I15:K15)</f>
        <v>0</v>
      </c>
    </row>
    <row r="16" spans="1:12" s="86" customFormat="1" ht="22.5">
      <c r="A16" s="91"/>
      <c r="B16" s="91"/>
      <c r="C16" s="92" t="s">
        <v>70</v>
      </c>
      <c r="D16" s="93" t="s">
        <v>71</v>
      </c>
      <c r="E16" s="95"/>
      <c r="F16" s="95">
        <f>F17</f>
        <v>51408</v>
      </c>
      <c r="G16" s="95"/>
      <c r="H16" s="94">
        <f t="shared" si="1"/>
        <v>51408</v>
      </c>
      <c r="I16" s="95"/>
      <c r="J16" s="95"/>
      <c r="K16" s="95"/>
      <c r="L16" s="94">
        <f>SUM(H16:K16)</f>
        <v>51408</v>
      </c>
    </row>
    <row r="17" spans="1:12" s="86" customFormat="1" ht="11.25">
      <c r="A17" s="91"/>
      <c r="B17" s="91"/>
      <c r="C17" s="92"/>
      <c r="D17" s="93" t="s">
        <v>187</v>
      </c>
      <c r="E17" s="95"/>
      <c r="F17" s="95">
        <v>51408</v>
      </c>
      <c r="G17" s="95"/>
      <c r="H17" s="94">
        <f>SUM(E17:G17)</f>
        <v>51408</v>
      </c>
      <c r="I17" s="95"/>
      <c r="J17" s="95"/>
      <c r="K17" s="95"/>
      <c r="L17" s="94">
        <f>SUM(H17:K17)</f>
        <v>51408</v>
      </c>
    </row>
    <row r="18" spans="1:12" s="86" customFormat="1" ht="33.75">
      <c r="A18" s="91"/>
      <c r="B18" s="91"/>
      <c r="C18" s="92"/>
      <c r="D18" s="93" t="s">
        <v>159</v>
      </c>
      <c r="E18" s="95"/>
      <c r="F18" s="95"/>
      <c r="G18" s="95"/>
      <c r="H18" s="94">
        <v>0</v>
      </c>
      <c r="I18" s="95"/>
      <c r="J18" s="95"/>
      <c r="K18" s="95"/>
      <c r="L18" s="94">
        <v>0</v>
      </c>
    </row>
    <row r="19" spans="1:12" s="86" customFormat="1" ht="22.5">
      <c r="A19" s="91"/>
      <c r="B19" s="91"/>
      <c r="C19" s="92"/>
      <c r="D19" s="93" t="s">
        <v>160</v>
      </c>
      <c r="E19" s="95"/>
      <c r="F19" s="95"/>
      <c r="G19" s="95"/>
      <c r="H19" s="94">
        <f>SUM(E19:G19)</f>
        <v>0</v>
      </c>
      <c r="I19" s="95"/>
      <c r="J19" s="95"/>
      <c r="K19" s="95"/>
      <c r="L19" s="94">
        <f>SUM(I19:K19)</f>
        <v>0</v>
      </c>
    </row>
    <row r="20" spans="1:12" s="104" customFormat="1" ht="11.25">
      <c r="A20" s="87" t="s">
        <v>8</v>
      </c>
      <c r="B20" s="87" t="s">
        <v>41</v>
      </c>
      <c r="C20" s="88"/>
      <c r="D20" s="89" t="s">
        <v>42</v>
      </c>
      <c r="E20" s="90">
        <f>E23+E25+E29+E22</f>
        <v>149846</v>
      </c>
      <c r="F20" s="90">
        <v>0</v>
      </c>
      <c r="G20" s="90">
        <v>0</v>
      </c>
      <c r="H20" s="90">
        <f t="shared" ref="H20:H32" si="3">SUM(E20:G20)</f>
        <v>149846</v>
      </c>
      <c r="I20" s="90">
        <f>I23+I25+I29+I22</f>
        <v>0</v>
      </c>
      <c r="J20" s="90">
        <v>0</v>
      </c>
      <c r="K20" s="90">
        <v>0</v>
      </c>
      <c r="L20" s="90">
        <f>SUM(H20:K20)</f>
        <v>149846</v>
      </c>
    </row>
    <row r="21" spans="1:12" s="104" customFormat="1" ht="11.25">
      <c r="A21" s="96"/>
      <c r="B21" s="96"/>
      <c r="C21" s="97" t="s">
        <v>113</v>
      </c>
      <c r="D21" s="98" t="s">
        <v>114</v>
      </c>
      <c r="E21" s="99">
        <f>E22</f>
        <v>0</v>
      </c>
      <c r="F21" s="99">
        <f>F22</f>
        <v>0</v>
      </c>
      <c r="G21" s="99">
        <f>G22</f>
        <v>0</v>
      </c>
      <c r="H21" s="99">
        <f t="shared" si="3"/>
        <v>0</v>
      </c>
      <c r="I21" s="99">
        <f>I22</f>
        <v>0</v>
      </c>
      <c r="J21" s="99">
        <f>J22</f>
        <v>0</v>
      </c>
      <c r="K21" s="99">
        <f>K22</f>
        <v>0</v>
      </c>
      <c r="L21" s="99">
        <f>SUM(I21:K21)</f>
        <v>0</v>
      </c>
    </row>
    <row r="22" spans="1:12" s="86" customFormat="1" ht="22.5">
      <c r="A22" s="91"/>
      <c r="B22" s="91"/>
      <c r="C22" s="92" t="s">
        <v>116</v>
      </c>
      <c r="D22" s="93" t="s">
        <v>115</v>
      </c>
      <c r="E22" s="94">
        <v>0</v>
      </c>
      <c r="F22" s="94"/>
      <c r="G22" s="94"/>
      <c r="H22" s="94">
        <f t="shared" si="3"/>
        <v>0</v>
      </c>
      <c r="I22" s="94">
        <v>0</v>
      </c>
      <c r="J22" s="94"/>
      <c r="K22" s="94"/>
      <c r="L22" s="94">
        <f>SUM(I22:K22)</f>
        <v>0</v>
      </c>
    </row>
    <row r="23" spans="1:12" s="104" customFormat="1" ht="11.25">
      <c r="A23" s="96"/>
      <c r="B23" s="96"/>
      <c r="C23" s="97" t="s">
        <v>61</v>
      </c>
      <c r="D23" s="98" t="s">
        <v>62</v>
      </c>
      <c r="E23" s="99">
        <f>E24</f>
        <v>18200</v>
      </c>
      <c r="F23" s="99">
        <f>F24</f>
        <v>0</v>
      </c>
      <c r="G23" s="99">
        <f>G24</f>
        <v>0</v>
      </c>
      <c r="H23" s="99">
        <f t="shared" si="3"/>
        <v>18200</v>
      </c>
      <c r="I23" s="99">
        <f>I24</f>
        <v>0</v>
      </c>
      <c r="J23" s="99">
        <f>J24</f>
        <v>0</v>
      </c>
      <c r="K23" s="99">
        <f>K24</f>
        <v>0</v>
      </c>
      <c r="L23" s="99">
        <f>SUM(H23:K23)</f>
        <v>18200</v>
      </c>
    </row>
    <row r="24" spans="1:12" s="104" customFormat="1" ht="11.25">
      <c r="A24" s="96"/>
      <c r="B24" s="96"/>
      <c r="C24" s="97"/>
      <c r="D24" s="93" t="s">
        <v>63</v>
      </c>
      <c r="E24" s="94">
        <v>18200</v>
      </c>
      <c r="F24" s="99"/>
      <c r="G24" s="99"/>
      <c r="H24" s="94">
        <f t="shared" si="3"/>
        <v>18200</v>
      </c>
      <c r="I24" s="94"/>
      <c r="J24" s="99"/>
      <c r="K24" s="99"/>
      <c r="L24" s="99">
        <f t="shared" ref="L24:L31" si="4">SUM(H24:K24)</f>
        <v>18200</v>
      </c>
    </row>
    <row r="25" spans="1:12" s="104" customFormat="1" ht="11.25">
      <c r="A25" s="96"/>
      <c r="B25" s="96"/>
      <c r="C25" s="97" t="s">
        <v>64</v>
      </c>
      <c r="D25" s="98" t="s">
        <v>104</v>
      </c>
      <c r="E25" s="99">
        <f>E26+E27+E28</f>
        <v>118646</v>
      </c>
      <c r="F25" s="99">
        <f>F26+F28</f>
        <v>0</v>
      </c>
      <c r="G25" s="99">
        <f>G26+G28</f>
        <v>0</v>
      </c>
      <c r="H25" s="94">
        <f t="shared" si="3"/>
        <v>118646</v>
      </c>
      <c r="I25" s="99">
        <f>I26+I27+I28</f>
        <v>0</v>
      </c>
      <c r="J25" s="99">
        <f>J26+J28</f>
        <v>0</v>
      </c>
      <c r="K25" s="99">
        <f>K26+K28</f>
        <v>0</v>
      </c>
      <c r="L25" s="99">
        <f t="shared" si="4"/>
        <v>118646</v>
      </c>
    </row>
    <row r="26" spans="1:12" s="104" customFormat="1" ht="11.25">
      <c r="A26" s="96"/>
      <c r="B26" s="96"/>
      <c r="C26" s="97"/>
      <c r="D26" s="93" t="s">
        <v>4</v>
      </c>
      <c r="E26" s="94">
        <v>105000</v>
      </c>
      <c r="F26" s="99"/>
      <c r="G26" s="99"/>
      <c r="H26" s="94">
        <f t="shared" si="3"/>
        <v>105000</v>
      </c>
      <c r="I26" s="94"/>
      <c r="J26" s="99"/>
      <c r="K26" s="99"/>
      <c r="L26" s="99">
        <f t="shared" si="4"/>
        <v>105000</v>
      </c>
    </row>
    <row r="27" spans="1:12" s="104" customFormat="1" ht="11.25">
      <c r="A27" s="96"/>
      <c r="B27" s="96"/>
      <c r="C27" s="97"/>
      <c r="D27" s="93" t="s">
        <v>117</v>
      </c>
      <c r="E27" s="94">
        <v>300</v>
      </c>
      <c r="F27" s="99"/>
      <c r="G27" s="99"/>
      <c r="H27" s="94">
        <f t="shared" si="3"/>
        <v>300</v>
      </c>
      <c r="I27" s="94"/>
      <c r="J27" s="99"/>
      <c r="K27" s="99"/>
      <c r="L27" s="99">
        <f t="shared" si="4"/>
        <v>300</v>
      </c>
    </row>
    <row r="28" spans="1:12" s="104" customFormat="1" ht="11.25">
      <c r="A28" s="96"/>
      <c r="B28" s="96"/>
      <c r="C28" s="97" t="s">
        <v>112</v>
      </c>
      <c r="D28" s="93" t="s">
        <v>5</v>
      </c>
      <c r="E28" s="94">
        <v>13346</v>
      </c>
      <c r="F28" s="99"/>
      <c r="G28" s="99"/>
      <c r="H28" s="94">
        <f t="shared" si="3"/>
        <v>13346</v>
      </c>
      <c r="I28" s="94"/>
      <c r="J28" s="99"/>
      <c r="K28" s="99"/>
      <c r="L28" s="99">
        <f t="shared" si="4"/>
        <v>13346</v>
      </c>
    </row>
    <row r="29" spans="1:12" s="104" customFormat="1" ht="11.25">
      <c r="A29" s="96"/>
      <c r="B29" s="96"/>
      <c r="C29" s="97" t="s">
        <v>65</v>
      </c>
      <c r="D29" s="98" t="s">
        <v>66</v>
      </c>
      <c r="E29" s="99">
        <f>E30+E31</f>
        <v>13000</v>
      </c>
      <c r="F29" s="99">
        <f>F30</f>
        <v>0</v>
      </c>
      <c r="G29" s="99">
        <f>G30</f>
        <v>0</v>
      </c>
      <c r="H29" s="99">
        <f t="shared" si="3"/>
        <v>13000</v>
      </c>
      <c r="I29" s="99">
        <f>I30+I31</f>
        <v>0</v>
      </c>
      <c r="J29" s="99">
        <f>J30</f>
        <v>0</v>
      </c>
      <c r="K29" s="99">
        <f>K30</f>
        <v>0</v>
      </c>
      <c r="L29" s="99">
        <f t="shared" si="4"/>
        <v>13000</v>
      </c>
    </row>
    <row r="30" spans="1:12" s="104" customFormat="1" ht="11.25">
      <c r="A30" s="96"/>
      <c r="B30" s="96"/>
      <c r="C30" s="97"/>
      <c r="D30" s="93" t="s">
        <v>67</v>
      </c>
      <c r="E30" s="94">
        <v>2000</v>
      </c>
      <c r="F30" s="99"/>
      <c r="G30" s="99"/>
      <c r="H30" s="94">
        <f t="shared" si="3"/>
        <v>2000</v>
      </c>
      <c r="I30" s="94"/>
      <c r="J30" s="99"/>
      <c r="K30" s="99"/>
      <c r="L30" s="99">
        <f t="shared" si="4"/>
        <v>2000</v>
      </c>
    </row>
    <row r="31" spans="1:12" s="104" customFormat="1" ht="11.25">
      <c r="A31" s="96"/>
      <c r="B31" s="96"/>
      <c r="C31" s="97"/>
      <c r="D31" s="93" t="s">
        <v>183</v>
      </c>
      <c r="E31" s="94">
        <v>11000</v>
      </c>
      <c r="F31" s="99"/>
      <c r="G31" s="99"/>
      <c r="H31" s="94">
        <f t="shared" si="3"/>
        <v>11000</v>
      </c>
      <c r="I31" s="94"/>
      <c r="J31" s="99"/>
      <c r="K31" s="99"/>
      <c r="L31" s="99">
        <f t="shared" si="4"/>
        <v>11000</v>
      </c>
    </row>
    <row r="32" spans="1:12" s="104" customFormat="1" ht="11.25">
      <c r="A32" s="87" t="s">
        <v>9</v>
      </c>
      <c r="B32" s="87" t="s">
        <v>43</v>
      </c>
      <c r="C32" s="88"/>
      <c r="D32" s="89" t="s">
        <v>44</v>
      </c>
      <c r="E32" s="90">
        <f>E33+E34+E35+E36</f>
        <v>0</v>
      </c>
      <c r="F32" s="90">
        <f>F33+F34+F35+F36</f>
        <v>44306</v>
      </c>
      <c r="G32" s="90">
        <v>0</v>
      </c>
      <c r="H32" s="90">
        <f t="shared" si="3"/>
        <v>44306</v>
      </c>
      <c r="I32" s="90">
        <f>I33+I34+I35+I36</f>
        <v>0</v>
      </c>
      <c r="J32" s="90">
        <f>J33+J34+J35+J36</f>
        <v>0</v>
      </c>
      <c r="K32" s="90">
        <v>0</v>
      </c>
      <c r="L32" s="90">
        <f>SUM(H32:K32)</f>
        <v>44306</v>
      </c>
    </row>
    <row r="33" spans="1:12" s="104" customFormat="1" ht="11.25">
      <c r="A33" s="91"/>
      <c r="B33" s="91"/>
      <c r="C33" s="180" t="s">
        <v>192</v>
      </c>
      <c r="D33" s="180" t="s">
        <v>195</v>
      </c>
      <c r="E33" s="181"/>
      <c r="F33" s="181">
        <v>17568</v>
      </c>
      <c r="G33" s="180"/>
      <c r="H33" s="181">
        <f>SUM(E33:G33)</f>
        <v>17568</v>
      </c>
      <c r="I33" s="181"/>
      <c r="J33" s="181"/>
      <c r="K33" s="180"/>
      <c r="L33" s="181">
        <f>SUM(H33:K33)</f>
        <v>17568</v>
      </c>
    </row>
    <row r="34" spans="1:12" s="104" customFormat="1" ht="11.25">
      <c r="A34" s="91"/>
      <c r="B34" s="91"/>
      <c r="C34" s="92" t="s">
        <v>193</v>
      </c>
      <c r="D34" s="93" t="s">
        <v>196</v>
      </c>
      <c r="E34" s="94"/>
      <c r="F34" s="94">
        <v>17481</v>
      </c>
      <c r="G34" s="94"/>
      <c r="H34" s="181">
        <f>SUM(E34:G34)</f>
        <v>17481</v>
      </c>
      <c r="I34" s="94"/>
      <c r="J34" s="94"/>
      <c r="K34" s="94"/>
      <c r="L34" s="181">
        <f>SUM(H34:K34)</f>
        <v>17481</v>
      </c>
    </row>
    <row r="35" spans="1:12" s="104" customFormat="1" ht="11.25">
      <c r="A35" s="91"/>
      <c r="B35" s="91"/>
      <c r="C35" s="92" t="s">
        <v>194</v>
      </c>
      <c r="D35" s="93" t="s">
        <v>197</v>
      </c>
      <c r="E35" s="94"/>
      <c r="F35" s="94">
        <v>8257</v>
      </c>
      <c r="G35" s="94"/>
      <c r="H35" s="181">
        <f>SUM(E35:G35)</f>
        <v>8257</v>
      </c>
      <c r="I35" s="94"/>
      <c r="J35" s="94"/>
      <c r="K35" s="94"/>
      <c r="L35" s="181">
        <f>SUM(H35:K35)</f>
        <v>8257</v>
      </c>
    </row>
    <row r="36" spans="1:12" s="104" customFormat="1" ht="11.25">
      <c r="A36" s="91"/>
      <c r="B36" s="91"/>
      <c r="C36" s="92" t="s">
        <v>45</v>
      </c>
      <c r="D36" s="93" t="s">
        <v>46</v>
      </c>
      <c r="E36" s="94"/>
      <c r="F36" s="94">
        <v>1000</v>
      </c>
      <c r="G36" s="94"/>
      <c r="H36" s="94">
        <f>SUM(E36:G36)</f>
        <v>1000</v>
      </c>
      <c r="I36" s="94"/>
      <c r="J36" s="94"/>
      <c r="K36" s="94"/>
      <c r="L36" s="181">
        <f>SUM(H36:K36)</f>
        <v>1000</v>
      </c>
    </row>
    <row r="37" spans="1:12" s="104" customFormat="1" ht="11.25">
      <c r="A37" s="87" t="s">
        <v>10</v>
      </c>
      <c r="B37" s="87" t="s">
        <v>47</v>
      </c>
      <c r="C37" s="88"/>
      <c r="D37" s="89" t="s">
        <v>48</v>
      </c>
      <c r="E37" s="100"/>
      <c r="F37" s="100"/>
      <c r="G37" s="100"/>
      <c r="H37" s="90">
        <f>SUM(E37:G37)</f>
        <v>0</v>
      </c>
      <c r="I37" s="100"/>
      <c r="J37" s="100"/>
      <c r="K37" s="100"/>
      <c r="L37" s="90">
        <f>SUM(I37:K37)</f>
        <v>0</v>
      </c>
    </row>
    <row r="38" spans="1:12" s="104" customFormat="1" ht="11.25">
      <c r="A38" s="87" t="s">
        <v>20</v>
      </c>
      <c r="B38" s="87" t="s">
        <v>49</v>
      </c>
      <c r="C38" s="88"/>
      <c r="D38" s="89" t="s">
        <v>50</v>
      </c>
      <c r="E38" s="90">
        <f t="shared" ref="E38:L38" si="5">E39+E40</f>
        <v>0</v>
      </c>
      <c r="F38" s="90">
        <f t="shared" si="5"/>
        <v>0</v>
      </c>
      <c r="G38" s="90">
        <f t="shared" si="5"/>
        <v>0</v>
      </c>
      <c r="H38" s="90">
        <f t="shared" si="5"/>
        <v>0</v>
      </c>
      <c r="I38" s="90">
        <f t="shared" si="5"/>
        <v>0</v>
      </c>
      <c r="J38" s="90">
        <f t="shared" si="5"/>
        <v>0</v>
      </c>
      <c r="K38" s="90">
        <f t="shared" si="5"/>
        <v>0</v>
      </c>
      <c r="L38" s="90">
        <f t="shared" si="5"/>
        <v>0</v>
      </c>
    </row>
    <row r="39" spans="1:12" s="104" customFormat="1" ht="11.25">
      <c r="A39" s="91"/>
      <c r="B39" s="91"/>
      <c r="C39" s="92" t="s">
        <v>105</v>
      </c>
      <c r="D39" s="93" t="s">
        <v>106</v>
      </c>
      <c r="E39" s="94"/>
      <c r="F39" s="94"/>
      <c r="G39" s="94"/>
      <c r="H39" s="94">
        <f>SUM(E39:G39)</f>
        <v>0</v>
      </c>
      <c r="I39" s="94"/>
      <c r="J39" s="94"/>
      <c r="K39" s="94"/>
      <c r="L39" s="94">
        <f>SUM(I39:K39)</f>
        <v>0</v>
      </c>
    </row>
    <row r="40" spans="1:12" s="104" customFormat="1" ht="11.25">
      <c r="A40" s="91"/>
      <c r="B40" s="91"/>
      <c r="C40" s="92" t="s">
        <v>52</v>
      </c>
      <c r="D40" s="93" t="s">
        <v>51</v>
      </c>
      <c r="E40" s="94"/>
      <c r="F40" s="94"/>
      <c r="G40" s="94"/>
      <c r="H40" s="94">
        <f>SUM(E40:G40)</f>
        <v>0</v>
      </c>
      <c r="I40" s="94"/>
      <c r="J40" s="94"/>
      <c r="K40" s="94"/>
      <c r="L40" s="94">
        <f>SUM(I40:K40)</f>
        <v>0</v>
      </c>
    </row>
    <row r="41" spans="1:12" s="104" customFormat="1" ht="11.25">
      <c r="A41" s="87" t="s">
        <v>11</v>
      </c>
      <c r="B41" s="87" t="s">
        <v>53</v>
      </c>
      <c r="C41" s="88"/>
      <c r="D41" s="89" t="s">
        <v>54</v>
      </c>
      <c r="E41" s="90">
        <f t="shared" ref="E41:K41" si="6">E42+E43</f>
        <v>0</v>
      </c>
      <c r="F41" s="90">
        <f t="shared" si="6"/>
        <v>13050</v>
      </c>
      <c r="G41" s="90">
        <f t="shared" si="6"/>
        <v>0</v>
      </c>
      <c r="H41" s="90">
        <f t="shared" si="6"/>
        <v>13050</v>
      </c>
      <c r="I41" s="90">
        <f t="shared" si="6"/>
        <v>0</v>
      </c>
      <c r="J41" s="90">
        <f t="shared" si="6"/>
        <v>0</v>
      </c>
      <c r="K41" s="90">
        <f t="shared" si="6"/>
        <v>0</v>
      </c>
      <c r="L41" s="90">
        <f>SUM(H41:K41)</f>
        <v>13050</v>
      </c>
    </row>
    <row r="42" spans="1:12" s="104" customFormat="1" ht="11.25">
      <c r="A42" s="91"/>
      <c r="B42" s="91"/>
      <c r="C42" s="92" t="s">
        <v>105</v>
      </c>
      <c r="D42" s="93" t="s">
        <v>107</v>
      </c>
      <c r="E42" s="94"/>
      <c r="F42" s="94"/>
      <c r="G42" s="94"/>
      <c r="H42" s="94">
        <f>SUM(E42:G42)</f>
        <v>0</v>
      </c>
      <c r="I42" s="94"/>
      <c r="J42" s="94"/>
      <c r="K42" s="94"/>
      <c r="L42" s="94">
        <f>SUM(I42:K42)</f>
        <v>0</v>
      </c>
    </row>
    <row r="43" spans="1:12" s="104" customFormat="1" ht="11.25">
      <c r="A43" s="91"/>
      <c r="B43" s="91"/>
      <c r="C43" s="92" t="s">
        <v>55</v>
      </c>
      <c r="D43" s="93" t="s">
        <v>56</v>
      </c>
      <c r="E43" s="94"/>
      <c r="F43" s="94">
        <v>13050</v>
      </c>
      <c r="G43" s="94"/>
      <c r="H43" s="94">
        <f>SUM(E43:G43)</f>
        <v>13050</v>
      </c>
      <c r="I43" s="94"/>
      <c r="J43" s="94"/>
      <c r="K43" s="94"/>
      <c r="L43" s="94">
        <f>SUM(H43:K43)</f>
        <v>13050</v>
      </c>
    </row>
    <row r="44" spans="1:12" s="104" customFormat="1" ht="11.25">
      <c r="A44" s="87" t="s">
        <v>12</v>
      </c>
      <c r="B44" s="87" t="s">
        <v>57</v>
      </c>
      <c r="C44" s="88"/>
      <c r="D44" s="89" t="s">
        <v>58</v>
      </c>
      <c r="E44" s="90">
        <f>E45</f>
        <v>0</v>
      </c>
      <c r="F44" s="90">
        <f>F45</f>
        <v>240000</v>
      </c>
      <c r="G44" s="90">
        <f>G45</f>
        <v>0</v>
      </c>
      <c r="H44" s="90">
        <f>SUM(E44:G44)</f>
        <v>240000</v>
      </c>
      <c r="I44" s="90">
        <f>I45</f>
        <v>0</v>
      </c>
      <c r="J44" s="90">
        <f>J45</f>
        <v>-16384</v>
      </c>
      <c r="K44" s="90">
        <f>K45</f>
        <v>0</v>
      </c>
      <c r="L44" s="90">
        <f>SUM(H44:K44)</f>
        <v>223616</v>
      </c>
    </row>
    <row r="45" spans="1:12" s="105" customFormat="1" ht="22.5">
      <c r="A45" s="91"/>
      <c r="B45" s="91"/>
      <c r="C45" s="92" t="s">
        <v>59</v>
      </c>
      <c r="D45" s="93" t="s">
        <v>60</v>
      </c>
      <c r="E45" s="94"/>
      <c r="F45" s="94">
        <v>240000</v>
      </c>
      <c r="G45" s="94"/>
      <c r="H45" s="94">
        <f>SUM(E45:G45)</f>
        <v>240000</v>
      </c>
      <c r="I45" s="94"/>
      <c r="J45" s="94">
        <v>-16384</v>
      </c>
      <c r="K45" s="94"/>
      <c r="L45" s="94">
        <f>SUM(H45:K45)</f>
        <v>223616</v>
      </c>
    </row>
    <row r="46" spans="1:12" s="86" customFormat="1" ht="11.25">
      <c r="A46" s="87"/>
      <c r="B46" s="87"/>
      <c r="C46" s="88"/>
      <c r="D46" s="89" t="s">
        <v>13</v>
      </c>
      <c r="E46" s="90">
        <f>E6+E14+E20+E32+E37+E38+E41+E44</f>
        <v>521483</v>
      </c>
      <c r="F46" s="90">
        <f>F6+F14+F20+F32+F37+F38+F41+F44</f>
        <v>351314</v>
      </c>
      <c r="G46" s="90">
        <f>G6+G14+G20+G32+G37+G38+G41+G44</f>
        <v>0</v>
      </c>
      <c r="H46" s="90">
        <f>SUM(E46:G46)</f>
        <v>872797</v>
      </c>
      <c r="I46" s="90">
        <f>I6+I14+I20+I32+I37+I38+I41+I44</f>
        <v>2853</v>
      </c>
      <c r="J46" s="90">
        <f>J6+J14+J20+J32+J37+J38+J41+J44</f>
        <v>145299</v>
      </c>
      <c r="K46" s="90">
        <f>K6+K14+K20+K32+K37+K38+K41+K44</f>
        <v>0</v>
      </c>
      <c r="L46" s="90">
        <f>SUM(H46:K46)</f>
        <v>1020949</v>
      </c>
    </row>
    <row r="47" spans="1:12" s="9" customFormat="1">
      <c r="A47" s="23"/>
      <c r="B47" s="23"/>
      <c r="C47" s="23"/>
      <c r="D47" s="25"/>
      <c r="E47" s="160"/>
      <c r="F47" s="160"/>
      <c r="G47" s="160"/>
      <c r="H47" s="160"/>
      <c r="I47" s="160"/>
      <c r="J47" s="160"/>
      <c r="K47" s="160"/>
      <c r="L47" s="160"/>
    </row>
    <row r="48" spans="1:12" s="9" customFormat="1">
      <c r="A48" s="242" t="s">
        <v>142</v>
      </c>
      <c r="B48" s="242"/>
      <c r="C48" s="242"/>
      <c r="D48" s="242"/>
      <c r="E48" s="52"/>
      <c r="F48" s="51"/>
      <c r="I48" s="52"/>
      <c r="J48" s="51"/>
    </row>
    <row r="49" spans="1:12" s="86" customFormat="1" ht="45">
      <c r="A49" s="83" t="s">
        <v>18</v>
      </c>
      <c r="B49" s="83" t="s">
        <v>19</v>
      </c>
      <c r="C49" s="83" t="s">
        <v>16</v>
      </c>
      <c r="D49" s="83" t="s">
        <v>17</v>
      </c>
      <c r="E49" s="84" t="s">
        <v>189</v>
      </c>
      <c r="F49" s="84" t="s">
        <v>190</v>
      </c>
      <c r="G49" s="84" t="s">
        <v>191</v>
      </c>
      <c r="H49" s="84" t="s">
        <v>2</v>
      </c>
      <c r="I49" s="84" t="s">
        <v>189</v>
      </c>
      <c r="J49" s="84" t="s">
        <v>190</v>
      </c>
      <c r="K49" s="84" t="s">
        <v>191</v>
      </c>
      <c r="L49" s="84" t="s">
        <v>272</v>
      </c>
    </row>
    <row r="50" spans="1:12" s="86" customFormat="1" ht="22.5">
      <c r="A50" s="96" t="s">
        <v>6</v>
      </c>
      <c r="B50" s="96" t="s">
        <v>35</v>
      </c>
      <c r="C50" s="97"/>
      <c r="D50" s="98" t="s">
        <v>36</v>
      </c>
      <c r="E50" s="99">
        <f>E51</f>
        <v>4627</v>
      </c>
      <c r="F50" s="99">
        <f>F51</f>
        <v>3350</v>
      </c>
      <c r="G50" s="99">
        <f>G51</f>
        <v>0</v>
      </c>
      <c r="H50" s="99">
        <f t="shared" ref="H50:H57" si="7">SUM(E50:G50)</f>
        <v>7977</v>
      </c>
      <c r="I50" s="99">
        <f>I51</f>
        <v>0</v>
      </c>
      <c r="J50" s="99">
        <f>J51</f>
        <v>0</v>
      </c>
      <c r="K50" s="99">
        <f>K51</f>
        <v>0</v>
      </c>
      <c r="L50" s="99">
        <f>SUM(H50:K50)</f>
        <v>7977</v>
      </c>
    </row>
    <row r="51" spans="1:12" s="86" customFormat="1" ht="22.5">
      <c r="A51" s="91"/>
      <c r="B51" s="91"/>
      <c r="C51" s="92" t="s">
        <v>68</v>
      </c>
      <c r="D51" s="93" t="s">
        <v>69</v>
      </c>
      <c r="E51" s="94">
        <v>4627</v>
      </c>
      <c r="F51" s="94">
        <v>3350</v>
      </c>
      <c r="G51" s="94"/>
      <c r="H51" s="94">
        <f t="shared" si="7"/>
        <v>7977</v>
      </c>
      <c r="I51" s="94"/>
      <c r="J51" s="94"/>
      <c r="K51" s="94"/>
      <c r="L51" s="99">
        <f t="shared" ref="L51:L56" si="8">SUM(H51:K51)</f>
        <v>7977</v>
      </c>
    </row>
    <row r="52" spans="1:12" s="86" customFormat="1" ht="11.25">
      <c r="A52" s="96" t="s">
        <v>9</v>
      </c>
      <c r="B52" s="96" t="s">
        <v>43</v>
      </c>
      <c r="C52" s="97"/>
      <c r="D52" s="98" t="s">
        <v>44</v>
      </c>
      <c r="E52" s="99">
        <f>E53+E54</f>
        <v>318</v>
      </c>
      <c r="F52" s="99"/>
      <c r="G52" s="99"/>
      <c r="H52" s="99">
        <f t="shared" si="7"/>
        <v>318</v>
      </c>
      <c r="I52" s="99">
        <f>I53+I54</f>
        <v>0</v>
      </c>
      <c r="J52" s="99"/>
      <c r="K52" s="99"/>
      <c r="L52" s="99">
        <f t="shared" si="8"/>
        <v>318</v>
      </c>
    </row>
    <row r="53" spans="1:12" s="86" customFormat="1" ht="11.25">
      <c r="A53" s="96"/>
      <c r="B53" s="96"/>
      <c r="C53" s="92" t="s">
        <v>192</v>
      </c>
      <c r="D53" s="93" t="s">
        <v>261</v>
      </c>
      <c r="E53" s="94">
        <v>250</v>
      </c>
      <c r="F53" s="94"/>
      <c r="G53" s="94"/>
      <c r="H53" s="94">
        <f t="shared" si="7"/>
        <v>250</v>
      </c>
      <c r="I53" s="94"/>
      <c r="J53" s="94"/>
      <c r="K53" s="94"/>
      <c r="L53" s="99">
        <f t="shared" si="8"/>
        <v>250</v>
      </c>
    </row>
    <row r="54" spans="1:12" s="86" customFormat="1" ht="11.25">
      <c r="A54" s="96"/>
      <c r="B54" s="96"/>
      <c r="C54" s="92" t="s">
        <v>194</v>
      </c>
      <c r="D54" s="93" t="s">
        <v>262</v>
      </c>
      <c r="E54" s="94">
        <v>68</v>
      </c>
      <c r="F54" s="94"/>
      <c r="G54" s="94"/>
      <c r="H54" s="94">
        <f t="shared" si="7"/>
        <v>68</v>
      </c>
      <c r="I54" s="94"/>
      <c r="J54" s="94"/>
      <c r="K54" s="94"/>
      <c r="L54" s="99">
        <f t="shared" si="8"/>
        <v>68</v>
      </c>
    </row>
    <row r="55" spans="1:12" s="86" customFormat="1" ht="11.25">
      <c r="A55" s="96" t="s">
        <v>12</v>
      </c>
      <c r="B55" s="96" t="s">
        <v>57</v>
      </c>
      <c r="C55" s="97"/>
      <c r="D55" s="98" t="s">
        <v>58</v>
      </c>
      <c r="E55" s="99">
        <f>E56</f>
        <v>0</v>
      </c>
      <c r="F55" s="99"/>
      <c r="G55" s="99">
        <f>G56</f>
        <v>0</v>
      </c>
      <c r="H55" s="99">
        <f t="shared" si="7"/>
        <v>0</v>
      </c>
      <c r="I55" s="99">
        <f>I56</f>
        <v>0</v>
      </c>
      <c r="J55" s="99">
        <f>J56</f>
        <v>1961</v>
      </c>
      <c r="K55" s="99">
        <f>K56</f>
        <v>0</v>
      </c>
      <c r="L55" s="99">
        <f>L56</f>
        <v>1961</v>
      </c>
    </row>
    <row r="56" spans="1:12" s="86" customFormat="1" ht="22.5">
      <c r="A56" s="91"/>
      <c r="B56" s="91"/>
      <c r="C56" s="92" t="s">
        <v>59</v>
      </c>
      <c r="D56" s="93" t="s">
        <v>60</v>
      </c>
      <c r="E56" s="94"/>
      <c r="F56" s="94"/>
      <c r="G56" s="94"/>
      <c r="H56" s="94">
        <f t="shared" si="7"/>
        <v>0</v>
      </c>
      <c r="I56" s="94"/>
      <c r="J56" s="94">
        <v>1961</v>
      </c>
      <c r="K56" s="94"/>
      <c r="L56" s="99">
        <f t="shared" si="8"/>
        <v>1961</v>
      </c>
    </row>
    <row r="57" spans="1:12" s="86" customFormat="1" ht="11.25">
      <c r="A57" s="87"/>
      <c r="B57" s="87"/>
      <c r="C57" s="88"/>
      <c r="D57" s="89" t="s">
        <v>13</v>
      </c>
      <c r="E57" s="90">
        <f>E50+E55+E52</f>
        <v>4945</v>
      </c>
      <c r="F57" s="90">
        <f>F50+F55</f>
        <v>3350</v>
      </c>
      <c r="G57" s="90">
        <f>G50+G55</f>
        <v>0</v>
      </c>
      <c r="H57" s="90">
        <f t="shared" si="7"/>
        <v>8295</v>
      </c>
      <c r="I57" s="90">
        <f>I50+I55+I52</f>
        <v>0</v>
      </c>
      <c r="J57" s="90">
        <f>J50+J55</f>
        <v>1961</v>
      </c>
      <c r="K57" s="90">
        <f>K50+K55</f>
        <v>0</v>
      </c>
      <c r="L57" s="90">
        <f>SUM(H57:K57)</f>
        <v>10256</v>
      </c>
    </row>
    <row r="58" spans="1:12">
      <c r="A58" s="161"/>
      <c r="B58" s="161"/>
      <c r="C58" s="161"/>
      <c r="D58" s="21"/>
      <c r="E58" s="162"/>
      <c r="F58" s="162"/>
      <c r="G58" s="162"/>
      <c r="H58" s="162"/>
      <c r="I58" s="162"/>
      <c r="J58" s="162"/>
      <c r="K58" s="162"/>
      <c r="L58" s="162"/>
    </row>
    <row r="59" spans="1:12" ht="12.75">
      <c r="A59" s="242" t="s">
        <v>126</v>
      </c>
      <c r="B59" s="242"/>
      <c r="C59" s="242"/>
      <c r="D59" s="242"/>
      <c r="E59" s="15"/>
      <c r="F59" s="7"/>
      <c r="G59"/>
      <c r="H59"/>
      <c r="I59" s="15"/>
      <c r="J59" s="7"/>
      <c r="K59"/>
      <c r="L59"/>
    </row>
    <row r="60" spans="1:12" ht="45">
      <c r="A60" s="83" t="s">
        <v>18</v>
      </c>
      <c r="B60" s="83" t="s">
        <v>19</v>
      </c>
      <c r="C60" s="83" t="s">
        <v>16</v>
      </c>
      <c r="D60" s="83" t="s">
        <v>17</v>
      </c>
      <c r="E60" s="84" t="s">
        <v>189</v>
      </c>
      <c r="F60" s="84" t="s">
        <v>190</v>
      </c>
      <c r="G60" s="84" t="s">
        <v>191</v>
      </c>
      <c r="H60" s="84" t="s">
        <v>2</v>
      </c>
      <c r="I60" s="84" t="s">
        <v>189</v>
      </c>
      <c r="J60" s="84" t="s">
        <v>190</v>
      </c>
      <c r="K60" s="84" t="s">
        <v>191</v>
      </c>
      <c r="L60" s="84" t="s">
        <v>272</v>
      </c>
    </row>
    <row r="61" spans="1:12" ht="12.75">
      <c r="A61" s="96" t="s">
        <v>9</v>
      </c>
      <c r="B61" s="96" t="s">
        <v>43</v>
      </c>
      <c r="C61" s="97"/>
      <c r="D61" s="98" t="s">
        <v>44</v>
      </c>
      <c r="E61" s="99">
        <f>E63+E65+E67</f>
        <v>79256</v>
      </c>
      <c r="F61" s="99">
        <f>F62+F63+F64+F65+F66</f>
        <v>7683</v>
      </c>
      <c r="G61" s="99"/>
      <c r="H61" s="99">
        <f t="shared" ref="H61:H66" si="9">SUM(E61:G61)</f>
        <v>86939</v>
      </c>
      <c r="I61" s="99">
        <f>I63+I65+I67</f>
        <v>752</v>
      </c>
      <c r="J61" s="99">
        <f>J62+J63+J64+J65+J66</f>
        <v>914</v>
      </c>
      <c r="K61" s="99"/>
      <c r="L61" s="99">
        <f>SUM(H61:K61)</f>
        <v>88605</v>
      </c>
    </row>
    <row r="62" spans="1:12" ht="12.75">
      <c r="A62" s="96"/>
      <c r="B62" s="96"/>
      <c r="C62" s="92" t="s">
        <v>198</v>
      </c>
      <c r="D62" s="93" t="s">
        <v>199</v>
      </c>
      <c r="E62" s="94"/>
      <c r="F62" s="94">
        <v>250</v>
      </c>
      <c r="G62" s="94"/>
      <c r="H62" s="94">
        <f t="shared" si="9"/>
        <v>250</v>
      </c>
      <c r="I62" s="94"/>
      <c r="J62" s="94">
        <v>720</v>
      </c>
      <c r="K62" s="94"/>
      <c r="L62" s="99">
        <f t="shared" ref="L62:L69" si="10">SUM(H62:K62)</f>
        <v>970</v>
      </c>
    </row>
    <row r="63" spans="1:12" ht="12.75">
      <c r="A63" s="96"/>
      <c r="B63" s="96"/>
      <c r="C63" s="92" t="s">
        <v>192</v>
      </c>
      <c r="D63" s="93" t="s">
        <v>195</v>
      </c>
      <c r="E63" s="94">
        <v>67941</v>
      </c>
      <c r="F63" s="94">
        <v>3839</v>
      </c>
      <c r="G63" s="94"/>
      <c r="H63" s="94">
        <f t="shared" si="9"/>
        <v>71780</v>
      </c>
      <c r="I63" s="94">
        <v>592</v>
      </c>
      <c r="J63" s="94"/>
      <c r="K63" s="94"/>
      <c r="L63" s="99">
        <f t="shared" si="10"/>
        <v>72372</v>
      </c>
    </row>
    <row r="64" spans="1:12" ht="12.75">
      <c r="A64" s="96"/>
      <c r="B64" s="96"/>
      <c r="C64" s="92" t="s">
        <v>192</v>
      </c>
      <c r="D64" s="93" t="s">
        <v>200</v>
      </c>
      <c r="E64" s="94"/>
      <c r="F64" s="94">
        <v>2490</v>
      </c>
      <c r="G64" s="94"/>
      <c r="H64" s="94">
        <f t="shared" si="9"/>
        <v>2490</v>
      </c>
      <c r="I64" s="94"/>
      <c r="J64" s="94"/>
      <c r="K64" s="94"/>
      <c r="L64" s="99">
        <f t="shared" si="10"/>
        <v>2490</v>
      </c>
    </row>
    <row r="65" spans="1:12" ht="12.75">
      <c r="A65" s="96"/>
      <c r="B65" s="96"/>
      <c r="C65" s="92" t="s">
        <v>194</v>
      </c>
      <c r="D65" s="93" t="s">
        <v>197</v>
      </c>
      <c r="E65" s="94">
        <v>9935</v>
      </c>
      <c r="F65" s="94">
        <v>1104</v>
      </c>
      <c r="G65" s="94"/>
      <c r="H65" s="94">
        <f t="shared" si="9"/>
        <v>11039</v>
      </c>
      <c r="I65" s="94">
        <v>160</v>
      </c>
      <c r="J65" s="94">
        <v>194</v>
      </c>
      <c r="K65" s="94"/>
      <c r="L65" s="99">
        <f t="shared" si="10"/>
        <v>11393</v>
      </c>
    </row>
    <row r="66" spans="1:12" ht="12.75">
      <c r="A66" s="96"/>
      <c r="B66" s="96"/>
      <c r="C66" s="92" t="s">
        <v>45</v>
      </c>
      <c r="D66" s="93" t="s">
        <v>201</v>
      </c>
      <c r="E66" s="94"/>
      <c r="F66" s="94"/>
      <c r="G66" s="94"/>
      <c r="H66" s="94">
        <f t="shared" si="9"/>
        <v>0</v>
      </c>
      <c r="I66" s="94"/>
      <c r="J66" s="94"/>
      <c r="K66" s="94"/>
      <c r="L66" s="99">
        <f t="shared" si="10"/>
        <v>0</v>
      </c>
    </row>
    <row r="67" spans="1:12" ht="12.75">
      <c r="A67" s="96"/>
      <c r="B67" s="96"/>
      <c r="C67" s="92"/>
      <c r="D67" s="93" t="s">
        <v>264</v>
      </c>
      <c r="E67" s="94">
        <v>1380</v>
      </c>
      <c r="F67" s="94"/>
      <c r="G67" s="94"/>
      <c r="H67" s="94"/>
      <c r="I67" s="94"/>
      <c r="J67" s="94"/>
      <c r="K67" s="94"/>
      <c r="L67" s="99">
        <f t="shared" si="10"/>
        <v>0</v>
      </c>
    </row>
    <row r="68" spans="1:12" ht="12.75">
      <c r="A68" s="96" t="s">
        <v>12</v>
      </c>
      <c r="B68" s="96" t="s">
        <v>57</v>
      </c>
      <c r="C68" s="97"/>
      <c r="D68" s="98" t="s">
        <v>58</v>
      </c>
      <c r="E68" s="99">
        <f>E69</f>
        <v>0</v>
      </c>
      <c r="F68" s="99">
        <f>F69</f>
        <v>7000</v>
      </c>
      <c r="G68" s="99">
        <f>G69</f>
        <v>0</v>
      </c>
      <c r="H68" s="99">
        <f>SUM(E68:G68)</f>
        <v>7000</v>
      </c>
      <c r="I68" s="99">
        <f>I69</f>
        <v>1666</v>
      </c>
      <c r="J68" s="99">
        <f>J69</f>
        <v>0</v>
      </c>
      <c r="K68" s="99">
        <f>K69</f>
        <v>0</v>
      </c>
      <c r="L68" s="99">
        <f t="shared" si="10"/>
        <v>8666</v>
      </c>
    </row>
    <row r="69" spans="1:12" ht="22.5">
      <c r="A69" s="91"/>
      <c r="B69" s="91"/>
      <c r="C69" s="92" t="s">
        <v>59</v>
      </c>
      <c r="D69" s="93" t="s">
        <v>60</v>
      </c>
      <c r="E69" s="94"/>
      <c r="F69" s="94">
        <v>7000</v>
      </c>
      <c r="G69" s="94"/>
      <c r="H69" s="94">
        <f>SUM(E69:G69)</f>
        <v>7000</v>
      </c>
      <c r="I69" s="94">
        <v>1666</v>
      </c>
      <c r="J69" s="94"/>
      <c r="K69" s="94"/>
      <c r="L69" s="99">
        <f t="shared" si="10"/>
        <v>8666</v>
      </c>
    </row>
    <row r="70" spans="1:12" ht="12.75">
      <c r="A70" s="87"/>
      <c r="B70" s="87"/>
      <c r="C70" s="88"/>
      <c r="D70" s="89" t="s">
        <v>13</v>
      </c>
      <c r="E70" s="90">
        <f>E61+E68</f>
        <v>79256</v>
      </c>
      <c r="F70" s="90">
        <f>F61+F68</f>
        <v>14683</v>
      </c>
      <c r="G70" s="90">
        <f>G61+G68</f>
        <v>0</v>
      </c>
      <c r="H70" s="90">
        <f>SUM(E70:G70)</f>
        <v>93939</v>
      </c>
      <c r="I70" s="90">
        <f>I61+I68</f>
        <v>2418</v>
      </c>
      <c r="J70" s="90">
        <f>J61+J68</f>
        <v>914</v>
      </c>
      <c r="K70" s="90">
        <f>K61+K68</f>
        <v>0</v>
      </c>
      <c r="L70" s="90">
        <f>SUM(H70:K70)</f>
        <v>97271</v>
      </c>
    </row>
    <row r="71" spans="1:12">
      <c r="A71" s="161"/>
      <c r="B71" s="161"/>
      <c r="C71" s="161"/>
      <c r="D71" s="21"/>
      <c r="E71" s="162"/>
      <c r="F71" s="162"/>
      <c r="G71" s="162"/>
      <c r="H71" s="162"/>
      <c r="I71" s="162"/>
      <c r="J71" s="162"/>
      <c r="K71" s="162"/>
      <c r="L71" s="162"/>
    </row>
    <row r="72" spans="1:12" ht="12.75">
      <c r="A72" s="242" t="s">
        <v>143</v>
      </c>
      <c r="B72" s="242"/>
      <c r="C72" s="242"/>
      <c r="D72" s="242"/>
      <c r="E72" s="15"/>
      <c r="F72" s="7"/>
      <c r="G72"/>
      <c r="H72"/>
      <c r="I72" s="15"/>
      <c r="J72" s="7"/>
      <c r="K72"/>
      <c r="L72"/>
    </row>
    <row r="73" spans="1:12" ht="45">
      <c r="A73" s="83" t="s">
        <v>18</v>
      </c>
      <c r="B73" s="83" t="s">
        <v>19</v>
      </c>
      <c r="C73" s="83" t="s">
        <v>16</v>
      </c>
      <c r="D73" s="83" t="s">
        <v>17</v>
      </c>
      <c r="E73" s="84" t="s">
        <v>189</v>
      </c>
      <c r="F73" s="84" t="s">
        <v>190</v>
      </c>
      <c r="G73" s="84" t="s">
        <v>191</v>
      </c>
      <c r="H73" s="84" t="s">
        <v>2</v>
      </c>
      <c r="I73" s="84" t="s">
        <v>189</v>
      </c>
      <c r="J73" s="84" t="s">
        <v>190</v>
      </c>
      <c r="K73" s="84" t="s">
        <v>191</v>
      </c>
      <c r="L73" s="84" t="s">
        <v>272</v>
      </c>
    </row>
    <row r="74" spans="1:12" ht="12.75">
      <c r="A74" s="96" t="s">
        <v>9</v>
      </c>
      <c r="B74" s="96" t="s">
        <v>43</v>
      </c>
      <c r="C74" s="97"/>
      <c r="D74" s="98" t="s">
        <v>44</v>
      </c>
      <c r="E74" s="99">
        <f>E75+E76</f>
        <v>609</v>
      </c>
      <c r="F74" s="99">
        <f>F75+F76</f>
        <v>400</v>
      </c>
      <c r="G74" s="99"/>
      <c r="H74" s="99">
        <f t="shared" ref="H74:H79" si="11">SUM(E74:G74)</f>
        <v>1009</v>
      </c>
      <c r="I74" s="99">
        <f>I75+I76</f>
        <v>0</v>
      </c>
      <c r="J74" s="99">
        <f>J75+J76</f>
        <v>0</v>
      </c>
      <c r="K74" s="99"/>
      <c r="L74" s="99">
        <f t="shared" ref="L74:L79" si="12">SUM(H74:K74)</f>
        <v>1009</v>
      </c>
    </row>
    <row r="75" spans="1:12" ht="12.75">
      <c r="A75" s="96"/>
      <c r="B75" s="96"/>
      <c r="C75" s="92" t="s">
        <v>192</v>
      </c>
      <c r="D75" s="93" t="s">
        <v>195</v>
      </c>
      <c r="E75" s="94">
        <v>480</v>
      </c>
      <c r="F75" s="94">
        <v>315</v>
      </c>
      <c r="G75" s="94"/>
      <c r="H75" s="94">
        <f t="shared" si="11"/>
        <v>795</v>
      </c>
      <c r="I75" s="94"/>
      <c r="J75" s="94"/>
      <c r="K75" s="94"/>
      <c r="L75" s="99">
        <f t="shared" si="12"/>
        <v>795</v>
      </c>
    </row>
    <row r="76" spans="1:12" ht="12.75">
      <c r="A76" s="96"/>
      <c r="B76" s="96"/>
      <c r="C76" s="92" t="s">
        <v>202</v>
      </c>
      <c r="D76" s="93" t="s">
        <v>197</v>
      </c>
      <c r="E76" s="94">
        <v>129</v>
      </c>
      <c r="F76" s="94">
        <v>85</v>
      </c>
      <c r="G76" s="94"/>
      <c r="H76" s="94">
        <f t="shared" si="11"/>
        <v>214</v>
      </c>
      <c r="I76" s="94"/>
      <c r="J76" s="94"/>
      <c r="K76" s="94"/>
      <c r="L76" s="99">
        <f t="shared" si="12"/>
        <v>214</v>
      </c>
    </row>
    <row r="77" spans="1:12" ht="12.75">
      <c r="A77" s="96" t="s">
        <v>12</v>
      </c>
      <c r="B77" s="96" t="s">
        <v>57</v>
      </c>
      <c r="C77" s="97"/>
      <c r="D77" s="98" t="s">
        <v>58</v>
      </c>
      <c r="E77" s="99"/>
      <c r="F77" s="99">
        <f t="shared" ref="F77:L77" si="13">F78</f>
        <v>135</v>
      </c>
      <c r="G77" s="99">
        <f t="shared" si="13"/>
        <v>0</v>
      </c>
      <c r="H77" s="99">
        <f t="shared" si="13"/>
        <v>135</v>
      </c>
      <c r="I77" s="99">
        <f t="shared" si="13"/>
        <v>33</v>
      </c>
      <c r="J77" s="99">
        <f t="shared" si="13"/>
        <v>598</v>
      </c>
      <c r="K77" s="99">
        <f t="shared" si="13"/>
        <v>0</v>
      </c>
      <c r="L77" s="99">
        <f t="shared" si="13"/>
        <v>766</v>
      </c>
    </row>
    <row r="78" spans="1:12" ht="22.5">
      <c r="A78" s="91"/>
      <c r="B78" s="91"/>
      <c r="C78" s="92" t="s">
        <v>59</v>
      </c>
      <c r="D78" s="93" t="s">
        <v>60</v>
      </c>
      <c r="E78" s="94"/>
      <c r="F78" s="94">
        <v>135</v>
      </c>
      <c r="G78" s="94"/>
      <c r="H78" s="94">
        <f t="shared" si="11"/>
        <v>135</v>
      </c>
      <c r="I78" s="94">
        <v>33</v>
      </c>
      <c r="J78" s="94">
        <v>598</v>
      </c>
      <c r="K78" s="94"/>
      <c r="L78" s="99">
        <f t="shared" si="12"/>
        <v>766</v>
      </c>
    </row>
    <row r="79" spans="1:12" ht="12.75">
      <c r="A79" s="87"/>
      <c r="B79" s="87"/>
      <c r="C79" s="88"/>
      <c r="D79" s="89" t="s">
        <v>13</v>
      </c>
      <c r="E79" s="90">
        <f>E74+E77</f>
        <v>609</v>
      </c>
      <c r="F79" s="90">
        <f>F74+F77</f>
        <v>535</v>
      </c>
      <c r="G79" s="90">
        <f>G74+G77</f>
        <v>0</v>
      </c>
      <c r="H79" s="90">
        <f t="shared" si="11"/>
        <v>1144</v>
      </c>
      <c r="I79" s="90">
        <f>I74+I77</f>
        <v>33</v>
      </c>
      <c r="J79" s="90">
        <f>J74+J77</f>
        <v>598</v>
      </c>
      <c r="K79" s="90">
        <f>K74+K77</f>
        <v>0</v>
      </c>
      <c r="L79" s="90">
        <f t="shared" si="12"/>
        <v>1775</v>
      </c>
    </row>
    <row r="80" spans="1:12">
      <c r="A80" s="161"/>
      <c r="B80" s="161"/>
      <c r="C80" s="161"/>
      <c r="D80" s="21"/>
      <c r="E80" s="162"/>
      <c r="F80" s="162"/>
      <c r="G80" s="162"/>
      <c r="H80" s="162"/>
      <c r="I80" s="162"/>
      <c r="J80" s="162"/>
      <c r="K80" s="162"/>
      <c r="L80" s="162"/>
    </row>
    <row r="81" spans="1:12" ht="25.5">
      <c r="A81" s="108"/>
      <c r="B81" s="109" t="s">
        <v>35</v>
      </c>
      <c r="C81" s="108"/>
      <c r="D81" s="111" t="s">
        <v>36</v>
      </c>
      <c r="E81" s="110">
        <f t="shared" ref="E81:L81" si="14">E6+E50</f>
        <v>376264</v>
      </c>
      <c r="F81" s="110">
        <f t="shared" si="14"/>
        <v>5900</v>
      </c>
      <c r="G81" s="110">
        <f t="shared" si="14"/>
        <v>0</v>
      </c>
      <c r="H81" s="110">
        <f t="shared" si="14"/>
        <v>382164</v>
      </c>
      <c r="I81" s="110">
        <f t="shared" si="14"/>
        <v>2853</v>
      </c>
      <c r="J81" s="110">
        <f t="shared" si="14"/>
        <v>161683</v>
      </c>
      <c r="K81" s="110">
        <f t="shared" si="14"/>
        <v>0</v>
      </c>
      <c r="L81" s="110">
        <f t="shared" si="14"/>
        <v>546700</v>
      </c>
    </row>
    <row r="82" spans="1:12" ht="25.5">
      <c r="A82" s="108"/>
      <c r="B82" s="109" t="s">
        <v>38</v>
      </c>
      <c r="C82" s="108"/>
      <c r="D82" s="111" t="s">
        <v>37</v>
      </c>
      <c r="E82" s="110">
        <f>E14</f>
        <v>0</v>
      </c>
      <c r="F82" s="110">
        <f>F14</f>
        <v>51408</v>
      </c>
      <c r="G82" s="110">
        <f t="shared" ref="G82:L82" si="15">G14</f>
        <v>0</v>
      </c>
      <c r="H82" s="110">
        <f t="shared" si="15"/>
        <v>51408</v>
      </c>
      <c r="I82" s="110">
        <f t="shared" si="15"/>
        <v>0</v>
      </c>
      <c r="J82" s="110">
        <f t="shared" si="15"/>
        <v>0</v>
      </c>
      <c r="K82" s="110">
        <f t="shared" si="15"/>
        <v>0</v>
      </c>
      <c r="L82" s="110">
        <f t="shared" si="15"/>
        <v>51408</v>
      </c>
    </row>
    <row r="83" spans="1:12" ht="12.75">
      <c r="A83" s="108"/>
      <c r="B83" s="109" t="s">
        <v>41</v>
      </c>
      <c r="C83" s="108"/>
      <c r="D83" s="111" t="s">
        <v>42</v>
      </c>
      <c r="E83" s="110">
        <f t="shared" ref="E83:L83" si="16">E20</f>
        <v>149846</v>
      </c>
      <c r="F83" s="110">
        <f t="shared" si="16"/>
        <v>0</v>
      </c>
      <c r="G83" s="110">
        <f t="shared" si="16"/>
        <v>0</v>
      </c>
      <c r="H83" s="110">
        <f t="shared" si="16"/>
        <v>149846</v>
      </c>
      <c r="I83" s="110">
        <f t="shared" si="16"/>
        <v>0</v>
      </c>
      <c r="J83" s="110">
        <f t="shared" si="16"/>
        <v>0</v>
      </c>
      <c r="K83" s="110">
        <f t="shared" si="16"/>
        <v>0</v>
      </c>
      <c r="L83" s="110">
        <f t="shared" si="16"/>
        <v>149846</v>
      </c>
    </row>
    <row r="84" spans="1:12" ht="12.75">
      <c r="A84" s="108"/>
      <c r="B84" s="109" t="s">
        <v>43</v>
      </c>
      <c r="C84" s="108"/>
      <c r="D84" s="111" t="s">
        <v>44</v>
      </c>
      <c r="E84" s="110">
        <f t="shared" ref="E84:L84" si="17">E32+E61+E74+E52</f>
        <v>80183</v>
      </c>
      <c r="F84" s="110">
        <f t="shared" si="17"/>
        <v>52389</v>
      </c>
      <c r="G84" s="110">
        <f t="shared" si="17"/>
        <v>0</v>
      </c>
      <c r="H84" s="110">
        <f t="shared" si="17"/>
        <v>132572</v>
      </c>
      <c r="I84" s="110">
        <f t="shared" si="17"/>
        <v>752</v>
      </c>
      <c r="J84" s="110">
        <f t="shared" si="17"/>
        <v>914</v>
      </c>
      <c r="K84" s="110">
        <f t="shared" si="17"/>
        <v>0</v>
      </c>
      <c r="L84" s="110">
        <f t="shared" si="17"/>
        <v>134238</v>
      </c>
    </row>
    <row r="85" spans="1:12" ht="12.75">
      <c r="A85" s="108"/>
      <c r="B85" s="109" t="s">
        <v>47</v>
      </c>
      <c r="C85" s="108"/>
      <c r="D85" s="111" t="s">
        <v>48</v>
      </c>
      <c r="E85" s="110">
        <f t="shared" ref="E85:L86" si="18">E37</f>
        <v>0</v>
      </c>
      <c r="F85" s="110">
        <f t="shared" si="18"/>
        <v>0</v>
      </c>
      <c r="G85" s="110">
        <f t="shared" si="18"/>
        <v>0</v>
      </c>
      <c r="H85" s="110">
        <f t="shared" si="18"/>
        <v>0</v>
      </c>
      <c r="I85" s="110">
        <f t="shared" si="18"/>
        <v>0</v>
      </c>
      <c r="J85" s="110">
        <f t="shared" si="18"/>
        <v>0</v>
      </c>
      <c r="K85" s="110">
        <f t="shared" si="18"/>
        <v>0</v>
      </c>
      <c r="L85" s="110">
        <f t="shared" si="18"/>
        <v>0</v>
      </c>
    </row>
    <row r="86" spans="1:12" ht="12.75">
      <c r="A86" s="108"/>
      <c r="B86" s="109" t="s">
        <v>49</v>
      </c>
      <c r="C86" s="108"/>
      <c r="D86" s="111" t="s">
        <v>50</v>
      </c>
      <c r="E86" s="110">
        <f t="shared" si="18"/>
        <v>0</v>
      </c>
      <c r="F86" s="110">
        <f t="shared" si="18"/>
        <v>0</v>
      </c>
      <c r="G86" s="110">
        <f t="shared" si="18"/>
        <v>0</v>
      </c>
      <c r="H86" s="110">
        <f t="shared" si="18"/>
        <v>0</v>
      </c>
      <c r="I86" s="110">
        <f t="shared" si="18"/>
        <v>0</v>
      </c>
      <c r="J86" s="110">
        <f t="shared" si="18"/>
        <v>0</v>
      </c>
      <c r="K86" s="110">
        <f t="shared" si="18"/>
        <v>0</v>
      </c>
      <c r="L86" s="110">
        <f t="shared" si="18"/>
        <v>0</v>
      </c>
    </row>
    <row r="87" spans="1:12" ht="25.5">
      <c r="A87" s="108"/>
      <c r="B87" s="109" t="s">
        <v>53</v>
      </c>
      <c r="C87" s="108"/>
      <c r="D87" s="111" t="s">
        <v>54</v>
      </c>
      <c r="E87" s="110">
        <f t="shared" ref="E87:L87" si="19">E41</f>
        <v>0</v>
      </c>
      <c r="F87" s="110">
        <f t="shared" si="19"/>
        <v>13050</v>
      </c>
      <c r="G87" s="110">
        <f t="shared" si="19"/>
        <v>0</v>
      </c>
      <c r="H87" s="110">
        <f t="shared" si="19"/>
        <v>13050</v>
      </c>
      <c r="I87" s="110">
        <f t="shared" si="19"/>
        <v>0</v>
      </c>
      <c r="J87" s="110">
        <f t="shared" si="19"/>
        <v>0</v>
      </c>
      <c r="K87" s="110">
        <f t="shared" si="19"/>
        <v>0</v>
      </c>
      <c r="L87" s="110">
        <f t="shared" si="19"/>
        <v>13050</v>
      </c>
    </row>
    <row r="88" spans="1:12" ht="12.75">
      <c r="A88" s="108"/>
      <c r="B88" s="109" t="s">
        <v>57</v>
      </c>
      <c r="C88" s="108"/>
      <c r="D88" s="111" t="s">
        <v>58</v>
      </c>
      <c r="E88" s="110">
        <f t="shared" ref="E88:L88" si="20">E44+E55+E68+E77</f>
        <v>0</v>
      </c>
      <c r="F88" s="110">
        <f t="shared" si="20"/>
        <v>247135</v>
      </c>
      <c r="G88" s="110">
        <f t="shared" si="20"/>
        <v>0</v>
      </c>
      <c r="H88" s="110">
        <f t="shared" si="20"/>
        <v>247135</v>
      </c>
      <c r="I88" s="110">
        <f t="shared" si="20"/>
        <v>1699</v>
      </c>
      <c r="J88" s="110">
        <f t="shared" si="20"/>
        <v>-13825</v>
      </c>
      <c r="K88" s="110">
        <f t="shared" si="20"/>
        <v>0</v>
      </c>
      <c r="L88" s="110">
        <f t="shared" si="20"/>
        <v>235009</v>
      </c>
    </row>
    <row r="89" spans="1:12" ht="12.75">
      <c r="A89" s="112"/>
      <c r="B89" s="82"/>
      <c r="C89" s="112"/>
      <c r="D89" s="111" t="s">
        <v>144</v>
      </c>
      <c r="E89" s="110">
        <f t="shared" ref="E89:L89" si="21">SUM(E81:E88)</f>
        <v>606293</v>
      </c>
      <c r="F89" s="110">
        <f t="shared" si="21"/>
        <v>369882</v>
      </c>
      <c r="G89" s="110">
        <f t="shared" si="21"/>
        <v>0</v>
      </c>
      <c r="H89" s="110">
        <f t="shared" si="21"/>
        <v>976175</v>
      </c>
      <c r="I89" s="110">
        <f t="shared" si="21"/>
        <v>5304</v>
      </c>
      <c r="J89" s="110">
        <f t="shared" si="21"/>
        <v>148772</v>
      </c>
      <c r="K89" s="110">
        <f t="shared" si="21"/>
        <v>0</v>
      </c>
      <c r="L89" s="110">
        <f t="shared" si="21"/>
        <v>1130251</v>
      </c>
    </row>
  </sheetData>
  <mergeCells count="7">
    <mergeCell ref="A3:D3"/>
    <mergeCell ref="A1:L1"/>
    <mergeCell ref="A2:L2"/>
    <mergeCell ref="A59:D59"/>
    <mergeCell ref="A72:D72"/>
    <mergeCell ref="A4:D4"/>
    <mergeCell ref="A48:D48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&amp;L1/a melléklet a 1/2017 (I.27.) önk. rendelethez ezer Ft
&amp;R2. melléklet a 12./2017.(VI.16.) önk. rendelethez ezer Ft</oddHeader>
  </headerFooter>
  <rowBreaks count="1" manualBreakCount="1">
    <brk id="46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N111"/>
  <sheetViews>
    <sheetView view="pageLayout" topLeftCell="E1" zoomScaleNormal="85" workbookViewId="0">
      <selection activeCell="E26" sqref="E26"/>
    </sheetView>
  </sheetViews>
  <sheetFormatPr defaultRowHeight="15"/>
  <cols>
    <col min="1" max="1" width="7.140625" customWidth="1"/>
    <col min="2" max="3" width="8.42578125" customWidth="1"/>
    <col min="4" max="4" width="33.5703125" customWidth="1"/>
    <col min="5" max="5" width="13.85546875" customWidth="1"/>
    <col min="6" max="6" width="12.42578125" customWidth="1"/>
    <col min="7" max="7" width="11.7109375" customWidth="1"/>
    <col min="8" max="8" width="15.28515625" style="9" customWidth="1"/>
    <col min="9" max="9" width="13.85546875" customWidth="1"/>
    <col min="10" max="10" width="12.42578125" customWidth="1"/>
    <col min="11" max="11" width="11.7109375" customWidth="1"/>
    <col min="12" max="12" width="15.28515625" style="9" customWidth="1"/>
  </cols>
  <sheetData>
    <row r="1" spans="1:14" ht="15.75">
      <c r="A1" s="245" t="s">
        <v>203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4" ht="15.75">
      <c r="A2" s="246" t="s">
        <v>205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4" s="7" customFormat="1" ht="90">
      <c r="A3" s="22" t="s">
        <v>15</v>
      </c>
      <c r="B3" s="22" t="s">
        <v>16</v>
      </c>
      <c r="C3" s="22"/>
      <c r="D3" s="22" t="s">
        <v>17</v>
      </c>
      <c r="E3" s="148" t="s">
        <v>180</v>
      </c>
      <c r="F3" s="148" t="s">
        <v>181</v>
      </c>
      <c r="G3" s="148" t="s">
        <v>182</v>
      </c>
      <c r="H3" s="33" t="s">
        <v>2</v>
      </c>
      <c r="I3" s="148" t="s">
        <v>189</v>
      </c>
      <c r="J3" s="148" t="s">
        <v>190</v>
      </c>
      <c r="K3" s="148" t="s">
        <v>191</v>
      </c>
      <c r="L3" s="33" t="s">
        <v>2</v>
      </c>
    </row>
    <row r="4" spans="1:14" ht="12.75">
      <c r="A4" s="149" t="s">
        <v>6</v>
      </c>
      <c r="B4" s="149"/>
      <c r="C4" s="149"/>
      <c r="D4" s="149" t="s">
        <v>14</v>
      </c>
      <c r="E4" s="150">
        <f t="shared" ref="E4:L4" si="0">E5+E6+E7+E8+E9</f>
        <v>664394</v>
      </c>
      <c r="F4" s="150">
        <f t="shared" si="0"/>
        <v>267441</v>
      </c>
      <c r="G4" s="150">
        <f t="shared" si="0"/>
        <v>0</v>
      </c>
      <c r="H4" s="150">
        <f t="shared" si="0"/>
        <v>931835</v>
      </c>
      <c r="I4" s="150">
        <f t="shared" si="0"/>
        <v>6972</v>
      </c>
      <c r="J4" s="150">
        <f t="shared" si="0"/>
        <v>74019</v>
      </c>
      <c r="K4" s="150">
        <f t="shared" si="0"/>
        <v>0</v>
      </c>
      <c r="L4" s="150">
        <f t="shared" si="0"/>
        <v>1012826</v>
      </c>
    </row>
    <row r="5" spans="1:14" ht="12.75">
      <c r="A5" s="1"/>
      <c r="B5" s="6" t="s">
        <v>72</v>
      </c>
      <c r="C5" s="6"/>
      <c r="D5" s="20" t="s">
        <v>3</v>
      </c>
      <c r="E5" s="2">
        <v>163180</v>
      </c>
      <c r="F5" s="2">
        <v>66615</v>
      </c>
      <c r="G5" s="2"/>
      <c r="H5" s="46">
        <f>SUM(E5:G5)</f>
        <v>229795</v>
      </c>
      <c r="I5" s="2">
        <v>1222</v>
      </c>
      <c r="J5" s="2">
        <v>112960</v>
      </c>
      <c r="K5" s="2"/>
      <c r="L5" s="46">
        <f>SUM(H5:K5)</f>
        <v>343977</v>
      </c>
    </row>
    <row r="6" spans="1:14" ht="25.5">
      <c r="A6" s="1"/>
      <c r="B6" s="6" t="s">
        <v>74</v>
      </c>
      <c r="C6" s="6"/>
      <c r="D6" s="20" t="s">
        <v>73</v>
      </c>
      <c r="E6" s="2">
        <v>38062</v>
      </c>
      <c r="F6" s="2">
        <v>14259</v>
      </c>
      <c r="G6" s="2"/>
      <c r="H6" s="46">
        <f t="shared" ref="H6:H14" si="1">SUM(E6:G6)</f>
        <v>52321</v>
      </c>
      <c r="I6" s="2">
        <v>68</v>
      </c>
      <c r="J6" s="2">
        <v>12482</v>
      </c>
      <c r="K6" s="2"/>
      <c r="L6" s="46">
        <f t="shared" ref="L6:L14" si="2">SUM(H6:K6)</f>
        <v>64871</v>
      </c>
      <c r="N6" s="4"/>
    </row>
    <row r="7" spans="1:14" ht="12.75">
      <c r="A7" s="1"/>
      <c r="B7" s="6" t="s">
        <v>75</v>
      </c>
      <c r="C7" s="6"/>
      <c r="D7" s="20" t="s">
        <v>0</v>
      </c>
      <c r="E7" s="2">
        <v>126377</v>
      </c>
      <c r="F7" s="2">
        <v>135497</v>
      </c>
      <c r="G7" s="2"/>
      <c r="H7" s="46">
        <f t="shared" si="1"/>
        <v>261874</v>
      </c>
      <c r="I7" s="2">
        <v>3319</v>
      </c>
      <c r="J7" s="2">
        <v>30417</v>
      </c>
      <c r="K7" s="2"/>
      <c r="L7" s="46">
        <f t="shared" si="2"/>
        <v>295610</v>
      </c>
    </row>
    <row r="8" spans="1:14" ht="12.75">
      <c r="A8" s="1"/>
      <c r="B8" s="6" t="s">
        <v>76</v>
      </c>
      <c r="C8" s="6"/>
      <c r="D8" s="21" t="s">
        <v>81</v>
      </c>
      <c r="E8" s="2">
        <v>24584</v>
      </c>
      <c r="F8" s="2"/>
      <c r="G8" s="2"/>
      <c r="H8" s="46">
        <f t="shared" si="1"/>
        <v>24584</v>
      </c>
      <c r="I8" s="2"/>
      <c r="J8" s="2"/>
      <c r="K8" s="2"/>
      <c r="L8" s="46">
        <f t="shared" si="2"/>
        <v>24584</v>
      </c>
    </row>
    <row r="9" spans="1:14" ht="12.75">
      <c r="A9" s="1"/>
      <c r="B9" s="6" t="s">
        <v>77</v>
      </c>
      <c r="C9" s="6"/>
      <c r="D9" s="20" t="s">
        <v>82</v>
      </c>
      <c r="E9" s="2">
        <f>E10+E11+E14</f>
        <v>312191</v>
      </c>
      <c r="F9" s="2">
        <f>F10+F11+F14</f>
        <v>51070</v>
      </c>
      <c r="G9" s="2">
        <f>G10+G11+G14</f>
        <v>0</v>
      </c>
      <c r="H9" s="46">
        <f t="shared" si="1"/>
        <v>363261</v>
      </c>
      <c r="I9" s="2">
        <f>I10+I11+I12+I13+I14</f>
        <v>2363</v>
      </c>
      <c r="J9" s="2">
        <f>J10+J11+J12+J13+J14</f>
        <v>-81840</v>
      </c>
      <c r="K9" s="2">
        <f>K10+K11+K14</f>
        <v>0</v>
      </c>
      <c r="L9" s="46">
        <f t="shared" si="2"/>
        <v>283784</v>
      </c>
    </row>
    <row r="10" spans="1:14" ht="25.5">
      <c r="A10" s="1"/>
      <c r="B10" s="6"/>
      <c r="C10" s="6" t="s">
        <v>84</v>
      </c>
      <c r="D10" s="20" t="s">
        <v>83</v>
      </c>
      <c r="E10" s="2">
        <v>141523</v>
      </c>
      <c r="F10" s="2"/>
      <c r="G10" s="2"/>
      <c r="H10" s="46">
        <f t="shared" si="1"/>
        <v>141523</v>
      </c>
      <c r="I10" s="94"/>
      <c r="J10" s="94">
        <v>1354</v>
      </c>
      <c r="K10" s="2"/>
      <c r="L10" s="46">
        <f t="shared" si="2"/>
        <v>142877</v>
      </c>
    </row>
    <row r="11" spans="1:14" ht="25.5">
      <c r="A11" s="1"/>
      <c r="B11" s="6"/>
      <c r="C11" s="6" t="s">
        <v>86</v>
      </c>
      <c r="D11" s="21" t="s">
        <v>85</v>
      </c>
      <c r="E11" s="41">
        <v>10826</v>
      </c>
      <c r="F11" s="41">
        <v>6775</v>
      </c>
      <c r="G11" s="41"/>
      <c r="H11" s="46">
        <f t="shared" si="1"/>
        <v>17601</v>
      </c>
      <c r="I11" s="49"/>
      <c r="J11" s="49">
        <v>1481</v>
      </c>
      <c r="K11" s="41"/>
      <c r="L11" s="46">
        <f t="shared" si="2"/>
        <v>19082</v>
      </c>
    </row>
    <row r="12" spans="1:14" ht="12.75">
      <c r="A12" s="1"/>
      <c r="B12" s="6"/>
      <c r="C12" s="6"/>
      <c r="D12" s="21" t="s">
        <v>273</v>
      </c>
      <c r="E12" s="41"/>
      <c r="F12" s="41"/>
      <c r="G12" s="41"/>
      <c r="H12" s="46"/>
      <c r="I12" s="49"/>
      <c r="J12" s="49">
        <v>2819</v>
      </c>
      <c r="K12" s="41"/>
      <c r="L12" s="46">
        <f t="shared" si="2"/>
        <v>2819</v>
      </c>
    </row>
    <row r="13" spans="1:14" ht="25.5">
      <c r="A13" s="1"/>
      <c r="B13" s="6"/>
      <c r="C13" s="6"/>
      <c r="D13" s="21" t="s">
        <v>274</v>
      </c>
      <c r="E13" s="41"/>
      <c r="F13" s="41"/>
      <c r="G13" s="41"/>
      <c r="H13" s="46"/>
      <c r="I13" s="49">
        <v>706</v>
      </c>
      <c r="J13" s="49"/>
      <c r="K13" s="41"/>
      <c r="L13" s="46">
        <f t="shared" si="2"/>
        <v>706</v>
      </c>
    </row>
    <row r="14" spans="1:14" ht="12.75">
      <c r="A14" s="1"/>
      <c r="B14" s="6"/>
      <c r="C14" s="6" t="s">
        <v>87</v>
      </c>
      <c r="D14" s="21" t="s">
        <v>88</v>
      </c>
      <c r="E14" s="41">
        <v>159842</v>
      </c>
      <c r="F14" s="41">
        <v>44295</v>
      </c>
      <c r="G14" s="41"/>
      <c r="H14" s="46">
        <f t="shared" si="1"/>
        <v>204137</v>
      </c>
      <c r="I14" s="49">
        <v>1657</v>
      </c>
      <c r="J14" s="49">
        <v>-87494</v>
      </c>
      <c r="K14" s="41"/>
      <c r="L14" s="46">
        <f t="shared" si="2"/>
        <v>118300</v>
      </c>
    </row>
    <row r="15" spans="1:14" ht="12.75">
      <c r="A15" s="149" t="s">
        <v>7</v>
      </c>
      <c r="B15" s="152"/>
      <c r="C15" s="152"/>
      <c r="D15" s="153" t="s">
        <v>1</v>
      </c>
      <c r="E15" s="150">
        <f>E16+E17+E18+E20</f>
        <v>1253</v>
      </c>
      <c r="F15" s="150">
        <f>F16+F17+F18</f>
        <v>30990</v>
      </c>
      <c r="G15" s="150">
        <f>G16+G17+G18</f>
        <v>0</v>
      </c>
      <c r="H15" s="150">
        <f>H16+H17+H18</f>
        <v>32243</v>
      </c>
      <c r="I15" s="150">
        <f>I16+I17+I18+I20</f>
        <v>300</v>
      </c>
      <c r="J15" s="150">
        <f>J16+J17+J18</f>
        <v>72785</v>
      </c>
      <c r="K15" s="150">
        <f>K16+K17+K18</f>
        <v>0</v>
      </c>
      <c r="L15" s="150">
        <f t="shared" ref="L15:L22" si="3">SUM(H15:K15)</f>
        <v>105328</v>
      </c>
    </row>
    <row r="16" spans="1:14" ht="12.75">
      <c r="A16" s="1"/>
      <c r="B16" s="6" t="s">
        <v>78</v>
      </c>
      <c r="C16" s="6"/>
      <c r="D16" s="21" t="s">
        <v>89</v>
      </c>
      <c r="E16" s="41">
        <v>1253</v>
      </c>
      <c r="F16" s="41">
        <v>10000</v>
      </c>
      <c r="G16" s="41"/>
      <c r="H16" s="46">
        <f>SUM(E16:G16)</f>
        <v>11253</v>
      </c>
      <c r="I16" s="41">
        <v>300</v>
      </c>
      <c r="J16" s="41">
        <v>27549</v>
      </c>
      <c r="K16" s="41"/>
      <c r="L16" s="46">
        <f t="shared" si="3"/>
        <v>39102</v>
      </c>
    </row>
    <row r="17" spans="1:12" ht="12.75">
      <c r="A17" s="1"/>
      <c r="B17" s="6" t="s">
        <v>79</v>
      </c>
      <c r="C17" s="6"/>
      <c r="D17" s="20" t="s">
        <v>21</v>
      </c>
      <c r="E17" s="2"/>
      <c r="F17" s="2">
        <v>20990</v>
      </c>
      <c r="G17" s="2"/>
      <c r="H17" s="46">
        <f>SUM(E17:G17)</f>
        <v>20990</v>
      </c>
      <c r="I17" s="2"/>
      <c r="J17" s="2">
        <v>5080</v>
      </c>
      <c r="K17" s="2"/>
      <c r="L17" s="46">
        <f t="shared" si="3"/>
        <v>26070</v>
      </c>
    </row>
    <row r="18" spans="1:12" ht="12.75">
      <c r="A18" s="1"/>
      <c r="B18" s="6" t="s">
        <v>80</v>
      </c>
      <c r="C18" s="6"/>
      <c r="D18" s="20" t="s">
        <v>90</v>
      </c>
      <c r="E18" s="2">
        <f>E19+E20</f>
        <v>0</v>
      </c>
      <c r="F18" s="2">
        <f t="shared" ref="F18:L18" si="4">F19+F20</f>
        <v>0</v>
      </c>
      <c r="G18" s="2">
        <f t="shared" si="4"/>
        <v>0</v>
      </c>
      <c r="H18" s="37">
        <f t="shared" si="4"/>
        <v>0</v>
      </c>
      <c r="I18" s="2">
        <f t="shared" si="4"/>
        <v>0</v>
      </c>
      <c r="J18" s="2">
        <f t="shared" si="4"/>
        <v>40156</v>
      </c>
      <c r="K18" s="2">
        <f t="shared" si="4"/>
        <v>0</v>
      </c>
      <c r="L18" s="37">
        <f t="shared" si="4"/>
        <v>40156</v>
      </c>
    </row>
    <row r="19" spans="1:12" ht="25.5">
      <c r="A19" s="1"/>
      <c r="B19" s="6"/>
      <c r="C19" s="6"/>
      <c r="D19" s="20" t="s">
        <v>157</v>
      </c>
      <c r="E19" s="2"/>
      <c r="F19" s="2"/>
      <c r="G19" s="2"/>
      <c r="H19" s="46">
        <f>SUM(E19:G19)</f>
        <v>0</v>
      </c>
      <c r="I19" s="2"/>
      <c r="J19" s="2">
        <v>40156</v>
      </c>
      <c r="K19" s="2"/>
      <c r="L19" s="46">
        <f t="shared" si="3"/>
        <v>40156</v>
      </c>
    </row>
    <row r="20" spans="1:12" ht="25.5">
      <c r="A20" s="1"/>
      <c r="B20" s="6"/>
      <c r="C20" s="6" t="s">
        <v>92</v>
      </c>
      <c r="D20" s="20" t="s">
        <v>91</v>
      </c>
      <c r="E20" s="2"/>
      <c r="F20" s="2"/>
      <c r="G20" s="2"/>
      <c r="H20" s="46">
        <f>SUM(E20:G20)</f>
        <v>0</v>
      </c>
      <c r="I20" s="2"/>
      <c r="J20" s="2"/>
      <c r="K20" s="2"/>
      <c r="L20" s="46">
        <f t="shared" si="3"/>
        <v>0</v>
      </c>
    </row>
    <row r="21" spans="1:12" ht="12.75">
      <c r="A21" s="154" t="s">
        <v>8</v>
      </c>
      <c r="B21" s="155"/>
      <c r="C21" s="155"/>
      <c r="D21" s="153" t="s">
        <v>155</v>
      </c>
      <c r="E21" s="150">
        <f t="shared" ref="E21:K21" si="5">E22</f>
        <v>12097</v>
      </c>
      <c r="F21" s="150">
        <f t="shared" si="5"/>
        <v>0</v>
      </c>
      <c r="G21" s="150">
        <f t="shared" si="5"/>
        <v>0</v>
      </c>
      <c r="H21" s="150">
        <f t="shared" si="5"/>
        <v>12097</v>
      </c>
      <c r="I21" s="150">
        <f t="shared" si="5"/>
        <v>0</v>
      </c>
      <c r="J21" s="150">
        <f t="shared" si="5"/>
        <v>0</v>
      </c>
      <c r="K21" s="150">
        <f t="shared" si="5"/>
        <v>0</v>
      </c>
      <c r="L21" s="150">
        <f t="shared" si="3"/>
        <v>12097</v>
      </c>
    </row>
    <row r="22" spans="1:12" ht="25.5">
      <c r="A22" s="1"/>
      <c r="B22" s="6"/>
      <c r="C22" s="6" t="s">
        <v>156</v>
      </c>
      <c r="D22" s="21" t="s">
        <v>275</v>
      </c>
      <c r="E22" s="2">
        <v>12097</v>
      </c>
      <c r="F22" s="2"/>
      <c r="G22" s="2"/>
      <c r="H22" s="46">
        <f>SUM(E22:G22)</f>
        <v>12097</v>
      </c>
      <c r="I22" s="2"/>
      <c r="J22" s="2"/>
      <c r="K22" s="2"/>
      <c r="L22" s="46">
        <f t="shared" si="3"/>
        <v>12097</v>
      </c>
    </row>
    <row r="23" spans="1:12" s="11" customFormat="1" ht="15.75">
      <c r="A23" s="244" t="s">
        <v>2</v>
      </c>
      <c r="B23" s="244"/>
      <c r="C23" s="244"/>
      <c r="D23" s="244"/>
      <c r="E23" s="151">
        <f t="shared" ref="E23:L23" si="6">E4+E15+E21</f>
        <v>677744</v>
      </c>
      <c r="F23" s="151">
        <f t="shared" si="6"/>
        <v>298431</v>
      </c>
      <c r="G23" s="151">
        <f t="shared" si="6"/>
        <v>0</v>
      </c>
      <c r="H23" s="151">
        <f t="shared" si="6"/>
        <v>976175</v>
      </c>
      <c r="I23" s="151">
        <f t="shared" si="6"/>
        <v>7272</v>
      </c>
      <c r="J23" s="151">
        <f t="shared" si="6"/>
        <v>146804</v>
      </c>
      <c r="K23" s="151">
        <f t="shared" si="6"/>
        <v>0</v>
      </c>
      <c r="L23" s="151">
        <f t="shared" si="6"/>
        <v>1130251</v>
      </c>
    </row>
    <row r="24" spans="1:12">
      <c r="B24" s="5"/>
      <c r="C24" s="5"/>
    </row>
    <row r="25" spans="1:12">
      <c r="H25" s="10"/>
      <c r="L25" s="10"/>
    </row>
    <row r="26" spans="1:12">
      <c r="E26" s="4"/>
      <c r="F26" s="4"/>
      <c r="G26" s="4"/>
      <c r="H26" s="10"/>
      <c r="I26" s="4"/>
      <c r="J26" s="4"/>
      <c r="K26" s="4"/>
      <c r="L26" s="10"/>
    </row>
    <row r="33" spans="2:3">
      <c r="B33" s="5"/>
      <c r="C33" s="5"/>
    </row>
    <row r="34" spans="2:3">
      <c r="B34" s="5"/>
      <c r="C34" s="5"/>
    </row>
    <row r="35" spans="2:3">
      <c r="B35" s="5"/>
      <c r="C35" s="5"/>
    </row>
    <row r="36" spans="2:3">
      <c r="B36" s="5"/>
      <c r="C36" s="5"/>
    </row>
    <row r="37" spans="2:3">
      <c r="B37" s="5"/>
      <c r="C37" s="5"/>
    </row>
    <row r="38" spans="2:3">
      <c r="B38" s="5"/>
      <c r="C38" s="5"/>
    </row>
    <row r="39" spans="2:3">
      <c r="B39" s="5"/>
      <c r="C39" s="5"/>
    </row>
    <row r="40" spans="2:3">
      <c r="B40" s="4"/>
      <c r="C40" s="4"/>
    </row>
    <row r="41" spans="2:3">
      <c r="B41" s="4"/>
      <c r="C41" s="4"/>
    </row>
    <row r="42" spans="2:3">
      <c r="B42" s="4"/>
      <c r="C42" s="4"/>
    </row>
    <row r="43" spans="2:3">
      <c r="B43" s="4"/>
      <c r="C43" s="4"/>
    </row>
    <row r="44" spans="2:3">
      <c r="B44" s="4"/>
      <c r="C44" s="4"/>
    </row>
    <row r="45" spans="2:3">
      <c r="B45" s="4"/>
      <c r="C45" s="4"/>
    </row>
    <row r="46" spans="2:3">
      <c r="B46" s="4"/>
      <c r="C46" s="4"/>
    </row>
    <row r="47" spans="2:3">
      <c r="B47" s="4"/>
      <c r="C47" s="4"/>
    </row>
    <row r="48" spans="2:3">
      <c r="B48" s="4"/>
      <c r="C48" s="4"/>
    </row>
    <row r="49" spans="2:3">
      <c r="B49" s="4"/>
      <c r="C49" s="4"/>
    </row>
    <row r="50" spans="2:3">
      <c r="B50" s="4"/>
      <c r="C50" s="4"/>
    </row>
    <row r="51" spans="2:3">
      <c r="B51" s="4"/>
      <c r="C51" s="4"/>
    </row>
    <row r="52" spans="2:3">
      <c r="B52" s="4"/>
      <c r="C52" s="4"/>
    </row>
    <row r="53" spans="2:3">
      <c r="B53" s="4"/>
      <c r="C53" s="4"/>
    </row>
    <row r="54" spans="2:3">
      <c r="B54" s="4"/>
      <c r="C54" s="4"/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  <row r="62" spans="2:3">
      <c r="B62" s="4"/>
      <c r="C62" s="4"/>
    </row>
    <row r="63" spans="2:3">
      <c r="B63" s="4"/>
      <c r="C63" s="4"/>
    </row>
    <row r="64" spans="2:3">
      <c r="B64" s="4"/>
      <c r="C64" s="4"/>
    </row>
    <row r="65" spans="2:3">
      <c r="B65" s="4"/>
      <c r="C65" s="4"/>
    </row>
    <row r="66" spans="2:3">
      <c r="B66" s="4"/>
      <c r="C66" s="4"/>
    </row>
    <row r="67" spans="2:3">
      <c r="B67" s="4"/>
      <c r="C67" s="4"/>
    </row>
    <row r="68" spans="2:3">
      <c r="B68" s="4"/>
      <c r="C68" s="4"/>
    </row>
    <row r="69" spans="2:3">
      <c r="B69" s="4"/>
      <c r="C69" s="4"/>
    </row>
    <row r="70" spans="2:3">
      <c r="B70" s="4"/>
      <c r="C70" s="4"/>
    </row>
    <row r="71" spans="2:3">
      <c r="B71" s="4"/>
      <c r="C71" s="4"/>
    </row>
    <row r="72" spans="2:3">
      <c r="B72" s="4"/>
      <c r="C72" s="4"/>
    </row>
    <row r="73" spans="2:3">
      <c r="B73" s="4"/>
      <c r="C73" s="4"/>
    </row>
    <row r="74" spans="2:3">
      <c r="B74" s="4"/>
      <c r="C74" s="4"/>
    </row>
    <row r="75" spans="2:3">
      <c r="B75" s="4"/>
      <c r="C75" s="4"/>
    </row>
    <row r="76" spans="2:3">
      <c r="B76" s="4"/>
      <c r="C76" s="4"/>
    </row>
    <row r="77" spans="2:3">
      <c r="B77" s="4"/>
      <c r="C77" s="4"/>
    </row>
    <row r="78" spans="2:3">
      <c r="B78" s="4"/>
      <c r="C78" s="4"/>
    </row>
    <row r="79" spans="2:3">
      <c r="B79" s="4"/>
      <c r="C79" s="4"/>
    </row>
    <row r="80" spans="2:3">
      <c r="B80" s="4"/>
      <c r="C80" s="4"/>
    </row>
    <row r="81" spans="2:3">
      <c r="B81" s="4"/>
      <c r="C81" s="4"/>
    </row>
    <row r="82" spans="2:3">
      <c r="B82" s="4"/>
      <c r="C82" s="4"/>
    </row>
    <row r="83" spans="2:3">
      <c r="B83" s="4"/>
      <c r="C83" s="4"/>
    </row>
    <row r="84" spans="2:3">
      <c r="B84" s="4"/>
      <c r="C84" s="4"/>
    </row>
    <row r="85" spans="2:3">
      <c r="B85" s="4"/>
      <c r="C85" s="4"/>
    </row>
    <row r="86" spans="2:3">
      <c r="B86" s="4"/>
      <c r="C86" s="4"/>
    </row>
    <row r="87" spans="2:3">
      <c r="B87" s="4"/>
      <c r="C87" s="4"/>
    </row>
    <row r="88" spans="2:3">
      <c r="B88" s="4"/>
      <c r="C88" s="4"/>
    </row>
    <row r="89" spans="2:3">
      <c r="B89" s="4"/>
      <c r="C89" s="4"/>
    </row>
    <row r="90" spans="2:3">
      <c r="B90" s="4"/>
      <c r="C90" s="4"/>
    </row>
    <row r="91" spans="2:3">
      <c r="B91" s="4"/>
      <c r="C91" s="4"/>
    </row>
    <row r="92" spans="2:3">
      <c r="B92" s="4"/>
      <c r="C92" s="4"/>
    </row>
    <row r="93" spans="2:3">
      <c r="B93" s="4"/>
      <c r="C93" s="4"/>
    </row>
    <row r="94" spans="2:3">
      <c r="B94" s="4"/>
      <c r="C94" s="4"/>
    </row>
    <row r="95" spans="2:3">
      <c r="B95" s="4"/>
      <c r="C95" s="4"/>
    </row>
    <row r="96" spans="2:3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  <row r="102" spans="2:3">
      <c r="B102" s="4"/>
      <c r="C102" s="4"/>
    </row>
    <row r="103" spans="2:3">
      <c r="B103" s="4"/>
      <c r="C103" s="4"/>
    </row>
    <row r="104" spans="2:3">
      <c r="B104" s="4"/>
      <c r="C104" s="4"/>
    </row>
    <row r="105" spans="2:3">
      <c r="B105" s="4"/>
      <c r="C105" s="4"/>
    </row>
    <row r="106" spans="2:3">
      <c r="B106" s="4"/>
      <c r="C106" s="4"/>
    </row>
    <row r="107" spans="2:3">
      <c r="B107" s="4"/>
      <c r="C107" s="4"/>
    </row>
    <row r="108" spans="2:3">
      <c r="B108" s="4"/>
      <c r="C108" s="4"/>
    </row>
    <row r="109" spans="2:3">
      <c r="B109" s="4"/>
      <c r="C109" s="4"/>
    </row>
    <row r="110" spans="2:3">
      <c r="B110" s="4"/>
      <c r="C110" s="4"/>
    </row>
    <row r="111" spans="2:3">
      <c r="B111" s="4"/>
      <c r="C111" s="4"/>
    </row>
  </sheetData>
  <mergeCells count="3">
    <mergeCell ref="A23:D23"/>
    <mergeCell ref="A1:L1"/>
    <mergeCell ref="A2:L2"/>
  </mergeCells>
  <phoneticPr fontId="1" type="noConversion"/>
  <printOptions horizontalCentered="1" headings="1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Header>&amp;L2. melléklet a 1/2017 (I.27.)  önk.rendelethez ezer Ft&amp;R3. melléklet a 12./2017.(VI.16.) önk. rendelethez ezer Ft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L96"/>
  <sheetViews>
    <sheetView view="pageLayout" topLeftCell="B1" zoomScaleNormal="100" workbookViewId="0">
      <selection activeCell="L46" sqref="L46"/>
    </sheetView>
  </sheetViews>
  <sheetFormatPr defaultRowHeight="12.75"/>
  <cols>
    <col min="1" max="1" width="5.42578125" style="7" customWidth="1"/>
    <col min="2" max="3" width="4.42578125" style="7" customWidth="1"/>
    <col min="4" max="4" width="28.85546875" style="7" customWidth="1"/>
    <col min="5" max="5" width="13.140625" style="7" customWidth="1"/>
    <col min="6" max="6" width="12" style="7" customWidth="1"/>
    <col min="7" max="7" width="8" style="7" customWidth="1"/>
    <col min="8" max="8" width="11.42578125" style="7" bestFit="1" customWidth="1"/>
    <col min="9" max="9" width="13.140625" style="7" customWidth="1"/>
    <col min="10" max="10" width="12" style="7" customWidth="1"/>
    <col min="11" max="11" width="8" style="7" customWidth="1"/>
    <col min="12" max="12" width="11.42578125" style="7" customWidth="1"/>
  </cols>
  <sheetData>
    <row r="1" spans="1:12" ht="15.75">
      <c r="A1" s="247" t="s">
        <v>203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15.75">
      <c r="A2" s="241" t="s">
        <v>204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>
      <c r="A3" s="248" t="s">
        <v>14</v>
      </c>
      <c r="B3" s="248"/>
      <c r="C3" s="248"/>
      <c r="D3" s="248"/>
      <c r="E3"/>
      <c r="F3"/>
      <c r="G3"/>
      <c r="H3"/>
      <c r="I3"/>
      <c r="J3"/>
      <c r="K3"/>
      <c r="L3"/>
    </row>
    <row r="4" spans="1:12">
      <c r="A4" s="250" t="s">
        <v>118</v>
      </c>
      <c r="B4" s="250"/>
      <c r="C4" s="250"/>
      <c r="D4" s="250"/>
      <c r="E4"/>
      <c r="F4"/>
      <c r="G4"/>
      <c r="H4"/>
      <c r="I4"/>
      <c r="J4"/>
      <c r="K4"/>
      <c r="L4"/>
    </row>
    <row r="5" spans="1:12" ht="56.25">
      <c r="A5" s="106" t="s">
        <v>15</v>
      </c>
      <c r="B5" s="106" t="s">
        <v>16</v>
      </c>
      <c r="C5" s="106"/>
      <c r="D5" s="106" t="s">
        <v>17</v>
      </c>
      <c r="E5" s="84" t="s">
        <v>189</v>
      </c>
      <c r="F5" s="84" t="s">
        <v>190</v>
      </c>
      <c r="G5" s="84" t="s">
        <v>191</v>
      </c>
      <c r="H5" s="84" t="s">
        <v>2</v>
      </c>
      <c r="I5" s="84" t="s">
        <v>189</v>
      </c>
      <c r="J5" s="84" t="s">
        <v>190</v>
      </c>
      <c r="K5" s="84" t="s">
        <v>191</v>
      </c>
      <c r="L5" s="84" t="s">
        <v>272</v>
      </c>
    </row>
    <row r="6" spans="1:12" s="86" customFormat="1" ht="18" customHeight="1">
      <c r="A6" s="96" t="s">
        <v>6</v>
      </c>
      <c r="B6" s="96"/>
      <c r="C6" s="96"/>
      <c r="D6" s="96" t="s">
        <v>14</v>
      </c>
      <c r="E6" s="99"/>
      <c r="F6" s="99"/>
      <c r="G6" s="99"/>
      <c r="H6" s="99"/>
      <c r="I6" s="99"/>
      <c r="J6" s="99"/>
      <c r="K6" s="99"/>
      <c r="L6" s="99"/>
    </row>
    <row r="7" spans="1:12" s="86" customFormat="1" ht="20.100000000000001" customHeight="1">
      <c r="A7" s="122"/>
      <c r="B7" s="123" t="s">
        <v>72</v>
      </c>
      <c r="C7" s="123"/>
      <c r="D7" s="65" t="s">
        <v>3</v>
      </c>
      <c r="E7" s="124">
        <v>15139</v>
      </c>
      <c r="F7" s="124">
        <v>44218</v>
      </c>
      <c r="G7" s="124"/>
      <c r="H7" s="99">
        <f>SUM(E7:G7)</f>
        <v>59357</v>
      </c>
      <c r="I7" s="124">
        <v>120</v>
      </c>
      <c r="J7" s="124">
        <v>112510</v>
      </c>
      <c r="K7" s="124"/>
      <c r="L7" s="99">
        <f>SUM(H7:K7)</f>
        <v>171987</v>
      </c>
    </row>
    <row r="8" spans="1:12" s="86" customFormat="1" ht="23.25" customHeight="1">
      <c r="A8" s="122"/>
      <c r="B8" s="123" t="s">
        <v>74</v>
      </c>
      <c r="C8" s="123"/>
      <c r="D8" s="65" t="s">
        <v>73</v>
      </c>
      <c r="E8" s="124">
        <v>3792</v>
      </c>
      <c r="F8" s="124">
        <v>7645</v>
      </c>
      <c r="G8" s="124"/>
      <c r="H8" s="99">
        <f t="shared" ref="H8:H16" si="0">SUM(E8:G8)</f>
        <v>11437</v>
      </c>
      <c r="I8" s="124">
        <v>26</v>
      </c>
      <c r="J8" s="124">
        <v>12482</v>
      </c>
      <c r="K8" s="124"/>
      <c r="L8" s="99">
        <f t="shared" ref="L8:L17" si="1">SUM(H8:K8)</f>
        <v>23945</v>
      </c>
    </row>
    <row r="9" spans="1:12" s="86" customFormat="1" ht="24" customHeight="1">
      <c r="A9" s="122"/>
      <c r="B9" s="123" t="s">
        <v>75</v>
      </c>
      <c r="C9" s="123"/>
      <c r="D9" s="65" t="s">
        <v>0</v>
      </c>
      <c r="E9" s="124">
        <v>67923</v>
      </c>
      <c r="F9" s="124">
        <v>36307</v>
      </c>
      <c r="G9" s="124"/>
      <c r="H9" s="99">
        <f t="shared" si="0"/>
        <v>104230</v>
      </c>
      <c r="I9" s="124"/>
      <c r="J9" s="124">
        <v>29287</v>
      </c>
      <c r="K9" s="124"/>
      <c r="L9" s="99">
        <f t="shared" si="1"/>
        <v>133517</v>
      </c>
    </row>
    <row r="10" spans="1:12" s="86" customFormat="1" ht="20.100000000000001" customHeight="1">
      <c r="A10" s="122"/>
      <c r="B10" s="123" t="s">
        <v>76</v>
      </c>
      <c r="C10" s="123"/>
      <c r="D10" s="65" t="s">
        <v>81</v>
      </c>
      <c r="E10" s="124">
        <v>24584</v>
      </c>
      <c r="F10" s="124"/>
      <c r="G10" s="124"/>
      <c r="H10" s="99">
        <f t="shared" si="0"/>
        <v>24584</v>
      </c>
      <c r="I10" s="124"/>
      <c r="J10" s="124"/>
      <c r="K10" s="124"/>
      <c r="L10" s="99">
        <f t="shared" si="1"/>
        <v>24584</v>
      </c>
    </row>
    <row r="11" spans="1:12" s="86" customFormat="1" ht="20.100000000000001" customHeight="1">
      <c r="A11" s="122"/>
      <c r="B11" s="123" t="s">
        <v>77</v>
      </c>
      <c r="C11" s="123"/>
      <c r="D11" s="65" t="s">
        <v>82</v>
      </c>
      <c r="E11" s="94">
        <f>E12+E13+E16</f>
        <v>312191</v>
      </c>
      <c r="F11" s="94">
        <f>F12+F13+F16</f>
        <v>51070</v>
      </c>
      <c r="G11" s="94">
        <f>G12+G13+G16</f>
        <v>0</v>
      </c>
      <c r="H11" s="99">
        <f>H12+H13+H16</f>
        <v>363261</v>
      </c>
      <c r="I11" s="94">
        <f>I12+I13+I14+I15+I16</f>
        <v>2363</v>
      </c>
      <c r="J11" s="94">
        <f>J12+J13+J14+J15+J16</f>
        <v>-81840</v>
      </c>
      <c r="K11" s="94">
        <f>K12+K13+K14+K15+K16</f>
        <v>0</v>
      </c>
      <c r="L11" s="99">
        <f>L12+L13+L14+L15+L16</f>
        <v>283784</v>
      </c>
    </row>
    <row r="12" spans="1:12" s="86" customFormat="1" ht="24" customHeight="1">
      <c r="A12" s="122"/>
      <c r="B12" s="123"/>
      <c r="C12" s="123" t="s">
        <v>84</v>
      </c>
      <c r="D12" s="65" t="s">
        <v>83</v>
      </c>
      <c r="E12" s="94">
        <v>141523</v>
      </c>
      <c r="F12" s="94"/>
      <c r="G12" s="124"/>
      <c r="H12" s="99">
        <f t="shared" si="0"/>
        <v>141523</v>
      </c>
      <c r="I12" s="94"/>
      <c r="J12" s="94">
        <v>1354</v>
      </c>
      <c r="K12" s="124"/>
      <c r="L12" s="99">
        <f t="shared" si="1"/>
        <v>142877</v>
      </c>
    </row>
    <row r="13" spans="1:12" s="86" customFormat="1" ht="25.5" customHeight="1">
      <c r="A13" s="122"/>
      <c r="B13" s="123"/>
      <c r="C13" s="123" t="s">
        <v>86</v>
      </c>
      <c r="D13" s="65" t="s">
        <v>85</v>
      </c>
      <c r="E13" s="94">
        <v>10826</v>
      </c>
      <c r="F13" s="94">
        <v>6775</v>
      </c>
      <c r="G13" s="124"/>
      <c r="H13" s="99">
        <f t="shared" si="0"/>
        <v>17601</v>
      </c>
      <c r="I13" s="94"/>
      <c r="J13" s="94">
        <v>1481</v>
      </c>
      <c r="K13" s="124"/>
      <c r="L13" s="99">
        <f t="shared" si="1"/>
        <v>19082</v>
      </c>
    </row>
    <row r="14" spans="1:12" s="86" customFormat="1" ht="25.5" customHeight="1">
      <c r="A14" s="122"/>
      <c r="B14" s="123"/>
      <c r="C14" s="123"/>
      <c r="D14" s="65" t="s">
        <v>273</v>
      </c>
      <c r="E14" s="94"/>
      <c r="F14" s="94"/>
      <c r="G14" s="124"/>
      <c r="H14" s="99"/>
      <c r="I14" s="94"/>
      <c r="J14" s="94">
        <v>2819</v>
      </c>
      <c r="K14" s="124"/>
      <c r="L14" s="99">
        <f t="shared" si="1"/>
        <v>2819</v>
      </c>
    </row>
    <row r="15" spans="1:12" s="86" customFormat="1" ht="25.5" customHeight="1">
      <c r="A15" s="122"/>
      <c r="B15" s="123"/>
      <c r="C15" s="123"/>
      <c r="D15" s="65" t="s">
        <v>274</v>
      </c>
      <c r="E15" s="94"/>
      <c r="F15" s="94"/>
      <c r="G15" s="124"/>
      <c r="H15" s="99"/>
      <c r="I15" s="94">
        <v>706</v>
      </c>
      <c r="J15" s="94"/>
      <c r="K15" s="124"/>
      <c r="L15" s="99">
        <f t="shared" si="1"/>
        <v>706</v>
      </c>
    </row>
    <row r="16" spans="1:12" s="86" customFormat="1" ht="25.5" customHeight="1">
      <c r="A16" s="122"/>
      <c r="B16" s="123"/>
      <c r="C16" s="123" t="s">
        <v>87</v>
      </c>
      <c r="D16" s="65" t="s">
        <v>88</v>
      </c>
      <c r="E16" s="94">
        <v>159842</v>
      </c>
      <c r="F16" s="94">
        <v>44295</v>
      </c>
      <c r="G16" s="124"/>
      <c r="H16" s="99">
        <f t="shared" si="0"/>
        <v>204137</v>
      </c>
      <c r="I16" s="94">
        <v>1657</v>
      </c>
      <c r="J16" s="94">
        <v>-87494</v>
      </c>
      <c r="K16" s="124"/>
      <c r="L16" s="99">
        <f t="shared" si="1"/>
        <v>118300</v>
      </c>
    </row>
    <row r="17" spans="1:12" s="42" customFormat="1" ht="20.100000000000001" customHeight="1">
      <c r="A17" s="125"/>
      <c r="B17" s="125"/>
      <c r="C17" s="125"/>
      <c r="D17" s="125" t="s">
        <v>145</v>
      </c>
      <c r="E17" s="121">
        <f>E7+E8+E9+E10+E11</f>
        <v>423629</v>
      </c>
      <c r="F17" s="121">
        <f>F7+F8+F9+F10+F11</f>
        <v>139240</v>
      </c>
      <c r="G17" s="121">
        <f>G7+G8+G9+G10+G11</f>
        <v>0</v>
      </c>
      <c r="H17" s="121">
        <f>SUM(E17:G17)</f>
        <v>562869</v>
      </c>
      <c r="I17" s="121">
        <f>I7+I8+I9+I10+I11</f>
        <v>2509</v>
      </c>
      <c r="J17" s="121">
        <f>J7+J8+J9+J10+J11</f>
        <v>72439</v>
      </c>
      <c r="K17" s="121">
        <f>K7+K8+K9+K10+K11</f>
        <v>0</v>
      </c>
      <c r="L17" s="47">
        <f t="shared" si="1"/>
        <v>637817</v>
      </c>
    </row>
    <row r="19" spans="1:12">
      <c r="A19" s="13" t="s">
        <v>142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56.25">
      <c r="A20" s="83" t="s">
        <v>15</v>
      </c>
      <c r="B20" s="83" t="s">
        <v>16</v>
      </c>
      <c r="C20" s="83"/>
      <c r="D20" s="83" t="s">
        <v>17</v>
      </c>
      <c r="E20" s="84" t="s">
        <v>189</v>
      </c>
      <c r="F20" s="84" t="s">
        <v>190</v>
      </c>
      <c r="G20" s="84" t="s">
        <v>191</v>
      </c>
      <c r="H20" s="84" t="s">
        <v>2</v>
      </c>
      <c r="I20" s="84" t="s">
        <v>189</v>
      </c>
      <c r="J20" s="84" t="s">
        <v>190</v>
      </c>
      <c r="K20" s="84" t="s">
        <v>191</v>
      </c>
      <c r="L20" s="84" t="s">
        <v>272</v>
      </c>
    </row>
    <row r="21" spans="1:12">
      <c r="A21" s="96" t="s">
        <v>6</v>
      </c>
      <c r="B21" s="96"/>
      <c r="C21" s="96"/>
      <c r="D21" s="96" t="s">
        <v>14</v>
      </c>
      <c r="E21" s="99"/>
      <c r="F21" s="99"/>
      <c r="G21" s="99"/>
      <c r="H21" s="99"/>
      <c r="I21" s="99"/>
      <c r="J21" s="99"/>
      <c r="K21" s="99"/>
      <c r="L21" s="99"/>
    </row>
    <row r="22" spans="1:12">
      <c r="A22" s="122"/>
      <c r="B22" s="123" t="s">
        <v>72</v>
      </c>
      <c r="C22" s="123"/>
      <c r="D22" s="65" t="s">
        <v>3</v>
      </c>
      <c r="E22" s="124">
        <v>75211</v>
      </c>
      <c r="F22" s="124">
        <v>12143</v>
      </c>
      <c r="G22" s="124"/>
      <c r="H22" s="99">
        <f>SUM(E22:G22)</f>
        <v>87354</v>
      </c>
      <c r="I22" s="124">
        <v>1102</v>
      </c>
      <c r="J22" s="124"/>
      <c r="K22" s="124"/>
      <c r="L22" s="99">
        <f>SUM(H22:K22)</f>
        <v>88456</v>
      </c>
    </row>
    <row r="23" spans="1:12" ht="22.5">
      <c r="A23" s="122"/>
      <c r="B23" s="123" t="s">
        <v>74</v>
      </c>
      <c r="C23" s="123"/>
      <c r="D23" s="65" t="s">
        <v>73</v>
      </c>
      <c r="E23" s="124">
        <v>18233</v>
      </c>
      <c r="F23" s="124">
        <v>2793</v>
      </c>
      <c r="G23" s="124"/>
      <c r="H23" s="99">
        <f>SUM(E23:G23)</f>
        <v>21026</v>
      </c>
      <c r="I23" s="124">
        <v>242</v>
      </c>
      <c r="J23" s="124"/>
      <c r="K23" s="124"/>
      <c r="L23" s="99">
        <f>SUM(H23:K23)</f>
        <v>21268</v>
      </c>
    </row>
    <row r="24" spans="1:12">
      <c r="A24" s="122"/>
      <c r="B24" s="123" t="s">
        <v>75</v>
      </c>
      <c r="C24" s="123"/>
      <c r="D24" s="65" t="s">
        <v>0</v>
      </c>
      <c r="E24" s="124">
        <v>10269</v>
      </c>
      <c r="F24" s="124">
        <v>500</v>
      </c>
      <c r="G24" s="124"/>
      <c r="H24" s="99">
        <f>SUM(E24:G24)</f>
        <v>10769</v>
      </c>
      <c r="I24" s="124">
        <v>661</v>
      </c>
      <c r="J24" s="124"/>
      <c r="K24" s="124"/>
      <c r="L24" s="99">
        <f>SUM(H24:K24)</f>
        <v>11430</v>
      </c>
    </row>
    <row r="25" spans="1:12">
      <c r="A25" s="125"/>
      <c r="B25" s="125"/>
      <c r="C25" s="125"/>
      <c r="D25" s="125" t="s">
        <v>2</v>
      </c>
      <c r="E25" s="121">
        <f>SUM(E22:E24)</f>
        <v>103713</v>
      </c>
      <c r="F25" s="121">
        <f>SUM(F22:F24)</f>
        <v>15436</v>
      </c>
      <c r="G25" s="121">
        <f>SUM(G22:G24)</f>
        <v>0</v>
      </c>
      <c r="H25" s="121">
        <f>SUM(E25:G25)</f>
        <v>119149</v>
      </c>
      <c r="I25" s="121">
        <f>SUM(I22:I24)</f>
        <v>2005</v>
      </c>
      <c r="J25" s="121">
        <f>SUM(J22:J24)</f>
        <v>0</v>
      </c>
      <c r="K25" s="121">
        <f>SUM(K22:K24)</f>
        <v>0</v>
      </c>
      <c r="L25" s="99">
        <f>SUM(H25:K25)</f>
        <v>121154</v>
      </c>
    </row>
    <row r="27" spans="1:12">
      <c r="A27" s="250" t="s">
        <v>126</v>
      </c>
      <c r="B27" s="250"/>
      <c r="C27" s="250"/>
      <c r="D27" s="250"/>
      <c r="E27"/>
      <c r="F27"/>
      <c r="G27"/>
      <c r="H27"/>
      <c r="I27"/>
      <c r="J27"/>
      <c r="K27"/>
      <c r="L27"/>
    </row>
    <row r="28" spans="1:12" ht="56.25">
      <c r="A28" s="106" t="s">
        <v>15</v>
      </c>
      <c r="B28" s="106" t="s">
        <v>16</v>
      </c>
      <c r="C28" s="106"/>
      <c r="D28" s="106" t="s">
        <v>17</v>
      </c>
      <c r="E28" s="84" t="s">
        <v>189</v>
      </c>
      <c r="F28" s="84" t="s">
        <v>190</v>
      </c>
      <c r="G28" s="84" t="s">
        <v>191</v>
      </c>
      <c r="H28" s="84" t="s">
        <v>2</v>
      </c>
      <c r="I28" s="84" t="s">
        <v>189</v>
      </c>
      <c r="J28" s="84" t="s">
        <v>190</v>
      </c>
      <c r="K28" s="84" t="s">
        <v>191</v>
      </c>
      <c r="L28" s="84" t="s">
        <v>272</v>
      </c>
    </row>
    <row r="29" spans="1:12">
      <c r="A29" s="96" t="s">
        <v>6</v>
      </c>
      <c r="B29" s="96"/>
      <c r="C29" s="96"/>
      <c r="D29" s="96" t="s">
        <v>14</v>
      </c>
      <c r="E29" s="99"/>
      <c r="F29" s="99"/>
      <c r="G29" s="99"/>
      <c r="H29" s="99"/>
      <c r="I29" s="99"/>
      <c r="J29" s="99"/>
      <c r="K29" s="99"/>
      <c r="L29" s="99"/>
    </row>
    <row r="30" spans="1:12">
      <c r="A30" s="122"/>
      <c r="B30" s="123" t="s">
        <v>72</v>
      </c>
      <c r="C30" s="123"/>
      <c r="D30" s="65" t="s">
        <v>3</v>
      </c>
      <c r="E30" s="124">
        <v>64679</v>
      </c>
      <c r="F30" s="124">
        <v>10164</v>
      </c>
      <c r="G30" s="124"/>
      <c r="H30" s="99">
        <f>SUM(E30:G30)</f>
        <v>74843</v>
      </c>
      <c r="I30" s="124"/>
      <c r="J30" s="124">
        <v>450</v>
      </c>
      <c r="K30" s="124"/>
      <c r="L30" s="99">
        <f>SUM(H30:K30)</f>
        <v>75293</v>
      </c>
    </row>
    <row r="31" spans="1:12" ht="22.5">
      <c r="A31" s="122"/>
      <c r="B31" s="123" t="s">
        <v>74</v>
      </c>
      <c r="C31" s="123"/>
      <c r="D31" s="65" t="s">
        <v>73</v>
      </c>
      <c r="E31" s="124">
        <v>14223</v>
      </c>
      <c r="F31" s="124">
        <v>3776</v>
      </c>
      <c r="G31" s="124"/>
      <c r="H31" s="99">
        <f>SUM(E31:G31)</f>
        <v>17999</v>
      </c>
      <c r="I31" s="124">
        <v>-200</v>
      </c>
      <c r="J31" s="124"/>
      <c r="K31" s="124"/>
      <c r="L31" s="99">
        <f>SUM(H31:K31)</f>
        <v>17799</v>
      </c>
    </row>
    <row r="32" spans="1:12">
      <c r="A32" s="122"/>
      <c r="B32" s="123" t="s">
        <v>75</v>
      </c>
      <c r="C32" s="123"/>
      <c r="D32" s="65" t="s">
        <v>0</v>
      </c>
      <c r="E32" s="124">
        <v>42927</v>
      </c>
      <c r="F32" s="124">
        <v>92290</v>
      </c>
      <c r="G32" s="124"/>
      <c r="H32" s="99">
        <f>SUM(E32:G32)</f>
        <v>135217</v>
      </c>
      <c r="I32" s="124">
        <v>2625</v>
      </c>
      <c r="J32" s="124">
        <v>457</v>
      </c>
      <c r="K32" s="124"/>
      <c r="L32" s="99">
        <f>SUM(H32:K32)</f>
        <v>138299</v>
      </c>
    </row>
    <row r="33" spans="1:12">
      <c r="A33" s="122"/>
      <c r="B33" s="123" t="s">
        <v>77</v>
      </c>
      <c r="C33" s="123"/>
      <c r="D33" s="65" t="s">
        <v>82</v>
      </c>
      <c r="E33" s="124"/>
      <c r="F33" s="124"/>
      <c r="G33" s="124"/>
      <c r="H33" s="99">
        <f>SUM(E33:G33)</f>
        <v>0</v>
      </c>
      <c r="I33" s="124"/>
      <c r="J33" s="124"/>
      <c r="K33" s="124"/>
      <c r="L33" s="99">
        <f>SUM(H33:K33)</f>
        <v>0</v>
      </c>
    </row>
    <row r="34" spans="1:12">
      <c r="A34" s="125"/>
      <c r="B34" s="125"/>
      <c r="C34" s="125"/>
      <c r="D34" s="125" t="s">
        <v>2</v>
      </c>
      <c r="E34" s="121">
        <f>E30+E31+E32+E33</f>
        <v>121829</v>
      </c>
      <c r="F34" s="121">
        <f>SUM(F30:F33)</f>
        <v>106230</v>
      </c>
      <c r="G34" s="121">
        <f>SUM(G30:G33)</f>
        <v>0</v>
      </c>
      <c r="H34" s="121">
        <f>SUM(E34:G34)</f>
        <v>228059</v>
      </c>
      <c r="I34" s="121">
        <f>I30+I31+I32+I33</f>
        <v>2425</v>
      </c>
      <c r="J34" s="121">
        <f>SUM(J30:J33)</f>
        <v>907</v>
      </c>
      <c r="K34" s="121">
        <f>SUM(K30:K33)</f>
        <v>0</v>
      </c>
      <c r="L34" s="99">
        <f>SUM(H34:K34)</f>
        <v>231391</v>
      </c>
    </row>
    <row r="36" spans="1:12">
      <c r="A36" s="250" t="s">
        <v>143</v>
      </c>
      <c r="B36" s="250"/>
      <c r="C36" s="250"/>
      <c r="D36" s="250"/>
      <c r="E36"/>
      <c r="F36"/>
      <c r="G36"/>
      <c r="H36"/>
      <c r="I36"/>
      <c r="J36"/>
      <c r="K36"/>
      <c r="L36"/>
    </row>
    <row r="37" spans="1:12" ht="56.25">
      <c r="A37" s="106" t="s">
        <v>15</v>
      </c>
      <c r="B37" s="106" t="s">
        <v>16</v>
      </c>
      <c r="C37" s="106"/>
      <c r="D37" s="106" t="s">
        <v>17</v>
      </c>
      <c r="E37" s="84" t="s">
        <v>189</v>
      </c>
      <c r="F37" s="84" t="s">
        <v>190</v>
      </c>
      <c r="G37" s="84" t="s">
        <v>191</v>
      </c>
      <c r="H37" s="84" t="s">
        <v>2</v>
      </c>
      <c r="I37" s="84" t="s">
        <v>189</v>
      </c>
      <c r="J37" s="84" t="s">
        <v>190</v>
      </c>
      <c r="K37" s="84" t="s">
        <v>191</v>
      </c>
      <c r="L37" s="84" t="s">
        <v>272</v>
      </c>
    </row>
    <row r="38" spans="1:12">
      <c r="A38" s="96" t="s">
        <v>6</v>
      </c>
      <c r="B38" s="96"/>
      <c r="C38" s="96"/>
      <c r="D38" s="96" t="s">
        <v>14</v>
      </c>
      <c r="E38" s="99"/>
      <c r="F38" s="99"/>
      <c r="G38" s="99"/>
      <c r="H38" s="99"/>
      <c r="I38" s="99"/>
      <c r="J38" s="99"/>
      <c r="K38" s="99"/>
      <c r="L38" s="99"/>
    </row>
    <row r="39" spans="1:12">
      <c r="A39" s="122"/>
      <c r="B39" s="123" t="s">
        <v>72</v>
      </c>
      <c r="C39" s="123"/>
      <c r="D39" s="65" t="s">
        <v>3</v>
      </c>
      <c r="E39" s="124">
        <v>8151</v>
      </c>
      <c r="F39" s="124">
        <v>90</v>
      </c>
      <c r="G39" s="124"/>
      <c r="H39" s="99">
        <f>SUM(E39:G39)</f>
        <v>8241</v>
      </c>
      <c r="I39" s="124"/>
      <c r="J39" s="124"/>
      <c r="K39" s="124"/>
      <c r="L39" s="99">
        <f>SUM(H39:K39)</f>
        <v>8241</v>
      </c>
    </row>
    <row r="40" spans="1:12" ht="22.5">
      <c r="A40" s="122"/>
      <c r="B40" s="123" t="s">
        <v>74</v>
      </c>
      <c r="C40" s="123"/>
      <c r="D40" s="65" t="s">
        <v>73</v>
      </c>
      <c r="E40" s="124">
        <v>1814</v>
      </c>
      <c r="F40" s="124">
        <v>45</v>
      </c>
      <c r="G40" s="124"/>
      <c r="H40" s="99">
        <f>SUM(E40:G40)</f>
        <v>1859</v>
      </c>
      <c r="I40" s="124"/>
      <c r="J40" s="124"/>
      <c r="K40" s="124"/>
      <c r="L40" s="99">
        <f>SUM(H40:K40)</f>
        <v>1859</v>
      </c>
    </row>
    <row r="41" spans="1:12">
      <c r="A41" s="122"/>
      <c r="B41" s="123" t="s">
        <v>75</v>
      </c>
      <c r="C41" s="123"/>
      <c r="D41" s="65" t="s">
        <v>0</v>
      </c>
      <c r="E41" s="124">
        <v>5258</v>
      </c>
      <c r="F41" s="124">
        <v>6400</v>
      </c>
      <c r="G41" s="124"/>
      <c r="H41" s="99">
        <f>SUM(E41:G41)</f>
        <v>11658</v>
      </c>
      <c r="I41" s="124">
        <v>33</v>
      </c>
      <c r="J41" s="124">
        <v>673</v>
      </c>
      <c r="K41" s="124"/>
      <c r="L41" s="99">
        <f>SUM(H41:K41)</f>
        <v>12364</v>
      </c>
    </row>
    <row r="42" spans="1:12">
      <c r="A42" s="125"/>
      <c r="B42" s="125"/>
      <c r="C42" s="125"/>
      <c r="D42" s="125" t="s">
        <v>2</v>
      </c>
      <c r="E42" s="121">
        <f>SUM(E39:E41)</f>
        <v>15223</v>
      </c>
      <c r="F42" s="121">
        <f>SUM(F39:F41)</f>
        <v>6535</v>
      </c>
      <c r="G42" s="121">
        <f>SUM(G39:G41)</f>
        <v>0</v>
      </c>
      <c r="H42" s="121">
        <f>SUM(E42:G42)</f>
        <v>21758</v>
      </c>
      <c r="I42" s="121">
        <f>SUM(I39:I41)</f>
        <v>33</v>
      </c>
      <c r="J42" s="121">
        <f>SUM(J39:J41)</f>
        <v>673</v>
      </c>
      <c r="K42" s="121">
        <f>SUM(K39:K41)</f>
        <v>0</v>
      </c>
      <c r="L42" s="99">
        <f>SUM(H42:K42)</f>
        <v>22464</v>
      </c>
    </row>
    <row r="44" spans="1:12">
      <c r="A44" s="126"/>
      <c r="B44" s="127" t="s">
        <v>72</v>
      </c>
      <c r="C44" s="126"/>
      <c r="D44" s="127" t="s">
        <v>119</v>
      </c>
      <c r="E44" s="128">
        <f t="shared" ref="E44:L45" si="2">E7+E22+E30+E39</f>
        <v>163180</v>
      </c>
      <c r="F44" s="128">
        <f t="shared" si="2"/>
        <v>66615</v>
      </c>
      <c r="G44" s="128">
        <f t="shared" si="2"/>
        <v>0</v>
      </c>
      <c r="H44" s="128">
        <f t="shared" si="2"/>
        <v>229795</v>
      </c>
      <c r="I44" s="128">
        <f t="shared" si="2"/>
        <v>1222</v>
      </c>
      <c r="J44" s="128">
        <f t="shared" si="2"/>
        <v>112960</v>
      </c>
      <c r="K44" s="128">
        <f t="shared" si="2"/>
        <v>0</v>
      </c>
      <c r="L44" s="128">
        <f t="shared" si="2"/>
        <v>343977</v>
      </c>
    </row>
    <row r="45" spans="1:12">
      <c r="A45" s="126"/>
      <c r="B45" s="127" t="s">
        <v>74</v>
      </c>
      <c r="C45" s="126"/>
      <c r="D45" s="127" t="s">
        <v>120</v>
      </c>
      <c r="E45" s="128">
        <f t="shared" si="2"/>
        <v>38062</v>
      </c>
      <c r="F45" s="128">
        <f t="shared" si="2"/>
        <v>14259</v>
      </c>
      <c r="G45" s="128">
        <f t="shared" si="2"/>
        <v>0</v>
      </c>
      <c r="H45" s="128">
        <f t="shared" si="2"/>
        <v>52321</v>
      </c>
      <c r="I45" s="128">
        <f t="shared" si="2"/>
        <v>68</v>
      </c>
      <c r="J45" s="128">
        <f t="shared" si="2"/>
        <v>12482</v>
      </c>
      <c r="K45" s="128">
        <f t="shared" si="2"/>
        <v>0</v>
      </c>
      <c r="L45" s="128">
        <f t="shared" si="2"/>
        <v>64871</v>
      </c>
    </row>
    <row r="46" spans="1:12">
      <c r="A46" s="126"/>
      <c r="B46" s="127" t="s">
        <v>75</v>
      </c>
      <c r="C46" s="126"/>
      <c r="D46" s="127" t="s">
        <v>0</v>
      </c>
      <c r="E46" s="128">
        <f t="shared" ref="E46:L46" si="3">E9+E32+E24+E41</f>
        <v>126377</v>
      </c>
      <c r="F46" s="128">
        <f t="shared" si="3"/>
        <v>135497</v>
      </c>
      <c r="G46" s="128">
        <f t="shared" si="3"/>
        <v>0</v>
      </c>
      <c r="H46" s="128">
        <f t="shared" si="3"/>
        <v>261874</v>
      </c>
      <c r="I46" s="128">
        <f t="shared" si="3"/>
        <v>3319</v>
      </c>
      <c r="J46" s="128">
        <f>J9+J32+J24+J41</f>
        <v>30417</v>
      </c>
      <c r="K46" s="128">
        <f t="shared" si="3"/>
        <v>0</v>
      </c>
      <c r="L46" s="128">
        <f t="shared" si="3"/>
        <v>295610</v>
      </c>
    </row>
    <row r="47" spans="1:12">
      <c r="A47" s="126"/>
      <c r="B47" s="127" t="s">
        <v>76</v>
      </c>
      <c r="C47" s="126"/>
      <c r="D47" s="127" t="s">
        <v>121</v>
      </c>
      <c r="E47" s="128">
        <f t="shared" ref="E47:L47" si="4">E10</f>
        <v>24584</v>
      </c>
      <c r="F47" s="128">
        <f t="shared" si="4"/>
        <v>0</v>
      </c>
      <c r="G47" s="128">
        <f t="shared" si="4"/>
        <v>0</v>
      </c>
      <c r="H47" s="128">
        <f t="shared" si="4"/>
        <v>24584</v>
      </c>
      <c r="I47" s="128">
        <f t="shared" si="4"/>
        <v>0</v>
      </c>
      <c r="J47" s="128">
        <f t="shared" si="4"/>
        <v>0</v>
      </c>
      <c r="K47" s="128">
        <f t="shared" si="4"/>
        <v>0</v>
      </c>
      <c r="L47" s="128">
        <f t="shared" si="4"/>
        <v>24584</v>
      </c>
    </row>
    <row r="48" spans="1:12">
      <c r="A48" s="126"/>
      <c r="B48" s="127" t="s">
        <v>77</v>
      </c>
      <c r="C48" s="126"/>
      <c r="D48" s="127" t="s">
        <v>82</v>
      </c>
      <c r="E48" s="128">
        <f t="shared" ref="E48:L48" si="5">E11+E33</f>
        <v>312191</v>
      </c>
      <c r="F48" s="128">
        <f t="shared" si="5"/>
        <v>51070</v>
      </c>
      <c r="G48" s="128">
        <f t="shared" si="5"/>
        <v>0</v>
      </c>
      <c r="H48" s="128">
        <f t="shared" si="5"/>
        <v>363261</v>
      </c>
      <c r="I48" s="128">
        <f t="shared" si="5"/>
        <v>2363</v>
      </c>
      <c r="J48" s="128">
        <f t="shared" si="5"/>
        <v>-81840</v>
      </c>
      <c r="K48" s="128">
        <f t="shared" si="5"/>
        <v>0</v>
      </c>
      <c r="L48" s="128">
        <f t="shared" si="5"/>
        <v>283784</v>
      </c>
    </row>
    <row r="49" spans="1:12">
      <c r="A49" s="129"/>
      <c r="B49" s="129"/>
      <c r="C49" s="129"/>
      <c r="D49" s="130" t="s">
        <v>146</v>
      </c>
      <c r="E49" s="131">
        <f t="shared" ref="E49:L49" si="6">SUM(E44:E48)</f>
        <v>664394</v>
      </c>
      <c r="F49" s="131">
        <f t="shared" si="6"/>
        <v>267441</v>
      </c>
      <c r="G49" s="131">
        <f t="shared" si="6"/>
        <v>0</v>
      </c>
      <c r="H49" s="131">
        <f t="shared" si="6"/>
        <v>931835</v>
      </c>
      <c r="I49" s="131">
        <f t="shared" si="6"/>
        <v>6972</v>
      </c>
      <c r="J49" s="131">
        <f t="shared" si="6"/>
        <v>74019</v>
      </c>
      <c r="K49" s="131">
        <f t="shared" si="6"/>
        <v>0</v>
      </c>
      <c r="L49" s="131">
        <f t="shared" si="6"/>
        <v>1012826</v>
      </c>
    </row>
    <row r="51" spans="1:12">
      <c r="A51" s="249" t="s">
        <v>1</v>
      </c>
      <c r="B51" s="249"/>
      <c r="C51" s="249"/>
      <c r="D51" s="249"/>
      <c r="E51"/>
      <c r="F51"/>
      <c r="G51"/>
      <c r="H51"/>
      <c r="I51"/>
      <c r="J51"/>
      <c r="K51"/>
      <c r="L51"/>
    </row>
    <row r="52" spans="1:12">
      <c r="A52" s="250" t="s">
        <v>118</v>
      </c>
      <c r="B52" s="250"/>
      <c r="C52" s="250"/>
      <c r="D52" s="250"/>
      <c r="E52"/>
      <c r="F52"/>
      <c r="G52"/>
      <c r="H52"/>
      <c r="I52"/>
      <c r="J52"/>
      <c r="K52"/>
      <c r="L52"/>
    </row>
    <row r="53" spans="1:12">
      <c r="A53" s="87" t="s">
        <v>7</v>
      </c>
      <c r="B53" s="132"/>
      <c r="C53" s="132"/>
      <c r="D53" s="89" t="s">
        <v>1</v>
      </c>
      <c r="E53" s="90"/>
      <c r="F53" s="90"/>
      <c r="G53" s="90"/>
      <c r="H53" s="90"/>
      <c r="I53" s="90"/>
      <c r="J53" s="90"/>
      <c r="K53" s="90"/>
      <c r="L53" s="90"/>
    </row>
    <row r="54" spans="1:12">
      <c r="A54" s="122"/>
      <c r="B54" s="123" t="s">
        <v>78</v>
      </c>
      <c r="C54" s="123"/>
      <c r="D54" s="65" t="s">
        <v>89</v>
      </c>
      <c r="E54" s="124">
        <v>1000</v>
      </c>
      <c r="F54" s="124">
        <v>5000</v>
      </c>
      <c r="G54" s="124"/>
      <c r="H54" s="99">
        <f>SUM(E54:G54)</f>
        <v>6000</v>
      </c>
      <c r="I54" s="124"/>
      <c r="J54" s="124">
        <v>26951</v>
      </c>
      <c r="K54" s="124"/>
      <c r="L54" s="99">
        <f>SUM(H54:K54)</f>
        <v>32951</v>
      </c>
    </row>
    <row r="55" spans="1:12">
      <c r="A55" s="122"/>
      <c r="B55" s="123" t="s">
        <v>79</v>
      </c>
      <c r="C55" s="123"/>
      <c r="D55" s="65" t="s">
        <v>21</v>
      </c>
      <c r="E55" s="124"/>
      <c r="F55" s="124">
        <v>20990</v>
      </c>
      <c r="G55" s="124"/>
      <c r="H55" s="99">
        <f>SUM(E55:G55)</f>
        <v>20990</v>
      </c>
      <c r="I55" s="124"/>
      <c r="J55" s="124">
        <v>5080</v>
      </c>
      <c r="K55" s="124"/>
      <c r="L55" s="99">
        <f>SUM(H55:K55)</f>
        <v>26070</v>
      </c>
    </row>
    <row r="56" spans="1:12">
      <c r="A56" s="122"/>
      <c r="B56" s="123" t="s">
        <v>80</v>
      </c>
      <c r="C56" s="123"/>
      <c r="D56" s="65" t="s">
        <v>90</v>
      </c>
      <c r="E56" s="124"/>
      <c r="F56" s="124"/>
      <c r="G56" s="124"/>
      <c r="H56" s="99">
        <f>SUM(E56:G56)</f>
        <v>0</v>
      </c>
      <c r="I56" s="124"/>
      <c r="J56" s="124">
        <v>40156</v>
      </c>
      <c r="K56" s="124"/>
      <c r="L56" s="99">
        <f>SUM(H56:K56)</f>
        <v>40156</v>
      </c>
    </row>
    <row r="57" spans="1:12" s="3" customFormat="1">
      <c r="A57" s="133"/>
      <c r="B57" s="133"/>
      <c r="C57" s="133"/>
      <c r="D57" s="133" t="s">
        <v>2</v>
      </c>
      <c r="E57" s="134">
        <f t="shared" ref="E57:L57" si="7">SUM(E54:E56)</f>
        <v>1000</v>
      </c>
      <c r="F57" s="134">
        <f t="shared" si="7"/>
        <v>25990</v>
      </c>
      <c r="G57" s="134">
        <f t="shared" si="7"/>
        <v>0</v>
      </c>
      <c r="H57" s="134">
        <f t="shared" si="7"/>
        <v>26990</v>
      </c>
      <c r="I57" s="134">
        <f t="shared" si="7"/>
        <v>0</v>
      </c>
      <c r="J57" s="134">
        <f t="shared" si="7"/>
        <v>72187</v>
      </c>
      <c r="K57" s="134">
        <f t="shared" si="7"/>
        <v>0</v>
      </c>
      <c r="L57" s="134">
        <f t="shared" si="7"/>
        <v>99177</v>
      </c>
    </row>
    <row r="59" spans="1:12">
      <c r="A59" s="250" t="s">
        <v>142</v>
      </c>
      <c r="B59" s="250"/>
      <c r="C59" s="250"/>
      <c r="D59" s="250"/>
      <c r="E59"/>
      <c r="F59"/>
      <c r="G59"/>
      <c r="H59"/>
      <c r="I59"/>
      <c r="J59"/>
      <c r="K59"/>
      <c r="L59"/>
    </row>
    <row r="60" spans="1:12">
      <c r="A60" s="87" t="s">
        <v>7</v>
      </c>
      <c r="B60" s="132"/>
      <c r="C60" s="132"/>
      <c r="D60" s="89" t="s">
        <v>1</v>
      </c>
      <c r="E60" s="90"/>
      <c r="F60" s="90"/>
      <c r="G60" s="90"/>
      <c r="H60" s="90"/>
      <c r="I60" s="90"/>
      <c r="J60" s="90"/>
      <c r="K60" s="90"/>
      <c r="L60" s="90"/>
    </row>
    <row r="61" spans="1:12">
      <c r="A61" s="122"/>
      <c r="B61" s="123" t="s">
        <v>78</v>
      </c>
      <c r="C61" s="123"/>
      <c r="D61" s="65" t="s">
        <v>89</v>
      </c>
      <c r="E61" s="124"/>
      <c r="F61" s="124"/>
      <c r="G61" s="124"/>
      <c r="H61" s="99">
        <f>SUM(E61:G61)</f>
        <v>0</v>
      </c>
      <c r="I61" s="124">
        <v>300</v>
      </c>
      <c r="J61" s="124"/>
      <c r="K61" s="124"/>
      <c r="L61" s="99">
        <f>SUM(H61:K61)</f>
        <v>300</v>
      </c>
    </row>
    <row r="62" spans="1:12">
      <c r="A62" s="133"/>
      <c r="B62" s="133"/>
      <c r="C62" s="133"/>
      <c r="D62" s="133" t="s">
        <v>2</v>
      </c>
      <c r="E62" s="134">
        <f t="shared" ref="E62:K62" si="8">SUM(E61:E61)</f>
        <v>0</v>
      </c>
      <c r="F62" s="134">
        <f t="shared" si="8"/>
        <v>0</v>
      </c>
      <c r="G62" s="134">
        <f t="shared" si="8"/>
        <v>0</v>
      </c>
      <c r="H62" s="134">
        <f t="shared" si="8"/>
        <v>0</v>
      </c>
      <c r="I62" s="134">
        <f t="shared" si="8"/>
        <v>300</v>
      </c>
      <c r="J62" s="134">
        <f t="shared" si="8"/>
        <v>0</v>
      </c>
      <c r="K62" s="134">
        <f t="shared" si="8"/>
        <v>0</v>
      </c>
      <c r="L62" s="99">
        <f>SUM(H62:K62)</f>
        <v>300</v>
      </c>
    </row>
    <row r="63" spans="1:12">
      <c r="A63" s="135"/>
      <c r="B63" s="135"/>
      <c r="C63" s="135"/>
      <c r="D63" s="135"/>
      <c r="E63" s="136"/>
      <c r="F63" s="136"/>
      <c r="G63" s="136"/>
      <c r="H63" s="136"/>
      <c r="I63" s="136"/>
      <c r="J63" s="136"/>
      <c r="K63" s="136"/>
      <c r="L63" s="136"/>
    </row>
    <row r="64" spans="1:12">
      <c r="A64" s="250" t="s">
        <v>126</v>
      </c>
      <c r="B64" s="250"/>
      <c r="C64" s="250"/>
      <c r="D64" s="250"/>
      <c r="E64"/>
      <c r="F64"/>
      <c r="G64"/>
      <c r="H64"/>
      <c r="I64"/>
      <c r="J64"/>
      <c r="K64"/>
      <c r="L64"/>
    </row>
    <row r="65" spans="1:12">
      <c r="A65" s="87" t="s">
        <v>7</v>
      </c>
      <c r="B65" s="132"/>
      <c r="C65" s="132"/>
      <c r="D65" s="89" t="s">
        <v>1</v>
      </c>
      <c r="E65" s="90"/>
      <c r="F65" s="90"/>
      <c r="G65" s="90"/>
      <c r="H65" s="90"/>
      <c r="I65" s="90"/>
      <c r="J65" s="90"/>
      <c r="K65" s="90"/>
      <c r="L65" s="90"/>
    </row>
    <row r="66" spans="1:12">
      <c r="A66" s="122"/>
      <c r="B66" s="123" t="s">
        <v>78</v>
      </c>
      <c r="C66" s="123"/>
      <c r="D66" s="65" t="s">
        <v>89</v>
      </c>
      <c r="E66" s="124"/>
      <c r="F66" s="124">
        <v>5000</v>
      </c>
      <c r="G66" s="124"/>
      <c r="H66" s="99">
        <f>SUM(E66:G66)</f>
        <v>5000</v>
      </c>
      <c r="I66" s="124"/>
      <c r="J66" s="124"/>
      <c r="K66" s="124"/>
      <c r="L66" s="99">
        <f>SUM(H66:K66)</f>
        <v>5000</v>
      </c>
    </row>
    <row r="67" spans="1:12">
      <c r="A67" s="133"/>
      <c r="B67" s="133"/>
      <c r="C67" s="133"/>
      <c r="D67" s="133" t="s">
        <v>2</v>
      </c>
      <c r="E67" s="134">
        <f t="shared" ref="E67:L67" si="9">SUM(E66:E66)</f>
        <v>0</v>
      </c>
      <c r="F67" s="134">
        <f t="shared" si="9"/>
        <v>5000</v>
      </c>
      <c r="G67" s="134">
        <f t="shared" si="9"/>
        <v>0</v>
      </c>
      <c r="H67" s="134">
        <f t="shared" si="9"/>
        <v>5000</v>
      </c>
      <c r="I67" s="134">
        <f t="shared" si="9"/>
        <v>0</v>
      </c>
      <c r="J67" s="134">
        <f t="shared" si="9"/>
        <v>0</v>
      </c>
      <c r="K67" s="134">
        <f t="shared" si="9"/>
        <v>0</v>
      </c>
      <c r="L67" s="134">
        <f t="shared" si="9"/>
        <v>5000</v>
      </c>
    </row>
    <row r="69" spans="1:12">
      <c r="A69" s="250" t="s">
        <v>143</v>
      </c>
      <c r="B69" s="250"/>
      <c r="C69" s="250"/>
      <c r="D69" s="250"/>
      <c r="E69"/>
      <c r="F69"/>
      <c r="G69"/>
      <c r="H69"/>
      <c r="I69"/>
      <c r="J69"/>
      <c r="K69"/>
      <c r="L69"/>
    </row>
    <row r="70" spans="1:12">
      <c r="A70" s="87" t="s">
        <v>7</v>
      </c>
      <c r="B70" s="132"/>
      <c r="C70" s="132"/>
      <c r="D70" s="89" t="s">
        <v>1</v>
      </c>
      <c r="E70" s="90"/>
      <c r="F70" s="90"/>
      <c r="G70" s="90"/>
      <c r="H70" s="90"/>
      <c r="I70" s="90"/>
      <c r="J70" s="90"/>
      <c r="K70" s="90"/>
      <c r="L70" s="90"/>
    </row>
    <row r="71" spans="1:12">
      <c r="A71" s="122"/>
      <c r="B71" s="123" t="s">
        <v>78</v>
      </c>
      <c r="C71" s="123"/>
      <c r="D71" s="65" t="s">
        <v>89</v>
      </c>
      <c r="E71" s="124">
        <v>253</v>
      </c>
      <c r="F71" s="124"/>
      <c r="G71" s="124"/>
      <c r="H71" s="99">
        <f>SUM(E71:G71)</f>
        <v>253</v>
      </c>
      <c r="I71" s="124"/>
      <c r="J71" s="124">
        <v>598</v>
      </c>
      <c r="K71" s="124"/>
      <c r="L71" s="99">
        <f>SUM(H71:K71)</f>
        <v>851</v>
      </c>
    </row>
    <row r="72" spans="1:12">
      <c r="A72" s="133"/>
      <c r="B72" s="133"/>
      <c r="C72" s="133"/>
      <c r="D72" s="133" t="s">
        <v>2</v>
      </c>
      <c r="E72" s="134">
        <f t="shared" ref="E72:L72" si="10">SUM(E71:E71)</f>
        <v>253</v>
      </c>
      <c r="F72" s="134">
        <f t="shared" si="10"/>
        <v>0</v>
      </c>
      <c r="G72" s="134">
        <f t="shared" si="10"/>
        <v>0</v>
      </c>
      <c r="H72" s="134">
        <f t="shared" si="10"/>
        <v>253</v>
      </c>
      <c r="I72" s="134">
        <f t="shared" si="10"/>
        <v>0</v>
      </c>
      <c r="J72" s="134">
        <f t="shared" si="10"/>
        <v>598</v>
      </c>
      <c r="K72" s="134">
        <f t="shared" si="10"/>
        <v>0</v>
      </c>
      <c r="L72" s="134">
        <f t="shared" si="10"/>
        <v>851</v>
      </c>
    </row>
    <row r="75" spans="1:12">
      <c r="A75" s="126"/>
      <c r="B75" s="127" t="s">
        <v>78</v>
      </c>
      <c r="C75" s="126"/>
      <c r="D75" s="126" t="s">
        <v>89</v>
      </c>
      <c r="E75" s="128">
        <f t="shared" ref="E75:L75" si="11">E54+E61+E71+E66</f>
        <v>1253</v>
      </c>
      <c r="F75" s="128">
        <f t="shared" si="11"/>
        <v>10000</v>
      </c>
      <c r="G75" s="128">
        <f t="shared" si="11"/>
        <v>0</v>
      </c>
      <c r="H75" s="128">
        <f t="shared" si="11"/>
        <v>11253</v>
      </c>
      <c r="I75" s="128">
        <f t="shared" si="11"/>
        <v>300</v>
      </c>
      <c r="J75" s="128">
        <f t="shared" si="11"/>
        <v>27549</v>
      </c>
      <c r="K75" s="128">
        <f t="shared" si="11"/>
        <v>0</v>
      </c>
      <c r="L75" s="128">
        <f t="shared" si="11"/>
        <v>39102</v>
      </c>
    </row>
    <row r="76" spans="1:12">
      <c r="A76" s="126"/>
      <c r="B76" s="127" t="s">
        <v>79</v>
      </c>
      <c r="C76" s="126"/>
      <c r="D76" s="126" t="s">
        <v>21</v>
      </c>
      <c r="E76" s="128">
        <f t="shared" ref="E76:L76" si="12">E55</f>
        <v>0</v>
      </c>
      <c r="F76" s="128">
        <f t="shared" si="12"/>
        <v>20990</v>
      </c>
      <c r="G76" s="128">
        <f t="shared" si="12"/>
        <v>0</v>
      </c>
      <c r="H76" s="128">
        <f t="shared" si="12"/>
        <v>20990</v>
      </c>
      <c r="I76" s="128">
        <f t="shared" si="12"/>
        <v>0</v>
      </c>
      <c r="J76" s="128">
        <f t="shared" si="12"/>
        <v>5080</v>
      </c>
      <c r="K76" s="128">
        <f t="shared" si="12"/>
        <v>0</v>
      </c>
      <c r="L76" s="128">
        <f t="shared" si="12"/>
        <v>26070</v>
      </c>
    </row>
    <row r="77" spans="1:12">
      <c r="A77" s="126"/>
      <c r="B77" s="127" t="s">
        <v>80</v>
      </c>
      <c r="C77" s="126"/>
      <c r="D77" s="137" t="s">
        <v>90</v>
      </c>
      <c r="E77" s="128">
        <f>E56</f>
        <v>0</v>
      </c>
      <c r="F77" s="128">
        <f t="shared" ref="F77:L77" si="13">F56</f>
        <v>0</v>
      </c>
      <c r="G77" s="128">
        <f t="shared" si="13"/>
        <v>0</v>
      </c>
      <c r="H77" s="128">
        <f t="shared" si="13"/>
        <v>0</v>
      </c>
      <c r="I77" s="128">
        <f t="shared" si="13"/>
        <v>0</v>
      </c>
      <c r="J77" s="128">
        <f t="shared" si="13"/>
        <v>40156</v>
      </c>
      <c r="K77" s="128">
        <f t="shared" si="13"/>
        <v>0</v>
      </c>
      <c r="L77" s="128">
        <f t="shared" si="13"/>
        <v>40156</v>
      </c>
    </row>
    <row r="78" spans="1:12">
      <c r="A78" s="139"/>
      <c r="B78" s="139"/>
      <c r="C78" s="139"/>
      <c r="D78" s="156" t="s">
        <v>147</v>
      </c>
      <c r="E78" s="140">
        <f t="shared" ref="E78:L78" si="14">SUM(E75:E77)</f>
        <v>1253</v>
      </c>
      <c r="F78" s="140">
        <f t="shared" si="14"/>
        <v>30990</v>
      </c>
      <c r="G78" s="140">
        <f t="shared" si="14"/>
        <v>0</v>
      </c>
      <c r="H78" s="140">
        <f t="shared" si="14"/>
        <v>32243</v>
      </c>
      <c r="I78" s="140">
        <f t="shared" si="14"/>
        <v>300</v>
      </c>
      <c r="J78" s="140">
        <f t="shared" si="14"/>
        <v>72785</v>
      </c>
      <c r="K78" s="140">
        <f t="shared" si="14"/>
        <v>0</v>
      </c>
      <c r="L78" s="140">
        <f t="shared" si="14"/>
        <v>105328</v>
      </c>
    </row>
    <row r="79" spans="1:12" s="144" customFormat="1">
      <c r="A79" s="141"/>
      <c r="B79" s="141"/>
      <c r="C79" s="141"/>
      <c r="D79" s="142"/>
      <c r="E79" s="143"/>
      <c r="F79" s="143"/>
      <c r="G79" s="143"/>
      <c r="H79" s="143"/>
      <c r="I79" s="143"/>
      <c r="J79" s="143"/>
      <c r="K79" s="143"/>
      <c r="L79" s="143"/>
    </row>
    <row r="80" spans="1:12" s="144" customFormat="1">
      <c r="A80" s="249" t="s">
        <v>155</v>
      </c>
      <c r="B80" s="249"/>
      <c r="C80" s="249"/>
      <c r="D80" s="249"/>
      <c r="J80" s="196"/>
    </row>
    <row r="81" spans="1:12" s="144" customFormat="1">
      <c r="A81" s="250" t="s">
        <v>118</v>
      </c>
      <c r="B81" s="250"/>
      <c r="C81" s="250"/>
      <c r="D81" s="250"/>
    </row>
    <row r="82" spans="1:12" s="144" customFormat="1">
      <c r="A82" s="87" t="s">
        <v>8</v>
      </c>
      <c r="B82" s="132"/>
      <c r="C82" s="132"/>
      <c r="D82" s="89" t="s">
        <v>155</v>
      </c>
      <c r="E82" s="90"/>
      <c r="F82" s="90"/>
      <c r="G82" s="90"/>
      <c r="H82" s="90"/>
      <c r="I82" s="90"/>
      <c r="J82" s="90"/>
      <c r="K82" s="90"/>
      <c r="L82" s="90"/>
    </row>
    <row r="83" spans="1:12" s="144" customFormat="1">
      <c r="A83" s="145"/>
      <c r="B83" s="145" t="s">
        <v>156</v>
      </c>
      <c r="C83" s="145"/>
      <c r="D83" s="146" t="s">
        <v>266</v>
      </c>
      <c r="E83" s="147">
        <v>12097</v>
      </c>
      <c r="F83" s="147"/>
      <c r="G83" s="147"/>
      <c r="H83" s="147">
        <f>SUM(E83:G83)</f>
        <v>12097</v>
      </c>
      <c r="I83" s="147"/>
      <c r="J83" s="147"/>
      <c r="K83" s="147"/>
      <c r="L83" s="147">
        <f>SUM(H83:K83)</f>
        <v>12097</v>
      </c>
    </row>
    <row r="84" spans="1:12" s="144" customFormat="1">
      <c r="A84" s="130"/>
      <c r="B84" s="130" t="s">
        <v>156</v>
      </c>
      <c r="C84" s="130"/>
      <c r="D84" s="157" t="s">
        <v>155</v>
      </c>
      <c r="E84" s="131">
        <f>SUM(E83)</f>
        <v>12097</v>
      </c>
      <c r="F84" s="131"/>
      <c r="G84" s="131"/>
      <c r="H84" s="131">
        <f>SUM(E84:G84)</f>
        <v>12097</v>
      </c>
      <c r="I84" s="131">
        <f>SUM(I83)</f>
        <v>0</v>
      </c>
      <c r="J84" s="131"/>
      <c r="K84" s="131"/>
      <c r="L84" s="131">
        <f>SUM(H84:K84)</f>
        <v>12097</v>
      </c>
    </row>
    <row r="85" spans="1:12" s="144" customFormat="1">
      <c r="A85" s="141"/>
      <c r="B85" s="141"/>
      <c r="C85" s="141"/>
      <c r="D85" s="142"/>
      <c r="E85" s="143"/>
      <c r="F85" s="143"/>
      <c r="G85" s="143"/>
      <c r="H85" s="143"/>
      <c r="I85" s="143"/>
      <c r="J85" s="143"/>
      <c r="K85" s="143"/>
      <c r="L85" s="143"/>
    </row>
    <row r="86" spans="1:12" ht="25.5" customHeight="1">
      <c r="A86" s="251" t="s">
        <v>154</v>
      </c>
      <c r="B86" s="252"/>
      <c r="C86" s="252"/>
      <c r="D86" s="253"/>
      <c r="E86" s="131">
        <f t="shared" ref="E86:L86" si="15">E49+E78+E84</f>
        <v>677744</v>
      </c>
      <c r="F86" s="131">
        <f t="shared" si="15"/>
        <v>298431</v>
      </c>
      <c r="G86" s="131">
        <f t="shared" si="15"/>
        <v>0</v>
      </c>
      <c r="H86" s="131">
        <f t="shared" si="15"/>
        <v>976175</v>
      </c>
      <c r="I86" s="131">
        <f t="shared" si="15"/>
        <v>7272</v>
      </c>
      <c r="J86" s="131">
        <f t="shared" si="15"/>
        <v>146804</v>
      </c>
      <c r="K86" s="131">
        <f t="shared" si="15"/>
        <v>0</v>
      </c>
      <c r="L86" s="131">
        <f t="shared" si="15"/>
        <v>1130251</v>
      </c>
    </row>
    <row r="88" spans="1:12">
      <c r="H88" s="138"/>
      <c r="L88" s="138"/>
    </row>
    <row r="91" spans="1:12">
      <c r="E91"/>
      <c r="F91"/>
      <c r="G91"/>
      <c r="H91"/>
      <c r="I91"/>
      <c r="J91"/>
      <c r="K91"/>
      <c r="L91"/>
    </row>
    <row r="92" spans="1:12">
      <c r="E92"/>
      <c r="F92"/>
      <c r="G92"/>
      <c r="H92"/>
      <c r="I92"/>
      <c r="J92"/>
      <c r="K92"/>
      <c r="L92"/>
    </row>
    <row r="93" spans="1:12">
      <c r="E93"/>
      <c r="F93"/>
      <c r="G93"/>
      <c r="H93"/>
      <c r="I93"/>
      <c r="J93"/>
      <c r="K93"/>
      <c r="L93"/>
    </row>
    <row r="94" spans="1:12">
      <c r="E94"/>
      <c r="F94"/>
      <c r="G94"/>
      <c r="H94"/>
      <c r="I94"/>
      <c r="J94"/>
      <c r="K94"/>
      <c r="L94"/>
    </row>
    <row r="95" spans="1:12">
      <c r="E95"/>
      <c r="F95"/>
      <c r="G95"/>
      <c r="H95"/>
      <c r="I95"/>
      <c r="J95"/>
      <c r="K95"/>
      <c r="L95"/>
    </row>
    <row r="96" spans="1:12">
      <c r="E96"/>
      <c r="F96"/>
      <c r="G96"/>
      <c r="H96"/>
      <c r="I96"/>
      <c r="J96"/>
      <c r="K96"/>
      <c r="L96"/>
    </row>
  </sheetData>
  <mergeCells count="14">
    <mergeCell ref="A86:D86"/>
    <mergeCell ref="A80:D80"/>
    <mergeCell ref="A81:D81"/>
    <mergeCell ref="A52:D52"/>
    <mergeCell ref="A59:D59"/>
    <mergeCell ref="A64:D64"/>
    <mergeCell ref="A69:D69"/>
    <mergeCell ref="A1:L1"/>
    <mergeCell ref="A2:L2"/>
    <mergeCell ref="A3:D3"/>
    <mergeCell ref="A51:D51"/>
    <mergeCell ref="A4:D4"/>
    <mergeCell ref="A36:D36"/>
    <mergeCell ref="A27:D2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&amp;L2/a melléklet az 1/2017 (I.27.) önk.rendelethez, ezer Ft
&amp;R4. melléklet a 12./2017.(VI.16.) önk. rendelethez ezer Ft</oddHeader>
  </headerFooter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8"/>
  <sheetViews>
    <sheetView view="pageLayout" zoomScaleNormal="100" workbookViewId="0">
      <selection activeCell="H18" sqref="H18"/>
    </sheetView>
  </sheetViews>
  <sheetFormatPr defaultRowHeight="12.75"/>
  <cols>
    <col min="1" max="1" width="7.85546875" customWidth="1"/>
    <col min="2" max="2" width="6.42578125" customWidth="1"/>
    <col min="3" max="3" width="7.28515625" customWidth="1"/>
    <col min="4" max="4" width="47.42578125" customWidth="1"/>
    <col min="5" max="6" width="9.140625" style="4"/>
  </cols>
  <sheetData>
    <row r="1" spans="1:7" ht="15.75">
      <c r="A1" s="254" t="s">
        <v>203</v>
      </c>
      <c r="B1" s="254"/>
      <c r="C1" s="254"/>
      <c r="D1" s="254"/>
      <c r="E1" s="254"/>
      <c r="F1" s="254"/>
    </row>
    <row r="2" spans="1:7" ht="15.75">
      <c r="A2" s="255" t="s">
        <v>137</v>
      </c>
      <c r="B2" s="255"/>
      <c r="C2" s="255"/>
      <c r="D2" s="255"/>
      <c r="E2" s="255"/>
      <c r="F2" s="255"/>
    </row>
    <row r="3" spans="1:7" ht="22.5">
      <c r="A3" s="74" t="s">
        <v>18</v>
      </c>
      <c r="B3" s="74" t="s">
        <v>19</v>
      </c>
      <c r="C3" s="74" t="s">
        <v>16</v>
      </c>
      <c r="D3" s="73" t="s">
        <v>17</v>
      </c>
      <c r="E3" s="76" t="s">
        <v>206</v>
      </c>
      <c r="F3" s="76" t="s">
        <v>276</v>
      </c>
      <c r="G3" s="76" t="s">
        <v>277</v>
      </c>
    </row>
    <row r="4" spans="1:7">
      <c r="A4" s="56" t="s">
        <v>6</v>
      </c>
      <c r="B4" s="56" t="s">
        <v>77</v>
      </c>
      <c r="C4" s="6"/>
      <c r="D4" s="69" t="s">
        <v>82</v>
      </c>
      <c r="E4" s="2"/>
      <c r="F4" s="2"/>
      <c r="G4" s="2"/>
    </row>
    <row r="5" spans="1:7">
      <c r="A5" s="1"/>
      <c r="B5" s="1"/>
      <c r="C5" s="68" t="s">
        <v>84</v>
      </c>
      <c r="D5" s="81" t="s">
        <v>133</v>
      </c>
      <c r="E5" s="2"/>
      <c r="F5" s="2"/>
      <c r="G5" s="2"/>
    </row>
    <row r="6" spans="1:7">
      <c r="A6" s="1"/>
      <c r="B6" s="1"/>
      <c r="C6" s="75"/>
      <c r="D6" s="69" t="s">
        <v>185</v>
      </c>
      <c r="E6" s="2">
        <v>195</v>
      </c>
      <c r="F6" s="2"/>
      <c r="G6" s="2">
        <f>SUM(E6:F6)</f>
        <v>195</v>
      </c>
    </row>
    <row r="7" spans="1:7">
      <c r="A7" s="39"/>
      <c r="B7" s="39"/>
      <c r="C7" s="75"/>
      <c r="D7" s="69" t="s">
        <v>134</v>
      </c>
      <c r="E7" s="41">
        <v>300</v>
      </c>
      <c r="F7" s="41"/>
      <c r="G7" s="2">
        <f>SUM(E7:F7)</f>
        <v>300</v>
      </c>
    </row>
    <row r="8" spans="1:7">
      <c r="A8" s="1"/>
      <c r="B8" s="1"/>
      <c r="C8" s="6"/>
      <c r="D8" s="67" t="s">
        <v>93</v>
      </c>
      <c r="E8" s="2">
        <v>28620</v>
      </c>
      <c r="F8" s="2"/>
      <c r="G8" s="2">
        <f>SUM(E8:F8)</f>
        <v>28620</v>
      </c>
    </row>
    <row r="9" spans="1:7">
      <c r="A9" s="1"/>
      <c r="B9" s="1"/>
      <c r="C9" s="6"/>
      <c r="D9" s="69" t="s">
        <v>161</v>
      </c>
      <c r="E9" s="2">
        <v>112408</v>
      </c>
      <c r="F9" s="2">
        <v>1354</v>
      </c>
      <c r="G9" s="2">
        <f>SUM(E9:F9)</f>
        <v>113762</v>
      </c>
    </row>
    <row r="10" spans="1:7">
      <c r="A10" s="1"/>
      <c r="B10" s="1"/>
      <c r="C10" s="6"/>
      <c r="D10" s="69" t="s">
        <v>186</v>
      </c>
      <c r="E10" s="2">
        <v>0</v>
      </c>
      <c r="F10" s="2"/>
      <c r="G10" s="2">
        <f>SUM(E10:F10)</f>
        <v>0</v>
      </c>
    </row>
    <row r="11" spans="1:7">
      <c r="A11" s="1"/>
      <c r="B11" s="1"/>
      <c r="C11" s="6"/>
      <c r="D11" s="197" t="s">
        <v>2</v>
      </c>
      <c r="E11" s="198">
        <f>SUM(E6:E10)</f>
        <v>141523</v>
      </c>
      <c r="F11" s="198">
        <f>SUM(F6:F10)</f>
        <v>1354</v>
      </c>
      <c r="G11" s="198">
        <f>SUM(G6:G10)</f>
        <v>142877</v>
      </c>
    </row>
    <row r="12" spans="1:7">
      <c r="A12" s="1"/>
      <c r="B12" s="1"/>
      <c r="C12" s="6"/>
      <c r="D12" s="77"/>
      <c r="E12" s="37"/>
      <c r="F12" s="37"/>
      <c r="G12" s="37"/>
    </row>
    <row r="13" spans="1:7">
      <c r="A13" s="1"/>
      <c r="B13" s="1"/>
      <c r="C13" s="68" t="s">
        <v>86</v>
      </c>
      <c r="D13" s="80" t="s">
        <v>135</v>
      </c>
      <c r="E13" s="2"/>
      <c r="F13" s="2"/>
      <c r="G13" s="2"/>
    </row>
    <row r="14" spans="1:7" ht="25.5">
      <c r="A14" s="39"/>
      <c r="B14" s="39"/>
      <c r="C14" s="75"/>
      <c r="D14" s="78" t="s">
        <v>136</v>
      </c>
      <c r="E14" s="41">
        <v>4580</v>
      </c>
      <c r="F14" s="41"/>
      <c r="G14" s="41">
        <f>SUM(E14:F14)</f>
        <v>4580</v>
      </c>
    </row>
    <row r="15" spans="1:7">
      <c r="A15" s="39"/>
      <c r="B15" s="39"/>
      <c r="C15" s="75"/>
      <c r="D15" s="78" t="s">
        <v>209</v>
      </c>
      <c r="E15" s="41">
        <v>4672</v>
      </c>
      <c r="F15" s="41"/>
      <c r="G15" s="41">
        <f>SUM(E15:F15)</f>
        <v>4672</v>
      </c>
    </row>
    <row r="16" spans="1:7" ht="25.5">
      <c r="A16" s="39"/>
      <c r="B16" s="39"/>
      <c r="C16" s="75"/>
      <c r="D16" s="78" t="s">
        <v>162</v>
      </c>
      <c r="E16" s="41">
        <v>274</v>
      </c>
      <c r="F16" s="41"/>
      <c r="G16" s="41">
        <f>SUM(E16:F16)</f>
        <v>274</v>
      </c>
    </row>
    <row r="17" spans="1:7">
      <c r="A17" s="39"/>
      <c r="B17" s="39"/>
      <c r="C17" s="75"/>
      <c r="D17" s="78" t="s">
        <v>210</v>
      </c>
      <c r="E17" s="41">
        <v>1300</v>
      </c>
      <c r="F17" s="41"/>
      <c r="G17" s="41">
        <f>SUM(E17:F17)</f>
        <v>1300</v>
      </c>
    </row>
    <row r="18" spans="1:7">
      <c r="A18" s="39"/>
      <c r="B18" s="39"/>
      <c r="C18" s="75"/>
      <c r="D18" s="79" t="s">
        <v>2</v>
      </c>
      <c r="E18" s="37">
        <f>SUM(E14:E17)</f>
        <v>10826</v>
      </c>
      <c r="F18" s="37"/>
      <c r="G18" s="37">
        <f>SUM(E18:F18)</f>
        <v>10826</v>
      </c>
    </row>
    <row r="19" spans="1:7">
      <c r="A19" s="39"/>
      <c r="B19" s="39"/>
      <c r="C19" s="75"/>
      <c r="D19" s="79"/>
      <c r="E19" s="37"/>
      <c r="F19" s="37"/>
      <c r="G19" s="37"/>
    </row>
    <row r="20" spans="1:7">
      <c r="A20" s="39"/>
      <c r="B20" s="39"/>
      <c r="C20" s="68" t="s">
        <v>278</v>
      </c>
      <c r="D20" s="79" t="s">
        <v>279</v>
      </c>
      <c r="E20" s="37"/>
      <c r="F20" s="37"/>
      <c r="G20" s="37"/>
    </row>
    <row r="21" spans="1:7">
      <c r="A21" s="39"/>
      <c r="B21" s="39"/>
      <c r="C21" s="75"/>
      <c r="D21" s="78" t="s">
        <v>280</v>
      </c>
      <c r="E21" s="41"/>
      <c r="F21" s="41">
        <v>706</v>
      </c>
      <c r="G21" s="41">
        <f>SUM(F21)</f>
        <v>706</v>
      </c>
    </row>
    <row r="22" spans="1:7">
      <c r="A22" s="39"/>
      <c r="B22" s="39"/>
      <c r="C22" s="68"/>
      <c r="D22" s="199" t="s">
        <v>2</v>
      </c>
      <c r="E22" s="198"/>
      <c r="F22" s="198">
        <f>SUM(F21)</f>
        <v>706</v>
      </c>
      <c r="G22" s="198">
        <f>SUM(F22)</f>
        <v>706</v>
      </c>
    </row>
    <row r="23" spans="1:7">
      <c r="A23" s="39"/>
      <c r="B23" s="39"/>
      <c r="C23" s="75"/>
      <c r="D23" s="79"/>
      <c r="E23" s="37"/>
      <c r="F23" s="37"/>
      <c r="G23" s="37"/>
    </row>
    <row r="24" spans="1:7">
      <c r="A24" s="39"/>
      <c r="B24" s="39"/>
      <c r="C24" s="68" t="s">
        <v>278</v>
      </c>
      <c r="D24" s="79" t="s">
        <v>281</v>
      </c>
      <c r="E24" s="37"/>
      <c r="F24" s="37"/>
      <c r="G24" s="37"/>
    </row>
    <row r="25" spans="1:7">
      <c r="A25" s="39"/>
      <c r="B25" s="39"/>
      <c r="C25" s="75"/>
      <c r="D25" s="78" t="s">
        <v>282</v>
      </c>
      <c r="E25" s="37"/>
      <c r="F25" s="37">
        <v>2819</v>
      </c>
      <c r="G25" s="37">
        <f>SUM(F25)</f>
        <v>2819</v>
      </c>
    </row>
    <row r="26" spans="1:7">
      <c r="A26" s="39"/>
      <c r="B26" s="39"/>
      <c r="C26" s="75"/>
      <c r="D26" s="199" t="s">
        <v>2</v>
      </c>
      <c r="E26" s="198"/>
      <c r="F26" s="198">
        <f>SUM(F25)</f>
        <v>2819</v>
      </c>
      <c r="G26" s="198">
        <f>SUM(F26)</f>
        <v>2819</v>
      </c>
    </row>
    <row r="27" spans="1:7">
      <c r="A27" s="39"/>
      <c r="B27" s="39"/>
      <c r="C27" s="75"/>
      <c r="D27" s="79"/>
      <c r="E27" s="37"/>
      <c r="F27" s="37"/>
      <c r="G27" s="37"/>
    </row>
    <row r="28" spans="1:7">
      <c r="A28" s="39"/>
      <c r="B28" s="39"/>
      <c r="C28" s="68" t="s">
        <v>149</v>
      </c>
      <c r="D28" s="80" t="s">
        <v>135</v>
      </c>
      <c r="E28" s="37"/>
      <c r="F28" s="37"/>
      <c r="G28" s="37"/>
    </row>
    <row r="29" spans="1:7">
      <c r="A29" s="39"/>
      <c r="B29" s="39"/>
      <c r="C29" s="75"/>
      <c r="D29" s="78" t="s">
        <v>283</v>
      </c>
      <c r="E29" s="41">
        <v>2000</v>
      </c>
      <c r="F29" s="41"/>
      <c r="G29" s="41">
        <f>SUM(E29:F29)</f>
        <v>2000</v>
      </c>
    </row>
    <row r="30" spans="1:7">
      <c r="A30" s="39"/>
      <c r="B30" s="39"/>
      <c r="C30" s="75"/>
      <c r="D30" s="78" t="s">
        <v>284</v>
      </c>
      <c r="E30" s="41">
        <v>3000</v>
      </c>
      <c r="F30" s="41"/>
      <c r="G30" s="41">
        <f>SUM(E30:F30)</f>
        <v>3000</v>
      </c>
    </row>
    <row r="31" spans="1:7">
      <c r="A31" s="39"/>
      <c r="B31" s="39"/>
      <c r="C31" s="75"/>
      <c r="D31" s="78" t="s">
        <v>285</v>
      </c>
      <c r="E31" s="41">
        <v>500</v>
      </c>
      <c r="F31" s="41"/>
      <c r="G31" s="41">
        <f>SUM(E31:F31)</f>
        <v>500</v>
      </c>
    </row>
    <row r="32" spans="1:7">
      <c r="A32" s="39"/>
      <c r="B32" s="39"/>
      <c r="C32" s="75"/>
      <c r="D32" s="78" t="s">
        <v>150</v>
      </c>
      <c r="E32" s="41">
        <v>140</v>
      </c>
      <c r="F32" s="41"/>
      <c r="G32" s="41">
        <f>SUM(E32:F32)</f>
        <v>140</v>
      </c>
    </row>
    <row r="33" spans="1:7">
      <c r="A33" s="39"/>
      <c r="B33" s="39"/>
      <c r="C33" s="75"/>
      <c r="D33" s="78" t="s">
        <v>151</v>
      </c>
      <c r="E33" s="41">
        <v>1135</v>
      </c>
      <c r="F33" s="41"/>
      <c r="G33" s="41">
        <f>SUM(E33:F33)</f>
        <v>1135</v>
      </c>
    </row>
    <row r="34" spans="1:7">
      <c r="A34" s="39"/>
      <c r="B34" s="39"/>
      <c r="C34" s="75"/>
      <c r="D34" s="78" t="s">
        <v>286</v>
      </c>
      <c r="E34" s="41"/>
      <c r="F34" s="41">
        <v>1481</v>
      </c>
      <c r="G34" s="41">
        <f>SUM(F34)</f>
        <v>1481</v>
      </c>
    </row>
    <row r="35" spans="1:7">
      <c r="A35" s="39"/>
      <c r="B35" s="39"/>
      <c r="C35" s="75"/>
      <c r="D35" s="79" t="s">
        <v>2</v>
      </c>
      <c r="E35" s="37">
        <f>SUM(E29:E33)</f>
        <v>6775</v>
      </c>
      <c r="F35" s="37">
        <f>SUM(F34)</f>
        <v>1481</v>
      </c>
      <c r="G35" s="37">
        <f>SUM(G29:G34)</f>
        <v>8256</v>
      </c>
    </row>
    <row r="36" spans="1:7">
      <c r="A36" s="39"/>
      <c r="B36" s="39"/>
      <c r="C36" s="75"/>
      <c r="D36" s="199" t="s">
        <v>211</v>
      </c>
      <c r="E36" s="198">
        <f>E18+E35+E26</f>
        <v>17601</v>
      </c>
      <c r="F36" s="198">
        <f>F18+F35+F26</f>
        <v>4300</v>
      </c>
      <c r="G36" s="198">
        <f>G18+G35+G26</f>
        <v>21901</v>
      </c>
    </row>
    <row r="37" spans="1:7">
      <c r="A37" s="39"/>
      <c r="B37" s="39"/>
      <c r="C37" s="68" t="s">
        <v>87</v>
      </c>
      <c r="D37" s="199" t="s">
        <v>256</v>
      </c>
      <c r="E37" s="198">
        <v>204137</v>
      </c>
      <c r="F37" s="198">
        <v>-85837</v>
      </c>
      <c r="G37" s="198">
        <f>SUM(E37:F37)</f>
        <v>118300</v>
      </c>
    </row>
    <row r="38" spans="1:7">
      <c r="A38" s="82"/>
      <c r="B38" s="82"/>
      <c r="C38" s="158"/>
      <c r="D38" s="159" t="s">
        <v>129</v>
      </c>
      <c r="E38" s="150">
        <f>E11+E18+E35+E37</f>
        <v>363261</v>
      </c>
      <c r="F38" s="150">
        <f>F11+F18+F22+F35+F37+F26</f>
        <v>-79477</v>
      </c>
      <c r="G38" s="150">
        <f>G11+G18+G22+G35+G37+G26</f>
        <v>283784</v>
      </c>
    </row>
  </sheetData>
  <mergeCells count="2">
    <mergeCell ref="A1:F1"/>
    <mergeCell ref="A2:F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headerFooter>
    <oddHeader>&amp;L3. melléklet az 1/2017 (I.27.) önk.rendelethez, ezer Ft
&amp;R5. melléklet a 12./2017.(VI.16.) önk. rendelethez ezer Ft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9"/>
  <sheetViews>
    <sheetView view="pageLayout" topLeftCell="B1" zoomScaleNormal="100" workbookViewId="0">
      <selection activeCell="G30" sqref="G30"/>
    </sheetView>
  </sheetViews>
  <sheetFormatPr defaultRowHeight="12.75"/>
  <cols>
    <col min="4" max="4" width="33.140625" customWidth="1"/>
    <col min="6" max="6" width="9.140625" customWidth="1"/>
  </cols>
  <sheetData>
    <row r="1" spans="1:7" ht="15.75">
      <c r="A1" s="256" t="s">
        <v>203</v>
      </c>
      <c r="B1" s="256"/>
      <c r="C1" s="256"/>
      <c r="D1" s="256"/>
      <c r="E1" s="256"/>
    </row>
    <row r="2" spans="1:7" ht="15.75">
      <c r="A2" s="256" t="s">
        <v>138</v>
      </c>
      <c r="B2" s="256"/>
      <c r="C2" s="256"/>
      <c r="D2" s="256"/>
      <c r="E2" s="256"/>
    </row>
    <row r="3" spans="1:7" ht="25.5" customHeight="1">
      <c r="A3" s="74" t="s">
        <v>18</v>
      </c>
      <c r="B3" s="74" t="s">
        <v>19</v>
      </c>
      <c r="C3" s="74" t="s">
        <v>16</v>
      </c>
      <c r="D3" s="73" t="s">
        <v>17</v>
      </c>
      <c r="E3" s="76" t="s">
        <v>206</v>
      </c>
      <c r="F3" s="76" t="s">
        <v>276</v>
      </c>
      <c r="G3" s="76" t="s">
        <v>277</v>
      </c>
    </row>
    <row r="4" spans="1:7" ht="15" customHeight="1">
      <c r="A4" s="125" t="s">
        <v>7</v>
      </c>
      <c r="B4" s="125" t="s">
        <v>80</v>
      </c>
      <c r="C4" s="200"/>
      <c r="D4" s="28" t="s">
        <v>139</v>
      </c>
      <c r="E4" s="121"/>
      <c r="F4" s="121"/>
      <c r="G4" s="121"/>
    </row>
    <row r="5" spans="1:7" ht="15" customHeight="1">
      <c r="A5" s="201"/>
      <c r="B5" s="201"/>
      <c r="C5" s="200" t="s">
        <v>140</v>
      </c>
      <c r="D5" s="202" t="s">
        <v>90</v>
      </c>
      <c r="E5" s="171"/>
      <c r="F5" s="171"/>
      <c r="G5" s="171"/>
    </row>
    <row r="6" spans="1:7" ht="30" customHeight="1">
      <c r="A6" s="201"/>
      <c r="B6" s="201"/>
      <c r="C6" s="203"/>
      <c r="D6" s="204" t="s">
        <v>287</v>
      </c>
      <c r="E6" s="205"/>
      <c r="F6" s="205">
        <v>40156</v>
      </c>
      <c r="G6" s="205">
        <f>SUM(E6:F6)</f>
        <v>40156</v>
      </c>
    </row>
    <row r="7" spans="1:7" ht="58.5" customHeight="1">
      <c r="A7" s="206"/>
      <c r="B7" s="206"/>
      <c r="C7" s="207"/>
      <c r="D7" s="153" t="s">
        <v>2</v>
      </c>
      <c r="E7" s="131">
        <f>SUM(E6:E6)</f>
        <v>0</v>
      </c>
      <c r="F7" s="131">
        <f>SUM(F6:F6)</f>
        <v>40156</v>
      </c>
      <c r="G7" s="131">
        <f>SUM(G6:G6)</f>
        <v>40156</v>
      </c>
    </row>
    <row r="8" spans="1:7" ht="30" customHeight="1"/>
    <row r="9" spans="1:7" ht="17.25" customHeight="1"/>
  </sheetData>
  <mergeCells count="2">
    <mergeCell ref="A1:E1"/>
    <mergeCell ref="A2:E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>&amp;L4. melléklet az 1/2017 (I.27.) önk.rendelethez
&amp;R6. melléklet a 12./2017.(VI.16.) önk. rendelethez ezer Ft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view="pageLayout" zoomScaleNormal="100" workbookViewId="0">
      <selection activeCell="C6" sqref="C6"/>
    </sheetView>
  </sheetViews>
  <sheetFormatPr defaultRowHeight="12.75"/>
  <cols>
    <col min="1" max="1" width="14.5703125" customWidth="1"/>
    <col min="2" max="2" width="50.85546875" customWidth="1"/>
    <col min="3" max="6" width="9.140625" style="7"/>
  </cols>
  <sheetData>
    <row r="1" spans="1:5" ht="15.75">
      <c r="A1" s="254" t="s">
        <v>203</v>
      </c>
      <c r="B1" s="254"/>
      <c r="C1" s="254"/>
      <c r="D1" s="254"/>
      <c r="E1" s="209"/>
    </row>
    <row r="2" spans="1:5" ht="15.75">
      <c r="A2" s="246" t="s">
        <v>130</v>
      </c>
      <c r="B2" s="246"/>
      <c r="C2" s="246"/>
      <c r="D2" s="246"/>
      <c r="E2" s="195"/>
    </row>
    <row r="3" spans="1:5" ht="51">
      <c r="A3" s="40"/>
      <c r="B3" s="72" t="s">
        <v>95</v>
      </c>
      <c r="C3" s="208" t="s">
        <v>206</v>
      </c>
      <c r="D3" s="210" t="s">
        <v>276</v>
      </c>
      <c r="E3" s="208" t="s">
        <v>277</v>
      </c>
    </row>
    <row r="4" spans="1:5">
      <c r="A4" s="257" t="s">
        <v>21</v>
      </c>
      <c r="B4" s="258"/>
      <c r="C4" s="189"/>
      <c r="D4" s="211"/>
      <c r="E4" s="189"/>
    </row>
    <row r="5" spans="1:5">
      <c r="A5" s="259" t="s">
        <v>118</v>
      </c>
      <c r="B5" s="260"/>
      <c r="C5" s="189"/>
      <c r="D5" s="211"/>
      <c r="E5" s="189"/>
    </row>
    <row r="6" spans="1:5" ht="25.5">
      <c r="A6" s="44"/>
      <c r="B6" s="69" t="s">
        <v>263</v>
      </c>
      <c r="C6" s="189">
        <v>20990</v>
      </c>
      <c r="D6" s="211">
        <v>0</v>
      </c>
      <c r="E6" s="189">
        <f>SUM(C6:D6)</f>
        <v>20990</v>
      </c>
    </row>
    <row r="7" spans="1:5" ht="25.5">
      <c r="A7" s="44"/>
      <c r="B7" s="25" t="s">
        <v>288</v>
      </c>
      <c r="C7" s="49"/>
      <c r="D7" s="49">
        <v>5080</v>
      </c>
      <c r="E7" s="189">
        <f>SUM(C7:D7)</f>
        <v>5080</v>
      </c>
    </row>
    <row r="8" spans="1:5">
      <c r="A8" s="224" t="s">
        <v>131</v>
      </c>
      <c r="B8" s="224"/>
      <c r="C8" s="221">
        <f>SUM(C6:C7)</f>
        <v>20990</v>
      </c>
      <c r="D8" s="222">
        <f>SUM(D6:D7)</f>
        <v>5080</v>
      </c>
      <c r="E8" s="221">
        <f>SUM(C8:D8)</f>
        <v>26070</v>
      </c>
    </row>
    <row r="9" spans="1:5">
      <c r="A9" s="259"/>
      <c r="B9" s="261"/>
      <c r="E9" s="189"/>
    </row>
    <row r="10" spans="1:5">
      <c r="A10" s="257" t="s">
        <v>89</v>
      </c>
      <c r="B10" s="258"/>
      <c r="C10" s="189"/>
      <c r="D10" s="211"/>
      <c r="E10" s="189"/>
    </row>
    <row r="11" spans="1:5">
      <c r="A11" s="257" t="s">
        <v>118</v>
      </c>
      <c r="B11" s="258"/>
      <c r="C11" s="189"/>
      <c r="D11" s="211"/>
      <c r="E11" s="189"/>
    </row>
    <row r="12" spans="1:5">
      <c r="A12" s="45"/>
      <c r="B12" s="43" t="s">
        <v>152</v>
      </c>
      <c r="C12" s="189">
        <v>1000</v>
      </c>
      <c r="D12" s="211"/>
      <c r="E12" s="189">
        <f>SUM(C12:D12)</f>
        <v>1000</v>
      </c>
    </row>
    <row r="13" spans="1:5">
      <c r="A13" s="120"/>
      <c r="B13" s="182" t="s">
        <v>207</v>
      </c>
      <c r="C13" s="212">
        <v>5000</v>
      </c>
      <c r="D13" s="213"/>
      <c r="E13" s="189">
        <f>SUM(C13:D13)</f>
        <v>5000</v>
      </c>
    </row>
    <row r="14" spans="1:5">
      <c r="A14" s="120"/>
      <c r="B14" s="21" t="s">
        <v>270</v>
      </c>
      <c r="C14" s="189"/>
      <c r="D14" s="189">
        <v>5500</v>
      </c>
      <c r="E14" s="189">
        <f>SUM(D14)</f>
        <v>5500</v>
      </c>
    </row>
    <row r="15" spans="1:5">
      <c r="A15" s="120"/>
      <c r="B15" s="43" t="s">
        <v>289</v>
      </c>
      <c r="C15" s="189"/>
      <c r="D15" s="189">
        <v>1450</v>
      </c>
      <c r="E15" s="189">
        <f>SUM(C15:D15)</f>
        <v>1450</v>
      </c>
    </row>
    <row r="16" spans="1:5" ht="25.5">
      <c r="A16" s="120"/>
      <c r="B16" s="217" t="s">
        <v>290</v>
      </c>
      <c r="C16" s="189"/>
      <c r="D16" s="189">
        <v>20001</v>
      </c>
      <c r="E16" s="189">
        <f>SUM(D16)</f>
        <v>20001</v>
      </c>
    </row>
    <row r="17" spans="1:7">
      <c r="A17" s="120"/>
      <c r="B17" s="218" t="s">
        <v>257</v>
      </c>
      <c r="C17" s="219">
        <f>SUM(C12:C16)</f>
        <v>6000</v>
      </c>
      <c r="D17" s="220">
        <f>SUM(D12:D16)</f>
        <v>26951</v>
      </c>
      <c r="E17" s="220">
        <f>SUM(E12:E16)</f>
        <v>32951</v>
      </c>
    </row>
    <row r="18" spans="1:7">
      <c r="A18" s="120"/>
      <c r="B18" s="182"/>
      <c r="C18" s="212"/>
      <c r="D18" s="213"/>
      <c r="E18" s="189"/>
    </row>
    <row r="19" spans="1:7">
      <c r="A19" s="45" t="s">
        <v>142</v>
      </c>
      <c r="B19" s="43"/>
      <c r="C19" s="189"/>
      <c r="D19" s="211"/>
      <c r="E19" s="189"/>
    </row>
    <row r="20" spans="1:7">
      <c r="A20" s="45"/>
      <c r="B20" s="43" t="s">
        <v>291</v>
      </c>
      <c r="C20" s="189"/>
      <c r="D20" s="211">
        <v>300</v>
      </c>
      <c r="E20" s="189">
        <f>SUM(D20)</f>
        <v>300</v>
      </c>
    </row>
    <row r="21" spans="1:7" s="3" customFormat="1">
      <c r="A21" s="45"/>
      <c r="B21" s="218" t="s">
        <v>257</v>
      </c>
      <c r="C21" s="221"/>
      <c r="D21" s="222">
        <f>SUM(D20)</f>
        <v>300</v>
      </c>
      <c r="E21" s="222">
        <f>SUM(E20)</f>
        <v>300</v>
      </c>
      <c r="F21" s="13"/>
    </row>
    <row r="22" spans="1:7">
      <c r="A22" s="45"/>
      <c r="B22" s="43"/>
      <c r="C22" s="189"/>
      <c r="D22" s="211"/>
      <c r="E22" s="189"/>
    </row>
    <row r="23" spans="1:7">
      <c r="A23" s="45" t="s">
        <v>148</v>
      </c>
      <c r="B23" s="43"/>
      <c r="C23" s="189"/>
      <c r="D23" s="211"/>
      <c r="E23" s="189"/>
    </row>
    <row r="24" spans="1:7">
      <c r="A24" s="117"/>
      <c r="B24" s="118" t="s">
        <v>153</v>
      </c>
      <c r="C24" s="214">
        <v>253</v>
      </c>
      <c r="D24" s="215">
        <v>0</v>
      </c>
      <c r="E24" s="189">
        <f>SUM(C24:D24)</f>
        <v>253</v>
      </c>
    </row>
    <row r="25" spans="1:7">
      <c r="A25" s="117"/>
      <c r="B25" s="118" t="s">
        <v>297</v>
      </c>
      <c r="C25" s="214"/>
      <c r="D25" s="215">
        <v>598</v>
      </c>
      <c r="E25" s="189">
        <f>SUM(D25)</f>
        <v>598</v>
      </c>
    </row>
    <row r="26" spans="1:7" s="3" customFormat="1">
      <c r="A26" s="117"/>
      <c r="B26" s="218" t="s">
        <v>257</v>
      </c>
      <c r="C26" s="223">
        <f>SUM(C24:C25)</f>
        <v>253</v>
      </c>
      <c r="D26" s="223">
        <f>SUM(D24:D25)</f>
        <v>598</v>
      </c>
      <c r="E26" s="223">
        <f>SUM(E24:E25)</f>
        <v>851</v>
      </c>
      <c r="F26" s="13"/>
    </row>
    <row r="27" spans="1:7" ht="11.25" customHeight="1">
      <c r="A27" s="117"/>
      <c r="B27" s="118"/>
      <c r="C27" s="214"/>
      <c r="D27" s="215"/>
      <c r="E27" s="189"/>
    </row>
    <row r="28" spans="1:7">
      <c r="A28" s="107" t="s">
        <v>126</v>
      </c>
      <c r="B28" s="107"/>
      <c r="C28" s="125"/>
      <c r="D28" s="216"/>
      <c r="E28" s="189">
        <f>SUM(C28:D28)</f>
        <v>0</v>
      </c>
      <c r="F28" s="225"/>
      <c r="G28" s="119"/>
    </row>
    <row r="29" spans="1:7">
      <c r="A29" s="45"/>
      <c r="B29" s="43" t="s">
        <v>294</v>
      </c>
      <c r="C29" s="189"/>
      <c r="D29" s="211">
        <v>508</v>
      </c>
      <c r="E29" s="189">
        <f>SUM(C29:D29)</f>
        <v>508</v>
      </c>
    </row>
    <row r="30" spans="1:7">
      <c r="A30" s="45"/>
      <c r="B30" s="43" t="s">
        <v>271</v>
      </c>
      <c r="C30" s="189">
        <v>300</v>
      </c>
      <c r="D30" s="211">
        <v>700</v>
      </c>
      <c r="E30" s="189">
        <f>SUM(C30:D30)</f>
        <v>1000</v>
      </c>
    </row>
    <row r="31" spans="1:7" ht="12" customHeight="1">
      <c r="A31" s="45"/>
      <c r="B31" s="43" t="s">
        <v>208</v>
      </c>
      <c r="C31" s="189">
        <v>4700</v>
      </c>
      <c r="D31" s="211">
        <v>-4700</v>
      </c>
      <c r="E31" s="189">
        <f>SUM(C31:D31)</f>
        <v>0</v>
      </c>
    </row>
    <row r="32" spans="1:7" ht="12" customHeight="1">
      <c r="A32" s="45"/>
      <c r="B32" s="43" t="s">
        <v>295</v>
      </c>
      <c r="C32" s="189"/>
      <c r="D32" s="211">
        <v>3492</v>
      </c>
      <c r="E32" s="189">
        <f>SUM(C32:D32)</f>
        <v>3492</v>
      </c>
    </row>
    <row r="33" spans="1:6" s="3" customFormat="1" ht="12" customHeight="1">
      <c r="A33" s="45"/>
      <c r="B33" s="218" t="s">
        <v>257</v>
      </c>
      <c r="C33" s="221">
        <f>SUM(C30:C32)</f>
        <v>5000</v>
      </c>
      <c r="D33" s="221">
        <f>SUM(D29:D32)</f>
        <v>0</v>
      </c>
      <c r="E33" s="221">
        <f>SUM(E29:E32)</f>
        <v>5000</v>
      </c>
      <c r="F33" s="13"/>
    </row>
    <row r="34" spans="1:6" ht="12" customHeight="1">
      <c r="A34" s="45"/>
      <c r="B34" s="43"/>
      <c r="C34" s="189"/>
      <c r="D34" s="211"/>
      <c r="E34" s="189"/>
    </row>
    <row r="35" spans="1:6">
      <c r="A35" s="226" t="s">
        <v>132</v>
      </c>
      <c r="B35" s="226"/>
      <c r="C35" s="221">
        <f>C17+C21+C26+C33</f>
        <v>11253</v>
      </c>
      <c r="D35" s="221">
        <f>D17+D21+D26+D33</f>
        <v>27849</v>
      </c>
      <c r="E35" s="221">
        <f>E17+E21+E26+E33</f>
        <v>39102</v>
      </c>
    </row>
    <row r="36" spans="1:6">
      <c r="A36" s="224" t="s">
        <v>96</v>
      </c>
      <c r="B36" s="224"/>
      <c r="C36" s="221">
        <f>C8+C35</f>
        <v>32243</v>
      </c>
      <c r="D36" s="222">
        <f>D8+D35</f>
        <v>32929</v>
      </c>
      <c r="E36" s="221">
        <f>SUM(C36:D36)</f>
        <v>65172</v>
      </c>
    </row>
  </sheetData>
  <mergeCells count="7">
    <mergeCell ref="A1:D1"/>
    <mergeCell ref="A2:D2"/>
    <mergeCell ref="A10:B10"/>
    <mergeCell ref="A11:B11"/>
    <mergeCell ref="A4:B4"/>
    <mergeCell ref="A5:B5"/>
    <mergeCell ref="A9:B9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&amp;L5. melléklet az 1/2017 (I.27.) rendelethez, ezer Ft
&amp;R7. melléklet a 12./2017.(VI.16.) önk. rendelethez ezer Ft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J12"/>
  <sheetViews>
    <sheetView view="pageLayout" zoomScaleNormal="100" workbookViewId="0">
      <selection activeCell="G3" sqref="G3:J3"/>
    </sheetView>
  </sheetViews>
  <sheetFormatPr defaultRowHeight="12.75"/>
  <cols>
    <col min="2" max="2" width="38" customWidth="1"/>
    <col min="4" max="4" width="8.85546875" customWidth="1"/>
    <col min="5" max="5" width="8" customWidth="1"/>
  </cols>
  <sheetData>
    <row r="1" spans="1:10" s="3" customFormat="1" ht="15.75">
      <c r="A1" s="265" t="s">
        <v>203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s="3" customFormat="1" ht="21.75" customHeight="1">
      <c r="A2" s="246" t="s">
        <v>122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s="3" customFormat="1" ht="12.75" customHeight="1">
      <c r="A3" s="267" t="s">
        <v>123</v>
      </c>
      <c r="B3" s="113" t="s">
        <v>97</v>
      </c>
      <c r="C3" s="262" t="s">
        <v>216</v>
      </c>
      <c r="D3" s="263"/>
      <c r="E3" s="263"/>
      <c r="F3" s="264"/>
      <c r="G3" s="262" t="s">
        <v>296</v>
      </c>
      <c r="H3" s="263"/>
      <c r="I3" s="263"/>
      <c r="J3" s="264"/>
    </row>
    <row r="4" spans="1:10" s="17" customFormat="1" ht="51.75" customHeight="1">
      <c r="A4" s="267"/>
      <c r="B4" s="268" t="s">
        <v>98</v>
      </c>
      <c r="C4" s="66" t="s">
        <v>99</v>
      </c>
      <c r="D4" s="66" t="s">
        <v>124</v>
      </c>
      <c r="E4" s="66" t="s">
        <v>125</v>
      </c>
      <c r="F4" s="114" t="s">
        <v>100</v>
      </c>
      <c r="G4" s="66" t="s">
        <v>99</v>
      </c>
      <c r="H4" s="66" t="s">
        <v>124</v>
      </c>
      <c r="I4" s="66" t="s">
        <v>125</v>
      </c>
      <c r="J4" s="114" t="s">
        <v>100</v>
      </c>
    </row>
    <row r="5" spans="1:10">
      <c r="A5" s="267"/>
      <c r="B5" s="269"/>
      <c r="C5" s="59" t="s">
        <v>101</v>
      </c>
      <c r="D5" s="59" t="s">
        <v>101</v>
      </c>
      <c r="E5" s="59" t="s">
        <v>102</v>
      </c>
      <c r="F5" s="113" t="s">
        <v>102</v>
      </c>
      <c r="G5" s="59" t="s">
        <v>101</v>
      </c>
      <c r="H5" s="59" t="s">
        <v>101</v>
      </c>
      <c r="I5" s="59" t="s">
        <v>102</v>
      </c>
      <c r="J5" s="113" t="s">
        <v>102</v>
      </c>
    </row>
    <row r="6" spans="1:10" s="55" customFormat="1">
      <c r="A6" s="59" t="s">
        <v>108</v>
      </c>
      <c r="B6" s="60" t="s">
        <v>118</v>
      </c>
      <c r="C6" s="61">
        <v>4</v>
      </c>
      <c r="D6" s="61">
        <v>2</v>
      </c>
      <c r="E6" s="61">
        <v>0</v>
      </c>
      <c r="F6" s="36">
        <f t="shared" ref="F6:F11" si="0">SUM(C6:E6)</f>
        <v>6</v>
      </c>
      <c r="G6" s="61">
        <v>4</v>
      </c>
      <c r="H6" s="61">
        <v>2</v>
      </c>
      <c r="I6" s="61">
        <v>0</v>
      </c>
      <c r="J6" s="36">
        <f t="shared" ref="J6:J11" si="1">SUM(G6:I6)</f>
        <v>6</v>
      </c>
    </row>
    <row r="7" spans="1:10" ht="20.25" customHeight="1">
      <c r="A7" s="59" t="s">
        <v>109</v>
      </c>
      <c r="B7" s="60" t="s">
        <v>142</v>
      </c>
      <c r="C7" s="62">
        <v>28</v>
      </c>
      <c r="D7" s="62">
        <v>0</v>
      </c>
      <c r="E7" s="62"/>
      <c r="F7" s="36">
        <f t="shared" si="0"/>
        <v>28</v>
      </c>
      <c r="G7" s="62">
        <v>28</v>
      </c>
      <c r="H7" s="62">
        <v>0</v>
      </c>
      <c r="I7" s="62"/>
      <c r="J7" s="36">
        <f t="shared" si="1"/>
        <v>28</v>
      </c>
    </row>
    <row r="8" spans="1:10" ht="20.25" customHeight="1">
      <c r="A8" s="64" t="s">
        <v>94</v>
      </c>
      <c r="B8" s="60" t="s">
        <v>111</v>
      </c>
      <c r="C8" s="62">
        <v>102</v>
      </c>
      <c r="D8" s="62"/>
      <c r="E8" s="62"/>
      <c r="F8" s="36">
        <f t="shared" si="0"/>
        <v>102</v>
      </c>
      <c r="G8" s="62">
        <v>115</v>
      </c>
      <c r="H8" s="62"/>
      <c r="I8" s="62"/>
      <c r="J8" s="36">
        <f t="shared" si="1"/>
        <v>115</v>
      </c>
    </row>
    <row r="9" spans="1:10" ht="20.25" customHeight="1">
      <c r="A9" s="59" t="s">
        <v>110</v>
      </c>
      <c r="B9" s="60" t="s">
        <v>126</v>
      </c>
      <c r="C9" s="62">
        <v>33</v>
      </c>
      <c r="D9" s="62">
        <v>0</v>
      </c>
      <c r="E9" s="62">
        <v>0</v>
      </c>
      <c r="F9" s="36">
        <f t="shared" si="0"/>
        <v>33</v>
      </c>
      <c r="G9" s="62">
        <v>33</v>
      </c>
      <c r="H9" s="62">
        <v>0</v>
      </c>
      <c r="I9" s="62">
        <v>0</v>
      </c>
      <c r="J9" s="36">
        <f t="shared" si="1"/>
        <v>33</v>
      </c>
    </row>
    <row r="10" spans="1:10" ht="18.75" customHeight="1">
      <c r="A10" s="59" t="s">
        <v>127</v>
      </c>
      <c r="B10" s="60" t="s">
        <v>128</v>
      </c>
      <c r="C10" s="62">
        <v>3</v>
      </c>
      <c r="D10" s="63">
        <v>0</v>
      </c>
      <c r="E10" s="63">
        <v>0</v>
      </c>
      <c r="F10" s="36">
        <f t="shared" si="0"/>
        <v>3</v>
      </c>
      <c r="G10" s="62">
        <v>3</v>
      </c>
      <c r="H10" s="63">
        <v>0</v>
      </c>
      <c r="I10" s="63">
        <v>0</v>
      </c>
      <c r="J10" s="36">
        <f t="shared" si="1"/>
        <v>3</v>
      </c>
    </row>
    <row r="11" spans="1:10" s="3" customFormat="1" ht="22.5" customHeight="1">
      <c r="A11" s="266" t="s">
        <v>103</v>
      </c>
      <c r="B11" s="266"/>
      <c r="C11" s="36">
        <f>SUM(C6:C10)</f>
        <v>170</v>
      </c>
      <c r="D11" s="36">
        <f>SUM(D6:D10)</f>
        <v>2</v>
      </c>
      <c r="E11" s="36">
        <f>SUM(E6:E10)</f>
        <v>0</v>
      </c>
      <c r="F11" s="36">
        <f t="shared" si="0"/>
        <v>172</v>
      </c>
      <c r="G11" s="36">
        <f>SUM(G6:G10)</f>
        <v>183</v>
      </c>
      <c r="H11" s="36">
        <f>SUM(H6:H10)</f>
        <v>2</v>
      </c>
      <c r="I11" s="36">
        <f>SUM(I6:I10)</f>
        <v>0</v>
      </c>
      <c r="J11" s="36">
        <f t="shared" si="1"/>
        <v>185</v>
      </c>
    </row>
    <row r="12" spans="1:10">
      <c r="C12" s="38"/>
      <c r="D12" s="38"/>
      <c r="E12" s="38"/>
      <c r="F12" s="38"/>
    </row>
  </sheetData>
  <mergeCells count="7">
    <mergeCell ref="C3:F3"/>
    <mergeCell ref="A2:J2"/>
    <mergeCell ref="A1:J1"/>
    <mergeCell ref="A11:B11"/>
    <mergeCell ref="A3:A5"/>
    <mergeCell ref="B4:B5"/>
    <mergeCell ref="G3:J3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&amp;L6. melléklet az 1/2017 (I.27.) önk.rendelethez, fő&amp;R8. melléklet a 12./2017.(VI.16.) önk. rendelethez ezer Ft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3</vt:i4>
      </vt:variant>
    </vt:vector>
  </HeadingPairs>
  <TitlesOfParts>
    <vt:vector size="16" baseType="lpstr">
      <vt:lpstr>Előterjesztés</vt:lpstr>
      <vt:lpstr>Bevétel</vt:lpstr>
      <vt:lpstr>Bevétel1a</vt:lpstr>
      <vt:lpstr>Kiadás2</vt:lpstr>
      <vt:lpstr>Kiadás2a</vt:lpstr>
      <vt:lpstr>Műk.tám.</vt:lpstr>
      <vt:lpstr>Felh.tám.</vt:lpstr>
      <vt:lpstr>Felhalmozási kiadások</vt:lpstr>
      <vt:lpstr>Létszám</vt:lpstr>
      <vt:lpstr>Tart</vt:lpstr>
      <vt:lpstr>Fin.ütemterv10</vt:lpstr>
      <vt:lpstr>Finansz13</vt:lpstr>
      <vt:lpstr>Előir.felh.14</vt:lpstr>
      <vt:lpstr>Bevétel!Nyomtatási_terület</vt:lpstr>
      <vt:lpstr>Kiadás2!Nyomtatási_terület</vt:lpstr>
      <vt:lpstr>Kiadás2a!Nyomtatási_terület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karsai.anita</dc:creator>
  <cp:lastModifiedBy>felhasznalo</cp:lastModifiedBy>
  <cp:lastPrinted>2017-06-08T06:47:12Z</cp:lastPrinted>
  <dcterms:created xsi:type="dcterms:W3CDTF">2005-02-03T09:30:35Z</dcterms:created>
  <dcterms:modified xsi:type="dcterms:W3CDTF">2017-06-19T13:28:04Z</dcterms:modified>
</cp:coreProperties>
</file>