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75" windowWidth="15195" windowHeight="7680"/>
  </bookViews>
  <sheets>
    <sheet name="Önkormányzat" sheetId="12" r:id="rId1"/>
    <sheet name="Hivatal" sheetId="13" r:id="rId2"/>
    <sheet name="Mindösszesen" sheetId="14" r:id="rId3"/>
    <sheet name="Munka1" sheetId="15" r:id="rId4"/>
  </sheets>
  <calcPr calcId="125725"/>
</workbook>
</file>

<file path=xl/calcChain.xml><?xml version="1.0" encoding="utf-8"?>
<calcChain xmlns="http://schemas.openxmlformats.org/spreadsheetml/2006/main">
  <c r="L11" i="13"/>
  <c r="L12"/>
  <c r="L13"/>
  <c r="L22"/>
  <c r="L23"/>
  <c r="L28"/>
  <c r="L40"/>
  <c r="L11" i="12"/>
  <c r="L12"/>
  <c r="L13"/>
  <c r="L17"/>
  <c r="L18"/>
  <c r="L20"/>
  <c r="L21"/>
  <c r="L23"/>
  <c r="L30"/>
  <c r="L31"/>
  <c r="L10" i="13"/>
  <c r="F14"/>
  <c r="F15"/>
  <c r="F16"/>
  <c r="F19"/>
  <c r="F20"/>
  <c r="F21"/>
  <c r="F23"/>
  <c r="F26"/>
  <c r="F27"/>
  <c r="F28"/>
  <c r="F34"/>
  <c r="F35"/>
  <c r="F36"/>
  <c r="F37"/>
  <c r="F39"/>
  <c r="F40"/>
  <c r="F39" i="14"/>
  <c r="F11" i="12"/>
  <c r="F12"/>
  <c r="F13"/>
  <c r="F14"/>
  <c r="F15"/>
  <c r="F16"/>
  <c r="F18"/>
  <c r="F22"/>
  <c r="F26"/>
  <c r="F29"/>
  <c r="F30"/>
  <c r="F31"/>
  <c r="F32"/>
  <c r="F34"/>
  <c r="F35"/>
  <c r="F37"/>
  <c r="F38"/>
  <c r="F39"/>
  <c r="F40"/>
  <c r="F10" i="13"/>
  <c r="F10" i="12"/>
  <c r="K32"/>
  <c r="L32"/>
  <c r="K29"/>
  <c r="L29"/>
  <c r="K25"/>
  <c r="K25" i="14"/>
  <c r="K19" i="12"/>
  <c r="L19"/>
  <c r="K29" i="13"/>
  <c r="K32"/>
  <c r="K25"/>
  <c r="K22"/>
  <c r="K19"/>
  <c r="K14"/>
  <c r="E39" i="12"/>
  <c r="E37"/>
  <c r="E31"/>
  <c r="E29"/>
  <c r="E26"/>
  <c r="E27"/>
  <c r="E24"/>
  <c r="E24" i="14"/>
  <c r="E16" i="12"/>
  <c r="E14"/>
  <c r="E11"/>
  <c r="E10"/>
  <c r="E37" i="13"/>
  <c r="E39"/>
  <c r="E31"/>
  <c r="E29"/>
  <c r="E27"/>
  <c r="E26"/>
  <c r="E24"/>
  <c r="E16"/>
  <c r="E14"/>
  <c r="E14" i="14"/>
  <c r="E11" i="13"/>
  <c r="E13" i="14"/>
  <c r="J29"/>
  <c r="L29" s="1"/>
  <c r="C18"/>
  <c r="D18"/>
  <c r="E18"/>
  <c r="F18" s="1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30"/>
  <c r="J31"/>
  <c r="J32"/>
  <c r="J40"/>
  <c r="D10"/>
  <c r="D12"/>
  <c r="D11" s="1"/>
  <c r="F11" s="1"/>
  <c r="D13"/>
  <c r="D14"/>
  <c r="D15"/>
  <c r="D16"/>
  <c r="D17"/>
  <c r="D19"/>
  <c r="D20"/>
  <c r="D21"/>
  <c r="D22"/>
  <c r="D23"/>
  <c r="D24"/>
  <c r="D25"/>
  <c r="D26"/>
  <c r="D27"/>
  <c r="D28"/>
  <c r="D29"/>
  <c r="D30"/>
  <c r="D31"/>
  <c r="D32"/>
  <c r="D33"/>
  <c r="D34"/>
  <c r="D35"/>
  <c r="D36"/>
  <c r="D37"/>
  <c r="D38"/>
  <c r="D39"/>
  <c r="D40"/>
  <c r="K11"/>
  <c r="L11" s="1"/>
  <c r="K15"/>
  <c r="K16"/>
  <c r="K13"/>
  <c r="L13" s="1"/>
  <c r="K18"/>
  <c r="K20"/>
  <c r="K21"/>
  <c r="L21" s="1"/>
  <c r="K23"/>
  <c r="L23" s="1"/>
  <c r="K24"/>
  <c r="K26"/>
  <c r="K27"/>
  <c r="K29"/>
  <c r="E33"/>
  <c r="E36"/>
  <c r="E12"/>
  <c r="E11"/>
  <c r="E15"/>
  <c r="F15" s="1"/>
  <c r="E17"/>
  <c r="E19"/>
  <c r="F19" s="1"/>
  <c r="E20"/>
  <c r="F20" s="1"/>
  <c r="E21"/>
  <c r="F21" s="1"/>
  <c r="E22"/>
  <c r="F22" s="1"/>
  <c r="E25"/>
  <c r="E28"/>
  <c r="E30"/>
  <c r="F30" s="1"/>
  <c r="E32"/>
  <c r="E35"/>
  <c r="F35" s="1"/>
  <c r="E38"/>
  <c r="F38" s="1"/>
  <c r="E23"/>
  <c r="F23" s="1"/>
  <c r="K17"/>
  <c r="L17" s="1"/>
  <c r="E31"/>
  <c r="F31" s="1"/>
  <c r="E29"/>
  <c r="F29" s="1"/>
  <c r="E27"/>
  <c r="F27" s="1"/>
  <c r="C38"/>
  <c r="I31"/>
  <c r="I29" i="13"/>
  <c r="I29" i="12"/>
  <c r="I29" i="14"/>
  <c r="C32"/>
  <c r="C33"/>
  <c r="C35"/>
  <c r="C36"/>
  <c r="C11" i="13"/>
  <c r="C11" i="12"/>
  <c r="I25" i="13"/>
  <c r="I22"/>
  <c r="I28"/>
  <c r="I19"/>
  <c r="I25" i="12"/>
  <c r="I22"/>
  <c r="I22" i="14"/>
  <c r="I19" i="12"/>
  <c r="I19" i="14"/>
  <c r="C37" i="13"/>
  <c r="C39"/>
  <c r="C31"/>
  <c r="C29"/>
  <c r="C26"/>
  <c r="C27"/>
  <c r="C24"/>
  <c r="C24" i="14"/>
  <c r="C16" i="13"/>
  <c r="C14"/>
  <c r="C37" i="12"/>
  <c r="C39"/>
  <c r="C31"/>
  <c r="C29"/>
  <c r="C26"/>
  <c r="C27"/>
  <c r="C27" i="14"/>
  <c r="C24" i="12"/>
  <c r="C16"/>
  <c r="C16" i="14"/>
  <c r="C14" i="12"/>
  <c r="C12" i="14"/>
  <c r="C13"/>
  <c r="C11" s="1"/>
  <c r="C15"/>
  <c r="C17"/>
  <c r="C19"/>
  <c r="C20"/>
  <c r="C21"/>
  <c r="C22"/>
  <c r="C23"/>
  <c r="C25"/>
  <c r="C28"/>
  <c r="C30"/>
  <c r="I30"/>
  <c r="I26"/>
  <c r="I24"/>
  <c r="I23"/>
  <c r="I20"/>
  <c r="I18"/>
  <c r="I17"/>
  <c r="I16"/>
  <c r="I15"/>
  <c r="I13"/>
  <c r="I12"/>
  <c r="I11"/>
  <c r="I21"/>
  <c r="I27"/>
  <c r="C31"/>
  <c r="C29"/>
  <c r="I32" i="13"/>
  <c r="I40"/>
  <c r="C37" i="14"/>
  <c r="I14" i="13"/>
  <c r="I10"/>
  <c r="C14" i="14"/>
  <c r="C10" i="13"/>
  <c r="C34"/>
  <c r="I25" i="14"/>
  <c r="C10" i="12"/>
  <c r="C10" i="14"/>
  <c r="C39"/>
  <c r="C40" i="13"/>
  <c r="C34" i="12"/>
  <c r="C34" i="14"/>
  <c r="C26"/>
  <c r="I14" i="12"/>
  <c r="I10"/>
  <c r="I14" i="14"/>
  <c r="C40" i="12"/>
  <c r="C40" i="14"/>
  <c r="I10"/>
  <c r="I28" i="12"/>
  <c r="I28" i="14"/>
  <c r="K30"/>
  <c r="L30"/>
  <c r="E16"/>
  <c r="F16" s="1"/>
  <c r="K12"/>
  <c r="K31"/>
  <c r="I32" i="12"/>
  <c r="I32" i="14"/>
  <c r="I40" i="12"/>
  <c r="I40" i="14"/>
  <c r="K14" i="12"/>
  <c r="K19" i="14"/>
  <c r="L19" s="1"/>
  <c r="K32"/>
  <c r="L32" s="1"/>
  <c r="K28" i="13"/>
  <c r="K40"/>
  <c r="K22" i="12"/>
  <c r="L22"/>
  <c r="K10" i="13"/>
  <c r="E10" i="14"/>
  <c r="F10" s="1"/>
  <c r="E34" i="12"/>
  <c r="E39" i="14"/>
  <c r="E40" i="13"/>
  <c r="E26" i="14"/>
  <c r="F26" s="1"/>
  <c r="E37"/>
  <c r="F37" s="1"/>
  <c r="E10" i="13"/>
  <c r="E34"/>
  <c r="K10" i="12"/>
  <c r="L10"/>
  <c r="L14"/>
  <c r="K14" i="14"/>
  <c r="L14"/>
  <c r="K28" i="12"/>
  <c r="L28"/>
  <c r="K22" i="14"/>
  <c r="L22"/>
  <c r="E34"/>
  <c r="F34" s="1"/>
  <c r="E40" i="12"/>
  <c r="E40" i="14"/>
  <c r="K10"/>
  <c r="L10" s="1"/>
  <c r="K40" i="12"/>
  <c r="K28" i="14"/>
  <c r="L28"/>
  <c r="K40"/>
  <c r="L40" s="1"/>
  <c r="L40" i="12"/>
  <c r="F32" i="14" l="1"/>
  <c r="F36"/>
  <c r="F14"/>
  <c r="L31"/>
  <c r="F12"/>
  <c r="L20"/>
  <c r="L12"/>
  <c r="F40"/>
  <c r="F28"/>
  <c r="L18"/>
  <c r="F13"/>
</calcChain>
</file>

<file path=xl/sharedStrings.xml><?xml version="1.0" encoding="utf-8"?>
<sst xmlns="http://schemas.openxmlformats.org/spreadsheetml/2006/main" count="414" uniqueCount="120">
  <si>
    <t>Személyi juttatások</t>
  </si>
  <si>
    <t>1.</t>
  </si>
  <si>
    <t>3.</t>
  </si>
  <si>
    <t>4.</t>
  </si>
  <si>
    <t>5.</t>
  </si>
  <si>
    <t>6.</t>
  </si>
  <si>
    <t>2.</t>
  </si>
  <si>
    <t>Általános tartalék</t>
  </si>
  <si>
    <t xml:space="preserve">Dologi kiadások </t>
  </si>
  <si>
    <t>Felújítások</t>
  </si>
  <si>
    <t>Kiemelt előirányzat száma</t>
  </si>
  <si>
    <t>Eredeti előirányzat</t>
  </si>
  <si>
    <t>Előirányzat csoport neve</t>
  </si>
  <si>
    <t>Kiemelt előirányzat neve</t>
  </si>
  <si>
    <t>Céltartalékok</t>
  </si>
  <si>
    <t>Munkaadókat terhelő járulékok és szociális hozzájárulási adó</t>
  </si>
  <si>
    <t>Veszprém Megyei Önkormányzat</t>
  </si>
  <si>
    <t>Veszprém Megyei Önkormányzat mindösszesen</t>
  </si>
  <si>
    <t>Veszprém Megyei Önkormányzati Hivatal</t>
  </si>
  <si>
    <t>Felhalmozási bevételek</t>
  </si>
  <si>
    <t>Egyéb működési célú kiadások</t>
  </si>
  <si>
    <t>A</t>
  </si>
  <si>
    <t>B</t>
  </si>
  <si>
    <t>C</t>
  </si>
  <si>
    <t>D</t>
  </si>
  <si>
    <t>E</t>
  </si>
  <si>
    <t>F</t>
  </si>
  <si>
    <t>Önkormányzatok működési támogatásai</t>
  </si>
  <si>
    <t>1.1</t>
  </si>
  <si>
    <t>Helyi önkormányzatok működésének általános támogatása</t>
  </si>
  <si>
    <t>Működési célú támogatások államháztartáson belülről</t>
  </si>
  <si>
    <t>2.1</t>
  </si>
  <si>
    <t>Egyéb működési célú támogatások bevételei államháztartáson belülről</t>
  </si>
  <si>
    <t>Felhalmozási célú támogatások államháztartáson belülről</t>
  </si>
  <si>
    <t>Egyéb felhalmozási célú támogatások bevételei államháztartáson belülről</t>
  </si>
  <si>
    <t>Működési bevételek</t>
  </si>
  <si>
    <t>4.1</t>
  </si>
  <si>
    <t>Közvetített szolgáltatások ellenértéke</t>
  </si>
  <si>
    <t>Kiszámlázott általános forgalmi adó</t>
  </si>
  <si>
    <t>Egyéb működési bevételek</t>
  </si>
  <si>
    <t>Egyéb tárgyi eszközök értékesítése</t>
  </si>
  <si>
    <t>Működési célú átvett pénzeszközök</t>
  </si>
  <si>
    <t>Egyéb működési célú átvett pénzeszközök</t>
  </si>
  <si>
    <t>Felhalmozási célú átvett pénzeszközök</t>
  </si>
  <si>
    <t>Felhalmozási célú visszatérítendő támogatások, kölcsönök visszatérülése államháztartáson kívülről</t>
  </si>
  <si>
    <t>Egyéb felhalmozási célú átvett pénzeszközök</t>
  </si>
  <si>
    <t>8.</t>
  </si>
  <si>
    <t>Maradvány igénybevétele</t>
  </si>
  <si>
    <t>Központi, irányító szervi támogatás</t>
  </si>
  <si>
    <t>1.2</t>
  </si>
  <si>
    <t>1.3</t>
  </si>
  <si>
    <t>1.4</t>
  </si>
  <si>
    <t>1.4.1</t>
  </si>
  <si>
    <t>Nemzetközi kötelezettségek</t>
  </si>
  <si>
    <t>1.4.2</t>
  </si>
  <si>
    <t>Egyéb működési célú támogatások államháztartáson belülre</t>
  </si>
  <si>
    <t>1.4.3</t>
  </si>
  <si>
    <t>Egyéb működési célú támogatások államháztartáson kívülre</t>
  </si>
  <si>
    <t>1.4.4</t>
  </si>
  <si>
    <t xml:space="preserve">Tartalékok </t>
  </si>
  <si>
    <t xml:space="preserve">1. </t>
  </si>
  <si>
    <t>Beruházások</t>
  </si>
  <si>
    <t>2.2</t>
  </si>
  <si>
    <t>2.3</t>
  </si>
  <si>
    <t>Egyéb felhalmozási célú kiadások</t>
  </si>
  <si>
    <t>2.3.1</t>
  </si>
  <si>
    <t>Egyéb felhalmozási célú támogatások államháztartáson belülre</t>
  </si>
  <si>
    <t>2.3.2</t>
  </si>
  <si>
    <t>Egyéb felhalmozási célú támogatások államháztartáson kívülre</t>
  </si>
  <si>
    <t xml:space="preserve">2. </t>
  </si>
  <si>
    <t>Költségvetési kiadások összesen (1+2)</t>
  </si>
  <si>
    <t>Belföldi finanszírozás kiadásai</t>
  </si>
  <si>
    <t>Felhalmozási kiadások összesen (2.1+…+2.3)</t>
  </si>
  <si>
    <t>Működési kiadások összesen (1.1+…+1.4)</t>
  </si>
  <si>
    <t>7.</t>
  </si>
  <si>
    <t>1.1.1</t>
  </si>
  <si>
    <t>1.2.</t>
  </si>
  <si>
    <t>1.2.1</t>
  </si>
  <si>
    <t>1.3.1</t>
  </si>
  <si>
    <t>1.3.2</t>
  </si>
  <si>
    <t>1.3.3</t>
  </si>
  <si>
    <t>1.3.4</t>
  </si>
  <si>
    <t>1.3.5</t>
  </si>
  <si>
    <t>1.3.6</t>
  </si>
  <si>
    <t>2.1.1</t>
  </si>
  <si>
    <t>Költségvetési bevételek összesen (1+2)</t>
  </si>
  <si>
    <t>Belföldi finanszírozás bevételei (4+5)</t>
  </si>
  <si>
    <t>Felhalmozási bevételek összesen (2.1+..+2.4)</t>
  </si>
  <si>
    <t>Működési bevételek összesen (1.1+…+1.4)</t>
  </si>
  <si>
    <t>1.1.2</t>
  </si>
  <si>
    <t>Működési célú költségvetési támogatások és kiegészítő támogatások</t>
  </si>
  <si>
    <t>Készletértékesítés ellenértéke</t>
  </si>
  <si>
    <t>Helyi önkormányzatok törvényi előíráson alapuló befizetései</t>
  </si>
  <si>
    <t>Központi, irányítószervi támogatás folyósítása</t>
  </si>
  <si>
    <t>1.4.5</t>
  </si>
  <si>
    <t>1.4.5.1</t>
  </si>
  <si>
    <t>1.4.5.2</t>
  </si>
  <si>
    <t>A Veszprém Megyei Önkormányzat 2016. évi bevételei és kiadásai címenkénti részletezésben</t>
  </si>
  <si>
    <t>Államháztartáson belüli megelőlegezések visszafizetése</t>
  </si>
  <si>
    <t>Finanszírozási kiadások (4+5)</t>
  </si>
  <si>
    <t>Kiadások mindösszesen (3+6)</t>
  </si>
  <si>
    <t>adatok Ft-ban</t>
  </si>
  <si>
    <t>9.</t>
  </si>
  <si>
    <t>Államháztartáson belüli megelőlegezések</t>
  </si>
  <si>
    <t>Finanszírozási bevételek (6+7)</t>
  </si>
  <si>
    <t>Bevételek mindösszesen (3+8)</t>
  </si>
  <si>
    <t>2.2.1</t>
  </si>
  <si>
    <t>Módosított előirányzat</t>
  </si>
  <si>
    <t>G</t>
  </si>
  <si>
    <t>H</t>
  </si>
  <si>
    <t>I</t>
  </si>
  <si>
    <t>J</t>
  </si>
  <si>
    <t>K</t>
  </si>
  <si>
    <t>Általános forgalmi adó visszatérítése</t>
  </si>
  <si>
    <t>1.3.7</t>
  </si>
  <si>
    <t>Szolgáltatások ellenértéke</t>
  </si>
  <si>
    <t>Teljesítés</t>
  </si>
  <si>
    <t>Teljesítés a módosított előirányzat
 %-ában</t>
  </si>
  <si>
    <t>Kamatbevételek és más nyereségjellegű bevételek</t>
  </si>
  <si>
    <t>2. melléklet a 4/2017. (V.25.) önkormányzati rendelethez</t>
  </si>
</sst>
</file>

<file path=xl/styles.xml><?xml version="1.0" encoding="utf-8"?>
<styleSheet xmlns="http://schemas.openxmlformats.org/spreadsheetml/2006/main">
  <numFmts count="2">
    <numFmt numFmtId="43" formatCode="_-* #,##0.00\ _F_t_-;\-* #,##0.00\ _F_t_-;_-* &quot;-&quot;??\ _F_t_-;_-@_-"/>
    <numFmt numFmtId="164" formatCode="_-* #,##0\ _F_t_-;\-* #,##0\ _F_t_-;_-* &quot;-&quot;??\ _F_t_-;_-@_-"/>
  </numFmts>
  <fonts count="7">
    <font>
      <sz val="11"/>
      <color theme="1"/>
      <name val="Calibri"/>
      <family val="2"/>
      <charset val="238"/>
      <scheme val="minor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sz val="11"/>
      <color indexed="8"/>
      <name val="Calibri"/>
      <family val="2"/>
      <charset val="238"/>
    </font>
    <font>
      <sz val="8"/>
      <name val="Calibri"/>
      <family val="2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/>
      <bottom style="thin">
        <color indexed="8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1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/>
    </xf>
    <xf numFmtId="0" fontId="1" fillId="0" borderId="3" xfId="0" applyFont="1" applyBorder="1"/>
    <xf numFmtId="0" fontId="1" fillId="0" borderId="0" xfId="0" applyFont="1" applyBorder="1"/>
    <xf numFmtId="0" fontId="1" fillId="0" borderId="0" xfId="0" applyFont="1" applyFill="1" applyBorder="1"/>
    <xf numFmtId="0" fontId="2" fillId="0" borderId="0" xfId="0" applyFont="1" applyBorder="1"/>
    <xf numFmtId="49" fontId="2" fillId="0" borderId="4" xfId="0" applyNumberFormat="1" applyFont="1" applyBorder="1" applyAlignment="1">
      <alignment horizontal="center"/>
    </xf>
    <xf numFmtId="0" fontId="1" fillId="0" borderId="0" xfId="0" applyFont="1" applyBorder="1" applyAlignment="1"/>
    <xf numFmtId="0" fontId="2" fillId="0" borderId="0" xfId="0" applyFont="1" applyFill="1" applyBorder="1" applyAlignment="1"/>
    <xf numFmtId="49" fontId="1" fillId="0" borderId="3" xfId="0" applyNumberFormat="1" applyFont="1" applyFill="1" applyBorder="1" applyAlignment="1">
      <alignment horizontal="center"/>
    </xf>
    <xf numFmtId="49" fontId="2" fillId="0" borderId="3" xfId="0" applyNumberFormat="1" applyFont="1" applyFill="1" applyBorder="1" applyAlignment="1">
      <alignment horizontal="center"/>
    </xf>
    <xf numFmtId="0" fontId="2" fillId="0" borderId="5" xfId="0" applyFont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Alignment="1"/>
    <xf numFmtId="164" fontId="1" fillId="0" borderId="3" xfId="1" applyNumberFormat="1" applyFont="1" applyFill="1" applyBorder="1" applyAlignment="1" applyProtection="1"/>
    <xf numFmtId="164" fontId="1" fillId="0" borderId="3" xfId="1" applyNumberFormat="1" applyFont="1" applyBorder="1"/>
    <xf numFmtId="0" fontId="1" fillId="0" borderId="7" xfId="0" applyFont="1" applyBorder="1"/>
    <xf numFmtId="0" fontId="1" fillId="0" borderId="0" xfId="0" applyFont="1" applyAlignment="1"/>
    <xf numFmtId="2" fontId="2" fillId="0" borderId="0" xfId="0" applyNumberFormat="1" applyFont="1" applyFill="1" applyAlignment="1">
      <alignment horizontal="center"/>
    </xf>
    <xf numFmtId="0" fontId="2" fillId="0" borderId="0" xfId="0" applyFont="1" applyFill="1"/>
    <xf numFmtId="0" fontId="1" fillId="0" borderId="0" xfId="0" applyFont="1" applyFill="1"/>
    <xf numFmtId="0" fontId="2" fillId="0" borderId="8" xfId="0" applyFont="1" applyBorder="1" applyAlignment="1">
      <alignment horizontal="center" vertical="center"/>
    </xf>
    <xf numFmtId="164" fontId="1" fillId="0" borderId="4" xfId="1" applyNumberFormat="1" applyFont="1" applyFill="1" applyBorder="1" applyAlignment="1" applyProtection="1"/>
    <xf numFmtId="0" fontId="2" fillId="0" borderId="0" xfId="0" applyFont="1" applyFill="1" applyBorder="1"/>
    <xf numFmtId="49" fontId="5" fillId="0" borderId="9" xfId="0" applyNumberFormat="1" applyFont="1" applyBorder="1" applyAlignment="1">
      <alignment horizontal="left" vertical="top"/>
    </xf>
    <xf numFmtId="0" fontId="5" fillId="0" borderId="9" xfId="0" applyNumberFormat="1" applyFont="1" applyBorder="1" applyAlignment="1">
      <alignment horizontal="left" vertical="top" wrapText="1"/>
    </xf>
    <xf numFmtId="164" fontId="5" fillId="0" borderId="9" xfId="1" applyNumberFormat="1" applyFont="1" applyBorder="1"/>
    <xf numFmtId="49" fontId="5" fillId="0" borderId="3" xfId="0" applyNumberFormat="1" applyFont="1" applyBorder="1" applyAlignment="1">
      <alignment horizontal="left"/>
    </xf>
    <xf numFmtId="0" fontId="5" fillId="0" borderId="3" xfId="0" applyNumberFormat="1" applyFont="1" applyBorder="1" applyAlignment="1">
      <alignment horizontal="left"/>
    </xf>
    <xf numFmtId="164" fontId="5" fillId="0" borderId="3" xfId="1" applyNumberFormat="1" applyFont="1" applyBorder="1"/>
    <xf numFmtId="49" fontId="6" fillId="0" borderId="3" xfId="0" applyNumberFormat="1" applyFont="1" applyBorder="1" applyAlignment="1">
      <alignment horizontal="left"/>
    </xf>
    <xf numFmtId="0" fontId="6" fillId="0" borderId="3" xfId="0" applyNumberFormat="1" applyFont="1" applyBorder="1" applyAlignment="1">
      <alignment horizontal="left"/>
    </xf>
    <xf numFmtId="164" fontId="6" fillId="0" borderId="3" xfId="1" applyNumberFormat="1" applyFont="1" applyBorder="1"/>
    <xf numFmtId="0" fontId="5" fillId="0" borderId="3" xfId="0" applyFont="1" applyBorder="1"/>
    <xf numFmtId="0" fontId="6" fillId="0" borderId="3" xfId="0" applyFont="1" applyBorder="1"/>
    <xf numFmtId="0" fontId="6" fillId="0" borderId="3" xfId="0" applyNumberFormat="1" applyFont="1" applyFill="1" applyBorder="1" applyAlignment="1">
      <alignment horizontal="left"/>
    </xf>
    <xf numFmtId="0" fontId="6" fillId="0" borderId="3" xfId="0" applyNumberFormat="1" applyFont="1" applyBorder="1" applyAlignment="1">
      <alignment horizontal="left" wrapText="1"/>
    </xf>
    <xf numFmtId="49" fontId="5" fillId="0" borderId="3" xfId="0" applyNumberFormat="1" applyFont="1" applyBorder="1" applyAlignment="1">
      <alignment horizontal="left" vertical="top"/>
    </xf>
    <xf numFmtId="0" fontId="5" fillId="0" borderId="3" xfId="0" applyNumberFormat="1" applyFont="1" applyBorder="1" applyAlignment="1">
      <alignment horizontal="left" vertical="top" wrapText="1"/>
    </xf>
    <xf numFmtId="0" fontId="5" fillId="0" borderId="3" xfId="0" applyNumberFormat="1" applyFont="1" applyFill="1" applyBorder="1" applyAlignment="1">
      <alignment horizontal="left"/>
    </xf>
    <xf numFmtId="164" fontId="5" fillId="0" borderId="3" xfId="1" applyNumberFormat="1" applyFont="1" applyBorder="1" applyAlignment="1">
      <alignment horizontal="right"/>
    </xf>
    <xf numFmtId="49" fontId="5" fillId="0" borderId="3" xfId="0" applyNumberFormat="1" applyFont="1" applyFill="1" applyBorder="1" applyAlignment="1">
      <alignment horizontal="left"/>
    </xf>
    <xf numFmtId="0" fontId="5" fillId="0" borderId="3" xfId="0" applyFont="1" applyBorder="1" applyAlignment="1">
      <alignment horizontal="left"/>
    </xf>
    <xf numFmtId="0" fontId="5" fillId="0" borderId="3" xfId="0" applyFont="1" applyBorder="1" applyAlignment="1">
      <alignment horizontal="left" vertical="top"/>
    </xf>
    <xf numFmtId="0" fontId="5" fillId="0" borderId="3" xfId="0" applyNumberFormat="1" applyFont="1" applyFill="1" applyBorder="1" applyAlignment="1">
      <alignment horizontal="left" vertical="top" wrapText="1"/>
    </xf>
    <xf numFmtId="164" fontId="5" fillId="0" borderId="3" xfId="1" applyNumberFormat="1" applyFont="1" applyFill="1" applyBorder="1"/>
    <xf numFmtId="49" fontId="5" fillId="0" borderId="9" xfId="0" applyNumberFormat="1" applyFont="1" applyBorder="1" applyAlignment="1">
      <alignment horizontal="left"/>
    </xf>
    <xf numFmtId="49" fontId="5" fillId="0" borderId="9" xfId="0" applyNumberFormat="1" applyFont="1" applyBorder="1" applyAlignment="1"/>
    <xf numFmtId="0" fontId="5" fillId="0" borderId="3" xfId="0" applyFont="1" applyBorder="1" applyAlignment="1"/>
    <xf numFmtId="0" fontId="5" fillId="0" borderId="3" xfId="0" applyFont="1" applyBorder="1" applyAlignment="1">
      <alignment vertical="top"/>
    </xf>
    <xf numFmtId="0" fontId="6" fillId="0" borderId="3" xfId="0" applyFont="1" applyBorder="1" applyAlignment="1">
      <alignment vertical="top"/>
    </xf>
    <xf numFmtId="0" fontId="6" fillId="0" borderId="3" xfId="0" applyFont="1" applyBorder="1" applyAlignment="1">
      <alignment vertical="top" wrapText="1"/>
    </xf>
    <xf numFmtId="164" fontId="6" fillId="0" borderId="3" xfId="1" applyNumberFormat="1" applyFont="1" applyFill="1" applyBorder="1" applyAlignment="1" applyProtection="1"/>
    <xf numFmtId="0" fontId="6" fillId="0" borderId="3" xfId="0" applyFont="1" applyFill="1" applyBorder="1" applyAlignment="1"/>
    <xf numFmtId="0" fontId="5" fillId="0" borderId="3" xfId="0" applyFont="1" applyBorder="1" applyAlignment="1">
      <alignment vertical="top" wrapText="1"/>
    </xf>
    <xf numFmtId="164" fontId="5" fillId="0" borderId="3" xfId="1" applyNumberFormat="1" applyFont="1" applyFill="1" applyBorder="1" applyAlignment="1" applyProtection="1"/>
    <xf numFmtId="0" fontId="5" fillId="0" borderId="3" xfId="0" applyFont="1" applyFill="1" applyBorder="1" applyAlignment="1">
      <alignment vertical="top"/>
    </xf>
    <xf numFmtId="49" fontId="6" fillId="0" borderId="3" xfId="0" applyNumberFormat="1" applyFont="1" applyFill="1" applyBorder="1" applyAlignment="1">
      <alignment horizontal="left"/>
    </xf>
    <xf numFmtId="164" fontId="5" fillId="0" borderId="10" xfId="1" applyNumberFormat="1" applyFont="1" applyFill="1" applyBorder="1" applyAlignment="1" applyProtection="1"/>
    <xf numFmtId="164" fontId="5" fillId="0" borderId="11" xfId="1" applyNumberFormat="1" applyFont="1" applyFill="1" applyBorder="1" applyAlignment="1" applyProtection="1"/>
    <xf numFmtId="164" fontId="6" fillId="0" borderId="12" xfId="1" applyNumberFormat="1" applyFont="1" applyFill="1" applyBorder="1" applyAlignment="1" applyProtection="1"/>
    <xf numFmtId="164" fontId="5" fillId="0" borderId="12" xfId="1" applyNumberFormat="1" applyFont="1" applyFill="1" applyBorder="1" applyAlignment="1" applyProtection="1"/>
    <xf numFmtId="164" fontId="6" fillId="0" borderId="12" xfId="1" applyNumberFormat="1" applyFont="1" applyBorder="1"/>
    <xf numFmtId="49" fontId="5" fillId="0" borderId="3" xfId="0" applyNumberFormat="1" applyFont="1" applyFill="1" applyBorder="1" applyAlignment="1">
      <alignment horizontal="left" vertical="top"/>
    </xf>
    <xf numFmtId="164" fontId="6" fillId="0" borderId="4" xfId="1" applyNumberFormat="1" applyFont="1" applyFill="1" applyBorder="1" applyAlignment="1" applyProtection="1"/>
    <xf numFmtId="164" fontId="5" fillId="0" borderId="3" xfId="1" applyNumberFormat="1" applyFont="1" applyFill="1" applyBorder="1" applyAlignment="1" applyProtection="1">
      <alignment vertical="top"/>
    </xf>
    <xf numFmtId="164" fontId="6" fillId="0" borderId="3" xfId="1" applyNumberFormat="1" applyFont="1" applyBorder="1" applyAlignment="1">
      <alignment horizontal="right"/>
    </xf>
    <xf numFmtId="49" fontId="6" fillId="0" borderId="3" xfId="0" applyNumberFormat="1" applyFont="1" applyBorder="1" applyAlignment="1">
      <alignment horizontal="left" vertical="top"/>
    </xf>
    <xf numFmtId="164" fontId="6" fillId="0" borderId="3" xfId="1" applyNumberFormat="1" applyFont="1" applyFill="1" applyBorder="1" applyAlignment="1" applyProtection="1">
      <alignment vertical="top"/>
    </xf>
    <xf numFmtId="164" fontId="6" fillId="0" borderId="12" xfId="1" applyNumberFormat="1" applyFont="1" applyFill="1" applyBorder="1" applyAlignment="1" applyProtection="1">
      <alignment vertical="top"/>
    </xf>
    <xf numFmtId="164" fontId="6" fillId="0" borderId="3" xfId="1" applyNumberFormat="1" applyFont="1" applyBorder="1" applyAlignment="1">
      <alignment vertical="top"/>
    </xf>
    <xf numFmtId="164" fontId="5" fillId="0" borderId="9" xfId="1" applyNumberFormat="1" applyFont="1" applyFill="1" applyBorder="1" applyAlignment="1" applyProtection="1"/>
    <xf numFmtId="164" fontId="5" fillId="0" borderId="3" xfId="1" applyNumberFormat="1" applyFont="1" applyFill="1" applyBorder="1" applyAlignment="1" applyProtection="1">
      <alignment horizontal="left" vertical="top"/>
    </xf>
    <xf numFmtId="0" fontId="5" fillId="0" borderId="13" xfId="0" applyFont="1" applyBorder="1" applyAlignment="1">
      <alignment horizontal="left"/>
    </xf>
    <xf numFmtId="0" fontId="5" fillId="0" borderId="14" xfId="0" applyNumberFormat="1" applyFont="1" applyFill="1" applyBorder="1" applyAlignment="1">
      <alignment horizontal="left"/>
    </xf>
    <xf numFmtId="0" fontId="5" fillId="0" borderId="15" xfId="0" applyFont="1" applyBorder="1" applyAlignment="1">
      <alignment horizontal="left"/>
    </xf>
    <xf numFmtId="0" fontId="5" fillId="0" borderId="16" xfId="0" applyFont="1" applyBorder="1" applyAlignment="1"/>
    <xf numFmtId="0" fontId="6" fillId="0" borderId="0" xfId="0" applyFont="1" applyBorder="1"/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43" fontId="5" fillId="0" borderId="9" xfId="1" applyNumberFormat="1" applyFont="1" applyBorder="1"/>
    <xf numFmtId="43" fontId="5" fillId="0" borderId="3" xfId="1" applyNumberFormat="1" applyFont="1" applyBorder="1"/>
    <xf numFmtId="43" fontId="6" fillId="0" borderId="3" xfId="1" applyNumberFormat="1" applyFont="1" applyBorder="1"/>
    <xf numFmtId="43" fontId="5" fillId="0" borderId="3" xfId="1" applyNumberFormat="1" applyFont="1" applyBorder="1" applyAlignment="1">
      <alignment horizontal="right"/>
    </xf>
    <xf numFmtId="43" fontId="6" fillId="0" borderId="3" xfId="1" applyNumberFormat="1" applyFont="1" applyBorder="1" applyAlignment="1">
      <alignment horizontal="right"/>
    </xf>
    <xf numFmtId="43" fontId="6" fillId="0" borderId="3" xfId="1" applyNumberFormat="1" applyFont="1" applyBorder="1" applyAlignment="1">
      <alignment vertical="top"/>
    </xf>
    <xf numFmtId="43" fontId="6" fillId="0" borderId="12" xfId="1" applyNumberFormat="1" applyFont="1" applyBorder="1"/>
    <xf numFmtId="43" fontId="5" fillId="0" borderId="3" xfId="1" applyNumberFormat="1" applyFont="1" applyFill="1" applyBorder="1"/>
    <xf numFmtId="43" fontId="5" fillId="0" borderId="10" xfId="1" applyNumberFormat="1" applyFont="1" applyFill="1" applyBorder="1" applyAlignment="1" applyProtection="1"/>
    <xf numFmtId="43" fontId="5" fillId="0" borderId="11" xfId="1" applyNumberFormat="1" applyFont="1" applyFill="1" applyBorder="1" applyAlignment="1" applyProtection="1"/>
    <xf numFmtId="43" fontId="5" fillId="0" borderId="12" xfId="1" applyNumberFormat="1" applyFont="1" applyFill="1" applyBorder="1" applyAlignment="1" applyProtection="1"/>
    <xf numFmtId="43" fontId="6" fillId="0" borderId="12" xfId="1" applyNumberFormat="1" applyFont="1" applyFill="1" applyBorder="1" applyAlignment="1" applyProtection="1"/>
    <xf numFmtId="43" fontId="6" fillId="0" borderId="12" xfId="1" applyNumberFormat="1" applyFont="1" applyFill="1" applyBorder="1" applyAlignment="1" applyProtection="1">
      <alignment vertical="top"/>
    </xf>
    <xf numFmtId="43" fontId="5" fillId="0" borderId="3" xfId="1" applyNumberFormat="1" applyFont="1" applyFill="1" applyBorder="1" applyAlignment="1" applyProtection="1"/>
    <xf numFmtId="43" fontId="6" fillId="0" borderId="3" xfId="1" applyNumberFormat="1" applyFont="1" applyFill="1" applyBorder="1" applyAlignment="1" applyProtection="1"/>
    <xf numFmtId="43" fontId="5" fillId="0" borderId="3" xfId="1" applyNumberFormat="1" applyFont="1" applyFill="1" applyBorder="1" applyAlignment="1" applyProtection="1">
      <alignment vertical="top"/>
    </xf>
    <xf numFmtId="43" fontId="6" fillId="0" borderId="3" xfId="0" applyNumberFormat="1" applyFont="1" applyBorder="1"/>
    <xf numFmtId="43" fontId="6" fillId="0" borderId="4" xfId="1" applyNumberFormat="1" applyFont="1" applyFill="1" applyBorder="1" applyAlignment="1" applyProtection="1"/>
    <xf numFmtId="43" fontId="5" fillId="0" borderId="9" xfId="1" applyNumberFormat="1" applyFont="1" applyFill="1" applyBorder="1" applyAlignment="1" applyProtection="1"/>
    <xf numFmtId="43" fontId="5" fillId="0" borderId="3" xfId="1" applyNumberFormat="1" applyFont="1" applyFill="1" applyBorder="1" applyAlignment="1" applyProtection="1">
      <alignment horizontal="left" vertical="top"/>
    </xf>
    <xf numFmtId="43" fontId="6" fillId="0" borderId="3" xfId="1" applyNumberFormat="1" applyFont="1" applyFill="1" applyBorder="1" applyAlignment="1" applyProtection="1">
      <alignment vertical="top"/>
    </xf>
    <xf numFmtId="43" fontId="1" fillId="0" borderId="3" xfId="1" applyNumberFormat="1" applyFont="1" applyBorder="1"/>
    <xf numFmtId="43" fontId="1" fillId="0" borderId="3" xfId="0" applyNumberFormat="1" applyFont="1" applyBorder="1"/>
    <xf numFmtId="43" fontId="1" fillId="0" borderId="3" xfId="1" applyNumberFormat="1" applyFont="1" applyFill="1" applyBorder="1" applyAlignment="1" applyProtection="1"/>
    <xf numFmtId="43" fontId="1" fillId="0" borderId="4" xfId="1" applyNumberFormat="1" applyFont="1" applyFill="1" applyBorder="1" applyAlignment="1" applyProtection="1"/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22" xfId="0" applyFont="1" applyBorder="1" applyAlignment="1">
      <alignment horizontal="center" vertical="center" textRotation="90" wrapText="1"/>
    </xf>
    <xf numFmtId="0" fontId="2" fillId="0" borderId="2" xfId="0" applyFont="1" applyBorder="1" applyAlignment="1">
      <alignment horizontal="center" vertical="center" textRotation="90" wrapText="1"/>
    </xf>
    <xf numFmtId="0" fontId="1" fillId="0" borderId="23" xfId="0" applyFont="1" applyBorder="1" applyAlignment="1">
      <alignment horizontal="right"/>
    </xf>
    <xf numFmtId="0" fontId="1" fillId="0" borderId="0" xfId="0" applyFont="1" applyBorder="1" applyAlignment="1">
      <alignment horizontal="right"/>
    </xf>
    <xf numFmtId="0" fontId="2" fillId="0" borderId="1" xfId="0" applyFont="1" applyBorder="1" applyAlignment="1">
      <alignment horizontal="center" vertical="center" textRotation="90" wrapText="1"/>
    </xf>
    <xf numFmtId="0" fontId="2" fillId="0" borderId="0" xfId="0" applyFont="1" applyAlignment="1">
      <alignment horizontal="center"/>
    </xf>
  </cellXfs>
  <cellStyles count="2">
    <cellStyle name="Ezres" xfId="1" builtinId="3"/>
    <cellStyle name="Normá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44"/>
  <sheetViews>
    <sheetView tabSelected="1" zoomScaleNormal="100" workbookViewId="0"/>
  </sheetViews>
  <sheetFormatPr defaultRowHeight="12.75"/>
  <cols>
    <col min="1" max="1" width="10" style="1" customWidth="1"/>
    <col min="2" max="2" width="70" style="1" customWidth="1"/>
    <col min="3" max="6" width="16.5703125" style="1" customWidth="1"/>
    <col min="7" max="7" width="10" style="1" customWidth="1"/>
    <col min="8" max="8" width="70" style="1" customWidth="1"/>
    <col min="9" max="12" width="16.5703125" style="1" customWidth="1"/>
    <col min="13" max="16384" width="9.140625" style="1"/>
  </cols>
  <sheetData>
    <row r="1" spans="1:12" ht="15">
      <c r="K1" s="17"/>
      <c r="L1" s="2" t="s">
        <v>119</v>
      </c>
    </row>
    <row r="2" spans="1:12">
      <c r="I2" s="2"/>
      <c r="J2" s="2"/>
    </row>
    <row r="4" spans="1:12">
      <c r="A4" s="117" t="s">
        <v>97</v>
      </c>
      <c r="B4" s="117"/>
      <c r="C4" s="117"/>
      <c r="D4" s="117"/>
      <c r="E4" s="117"/>
      <c r="F4" s="117"/>
      <c r="G4" s="117"/>
      <c r="H4" s="117"/>
      <c r="I4" s="117"/>
      <c r="J4" s="117"/>
      <c r="K4" s="117"/>
      <c r="L4" s="117"/>
    </row>
    <row r="5" spans="1:12">
      <c r="A5" s="114"/>
      <c r="B5" s="114"/>
      <c r="C5" s="114"/>
      <c r="D5" s="114"/>
      <c r="E5" s="114"/>
      <c r="F5" s="114"/>
      <c r="G5" s="114"/>
      <c r="H5" s="115"/>
      <c r="L5" s="2" t="s">
        <v>101</v>
      </c>
    </row>
    <row r="6" spans="1:12" ht="45.75" customHeight="1">
      <c r="A6" s="112" t="s">
        <v>10</v>
      </c>
      <c r="B6" s="3" t="s">
        <v>12</v>
      </c>
      <c r="C6" s="112" t="s">
        <v>11</v>
      </c>
      <c r="D6" s="112" t="s">
        <v>107</v>
      </c>
      <c r="E6" s="112" t="s">
        <v>116</v>
      </c>
      <c r="F6" s="112" t="s">
        <v>117</v>
      </c>
      <c r="G6" s="112" t="s">
        <v>10</v>
      </c>
      <c r="H6" s="25" t="s">
        <v>12</v>
      </c>
      <c r="I6" s="112" t="s">
        <v>11</v>
      </c>
      <c r="J6" s="112" t="s">
        <v>107</v>
      </c>
      <c r="K6" s="112" t="s">
        <v>116</v>
      </c>
      <c r="L6" s="112" t="s">
        <v>117</v>
      </c>
    </row>
    <row r="7" spans="1:12" ht="34.5" customHeight="1">
      <c r="A7" s="116"/>
      <c r="B7" s="4" t="s">
        <v>13</v>
      </c>
      <c r="C7" s="113"/>
      <c r="D7" s="113"/>
      <c r="E7" s="113"/>
      <c r="F7" s="113"/>
      <c r="G7" s="116"/>
      <c r="H7" s="4" t="s">
        <v>13</v>
      </c>
      <c r="I7" s="113"/>
      <c r="J7" s="113"/>
      <c r="K7" s="113"/>
      <c r="L7" s="113"/>
    </row>
    <row r="8" spans="1:12">
      <c r="A8" s="82"/>
      <c r="B8" s="82" t="s">
        <v>21</v>
      </c>
      <c r="C8" s="82" t="s">
        <v>22</v>
      </c>
      <c r="D8" s="82" t="s">
        <v>23</v>
      </c>
      <c r="E8" s="82" t="s">
        <v>24</v>
      </c>
      <c r="F8" s="82" t="s">
        <v>25</v>
      </c>
      <c r="G8" s="82" t="s">
        <v>26</v>
      </c>
      <c r="H8" s="82" t="s">
        <v>108</v>
      </c>
      <c r="I8" s="83" t="s">
        <v>109</v>
      </c>
      <c r="J8" s="83" t="s">
        <v>110</v>
      </c>
      <c r="K8" s="83" t="s">
        <v>111</v>
      </c>
      <c r="L8" s="83" t="s">
        <v>112</v>
      </c>
    </row>
    <row r="9" spans="1:12" ht="15" customHeight="1">
      <c r="A9" s="109" t="s">
        <v>16</v>
      </c>
      <c r="B9" s="110"/>
      <c r="C9" s="110"/>
      <c r="D9" s="110"/>
      <c r="E9" s="110"/>
      <c r="F9" s="110"/>
      <c r="G9" s="110"/>
      <c r="H9" s="110"/>
      <c r="I9" s="110"/>
      <c r="J9" s="110"/>
      <c r="K9" s="110"/>
      <c r="L9" s="111"/>
    </row>
    <row r="10" spans="1:12" ht="14.25">
      <c r="A10" s="28" t="s">
        <v>1</v>
      </c>
      <c r="B10" s="29" t="s">
        <v>88</v>
      </c>
      <c r="C10" s="30">
        <f>SUM(C24,C16,C14,C11)</f>
        <v>238604318</v>
      </c>
      <c r="D10" s="30">
        <v>387225665</v>
      </c>
      <c r="E10" s="30">
        <f>SUM(E24,E16,E14,E11)</f>
        <v>387225665</v>
      </c>
      <c r="F10" s="84">
        <f>E10/D10*100</f>
        <v>100</v>
      </c>
      <c r="G10" s="50" t="s">
        <v>60</v>
      </c>
      <c r="H10" s="51" t="s">
        <v>73</v>
      </c>
      <c r="I10" s="30">
        <f>SUM(I11:I14)</f>
        <v>73784520</v>
      </c>
      <c r="J10" s="30">
        <v>233634730</v>
      </c>
      <c r="K10" s="30">
        <f>SUM(K11:K14)</f>
        <v>84328649</v>
      </c>
      <c r="L10" s="84">
        <f>K10/J10*100</f>
        <v>36.09422665885333</v>
      </c>
    </row>
    <row r="11" spans="1:12" ht="14.25">
      <c r="A11" s="31" t="s">
        <v>28</v>
      </c>
      <c r="B11" s="32" t="s">
        <v>27</v>
      </c>
      <c r="C11" s="33">
        <f>SUM(C12:C13)</f>
        <v>238604318</v>
      </c>
      <c r="D11" s="33">
        <v>253261735</v>
      </c>
      <c r="E11" s="33">
        <f>SUM(E12:E13)</f>
        <v>253261735</v>
      </c>
      <c r="F11" s="85">
        <f t="shared" ref="F11:F40" si="0">E11/D11*100</f>
        <v>100</v>
      </c>
      <c r="G11" s="31" t="s">
        <v>28</v>
      </c>
      <c r="H11" s="52" t="s">
        <v>0</v>
      </c>
      <c r="I11" s="33">
        <v>37908166</v>
      </c>
      <c r="J11" s="33">
        <v>44013315</v>
      </c>
      <c r="K11" s="33">
        <v>39373184</v>
      </c>
      <c r="L11" s="85">
        <f t="shared" ref="L11:L40" si="1">K11/J11*100</f>
        <v>89.457438050280928</v>
      </c>
    </row>
    <row r="12" spans="1:12" ht="15">
      <c r="A12" s="34" t="s">
        <v>75</v>
      </c>
      <c r="B12" s="35" t="s">
        <v>29</v>
      </c>
      <c r="C12" s="36">
        <v>238604318</v>
      </c>
      <c r="D12" s="36">
        <v>238604318</v>
      </c>
      <c r="E12" s="36">
        <v>238604318</v>
      </c>
      <c r="F12" s="86">
        <f t="shared" si="0"/>
        <v>100</v>
      </c>
      <c r="G12" s="31" t="s">
        <v>49</v>
      </c>
      <c r="H12" s="53" t="s">
        <v>15</v>
      </c>
      <c r="I12" s="33">
        <v>11823194</v>
      </c>
      <c r="J12" s="33">
        <v>15701433</v>
      </c>
      <c r="K12" s="33">
        <v>12025034</v>
      </c>
      <c r="L12" s="85">
        <f t="shared" si="1"/>
        <v>76.585582984686809</v>
      </c>
    </row>
    <row r="13" spans="1:12" ht="15">
      <c r="A13" s="34" t="s">
        <v>89</v>
      </c>
      <c r="B13" s="35" t="s">
        <v>90</v>
      </c>
      <c r="C13" s="36"/>
      <c r="D13" s="36">
        <v>14657417</v>
      </c>
      <c r="E13" s="36">
        <v>14657417</v>
      </c>
      <c r="F13" s="86">
        <f t="shared" si="0"/>
        <v>100</v>
      </c>
      <c r="G13" s="31" t="s">
        <v>50</v>
      </c>
      <c r="H13" s="53" t="s">
        <v>8</v>
      </c>
      <c r="I13" s="33">
        <v>23128160</v>
      </c>
      <c r="J13" s="33">
        <v>160341574</v>
      </c>
      <c r="K13" s="33">
        <v>30880431</v>
      </c>
      <c r="L13" s="85">
        <f t="shared" si="1"/>
        <v>19.25915421037341</v>
      </c>
    </row>
    <row r="14" spans="1:12" ht="14.25">
      <c r="A14" s="31" t="s">
        <v>76</v>
      </c>
      <c r="B14" s="32" t="s">
        <v>30</v>
      </c>
      <c r="C14" s="33">
        <f>SUM(C15)</f>
        <v>0</v>
      </c>
      <c r="D14" s="33">
        <v>133754000</v>
      </c>
      <c r="E14" s="33">
        <f>SUM(E15)</f>
        <v>133754000</v>
      </c>
      <c r="F14" s="85">
        <f t="shared" si="0"/>
        <v>100</v>
      </c>
      <c r="G14" s="31" t="s">
        <v>51</v>
      </c>
      <c r="H14" s="53" t="s">
        <v>20</v>
      </c>
      <c r="I14" s="33">
        <f>SUM(I15:I19)</f>
        <v>925000</v>
      </c>
      <c r="J14" s="33">
        <v>13578408</v>
      </c>
      <c r="K14" s="33">
        <f>SUM(K15:K19)</f>
        <v>2050000</v>
      </c>
      <c r="L14" s="85">
        <f t="shared" si="1"/>
        <v>15.097498911507151</v>
      </c>
    </row>
    <row r="15" spans="1:12" ht="15">
      <c r="A15" s="34" t="s">
        <v>77</v>
      </c>
      <c r="B15" s="35" t="s">
        <v>32</v>
      </c>
      <c r="C15" s="36"/>
      <c r="D15" s="36">
        <v>133754000</v>
      </c>
      <c r="E15" s="36">
        <v>133754000</v>
      </c>
      <c r="F15" s="86">
        <f t="shared" si="0"/>
        <v>100</v>
      </c>
      <c r="G15" s="34" t="s">
        <v>52</v>
      </c>
      <c r="H15" s="54" t="s">
        <v>53</v>
      </c>
      <c r="I15" s="36"/>
      <c r="J15" s="36"/>
      <c r="K15" s="36"/>
      <c r="L15" s="86"/>
    </row>
    <row r="16" spans="1:12" ht="15">
      <c r="A16" s="31" t="s">
        <v>50</v>
      </c>
      <c r="B16" s="37" t="s">
        <v>35</v>
      </c>
      <c r="C16" s="36">
        <f>SUM(C17:C23)</f>
        <v>0</v>
      </c>
      <c r="D16" s="36">
        <v>209930</v>
      </c>
      <c r="E16" s="36">
        <f>SUM(E17:E23)</f>
        <v>209930</v>
      </c>
      <c r="F16" s="86">
        <f t="shared" si="0"/>
        <v>100</v>
      </c>
      <c r="G16" s="34" t="s">
        <v>54</v>
      </c>
      <c r="H16" s="54" t="s">
        <v>92</v>
      </c>
      <c r="I16" s="36"/>
      <c r="J16" s="36"/>
      <c r="K16" s="36"/>
      <c r="L16" s="86"/>
    </row>
    <row r="17" spans="1:12" ht="15">
      <c r="A17" s="34" t="s">
        <v>78</v>
      </c>
      <c r="B17" s="38" t="s">
        <v>91</v>
      </c>
      <c r="C17" s="36"/>
      <c r="D17" s="36"/>
      <c r="E17" s="36"/>
      <c r="F17" s="86"/>
      <c r="G17" s="34" t="s">
        <v>56</v>
      </c>
      <c r="H17" s="55" t="s">
        <v>55</v>
      </c>
      <c r="I17" s="36"/>
      <c r="J17" s="36">
        <v>300000</v>
      </c>
      <c r="K17" s="36">
        <v>300000</v>
      </c>
      <c r="L17" s="86">
        <f t="shared" si="1"/>
        <v>100</v>
      </c>
    </row>
    <row r="18" spans="1:12" ht="15">
      <c r="A18" s="34" t="s">
        <v>79</v>
      </c>
      <c r="B18" s="38" t="s">
        <v>115</v>
      </c>
      <c r="C18" s="36"/>
      <c r="D18" s="36">
        <v>208924</v>
      </c>
      <c r="E18" s="36">
        <v>208924</v>
      </c>
      <c r="F18" s="86">
        <f t="shared" si="0"/>
        <v>100</v>
      </c>
      <c r="G18" s="34" t="s">
        <v>58</v>
      </c>
      <c r="H18" s="55" t="s">
        <v>57</v>
      </c>
      <c r="I18" s="56">
        <v>800000</v>
      </c>
      <c r="J18" s="56">
        <v>1840000</v>
      </c>
      <c r="K18" s="56">
        <v>1750000</v>
      </c>
      <c r="L18" s="98">
        <f t="shared" si="1"/>
        <v>95.108695652173907</v>
      </c>
    </row>
    <row r="19" spans="1:12" ht="15">
      <c r="A19" s="34" t="s">
        <v>80</v>
      </c>
      <c r="B19" s="39" t="s">
        <v>37</v>
      </c>
      <c r="C19" s="36"/>
      <c r="D19" s="36"/>
      <c r="E19" s="36"/>
      <c r="F19" s="86"/>
      <c r="G19" s="34" t="s">
        <v>94</v>
      </c>
      <c r="H19" s="57" t="s">
        <v>59</v>
      </c>
      <c r="I19" s="36">
        <f>SUM(I20:I21)</f>
        <v>125000</v>
      </c>
      <c r="J19" s="36">
        <v>11438408</v>
      </c>
      <c r="K19" s="36">
        <f>SUM(K20:K21)</f>
        <v>0</v>
      </c>
      <c r="L19" s="86">
        <f t="shared" si="1"/>
        <v>0</v>
      </c>
    </row>
    <row r="20" spans="1:12" ht="15">
      <c r="A20" s="34" t="s">
        <v>81</v>
      </c>
      <c r="B20" s="35" t="s">
        <v>38</v>
      </c>
      <c r="C20" s="36"/>
      <c r="D20" s="36"/>
      <c r="E20" s="36"/>
      <c r="F20" s="86"/>
      <c r="G20" s="34" t="s">
        <v>95</v>
      </c>
      <c r="H20" s="57" t="s">
        <v>7</v>
      </c>
      <c r="I20" s="36">
        <v>125000</v>
      </c>
      <c r="J20" s="36">
        <v>8422068</v>
      </c>
      <c r="K20" s="36">
        <v>0</v>
      </c>
      <c r="L20" s="86">
        <f t="shared" si="1"/>
        <v>0</v>
      </c>
    </row>
    <row r="21" spans="1:12" ht="15">
      <c r="A21" s="34" t="s">
        <v>82</v>
      </c>
      <c r="B21" s="39" t="s">
        <v>113</v>
      </c>
      <c r="C21" s="36"/>
      <c r="D21" s="36"/>
      <c r="E21" s="36"/>
      <c r="F21" s="86"/>
      <c r="G21" s="34" t="s">
        <v>96</v>
      </c>
      <c r="H21" s="57" t="s">
        <v>14</v>
      </c>
      <c r="I21" s="36"/>
      <c r="J21" s="36">
        <v>3016340</v>
      </c>
      <c r="K21" s="36">
        <v>0</v>
      </c>
      <c r="L21" s="86">
        <f t="shared" si="1"/>
        <v>0</v>
      </c>
    </row>
    <row r="22" spans="1:12" ht="15">
      <c r="A22" s="34" t="s">
        <v>83</v>
      </c>
      <c r="B22" s="40" t="s">
        <v>118</v>
      </c>
      <c r="C22" s="36"/>
      <c r="D22" s="36">
        <v>1006</v>
      </c>
      <c r="E22" s="36">
        <v>1006</v>
      </c>
      <c r="F22" s="86">
        <f t="shared" si="0"/>
        <v>100</v>
      </c>
      <c r="G22" s="31" t="s">
        <v>69</v>
      </c>
      <c r="H22" s="58" t="s">
        <v>72</v>
      </c>
      <c r="I22" s="59">
        <f>SUM(I23:I25)</f>
        <v>4280557</v>
      </c>
      <c r="J22" s="59">
        <v>10875491</v>
      </c>
      <c r="K22" s="59">
        <f>SUM(K23:K25)</f>
        <v>9291271</v>
      </c>
      <c r="L22" s="97">
        <f t="shared" si="1"/>
        <v>85.43311745649001</v>
      </c>
    </row>
    <row r="23" spans="1:12" ht="15">
      <c r="A23" s="34" t="s">
        <v>114</v>
      </c>
      <c r="B23" s="40" t="s">
        <v>39</v>
      </c>
      <c r="C23" s="36"/>
      <c r="D23" s="36"/>
      <c r="E23" s="36"/>
      <c r="F23" s="86"/>
      <c r="G23" s="45" t="s">
        <v>31</v>
      </c>
      <c r="H23" s="60" t="s">
        <v>61</v>
      </c>
      <c r="I23" s="33">
        <v>4280557</v>
      </c>
      <c r="J23" s="33">
        <v>10875491</v>
      </c>
      <c r="K23" s="33">
        <v>9291271</v>
      </c>
      <c r="L23" s="85">
        <f t="shared" si="1"/>
        <v>85.43311745649001</v>
      </c>
    </row>
    <row r="24" spans="1:12" ht="15">
      <c r="A24" s="41" t="s">
        <v>51</v>
      </c>
      <c r="B24" s="42" t="s">
        <v>41</v>
      </c>
      <c r="C24" s="36">
        <f>SUM(C25)</f>
        <v>0</v>
      </c>
      <c r="D24" s="36">
        <v>0</v>
      </c>
      <c r="E24" s="36">
        <f>SUM(E25)</f>
        <v>0</v>
      </c>
      <c r="F24" s="86"/>
      <c r="G24" s="45" t="s">
        <v>62</v>
      </c>
      <c r="H24" s="60" t="s">
        <v>9</v>
      </c>
      <c r="I24" s="33"/>
      <c r="J24" s="33"/>
      <c r="K24" s="33"/>
      <c r="L24" s="85"/>
    </row>
    <row r="25" spans="1:12" ht="15">
      <c r="A25" s="34" t="s">
        <v>52</v>
      </c>
      <c r="B25" s="39" t="s">
        <v>42</v>
      </c>
      <c r="C25" s="36"/>
      <c r="D25" s="36"/>
      <c r="E25" s="36"/>
      <c r="F25" s="86"/>
      <c r="G25" s="45" t="s">
        <v>63</v>
      </c>
      <c r="H25" s="60" t="s">
        <v>64</v>
      </c>
      <c r="I25" s="33">
        <f>SUM(I26:I27)</f>
        <v>0</v>
      </c>
      <c r="J25" s="33">
        <v>0</v>
      </c>
      <c r="K25" s="33">
        <f>SUM(K26:K27)</f>
        <v>0</v>
      </c>
      <c r="L25" s="85">
        <v>0</v>
      </c>
    </row>
    <row r="26" spans="1:12" ht="15">
      <c r="A26" s="31" t="s">
        <v>6</v>
      </c>
      <c r="B26" s="32" t="s">
        <v>87</v>
      </c>
      <c r="C26" s="33">
        <f>SUM(C31,C29,C27)</f>
        <v>0</v>
      </c>
      <c r="D26" s="33">
        <v>3090934</v>
      </c>
      <c r="E26" s="33">
        <f>SUM(E31,E29,E27)</f>
        <v>3086434</v>
      </c>
      <c r="F26" s="85">
        <f t="shared" si="0"/>
        <v>99.854412937966316</v>
      </c>
      <c r="G26" s="34" t="s">
        <v>65</v>
      </c>
      <c r="H26" s="55" t="s">
        <v>66</v>
      </c>
      <c r="I26" s="36"/>
      <c r="J26" s="36"/>
      <c r="K26" s="36"/>
      <c r="L26" s="86"/>
    </row>
    <row r="27" spans="1:12" ht="15">
      <c r="A27" s="31" t="s">
        <v>31</v>
      </c>
      <c r="B27" s="32" t="s">
        <v>33</v>
      </c>
      <c r="C27" s="36">
        <f>SUM(C28)</f>
        <v>0</v>
      </c>
      <c r="D27" s="36">
        <v>0</v>
      </c>
      <c r="E27" s="36">
        <f>SUM(E28)</f>
        <v>0</v>
      </c>
      <c r="F27" s="86"/>
      <c r="G27" s="34" t="s">
        <v>67</v>
      </c>
      <c r="H27" s="55" t="s">
        <v>68</v>
      </c>
      <c r="I27" s="59"/>
      <c r="J27" s="59"/>
      <c r="K27" s="59"/>
      <c r="L27" s="97"/>
    </row>
    <row r="28" spans="1:12" ht="15">
      <c r="A28" s="34" t="s">
        <v>84</v>
      </c>
      <c r="B28" s="35" t="s">
        <v>34</v>
      </c>
      <c r="C28" s="36"/>
      <c r="D28" s="36"/>
      <c r="E28" s="36"/>
      <c r="F28" s="86"/>
      <c r="G28" s="45" t="s">
        <v>2</v>
      </c>
      <c r="H28" s="45" t="s">
        <v>70</v>
      </c>
      <c r="I28" s="59">
        <f>SUM(I22,I10)</f>
        <v>78065077</v>
      </c>
      <c r="J28" s="59">
        <v>244510221</v>
      </c>
      <c r="K28" s="59">
        <f>SUM(K22,K10)</f>
        <v>93619920</v>
      </c>
      <c r="L28" s="97">
        <f t="shared" si="1"/>
        <v>38.28875521731257</v>
      </c>
    </row>
    <row r="29" spans="1:12" ht="14.25">
      <c r="A29" s="31" t="s">
        <v>62</v>
      </c>
      <c r="B29" s="43" t="s">
        <v>19</v>
      </c>
      <c r="C29" s="44">
        <f>SUM(C30)</f>
        <v>0</v>
      </c>
      <c r="D29" s="44">
        <v>80600</v>
      </c>
      <c r="E29" s="44">
        <f>SUM(E30)</f>
        <v>76100</v>
      </c>
      <c r="F29" s="87">
        <f t="shared" si="0"/>
        <v>94.416873449131515</v>
      </c>
      <c r="G29" s="45" t="s">
        <v>3</v>
      </c>
      <c r="H29" s="32" t="s">
        <v>71</v>
      </c>
      <c r="I29" s="59">
        <f>SUM(I30)</f>
        <v>183615318</v>
      </c>
      <c r="J29" s="59">
        <v>218600785</v>
      </c>
      <c r="K29" s="59">
        <f>SUM(K30)</f>
        <v>191132140</v>
      </c>
      <c r="L29" s="97">
        <f t="shared" si="1"/>
        <v>87.43433377881054</v>
      </c>
    </row>
    <row r="30" spans="1:12" ht="15">
      <c r="A30" s="34" t="s">
        <v>106</v>
      </c>
      <c r="B30" s="40" t="s">
        <v>40</v>
      </c>
      <c r="C30" s="70"/>
      <c r="D30" s="70">
        <v>80600</v>
      </c>
      <c r="E30" s="70">
        <v>76100</v>
      </c>
      <c r="F30" s="88">
        <f t="shared" si="0"/>
        <v>94.416873449131515</v>
      </c>
      <c r="G30" s="61" t="s">
        <v>36</v>
      </c>
      <c r="H30" s="61" t="s">
        <v>93</v>
      </c>
      <c r="I30" s="36">
        <v>183615318</v>
      </c>
      <c r="J30" s="36">
        <v>218600785</v>
      </c>
      <c r="K30" s="56">
        <v>191132140</v>
      </c>
      <c r="L30" s="98">
        <f t="shared" si="1"/>
        <v>87.43433377881054</v>
      </c>
    </row>
    <row r="31" spans="1:12" ht="14.25">
      <c r="A31" s="31" t="s">
        <v>63</v>
      </c>
      <c r="B31" s="32" t="s">
        <v>43</v>
      </c>
      <c r="C31" s="33">
        <f>SUM(C32:C33)</f>
        <v>0</v>
      </c>
      <c r="D31" s="33">
        <v>3010334</v>
      </c>
      <c r="E31" s="33">
        <f>SUM(E32:E33)</f>
        <v>3010334</v>
      </c>
      <c r="F31" s="85">
        <f t="shared" si="0"/>
        <v>100</v>
      </c>
      <c r="G31" s="67" t="s">
        <v>4</v>
      </c>
      <c r="H31" s="67" t="s">
        <v>98</v>
      </c>
      <c r="I31" s="69">
        <v>9544000</v>
      </c>
      <c r="J31" s="69">
        <v>19089979</v>
      </c>
      <c r="K31" s="69">
        <v>9545979</v>
      </c>
      <c r="L31" s="99">
        <f t="shared" si="1"/>
        <v>50.005183347765858</v>
      </c>
    </row>
    <row r="32" spans="1:12" ht="30">
      <c r="A32" s="71" t="s">
        <v>65</v>
      </c>
      <c r="B32" s="40" t="s">
        <v>44</v>
      </c>
      <c r="C32" s="74"/>
      <c r="D32" s="74">
        <v>3010334</v>
      </c>
      <c r="E32" s="74">
        <v>3010334</v>
      </c>
      <c r="F32" s="89">
        <f t="shared" si="0"/>
        <v>100</v>
      </c>
      <c r="G32" s="67" t="s">
        <v>5</v>
      </c>
      <c r="H32" s="60" t="s">
        <v>99</v>
      </c>
      <c r="I32" s="69">
        <f>SUM(I29,I31)</f>
        <v>193159318</v>
      </c>
      <c r="J32" s="69">
        <v>237690764</v>
      </c>
      <c r="K32" s="69">
        <f>SUM(K29,K31)</f>
        <v>200678119</v>
      </c>
      <c r="L32" s="99">
        <f t="shared" si="1"/>
        <v>84.428235924219592</v>
      </c>
    </row>
    <row r="33" spans="1:12" ht="15">
      <c r="A33" s="34" t="s">
        <v>67</v>
      </c>
      <c r="B33" s="35" t="s">
        <v>45</v>
      </c>
      <c r="C33" s="66"/>
      <c r="D33" s="66"/>
      <c r="E33" s="66"/>
      <c r="F33" s="90"/>
      <c r="G33" s="6"/>
      <c r="H33" s="6"/>
      <c r="I33" s="59"/>
      <c r="J33" s="59"/>
      <c r="K33" s="59"/>
      <c r="L33" s="97"/>
    </row>
    <row r="34" spans="1:12" ht="15">
      <c r="A34" s="45" t="s">
        <v>2</v>
      </c>
      <c r="B34" s="46" t="s">
        <v>85</v>
      </c>
      <c r="C34" s="44">
        <f>SUM(C10,C26)</f>
        <v>238604318</v>
      </c>
      <c r="D34" s="44">
        <v>390316599</v>
      </c>
      <c r="E34" s="44">
        <f>SUM(E10,E26)</f>
        <v>390312099</v>
      </c>
      <c r="F34" s="87">
        <f t="shared" si="0"/>
        <v>99.998847089769811</v>
      </c>
      <c r="G34" s="13"/>
      <c r="H34" s="12"/>
      <c r="I34" s="36"/>
      <c r="J34" s="36"/>
      <c r="K34" s="36"/>
      <c r="L34" s="86"/>
    </row>
    <row r="35" spans="1:12" ht="15">
      <c r="A35" s="47">
        <v>4</v>
      </c>
      <c r="B35" s="48" t="s">
        <v>47</v>
      </c>
      <c r="C35" s="33">
        <v>32620077</v>
      </c>
      <c r="D35" s="33">
        <v>82338407</v>
      </c>
      <c r="E35" s="33">
        <v>82338407</v>
      </c>
      <c r="F35" s="85">
        <f t="shared" si="0"/>
        <v>100</v>
      </c>
      <c r="G35" s="14"/>
      <c r="H35" s="11"/>
      <c r="I35" s="36"/>
      <c r="J35" s="36"/>
      <c r="K35" s="36"/>
      <c r="L35" s="86"/>
    </row>
    <row r="36" spans="1:12" ht="15">
      <c r="A36" s="31" t="s">
        <v>4</v>
      </c>
      <c r="B36" s="48" t="s">
        <v>48</v>
      </c>
      <c r="C36" s="33">
        <v>0</v>
      </c>
      <c r="D36" s="33">
        <v>0</v>
      </c>
      <c r="E36" s="33">
        <v>0</v>
      </c>
      <c r="F36" s="85">
        <v>0</v>
      </c>
      <c r="G36" s="14"/>
      <c r="H36" s="20"/>
      <c r="I36" s="38"/>
      <c r="J36" s="38"/>
      <c r="K36" s="38"/>
      <c r="L36" s="100"/>
    </row>
    <row r="37" spans="1:12" ht="15">
      <c r="A37" s="47" t="s">
        <v>5</v>
      </c>
      <c r="B37" s="48" t="s">
        <v>86</v>
      </c>
      <c r="C37" s="44">
        <f>SUM(C35,C36)</f>
        <v>32620077</v>
      </c>
      <c r="D37" s="44">
        <v>82338407</v>
      </c>
      <c r="E37" s="44">
        <f>SUM(E35,E36)</f>
        <v>82338407</v>
      </c>
      <c r="F37" s="87">
        <f t="shared" si="0"/>
        <v>100</v>
      </c>
      <c r="G37" s="5"/>
      <c r="H37" s="7"/>
      <c r="I37" s="56"/>
      <c r="J37" s="56"/>
      <c r="K37" s="56"/>
      <c r="L37" s="98"/>
    </row>
    <row r="38" spans="1:12" ht="15">
      <c r="A38" s="47" t="s">
        <v>74</v>
      </c>
      <c r="B38" s="48" t="s">
        <v>103</v>
      </c>
      <c r="C38" s="44"/>
      <c r="D38" s="44">
        <v>9545979</v>
      </c>
      <c r="E38" s="44">
        <v>9545979</v>
      </c>
      <c r="F38" s="87">
        <f t="shared" si="0"/>
        <v>100</v>
      </c>
      <c r="G38" s="5"/>
      <c r="H38" s="7"/>
      <c r="I38" s="36"/>
      <c r="J38" s="36"/>
      <c r="K38" s="36"/>
      <c r="L38" s="86"/>
    </row>
    <row r="39" spans="1:12" ht="15">
      <c r="A39" s="46" t="s">
        <v>46</v>
      </c>
      <c r="B39" s="43" t="s">
        <v>104</v>
      </c>
      <c r="C39" s="49">
        <f>SUM(C37:C38)</f>
        <v>32620077</v>
      </c>
      <c r="D39" s="49">
        <v>91884386</v>
      </c>
      <c r="E39" s="49">
        <f>SUM(E37:E38)</f>
        <v>91884386</v>
      </c>
      <c r="F39" s="91">
        <f t="shared" si="0"/>
        <v>100</v>
      </c>
      <c r="G39" s="10"/>
      <c r="H39" s="9"/>
      <c r="I39" s="68"/>
      <c r="J39" s="68"/>
      <c r="K39" s="68"/>
      <c r="L39" s="101"/>
    </row>
    <row r="40" spans="1:12" s="81" customFormat="1" ht="15">
      <c r="A40" s="77" t="s">
        <v>102</v>
      </c>
      <c r="B40" s="78" t="s">
        <v>105</v>
      </c>
      <c r="C40" s="62">
        <f>SUM(C39,C34)</f>
        <v>271224395</v>
      </c>
      <c r="D40" s="62">
        <v>482200985</v>
      </c>
      <c r="E40" s="62">
        <f>SUM(E39,E34)</f>
        <v>482196485</v>
      </c>
      <c r="F40" s="92">
        <f t="shared" si="0"/>
        <v>99.999066779177141</v>
      </c>
      <c r="G40" s="79" t="s">
        <v>74</v>
      </c>
      <c r="H40" s="80" t="s">
        <v>100</v>
      </c>
      <c r="I40" s="62">
        <f>SUM(I32,I28)</f>
        <v>271224395</v>
      </c>
      <c r="J40" s="62">
        <v>482200985</v>
      </c>
      <c r="K40" s="62">
        <f>SUM(K32,K28)</f>
        <v>294298039</v>
      </c>
      <c r="L40" s="92">
        <f t="shared" si="1"/>
        <v>61.032235137387779</v>
      </c>
    </row>
    <row r="41" spans="1:12" ht="12.75" customHeight="1">
      <c r="A41" s="22"/>
      <c r="B41" s="23"/>
    </row>
    <row r="42" spans="1:12">
      <c r="A42" s="24"/>
      <c r="B42" s="24"/>
    </row>
    <row r="43" spans="1:12">
      <c r="A43" s="23"/>
      <c r="B43" s="24"/>
    </row>
    <row r="44" spans="1:12">
      <c r="B44" s="8"/>
    </row>
  </sheetData>
  <mergeCells count="13">
    <mergeCell ref="A4:L4"/>
    <mergeCell ref="K6:K7"/>
    <mergeCell ref="L6:L7"/>
    <mergeCell ref="A9:L9"/>
    <mergeCell ref="I6:I7"/>
    <mergeCell ref="A5:H5"/>
    <mergeCell ref="A6:A7"/>
    <mergeCell ref="C6:C7"/>
    <mergeCell ref="G6:G7"/>
    <mergeCell ref="E6:E7"/>
    <mergeCell ref="F6:F7"/>
    <mergeCell ref="D6:D7"/>
    <mergeCell ref="J6:J7"/>
  </mergeCells>
  <phoneticPr fontId="4" type="noConversion"/>
  <printOptions horizontalCentered="1"/>
  <pageMargins left="0.78740157480314965" right="0.98425196850393704" top="0.78740157480314965" bottom="0.78740157480314965" header="0.31496062992125984" footer="0.31496062992125984"/>
  <pageSetup paperSize="9" scale="4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44"/>
  <sheetViews>
    <sheetView zoomScaleNormal="100" workbookViewId="0">
      <selection activeCell="C1" sqref="C1"/>
    </sheetView>
  </sheetViews>
  <sheetFormatPr defaultRowHeight="12.75"/>
  <cols>
    <col min="1" max="1" width="10" style="1" customWidth="1"/>
    <col min="2" max="2" width="70" style="1" customWidth="1"/>
    <col min="3" max="6" width="16.5703125" style="1" customWidth="1"/>
    <col min="7" max="7" width="10" style="1" customWidth="1"/>
    <col min="8" max="8" width="70" style="1" customWidth="1"/>
    <col min="9" max="12" width="16.5703125" style="1" customWidth="1"/>
    <col min="13" max="16384" width="9.140625" style="1"/>
  </cols>
  <sheetData>
    <row r="1" spans="1:12" ht="15">
      <c r="H1" s="21"/>
      <c r="K1" s="17"/>
      <c r="L1" s="2" t="s">
        <v>119</v>
      </c>
    </row>
    <row r="2" spans="1:12">
      <c r="I2" s="2"/>
      <c r="J2" s="2"/>
    </row>
    <row r="4" spans="1:12">
      <c r="A4" s="117" t="s">
        <v>97</v>
      </c>
      <c r="B4" s="117"/>
      <c r="C4" s="117"/>
      <c r="D4" s="117"/>
      <c r="E4" s="117"/>
      <c r="F4" s="117"/>
      <c r="G4" s="117"/>
      <c r="H4" s="117"/>
      <c r="I4" s="117"/>
      <c r="J4" s="117"/>
      <c r="K4" s="117"/>
      <c r="L4" s="117"/>
    </row>
    <row r="5" spans="1:12">
      <c r="A5" s="114"/>
      <c r="B5" s="114"/>
      <c r="C5" s="114"/>
      <c r="D5" s="114"/>
      <c r="E5" s="114"/>
      <c r="F5" s="114"/>
      <c r="G5" s="114"/>
      <c r="H5" s="115"/>
      <c r="L5" s="2" t="s">
        <v>101</v>
      </c>
    </row>
    <row r="6" spans="1:12" ht="45.75" customHeight="1">
      <c r="A6" s="112" t="s">
        <v>10</v>
      </c>
      <c r="B6" s="3" t="s">
        <v>12</v>
      </c>
      <c r="C6" s="112" t="s">
        <v>11</v>
      </c>
      <c r="D6" s="112" t="s">
        <v>107</v>
      </c>
      <c r="E6" s="112" t="s">
        <v>116</v>
      </c>
      <c r="F6" s="112" t="s">
        <v>117</v>
      </c>
      <c r="G6" s="112" t="s">
        <v>10</v>
      </c>
      <c r="H6" s="25" t="s">
        <v>12</v>
      </c>
      <c r="I6" s="112" t="s">
        <v>11</v>
      </c>
      <c r="J6" s="112" t="s">
        <v>107</v>
      </c>
      <c r="K6" s="112" t="s">
        <v>116</v>
      </c>
      <c r="L6" s="112" t="s">
        <v>117</v>
      </c>
    </row>
    <row r="7" spans="1:12" ht="34.5" customHeight="1">
      <c r="A7" s="116"/>
      <c r="B7" s="4" t="s">
        <v>13</v>
      </c>
      <c r="C7" s="113"/>
      <c r="D7" s="113"/>
      <c r="E7" s="113"/>
      <c r="F7" s="113"/>
      <c r="G7" s="116"/>
      <c r="H7" s="4" t="s">
        <v>13</v>
      </c>
      <c r="I7" s="113"/>
      <c r="J7" s="113"/>
      <c r="K7" s="113"/>
      <c r="L7" s="113"/>
    </row>
    <row r="8" spans="1:12">
      <c r="A8" s="82"/>
      <c r="B8" s="82" t="s">
        <v>21</v>
      </c>
      <c r="C8" s="82" t="s">
        <v>22</v>
      </c>
      <c r="D8" s="82" t="s">
        <v>23</v>
      </c>
      <c r="E8" s="82" t="s">
        <v>24</v>
      </c>
      <c r="F8" s="82" t="s">
        <v>25</v>
      </c>
      <c r="G8" s="82" t="s">
        <v>26</v>
      </c>
      <c r="H8" s="82" t="s">
        <v>108</v>
      </c>
      <c r="I8" s="83" t="s">
        <v>109</v>
      </c>
      <c r="J8" s="83" t="s">
        <v>110</v>
      </c>
      <c r="K8" s="83" t="s">
        <v>111</v>
      </c>
      <c r="L8" s="83" t="s">
        <v>112</v>
      </c>
    </row>
    <row r="9" spans="1:12" ht="15" customHeight="1">
      <c r="A9" s="109" t="s">
        <v>18</v>
      </c>
      <c r="B9" s="110"/>
      <c r="C9" s="110"/>
      <c r="D9" s="110"/>
      <c r="E9" s="110"/>
      <c r="F9" s="110"/>
      <c r="G9" s="110"/>
      <c r="H9" s="110"/>
      <c r="I9" s="110"/>
      <c r="J9" s="110"/>
      <c r="K9" s="110"/>
      <c r="L9" s="111"/>
    </row>
    <row r="10" spans="1:12" ht="14.25">
      <c r="A10" s="28" t="s">
        <v>1</v>
      </c>
      <c r="B10" s="29" t="s">
        <v>88</v>
      </c>
      <c r="C10" s="30">
        <f>SUM(C24,C16,C14,C11)</f>
        <v>0</v>
      </c>
      <c r="D10" s="30">
        <v>99199818</v>
      </c>
      <c r="E10" s="30">
        <f>SUM(E24,E16,E14,E11)</f>
        <v>99199818</v>
      </c>
      <c r="F10" s="84">
        <f>E10/D10*100</f>
        <v>100</v>
      </c>
      <c r="G10" s="50" t="s">
        <v>60</v>
      </c>
      <c r="H10" s="51" t="s">
        <v>73</v>
      </c>
      <c r="I10" s="30">
        <f>SUM(I11:I14)</f>
        <v>185759719</v>
      </c>
      <c r="J10" s="30">
        <v>320249127</v>
      </c>
      <c r="K10" s="30">
        <f>SUM(K11:K14)</f>
        <v>193321096</v>
      </c>
      <c r="L10" s="84">
        <f>K10/J10*100</f>
        <v>60.36584636809954</v>
      </c>
    </row>
    <row r="11" spans="1:12" ht="14.25">
      <c r="A11" s="31" t="s">
        <v>28</v>
      </c>
      <c r="B11" s="32" t="s">
        <v>27</v>
      </c>
      <c r="C11" s="33">
        <f>SUM(C12:C13)</f>
        <v>0</v>
      </c>
      <c r="D11" s="33">
        <v>0</v>
      </c>
      <c r="E11" s="33">
        <f>SUM(E12:E13)</f>
        <v>0</v>
      </c>
      <c r="F11" s="85">
        <v>0</v>
      </c>
      <c r="G11" s="31" t="s">
        <v>28</v>
      </c>
      <c r="H11" s="52" t="s">
        <v>0</v>
      </c>
      <c r="I11" s="33">
        <v>118821350</v>
      </c>
      <c r="J11" s="33">
        <v>210006043</v>
      </c>
      <c r="K11" s="33">
        <v>119559973</v>
      </c>
      <c r="L11" s="85">
        <f>K11/J11*100</f>
        <v>56.931682199259384</v>
      </c>
    </row>
    <row r="12" spans="1:12" ht="15">
      <c r="A12" s="34" t="s">
        <v>75</v>
      </c>
      <c r="B12" s="35" t="s">
        <v>29</v>
      </c>
      <c r="C12" s="36"/>
      <c r="D12" s="36"/>
      <c r="E12" s="36"/>
      <c r="F12" s="86"/>
      <c r="G12" s="31" t="s">
        <v>49</v>
      </c>
      <c r="H12" s="53" t="s">
        <v>15</v>
      </c>
      <c r="I12" s="33">
        <v>32999369</v>
      </c>
      <c r="J12" s="33">
        <v>54943601</v>
      </c>
      <c r="K12" s="33">
        <v>31776765</v>
      </c>
      <c r="L12" s="85">
        <f>K12/J12*100</f>
        <v>57.835242724625935</v>
      </c>
    </row>
    <row r="13" spans="1:12" ht="15">
      <c r="A13" s="34" t="s">
        <v>89</v>
      </c>
      <c r="B13" s="35" t="s">
        <v>90</v>
      </c>
      <c r="C13" s="36"/>
      <c r="D13" s="36"/>
      <c r="E13" s="36"/>
      <c r="F13" s="86"/>
      <c r="G13" s="31" t="s">
        <v>50</v>
      </c>
      <c r="H13" s="53" t="s">
        <v>8</v>
      </c>
      <c r="I13" s="33">
        <v>33939000</v>
      </c>
      <c r="J13" s="33">
        <v>55299483</v>
      </c>
      <c r="K13" s="33">
        <v>41984358</v>
      </c>
      <c r="L13" s="85">
        <f>K13/J13*100</f>
        <v>75.921791167559377</v>
      </c>
    </row>
    <row r="14" spans="1:12" ht="14.25">
      <c r="A14" s="31" t="s">
        <v>76</v>
      </c>
      <c r="B14" s="32" t="s">
        <v>30</v>
      </c>
      <c r="C14" s="33">
        <f>SUM(C15)</f>
        <v>0</v>
      </c>
      <c r="D14" s="33">
        <v>99163680</v>
      </c>
      <c r="E14" s="33">
        <f>SUM(E15)</f>
        <v>99163680</v>
      </c>
      <c r="F14" s="85">
        <f t="shared" ref="F14:F40" si="0">E14/D14*100</f>
        <v>100</v>
      </c>
      <c r="G14" s="31" t="s">
        <v>51</v>
      </c>
      <c r="H14" s="53" t="s">
        <v>20</v>
      </c>
      <c r="I14" s="33">
        <f>SUM(I15:I19)</f>
        <v>0</v>
      </c>
      <c r="J14" s="33">
        <v>0</v>
      </c>
      <c r="K14" s="33">
        <f>SUM(K15:K19)</f>
        <v>0</v>
      </c>
      <c r="L14" s="85">
        <v>0</v>
      </c>
    </row>
    <row r="15" spans="1:12" ht="15">
      <c r="A15" s="34" t="s">
        <v>77</v>
      </c>
      <c r="B15" s="35" t="s">
        <v>32</v>
      </c>
      <c r="C15" s="36"/>
      <c r="D15" s="36">
        <v>99163680</v>
      </c>
      <c r="E15" s="36">
        <v>99163680</v>
      </c>
      <c r="F15" s="86">
        <f t="shared" si="0"/>
        <v>100</v>
      </c>
      <c r="G15" s="34" t="s">
        <v>52</v>
      </c>
      <c r="H15" s="54" t="s">
        <v>53</v>
      </c>
      <c r="I15" s="36"/>
      <c r="J15" s="36"/>
      <c r="K15" s="36"/>
      <c r="L15" s="86"/>
    </row>
    <row r="16" spans="1:12" ht="15">
      <c r="A16" s="31" t="s">
        <v>50</v>
      </c>
      <c r="B16" s="37" t="s">
        <v>35</v>
      </c>
      <c r="C16" s="36">
        <f>SUM(C17:C23)</f>
        <v>0</v>
      </c>
      <c r="D16" s="36">
        <v>36138</v>
      </c>
      <c r="E16" s="36">
        <f>SUM(E17:E23)</f>
        <v>36138</v>
      </c>
      <c r="F16" s="86">
        <f t="shared" si="0"/>
        <v>100</v>
      </c>
      <c r="G16" s="34" t="s">
        <v>54</v>
      </c>
      <c r="H16" s="54" t="s">
        <v>92</v>
      </c>
      <c r="I16" s="36"/>
      <c r="J16" s="36"/>
      <c r="K16" s="36"/>
      <c r="L16" s="86"/>
    </row>
    <row r="17" spans="1:12" ht="15">
      <c r="A17" s="34" t="s">
        <v>78</v>
      </c>
      <c r="B17" s="38" t="s">
        <v>91</v>
      </c>
      <c r="C17" s="36"/>
      <c r="D17" s="36"/>
      <c r="E17" s="36"/>
      <c r="F17" s="86"/>
      <c r="G17" s="34" t="s">
        <v>56</v>
      </c>
      <c r="H17" s="55" t="s">
        <v>55</v>
      </c>
      <c r="I17" s="36"/>
      <c r="J17" s="36"/>
      <c r="K17" s="36"/>
      <c r="L17" s="86"/>
    </row>
    <row r="18" spans="1:12" ht="15">
      <c r="A18" s="34" t="s">
        <v>79</v>
      </c>
      <c r="B18" s="38" t="s">
        <v>115</v>
      </c>
      <c r="C18" s="36"/>
      <c r="D18" s="36"/>
      <c r="E18" s="36"/>
      <c r="F18" s="86"/>
      <c r="G18" s="34" t="s">
        <v>58</v>
      </c>
      <c r="H18" s="55" t="s">
        <v>57</v>
      </c>
      <c r="I18" s="56"/>
      <c r="J18" s="56"/>
      <c r="K18" s="56"/>
      <c r="L18" s="98"/>
    </row>
    <row r="19" spans="1:12" ht="15">
      <c r="A19" s="34" t="s">
        <v>80</v>
      </c>
      <c r="B19" s="39" t="s">
        <v>37</v>
      </c>
      <c r="C19" s="36"/>
      <c r="D19" s="36">
        <v>21845</v>
      </c>
      <c r="E19" s="36">
        <v>21845</v>
      </c>
      <c r="F19" s="86">
        <f t="shared" si="0"/>
        <v>100</v>
      </c>
      <c r="G19" s="34" t="s">
        <v>94</v>
      </c>
      <c r="H19" s="57" t="s">
        <v>59</v>
      </c>
      <c r="I19" s="36">
        <f>SUM(I20:I21)</f>
        <v>0</v>
      </c>
      <c r="J19" s="36">
        <v>0</v>
      </c>
      <c r="K19" s="36">
        <f>SUM(K20:K21)</f>
        <v>0</v>
      </c>
      <c r="L19" s="86">
        <v>0</v>
      </c>
    </row>
    <row r="20" spans="1:12" ht="15">
      <c r="A20" s="34" t="s">
        <v>81</v>
      </c>
      <c r="B20" s="35" t="s">
        <v>38</v>
      </c>
      <c r="C20" s="36"/>
      <c r="D20" s="36">
        <v>5898</v>
      </c>
      <c r="E20" s="36">
        <v>5898</v>
      </c>
      <c r="F20" s="86">
        <f t="shared" si="0"/>
        <v>100</v>
      </c>
      <c r="G20" s="34" t="s">
        <v>95</v>
      </c>
      <c r="H20" s="57" t="s">
        <v>7</v>
      </c>
      <c r="I20" s="36"/>
      <c r="J20" s="36"/>
      <c r="K20" s="36"/>
      <c r="L20" s="86"/>
    </row>
    <row r="21" spans="1:12" ht="15">
      <c r="A21" s="34" t="s">
        <v>82</v>
      </c>
      <c r="B21" s="39" t="s">
        <v>113</v>
      </c>
      <c r="C21" s="36"/>
      <c r="D21" s="36">
        <v>7000</v>
      </c>
      <c r="E21" s="36">
        <v>7000</v>
      </c>
      <c r="F21" s="86">
        <f t="shared" si="0"/>
        <v>100</v>
      </c>
      <c r="G21" s="34" t="s">
        <v>96</v>
      </c>
      <c r="H21" s="57" t="s">
        <v>14</v>
      </c>
      <c r="I21" s="36"/>
      <c r="J21" s="36"/>
      <c r="K21" s="36"/>
      <c r="L21" s="86"/>
    </row>
    <row r="22" spans="1:12" ht="15">
      <c r="A22" s="34" t="s">
        <v>83</v>
      </c>
      <c r="B22" s="40" t="s">
        <v>118</v>
      </c>
      <c r="C22" s="36"/>
      <c r="D22" s="36"/>
      <c r="E22" s="36"/>
      <c r="F22" s="86"/>
      <c r="G22" s="31" t="s">
        <v>69</v>
      </c>
      <c r="H22" s="58" t="s">
        <v>72</v>
      </c>
      <c r="I22" s="59">
        <f>SUM(I23:I25)</f>
        <v>0</v>
      </c>
      <c r="J22" s="59">
        <v>6385260</v>
      </c>
      <c r="K22" s="59">
        <f>SUM(K23:K25)</f>
        <v>102194</v>
      </c>
      <c r="L22" s="97">
        <f>K22/J22*100</f>
        <v>1.6004673263109097</v>
      </c>
    </row>
    <row r="23" spans="1:12" ht="15">
      <c r="A23" s="34" t="s">
        <v>114</v>
      </c>
      <c r="B23" s="40" t="s">
        <v>39</v>
      </c>
      <c r="C23" s="36"/>
      <c r="D23" s="36">
        <v>1395</v>
      </c>
      <c r="E23" s="36">
        <v>1395</v>
      </c>
      <c r="F23" s="86">
        <f t="shared" si="0"/>
        <v>100</v>
      </c>
      <c r="G23" s="45" t="s">
        <v>31</v>
      </c>
      <c r="H23" s="60" t="s">
        <v>61</v>
      </c>
      <c r="I23" s="33"/>
      <c r="J23" s="33">
        <v>6385260</v>
      </c>
      <c r="K23" s="33">
        <v>102194</v>
      </c>
      <c r="L23" s="85">
        <f>K23/J23*100</f>
        <v>1.6004673263109097</v>
      </c>
    </row>
    <row r="24" spans="1:12" ht="15">
      <c r="A24" s="41" t="s">
        <v>51</v>
      </c>
      <c r="B24" s="42" t="s">
        <v>41</v>
      </c>
      <c r="C24" s="36">
        <f>SUM(C25)</f>
        <v>0</v>
      </c>
      <c r="D24" s="36">
        <v>0</v>
      </c>
      <c r="E24" s="36">
        <f>SUM(E25)</f>
        <v>0</v>
      </c>
      <c r="F24" s="86"/>
      <c r="G24" s="45" t="s">
        <v>62</v>
      </c>
      <c r="H24" s="60" t="s">
        <v>9</v>
      </c>
      <c r="I24" s="33"/>
      <c r="J24" s="33"/>
      <c r="K24" s="33"/>
      <c r="L24" s="85"/>
    </row>
    <row r="25" spans="1:12" ht="15">
      <c r="A25" s="34" t="s">
        <v>52</v>
      </c>
      <c r="B25" s="39" t="s">
        <v>42</v>
      </c>
      <c r="C25" s="36"/>
      <c r="D25" s="36"/>
      <c r="E25" s="36"/>
      <c r="F25" s="86"/>
      <c r="G25" s="45" t="s">
        <v>63</v>
      </c>
      <c r="H25" s="60" t="s">
        <v>64</v>
      </c>
      <c r="I25" s="33">
        <f>SUM(I26:I27)</f>
        <v>0</v>
      </c>
      <c r="J25" s="33">
        <v>0</v>
      </c>
      <c r="K25" s="33">
        <f>SUM(K26:K27)</f>
        <v>0</v>
      </c>
      <c r="L25" s="85">
        <v>0</v>
      </c>
    </row>
    <row r="26" spans="1:12" ht="15">
      <c r="A26" s="31" t="s">
        <v>6</v>
      </c>
      <c r="B26" s="32" t="s">
        <v>87</v>
      </c>
      <c r="C26" s="33">
        <f>SUM(C31,C29,C27)</f>
        <v>0</v>
      </c>
      <c r="D26" s="33">
        <v>6277660</v>
      </c>
      <c r="E26" s="33">
        <f>SUM(E31,E29,E27)</f>
        <v>6277660</v>
      </c>
      <c r="F26" s="85">
        <f t="shared" si="0"/>
        <v>100</v>
      </c>
      <c r="G26" s="34" t="s">
        <v>65</v>
      </c>
      <c r="H26" s="55" t="s">
        <v>66</v>
      </c>
      <c r="I26" s="36"/>
      <c r="J26" s="36"/>
      <c r="K26" s="36"/>
      <c r="L26" s="86"/>
    </row>
    <row r="27" spans="1:12" ht="15">
      <c r="A27" s="31" t="s">
        <v>31</v>
      </c>
      <c r="B27" s="32" t="s">
        <v>33</v>
      </c>
      <c r="C27" s="36">
        <f>SUM(C28)</f>
        <v>0</v>
      </c>
      <c r="D27" s="36">
        <v>6277660</v>
      </c>
      <c r="E27" s="36">
        <f>SUM(E28)</f>
        <v>6277660</v>
      </c>
      <c r="F27" s="86">
        <f t="shared" si="0"/>
        <v>100</v>
      </c>
      <c r="G27" s="34" t="s">
        <v>67</v>
      </c>
      <c r="H27" s="55" t="s">
        <v>68</v>
      </c>
      <c r="I27" s="59"/>
      <c r="J27" s="59"/>
      <c r="K27" s="59"/>
      <c r="L27" s="97"/>
    </row>
    <row r="28" spans="1:12" ht="15">
      <c r="A28" s="34" t="s">
        <v>84</v>
      </c>
      <c r="B28" s="35" t="s">
        <v>34</v>
      </c>
      <c r="C28" s="36"/>
      <c r="D28" s="36">
        <v>6277660</v>
      </c>
      <c r="E28" s="36">
        <v>6277660</v>
      </c>
      <c r="F28" s="86">
        <f t="shared" si="0"/>
        <v>100</v>
      </c>
      <c r="G28" s="45" t="s">
        <v>2</v>
      </c>
      <c r="H28" s="45" t="s">
        <v>70</v>
      </c>
      <c r="I28" s="59">
        <f>SUM(I22,I10)</f>
        <v>185759719</v>
      </c>
      <c r="J28" s="59">
        <v>326634387</v>
      </c>
      <c r="K28" s="59">
        <f>SUM(K22,K10)</f>
        <v>193423290</v>
      </c>
      <c r="L28" s="97">
        <f>K28/J28*100</f>
        <v>59.217062776675746</v>
      </c>
    </row>
    <row r="29" spans="1:12" ht="14.25">
      <c r="A29" s="31" t="s">
        <v>62</v>
      </c>
      <c r="B29" s="43" t="s">
        <v>19</v>
      </c>
      <c r="C29" s="44">
        <f>SUM(C30)</f>
        <v>0</v>
      </c>
      <c r="D29" s="44">
        <v>0</v>
      </c>
      <c r="E29" s="44">
        <f>SUM(E30)</f>
        <v>0</v>
      </c>
      <c r="F29" s="87">
        <v>0</v>
      </c>
      <c r="G29" s="45" t="s">
        <v>3</v>
      </c>
      <c r="H29" s="32" t="s">
        <v>71</v>
      </c>
      <c r="I29" s="59">
        <f>SUM(I30)</f>
        <v>0</v>
      </c>
      <c r="J29" s="59">
        <v>0</v>
      </c>
      <c r="K29" s="59">
        <f>SUM(K30)</f>
        <v>0</v>
      </c>
      <c r="L29" s="97">
        <v>0</v>
      </c>
    </row>
    <row r="30" spans="1:12" ht="15">
      <c r="A30" s="34" t="s">
        <v>106</v>
      </c>
      <c r="B30" s="40" t="s">
        <v>40</v>
      </c>
      <c r="C30" s="70"/>
      <c r="D30" s="70"/>
      <c r="E30" s="70"/>
      <c r="F30" s="88"/>
      <c r="G30" s="61" t="s">
        <v>36</v>
      </c>
      <c r="H30" s="61" t="s">
        <v>93</v>
      </c>
      <c r="I30" s="56"/>
      <c r="J30" s="56"/>
      <c r="K30" s="56"/>
      <c r="L30" s="98"/>
    </row>
    <row r="31" spans="1:12" ht="15">
      <c r="A31" s="31" t="s">
        <v>63</v>
      </c>
      <c r="B31" s="32" t="s">
        <v>43</v>
      </c>
      <c r="C31" s="33">
        <f>SUM(C32:C33)</f>
        <v>0</v>
      </c>
      <c r="D31" s="33">
        <v>0</v>
      </c>
      <c r="E31" s="33">
        <f>SUM(E32:E33)</f>
        <v>0</v>
      </c>
      <c r="F31" s="85">
        <v>0</v>
      </c>
      <c r="G31" s="67" t="s">
        <v>4</v>
      </c>
      <c r="H31" s="67" t="s">
        <v>98</v>
      </c>
      <c r="I31" s="72"/>
      <c r="J31" s="72"/>
      <c r="K31" s="72"/>
      <c r="L31" s="104"/>
    </row>
    <row r="32" spans="1:12" ht="30">
      <c r="A32" s="71" t="s">
        <v>65</v>
      </c>
      <c r="B32" s="40" t="s">
        <v>44</v>
      </c>
      <c r="C32" s="74"/>
      <c r="D32" s="74"/>
      <c r="E32" s="74"/>
      <c r="F32" s="89"/>
      <c r="G32" s="67" t="s">
        <v>5</v>
      </c>
      <c r="H32" s="60" t="s">
        <v>99</v>
      </c>
      <c r="I32" s="69">
        <f>SUM(I29,I31)</f>
        <v>0</v>
      </c>
      <c r="J32" s="69">
        <v>0</v>
      </c>
      <c r="K32" s="69">
        <f>SUM(K29,K31)</f>
        <v>0</v>
      </c>
      <c r="L32" s="99">
        <v>0</v>
      </c>
    </row>
    <row r="33" spans="1:12" ht="15">
      <c r="A33" s="34" t="s">
        <v>67</v>
      </c>
      <c r="B33" s="35" t="s">
        <v>45</v>
      </c>
      <c r="C33" s="66"/>
      <c r="D33" s="66"/>
      <c r="E33" s="66"/>
      <c r="F33" s="90"/>
      <c r="G33" s="6"/>
      <c r="H33" s="6"/>
      <c r="I33" s="59"/>
      <c r="J33" s="59"/>
      <c r="K33" s="59"/>
      <c r="L33" s="97"/>
    </row>
    <row r="34" spans="1:12" ht="14.25">
      <c r="A34" s="45" t="s">
        <v>2</v>
      </c>
      <c r="B34" s="46" t="s">
        <v>85</v>
      </c>
      <c r="C34" s="44">
        <f>SUM(C10,C26)</f>
        <v>0</v>
      </c>
      <c r="D34" s="44">
        <v>105477478</v>
      </c>
      <c r="E34" s="44">
        <f>SUM(E10,E26)</f>
        <v>105477478</v>
      </c>
      <c r="F34" s="87">
        <f t="shared" si="0"/>
        <v>100</v>
      </c>
      <c r="G34" s="13"/>
      <c r="H34" s="12"/>
      <c r="I34" s="19"/>
      <c r="J34" s="19"/>
      <c r="K34" s="19"/>
      <c r="L34" s="105"/>
    </row>
    <row r="35" spans="1:12" ht="14.25">
      <c r="A35" s="47">
        <v>4</v>
      </c>
      <c r="B35" s="48" t="s">
        <v>47</v>
      </c>
      <c r="C35" s="33">
        <v>2144401</v>
      </c>
      <c r="D35" s="33">
        <v>2556124</v>
      </c>
      <c r="E35" s="33">
        <v>2556124</v>
      </c>
      <c r="F35" s="85">
        <f t="shared" si="0"/>
        <v>100</v>
      </c>
      <c r="G35" s="14"/>
      <c r="H35" s="11"/>
      <c r="I35" s="19"/>
      <c r="J35" s="19"/>
      <c r="K35" s="19"/>
      <c r="L35" s="105"/>
    </row>
    <row r="36" spans="1:12" ht="14.25">
      <c r="A36" s="31" t="s">
        <v>4</v>
      </c>
      <c r="B36" s="48" t="s">
        <v>48</v>
      </c>
      <c r="C36" s="33">
        <v>183615318</v>
      </c>
      <c r="D36" s="33">
        <v>218600785</v>
      </c>
      <c r="E36" s="33">
        <v>191132140</v>
      </c>
      <c r="F36" s="85">
        <f t="shared" si="0"/>
        <v>87.43433377881054</v>
      </c>
      <c r="G36" s="14"/>
      <c r="H36" s="20"/>
      <c r="I36" s="6"/>
      <c r="J36" s="6"/>
      <c r="K36" s="6"/>
      <c r="L36" s="106"/>
    </row>
    <row r="37" spans="1:12" ht="14.25">
      <c r="A37" s="47" t="s">
        <v>5</v>
      </c>
      <c r="B37" s="48" t="s">
        <v>86</v>
      </c>
      <c r="C37" s="44">
        <f>SUM(C35,C36)</f>
        <v>185759719</v>
      </c>
      <c r="D37" s="44">
        <v>221156909</v>
      </c>
      <c r="E37" s="44">
        <f>SUM(E35,E36)</f>
        <v>193688264</v>
      </c>
      <c r="F37" s="87">
        <f t="shared" si="0"/>
        <v>87.579567319780182</v>
      </c>
      <c r="G37" s="5"/>
      <c r="H37" s="7"/>
      <c r="I37" s="18"/>
      <c r="J37" s="18"/>
      <c r="K37" s="18"/>
      <c r="L37" s="107"/>
    </row>
    <row r="38" spans="1:12" ht="14.25">
      <c r="A38" s="47" t="s">
        <v>74</v>
      </c>
      <c r="B38" s="48" t="s">
        <v>103</v>
      </c>
      <c r="C38" s="44"/>
      <c r="D38" s="44"/>
      <c r="E38" s="44"/>
      <c r="F38" s="87"/>
      <c r="G38" s="5"/>
      <c r="H38" s="7"/>
      <c r="I38" s="19"/>
      <c r="J38" s="19"/>
      <c r="K38" s="19"/>
      <c r="L38" s="105"/>
    </row>
    <row r="39" spans="1:12" ht="14.25">
      <c r="A39" s="46" t="s">
        <v>46</v>
      </c>
      <c r="B39" s="43" t="s">
        <v>104</v>
      </c>
      <c r="C39" s="49">
        <f>SUM(C37:C38)</f>
        <v>185759719</v>
      </c>
      <c r="D39" s="49">
        <v>221156909</v>
      </c>
      <c r="E39" s="49">
        <f>SUM(E37:E38)</f>
        <v>193688264</v>
      </c>
      <c r="F39" s="91">
        <f t="shared" si="0"/>
        <v>87.579567319780182</v>
      </c>
      <c r="G39" s="10"/>
      <c r="H39" s="9"/>
      <c r="I39" s="26"/>
      <c r="J39" s="26"/>
      <c r="K39" s="26"/>
      <c r="L39" s="108"/>
    </row>
    <row r="40" spans="1:12" s="81" customFormat="1" ht="15">
      <c r="A40" s="77" t="s">
        <v>102</v>
      </c>
      <c r="B40" s="78" t="s">
        <v>105</v>
      </c>
      <c r="C40" s="62">
        <f>SUM(C39,C34)</f>
        <v>185759719</v>
      </c>
      <c r="D40" s="62">
        <v>326634387</v>
      </c>
      <c r="E40" s="62">
        <f>SUM(E39,E34)</f>
        <v>299165742</v>
      </c>
      <c r="F40" s="92">
        <f t="shared" si="0"/>
        <v>91.590400125262988</v>
      </c>
      <c r="G40" s="79" t="s">
        <v>74</v>
      </c>
      <c r="H40" s="80" t="s">
        <v>100</v>
      </c>
      <c r="I40" s="62">
        <f>SUM(I32,I28)</f>
        <v>185759719</v>
      </c>
      <c r="J40" s="62">
        <v>326634387</v>
      </c>
      <c r="K40" s="62">
        <f>SUM(K32,K28)</f>
        <v>193423290</v>
      </c>
      <c r="L40" s="92">
        <f>K40/J40*100</f>
        <v>59.217062776675746</v>
      </c>
    </row>
    <row r="41" spans="1:12" ht="12.75" customHeight="1">
      <c r="A41" s="22"/>
      <c r="B41" s="23"/>
    </row>
    <row r="42" spans="1:12">
      <c r="A42" s="24"/>
      <c r="B42" s="24"/>
    </row>
    <row r="43" spans="1:12">
      <c r="A43" s="23"/>
      <c r="B43" s="24"/>
    </row>
    <row r="44" spans="1:12">
      <c r="B44" s="8"/>
    </row>
  </sheetData>
  <mergeCells count="13">
    <mergeCell ref="A4:L4"/>
    <mergeCell ref="K6:K7"/>
    <mergeCell ref="L6:L7"/>
    <mergeCell ref="A9:L9"/>
    <mergeCell ref="I6:I7"/>
    <mergeCell ref="A5:H5"/>
    <mergeCell ref="D6:D7"/>
    <mergeCell ref="J6:J7"/>
    <mergeCell ref="A6:A7"/>
    <mergeCell ref="C6:C7"/>
    <mergeCell ref="G6:G7"/>
    <mergeCell ref="E6:E7"/>
    <mergeCell ref="F6:F7"/>
  </mergeCells>
  <phoneticPr fontId="4" type="noConversion"/>
  <printOptions horizontalCentered="1"/>
  <pageMargins left="0.78740157480314965" right="0.98425196850393704" top="0.78740157480314965" bottom="0.78740157480314965" header="0.31496062992125984" footer="0.31496062992125984"/>
  <pageSetup paperSize="9" scale="4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44"/>
  <sheetViews>
    <sheetView zoomScaleNormal="100" zoomScalePageLayoutView="85" workbookViewId="0">
      <selection activeCell="C1" sqref="C1"/>
    </sheetView>
  </sheetViews>
  <sheetFormatPr defaultRowHeight="12.75"/>
  <cols>
    <col min="1" max="1" width="10" style="1" customWidth="1"/>
    <col min="2" max="2" width="70" style="1" customWidth="1"/>
    <col min="3" max="6" width="16.5703125" style="1" customWidth="1"/>
    <col min="7" max="7" width="10" style="1" customWidth="1"/>
    <col min="8" max="8" width="70" style="1" customWidth="1"/>
    <col min="9" max="12" width="16.5703125" style="1" customWidth="1"/>
    <col min="13" max="16384" width="9.140625" style="1"/>
  </cols>
  <sheetData>
    <row r="1" spans="1:12" ht="15">
      <c r="K1" s="17"/>
      <c r="L1" s="2" t="s">
        <v>119</v>
      </c>
    </row>
    <row r="2" spans="1:12">
      <c r="I2" s="2"/>
      <c r="J2" s="2"/>
    </row>
    <row r="4" spans="1:12">
      <c r="A4" s="117" t="s">
        <v>97</v>
      </c>
      <c r="B4" s="117"/>
      <c r="C4" s="117"/>
      <c r="D4" s="117"/>
      <c r="E4" s="117"/>
      <c r="F4" s="117"/>
      <c r="G4" s="117"/>
      <c r="H4" s="117"/>
      <c r="I4" s="117"/>
      <c r="J4" s="117"/>
      <c r="K4" s="117"/>
      <c r="L4" s="117"/>
    </row>
    <row r="5" spans="1:12">
      <c r="A5" s="114"/>
      <c r="B5" s="114"/>
      <c r="C5" s="114"/>
      <c r="D5" s="114"/>
      <c r="E5" s="114"/>
      <c r="F5" s="114"/>
      <c r="G5" s="114"/>
      <c r="H5" s="115"/>
      <c r="L5" s="2" t="s">
        <v>101</v>
      </c>
    </row>
    <row r="6" spans="1:12" ht="45.75" customHeight="1">
      <c r="A6" s="112" t="s">
        <v>10</v>
      </c>
      <c r="B6" s="3" t="s">
        <v>12</v>
      </c>
      <c r="C6" s="112" t="s">
        <v>11</v>
      </c>
      <c r="D6" s="112" t="s">
        <v>107</v>
      </c>
      <c r="E6" s="112" t="s">
        <v>116</v>
      </c>
      <c r="F6" s="112" t="s">
        <v>117</v>
      </c>
      <c r="G6" s="112" t="s">
        <v>10</v>
      </c>
      <c r="H6" s="25" t="s">
        <v>12</v>
      </c>
      <c r="I6" s="112" t="s">
        <v>11</v>
      </c>
      <c r="J6" s="112" t="s">
        <v>107</v>
      </c>
      <c r="K6" s="112" t="s">
        <v>116</v>
      </c>
      <c r="L6" s="112" t="s">
        <v>117</v>
      </c>
    </row>
    <row r="7" spans="1:12" ht="34.5" customHeight="1">
      <c r="A7" s="116"/>
      <c r="B7" s="4" t="s">
        <v>13</v>
      </c>
      <c r="C7" s="113"/>
      <c r="D7" s="113"/>
      <c r="E7" s="113"/>
      <c r="F7" s="113"/>
      <c r="G7" s="116"/>
      <c r="H7" s="4" t="s">
        <v>13</v>
      </c>
      <c r="I7" s="113"/>
      <c r="J7" s="113"/>
      <c r="K7" s="113"/>
      <c r="L7" s="113"/>
    </row>
    <row r="8" spans="1:12">
      <c r="A8" s="82"/>
      <c r="B8" s="82" t="s">
        <v>21</v>
      </c>
      <c r="C8" s="82" t="s">
        <v>22</v>
      </c>
      <c r="D8" s="82" t="s">
        <v>23</v>
      </c>
      <c r="E8" s="82" t="s">
        <v>24</v>
      </c>
      <c r="F8" s="82" t="s">
        <v>25</v>
      </c>
      <c r="G8" s="82" t="s">
        <v>26</v>
      </c>
      <c r="H8" s="82" t="s">
        <v>108</v>
      </c>
      <c r="I8" s="83" t="s">
        <v>109</v>
      </c>
      <c r="J8" s="83" t="s">
        <v>110</v>
      </c>
      <c r="K8" s="83" t="s">
        <v>111</v>
      </c>
      <c r="L8" s="83" t="s">
        <v>112</v>
      </c>
    </row>
    <row r="9" spans="1:12" ht="15" customHeight="1">
      <c r="A9" s="109" t="s">
        <v>17</v>
      </c>
      <c r="B9" s="110"/>
      <c r="C9" s="110"/>
      <c r="D9" s="110"/>
      <c r="E9" s="110"/>
      <c r="F9" s="110"/>
      <c r="G9" s="110"/>
      <c r="H9" s="110"/>
      <c r="I9" s="110"/>
      <c r="J9" s="110"/>
      <c r="K9" s="110"/>
      <c r="L9" s="111"/>
    </row>
    <row r="10" spans="1:12" ht="14.25">
      <c r="A10" s="28" t="s">
        <v>1</v>
      </c>
      <c r="B10" s="29" t="s">
        <v>88</v>
      </c>
      <c r="C10" s="63">
        <f>SUM(Önkormányzat!C10,Hivatal!C10)</f>
        <v>238604318</v>
      </c>
      <c r="D10" s="63">
        <f>SUM(Önkormányzat!D10,Hivatal!D10)</f>
        <v>486425483</v>
      </c>
      <c r="E10" s="63">
        <f>SUM(Önkormányzat!E10,Hivatal!E10)</f>
        <v>486425483</v>
      </c>
      <c r="F10" s="93">
        <f>E10/D10*100</f>
        <v>100</v>
      </c>
      <c r="G10" s="50" t="s">
        <v>60</v>
      </c>
      <c r="H10" s="51" t="s">
        <v>73</v>
      </c>
      <c r="I10" s="75">
        <f>SUM(Önkormányzat!I10,Hivatal!I10)</f>
        <v>259544239</v>
      </c>
      <c r="J10" s="75">
        <f>SUM(Önkormányzat!J10,Hivatal!J10)</f>
        <v>553883857</v>
      </c>
      <c r="K10" s="75">
        <f>SUM(Önkormányzat!K10,Hivatal!K10)</f>
        <v>277649745</v>
      </c>
      <c r="L10" s="102">
        <f>K10/J10*100</f>
        <v>50.127791501964644</v>
      </c>
    </row>
    <row r="11" spans="1:12" ht="14.25">
      <c r="A11" s="31" t="s">
        <v>28</v>
      </c>
      <c r="B11" s="32" t="s">
        <v>27</v>
      </c>
      <c r="C11" s="65">
        <f>SUM(C12:C13)</f>
        <v>238604318</v>
      </c>
      <c r="D11" s="65">
        <f>SUM(D12:D13)</f>
        <v>253261735</v>
      </c>
      <c r="E11" s="65">
        <f>SUM(E12:E13)</f>
        <v>253261735</v>
      </c>
      <c r="F11" s="94">
        <f t="shared" ref="F11:F40" si="0">E11/D11*100</f>
        <v>100</v>
      </c>
      <c r="G11" s="31" t="s">
        <v>28</v>
      </c>
      <c r="H11" s="52" t="s">
        <v>0</v>
      </c>
      <c r="I11" s="59">
        <f>SUM(Önkormányzat!I11,Hivatal!I11)</f>
        <v>156729516</v>
      </c>
      <c r="J11" s="59">
        <f>SUM(Önkormányzat!J11,Hivatal!J11)</f>
        <v>254019358</v>
      </c>
      <c r="K11" s="59">
        <f>SUM(Önkormányzat!K11,Hivatal!K11)</f>
        <v>158933157</v>
      </c>
      <c r="L11" s="97">
        <f t="shared" ref="L11:L40" si="1">K11/J11*100</f>
        <v>62.567340635511727</v>
      </c>
    </row>
    <row r="12" spans="1:12" ht="15">
      <c r="A12" s="34" t="s">
        <v>75</v>
      </c>
      <c r="B12" s="35" t="s">
        <v>29</v>
      </c>
      <c r="C12" s="64">
        <f>SUM(Önkormányzat!C12,Hivatal!C12)</f>
        <v>238604318</v>
      </c>
      <c r="D12" s="64">
        <f>SUM(Önkormányzat!D12,Hivatal!D12)</f>
        <v>238604318</v>
      </c>
      <c r="E12" s="64">
        <f>SUM(Önkormányzat!E12,Hivatal!E12)</f>
        <v>238604318</v>
      </c>
      <c r="F12" s="95">
        <f t="shared" si="0"/>
        <v>100</v>
      </c>
      <c r="G12" s="31" t="s">
        <v>49</v>
      </c>
      <c r="H12" s="53" t="s">
        <v>15</v>
      </c>
      <c r="I12" s="59">
        <f>SUM(Önkormányzat!I12,Hivatal!I12)</f>
        <v>44822563</v>
      </c>
      <c r="J12" s="59">
        <f>SUM(Önkormányzat!J12,Hivatal!J12)</f>
        <v>70645034</v>
      </c>
      <c r="K12" s="59">
        <f>SUM(Önkormányzat!K12,Hivatal!K12)</f>
        <v>43801799</v>
      </c>
      <c r="L12" s="97">
        <f t="shared" si="1"/>
        <v>62.00265824771207</v>
      </c>
    </row>
    <row r="13" spans="1:12" ht="15">
      <c r="A13" s="34" t="s">
        <v>89</v>
      </c>
      <c r="B13" s="35" t="s">
        <v>90</v>
      </c>
      <c r="C13" s="64">
        <f>SUM(Önkormányzat!C13,Hivatal!C13)</f>
        <v>0</v>
      </c>
      <c r="D13" s="64">
        <f>SUM(Önkormányzat!D13,Hivatal!D13)</f>
        <v>14657417</v>
      </c>
      <c r="E13" s="64">
        <f>SUM(Önkormányzat!E13,Hivatal!E13)</f>
        <v>14657417</v>
      </c>
      <c r="F13" s="95">
        <f t="shared" si="0"/>
        <v>100</v>
      </c>
      <c r="G13" s="31" t="s">
        <v>50</v>
      </c>
      <c r="H13" s="53" t="s">
        <v>8</v>
      </c>
      <c r="I13" s="59">
        <f>SUM(Önkormányzat!I13,Hivatal!I13)</f>
        <v>57067160</v>
      </c>
      <c r="J13" s="59">
        <f>SUM(Önkormányzat!J13,Hivatal!J13)</f>
        <v>215641057</v>
      </c>
      <c r="K13" s="59">
        <f>SUM(Önkormányzat!K13,Hivatal!K13)</f>
        <v>72864789</v>
      </c>
      <c r="L13" s="97">
        <f t="shared" si="1"/>
        <v>33.789849675982623</v>
      </c>
    </row>
    <row r="14" spans="1:12" ht="14.25">
      <c r="A14" s="31" t="s">
        <v>76</v>
      </c>
      <c r="B14" s="32" t="s">
        <v>30</v>
      </c>
      <c r="C14" s="65">
        <f>SUM(Önkormányzat!C14,Hivatal!C14)</f>
        <v>0</v>
      </c>
      <c r="D14" s="65">
        <f>SUM(Önkormányzat!D14,Hivatal!D14)</f>
        <v>232917680</v>
      </c>
      <c r="E14" s="65">
        <f>SUM(Önkormányzat!E14,Hivatal!E14)</f>
        <v>232917680</v>
      </c>
      <c r="F14" s="94">
        <f t="shared" si="0"/>
        <v>100</v>
      </c>
      <c r="G14" s="31" t="s">
        <v>51</v>
      </c>
      <c r="H14" s="53" t="s">
        <v>20</v>
      </c>
      <c r="I14" s="59">
        <f>SUM(Önkormányzat!I14,Hivatal!I14)</f>
        <v>925000</v>
      </c>
      <c r="J14" s="59">
        <f>SUM(Önkormányzat!J14,Hivatal!J14)</f>
        <v>13578408</v>
      </c>
      <c r="K14" s="59">
        <f>SUM(Önkormányzat!K14,Hivatal!K14)</f>
        <v>2050000</v>
      </c>
      <c r="L14" s="97">
        <f t="shared" si="1"/>
        <v>15.097498911507151</v>
      </c>
    </row>
    <row r="15" spans="1:12" ht="15">
      <c r="A15" s="34" t="s">
        <v>77</v>
      </c>
      <c r="B15" s="35" t="s">
        <v>32</v>
      </c>
      <c r="C15" s="64">
        <f>SUM(Önkormányzat!C15,Hivatal!C15)</f>
        <v>0</v>
      </c>
      <c r="D15" s="64">
        <f>SUM(Önkormányzat!D15,Hivatal!D15)</f>
        <v>232917680</v>
      </c>
      <c r="E15" s="64">
        <f>SUM(Önkormányzat!E15,Hivatal!E15)</f>
        <v>232917680</v>
      </c>
      <c r="F15" s="95">
        <f t="shared" si="0"/>
        <v>100</v>
      </c>
      <c r="G15" s="34" t="s">
        <v>52</v>
      </c>
      <c r="H15" s="54" t="s">
        <v>53</v>
      </c>
      <c r="I15" s="56">
        <f>SUM(Önkormányzat!I15,Hivatal!I15)</f>
        <v>0</v>
      </c>
      <c r="J15" s="56">
        <f>SUM(Önkormányzat!J15,Hivatal!J15)</f>
        <v>0</v>
      </c>
      <c r="K15" s="56">
        <f>SUM(Önkormányzat!K15,Hivatal!K15)</f>
        <v>0</v>
      </c>
      <c r="L15" s="98">
        <v>0</v>
      </c>
    </row>
    <row r="16" spans="1:12" ht="15">
      <c r="A16" s="31" t="s">
        <v>50</v>
      </c>
      <c r="B16" s="37" t="s">
        <v>35</v>
      </c>
      <c r="C16" s="65">
        <f>SUM(Önkormányzat!C16,Hivatal!C16)</f>
        <v>0</v>
      </c>
      <c r="D16" s="65">
        <f>SUM(Önkormányzat!D16,Hivatal!D16)</f>
        <v>246068</v>
      </c>
      <c r="E16" s="65">
        <f>SUM(Önkormányzat!E16,Hivatal!E16)</f>
        <v>246068</v>
      </c>
      <c r="F16" s="94">
        <f t="shared" si="0"/>
        <v>100</v>
      </c>
      <c r="G16" s="34" t="s">
        <v>54</v>
      </c>
      <c r="H16" s="54" t="s">
        <v>92</v>
      </c>
      <c r="I16" s="56">
        <f>SUM(Önkormányzat!I16,Hivatal!I16)</f>
        <v>0</v>
      </c>
      <c r="J16" s="56">
        <f>SUM(Önkormányzat!J16,Hivatal!J16)</f>
        <v>0</v>
      </c>
      <c r="K16" s="56">
        <f>SUM(Önkormányzat!K16,Hivatal!K16)</f>
        <v>0</v>
      </c>
      <c r="L16" s="98">
        <v>0</v>
      </c>
    </row>
    <row r="17" spans="1:12" ht="15">
      <c r="A17" s="34" t="s">
        <v>78</v>
      </c>
      <c r="B17" s="38" t="s">
        <v>91</v>
      </c>
      <c r="C17" s="64">
        <f>SUM(Önkormányzat!C17,Hivatal!C17)</f>
        <v>0</v>
      </c>
      <c r="D17" s="64">
        <f>SUM(Önkormányzat!D17,Hivatal!D17)</f>
        <v>0</v>
      </c>
      <c r="E17" s="64">
        <f>SUM(Önkormányzat!E17,Hivatal!E17)</f>
        <v>0</v>
      </c>
      <c r="F17" s="95">
        <v>0</v>
      </c>
      <c r="G17" s="34" t="s">
        <v>56</v>
      </c>
      <c r="H17" s="55" t="s">
        <v>55</v>
      </c>
      <c r="I17" s="56">
        <f>SUM(Önkormányzat!I17,Hivatal!I17)</f>
        <v>0</v>
      </c>
      <c r="J17" s="56">
        <f>SUM(Önkormányzat!J17,Hivatal!J17)</f>
        <v>300000</v>
      </c>
      <c r="K17" s="56">
        <f>SUM(Önkormányzat!K17,Hivatal!K17)</f>
        <v>300000</v>
      </c>
      <c r="L17" s="98">
        <f t="shared" si="1"/>
        <v>100</v>
      </c>
    </row>
    <row r="18" spans="1:12" ht="15">
      <c r="A18" s="34" t="s">
        <v>79</v>
      </c>
      <c r="B18" s="38" t="s">
        <v>115</v>
      </c>
      <c r="C18" s="64">
        <f>SUM(Önkormányzat!C18,Hivatal!C18)</f>
        <v>0</v>
      </c>
      <c r="D18" s="64">
        <f>SUM(Önkormányzat!D18,Hivatal!D18)</f>
        <v>208924</v>
      </c>
      <c r="E18" s="64">
        <f>SUM(Önkormányzat!E18,Hivatal!E18)</f>
        <v>208924</v>
      </c>
      <c r="F18" s="95">
        <f t="shared" si="0"/>
        <v>100</v>
      </c>
      <c r="G18" s="34" t="s">
        <v>58</v>
      </c>
      <c r="H18" s="55" t="s">
        <v>57</v>
      </c>
      <c r="I18" s="56">
        <f>SUM(Önkormányzat!I18,Hivatal!I18)</f>
        <v>800000</v>
      </c>
      <c r="J18" s="56">
        <f>SUM(Önkormányzat!J18,Hivatal!J18)</f>
        <v>1840000</v>
      </c>
      <c r="K18" s="56">
        <f>SUM(Önkormányzat!K18,Hivatal!K18)</f>
        <v>1750000</v>
      </c>
      <c r="L18" s="98">
        <f t="shared" si="1"/>
        <v>95.108695652173907</v>
      </c>
    </row>
    <row r="19" spans="1:12" ht="15">
      <c r="A19" s="34" t="s">
        <v>80</v>
      </c>
      <c r="B19" s="39" t="s">
        <v>37</v>
      </c>
      <c r="C19" s="64">
        <f>SUM(Önkormányzat!C19,Hivatal!C19)</f>
        <v>0</v>
      </c>
      <c r="D19" s="64">
        <f>SUM(Önkormányzat!D19,Hivatal!D19)</f>
        <v>21845</v>
      </c>
      <c r="E19" s="64">
        <f>SUM(Önkormányzat!E19,Hivatal!E19)</f>
        <v>21845</v>
      </c>
      <c r="F19" s="95">
        <f t="shared" si="0"/>
        <v>100</v>
      </c>
      <c r="G19" s="34" t="s">
        <v>94</v>
      </c>
      <c r="H19" s="57" t="s">
        <v>59</v>
      </c>
      <c r="I19" s="56">
        <f>SUM(Önkormányzat!I19,Hivatal!I19)</f>
        <v>125000</v>
      </c>
      <c r="J19" s="56">
        <f>SUM(Önkormányzat!J19,Hivatal!J19)</f>
        <v>11438408</v>
      </c>
      <c r="K19" s="56">
        <f>SUM(Önkormányzat!K19,Hivatal!K19)</f>
        <v>0</v>
      </c>
      <c r="L19" s="98">
        <f t="shared" si="1"/>
        <v>0</v>
      </c>
    </row>
    <row r="20" spans="1:12" ht="15">
      <c r="A20" s="34" t="s">
        <v>81</v>
      </c>
      <c r="B20" s="35" t="s">
        <v>38</v>
      </c>
      <c r="C20" s="64">
        <f>SUM(Önkormányzat!C20,Hivatal!C20)</f>
        <v>0</v>
      </c>
      <c r="D20" s="64">
        <f>SUM(Önkormányzat!D20,Hivatal!D20)</f>
        <v>5898</v>
      </c>
      <c r="E20" s="64">
        <f>SUM(Önkormányzat!E20,Hivatal!E20)</f>
        <v>5898</v>
      </c>
      <c r="F20" s="95">
        <f t="shared" si="0"/>
        <v>100</v>
      </c>
      <c r="G20" s="34" t="s">
        <v>95</v>
      </c>
      <c r="H20" s="57" t="s">
        <v>7</v>
      </c>
      <c r="I20" s="56">
        <f>SUM(Önkormányzat!I20,Hivatal!I20)</f>
        <v>125000</v>
      </c>
      <c r="J20" s="56">
        <f>SUM(Önkormányzat!J20,Hivatal!J20)</f>
        <v>8422068</v>
      </c>
      <c r="K20" s="56">
        <f>SUM(Önkormányzat!K20,Hivatal!K20)</f>
        <v>0</v>
      </c>
      <c r="L20" s="98">
        <f t="shared" si="1"/>
        <v>0</v>
      </c>
    </row>
    <row r="21" spans="1:12" ht="15">
      <c r="A21" s="34" t="s">
        <v>82</v>
      </c>
      <c r="B21" s="39" t="s">
        <v>113</v>
      </c>
      <c r="C21" s="64">
        <f>SUM(Önkormányzat!C21,Hivatal!C21)</f>
        <v>0</v>
      </c>
      <c r="D21" s="64">
        <f>SUM(Önkormányzat!D21,Hivatal!D21)</f>
        <v>7000</v>
      </c>
      <c r="E21" s="64">
        <f>SUM(Önkormányzat!E21,Hivatal!E21)</f>
        <v>7000</v>
      </c>
      <c r="F21" s="95">
        <f t="shared" si="0"/>
        <v>100</v>
      </c>
      <c r="G21" s="34" t="s">
        <v>96</v>
      </c>
      <c r="H21" s="57" t="s">
        <v>14</v>
      </c>
      <c r="I21" s="56">
        <f>SUM(Önkormányzat!I21,Hivatal!I21)</f>
        <v>0</v>
      </c>
      <c r="J21" s="56">
        <f>SUM(Önkormányzat!J21,Hivatal!J21)</f>
        <v>3016340</v>
      </c>
      <c r="K21" s="56">
        <f>SUM(Önkormányzat!K21,Hivatal!K21)</f>
        <v>0</v>
      </c>
      <c r="L21" s="98">
        <f t="shared" si="1"/>
        <v>0</v>
      </c>
    </row>
    <row r="22" spans="1:12" ht="15">
      <c r="A22" s="34" t="s">
        <v>83</v>
      </c>
      <c r="B22" s="40" t="s">
        <v>118</v>
      </c>
      <c r="C22" s="64">
        <f>SUM(Önkormányzat!C22,Hivatal!C22)</f>
        <v>0</v>
      </c>
      <c r="D22" s="64">
        <f>SUM(Önkormányzat!D22,Hivatal!D22)</f>
        <v>1006</v>
      </c>
      <c r="E22" s="64">
        <f>SUM(Önkormányzat!E22,Hivatal!E22)</f>
        <v>1006</v>
      </c>
      <c r="F22" s="95">
        <f t="shared" si="0"/>
        <v>100</v>
      </c>
      <c r="G22" s="31" t="s">
        <v>69</v>
      </c>
      <c r="H22" s="58" t="s">
        <v>72</v>
      </c>
      <c r="I22" s="59">
        <f>SUM(Önkormányzat!I22,Hivatal!I22)</f>
        <v>4280557</v>
      </c>
      <c r="J22" s="59">
        <f>SUM(Önkormányzat!J22,Hivatal!J22)</f>
        <v>17260751</v>
      </c>
      <c r="K22" s="59">
        <f>SUM(Önkormányzat!K22,Hivatal!K22)</f>
        <v>9393465</v>
      </c>
      <c r="L22" s="97">
        <f t="shared" si="1"/>
        <v>54.420951904120507</v>
      </c>
    </row>
    <row r="23" spans="1:12" ht="15">
      <c r="A23" s="34" t="s">
        <v>114</v>
      </c>
      <c r="B23" s="40" t="s">
        <v>39</v>
      </c>
      <c r="C23" s="64">
        <f>SUM(Önkormányzat!C23,Hivatal!C23)</f>
        <v>0</v>
      </c>
      <c r="D23" s="64">
        <f>SUM(Önkormányzat!D23,Hivatal!D23)</f>
        <v>1395</v>
      </c>
      <c r="E23" s="64">
        <f>SUM(Önkormányzat!E23,Hivatal!E23)</f>
        <v>1395</v>
      </c>
      <c r="F23" s="95">
        <f t="shared" si="0"/>
        <v>100</v>
      </c>
      <c r="G23" s="45" t="s">
        <v>31</v>
      </c>
      <c r="H23" s="60" t="s">
        <v>61</v>
      </c>
      <c r="I23" s="59">
        <f>SUM(Önkormányzat!I23,Hivatal!I23)</f>
        <v>4280557</v>
      </c>
      <c r="J23" s="59">
        <f>SUM(Önkormányzat!J23,Hivatal!J23)</f>
        <v>17260751</v>
      </c>
      <c r="K23" s="59">
        <f>SUM(Önkormányzat!K23,Hivatal!K23)</f>
        <v>9393465</v>
      </c>
      <c r="L23" s="97">
        <f t="shared" si="1"/>
        <v>54.420951904120507</v>
      </c>
    </row>
    <row r="24" spans="1:12" ht="14.25">
      <c r="A24" s="41" t="s">
        <v>51</v>
      </c>
      <c r="B24" s="42" t="s">
        <v>41</v>
      </c>
      <c r="C24" s="65">
        <f>SUM(Önkormányzat!C24,Hivatal!C24)</f>
        <v>0</v>
      </c>
      <c r="D24" s="65">
        <f>SUM(Önkormányzat!D24,Hivatal!D24)</f>
        <v>0</v>
      </c>
      <c r="E24" s="65">
        <f>SUM(Önkormányzat!E24,Hivatal!E24)</f>
        <v>0</v>
      </c>
      <c r="F24" s="94">
        <v>0</v>
      </c>
      <c r="G24" s="45" t="s">
        <v>62</v>
      </c>
      <c r="H24" s="60" t="s">
        <v>9</v>
      </c>
      <c r="I24" s="59">
        <f>SUM(Önkormányzat!I24,Hivatal!I24)</f>
        <v>0</v>
      </c>
      <c r="J24" s="59">
        <f>SUM(Önkormányzat!J24,Hivatal!J24)</f>
        <v>0</v>
      </c>
      <c r="K24" s="59">
        <f>SUM(Önkormányzat!K24,Hivatal!K24)</f>
        <v>0</v>
      </c>
      <c r="L24" s="97">
        <v>0</v>
      </c>
    </row>
    <row r="25" spans="1:12" ht="15">
      <c r="A25" s="34" t="s">
        <v>52</v>
      </c>
      <c r="B25" s="39" t="s">
        <v>42</v>
      </c>
      <c r="C25" s="64">
        <f>SUM(Önkormányzat!C25,Hivatal!C25)</f>
        <v>0</v>
      </c>
      <c r="D25" s="64">
        <f>SUM(Önkormányzat!D25,Hivatal!D25)</f>
        <v>0</v>
      </c>
      <c r="E25" s="64">
        <f>SUM(Önkormányzat!E25,Hivatal!E25)</f>
        <v>0</v>
      </c>
      <c r="F25" s="95">
        <v>0</v>
      </c>
      <c r="G25" s="45" t="s">
        <v>63</v>
      </c>
      <c r="H25" s="60" t="s">
        <v>64</v>
      </c>
      <c r="I25" s="56">
        <f>SUM(Önkormányzat!I25,Hivatal!I25)</f>
        <v>0</v>
      </c>
      <c r="J25" s="56">
        <f>SUM(Önkormányzat!J25,Hivatal!J25)</f>
        <v>0</v>
      </c>
      <c r="K25" s="56">
        <f>SUM(Önkormányzat!K25,Hivatal!K25)</f>
        <v>0</v>
      </c>
      <c r="L25" s="98">
        <v>0</v>
      </c>
    </row>
    <row r="26" spans="1:12" ht="15">
      <c r="A26" s="31" t="s">
        <v>6</v>
      </c>
      <c r="B26" s="32" t="s">
        <v>87</v>
      </c>
      <c r="C26" s="65">
        <f>SUM(Önkormányzat!C26,Hivatal!C26)</f>
        <v>0</v>
      </c>
      <c r="D26" s="65">
        <f>SUM(Önkormányzat!D26,Hivatal!D26)</f>
        <v>9368594</v>
      </c>
      <c r="E26" s="65">
        <f>SUM(Önkormányzat!E26,Hivatal!E26)</f>
        <v>9364094</v>
      </c>
      <c r="F26" s="94">
        <f t="shared" si="0"/>
        <v>99.951967178853096</v>
      </c>
      <c r="G26" s="34" t="s">
        <v>65</v>
      </c>
      <c r="H26" s="55" t="s">
        <v>66</v>
      </c>
      <c r="I26" s="56">
        <f>SUM(Önkormányzat!I26,Hivatal!I26)</f>
        <v>0</v>
      </c>
      <c r="J26" s="56">
        <f>SUM(Önkormányzat!J26,Hivatal!J26)</f>
        <v>0</v>
      </c>
      <c r="K26" s="56">
        <f>SUM(Önkormányzat!K26,Hivatal!K26)</f>
        <v>0</v>
      </c>
      <c r="L26" s="98">
        <v>0</v>
      </c>
    </row>
    <row r="27" spans="1:12" ht="15">
      <c r="A27" s="31" t="s">
        <v>31</v>
      </c>
      <c r="B27" s="32" t="s">
        <v>33</v>
      </c>
      <c r="C27" s="64">
        <f>SUM(Önkormányzat!C27,Hivatal!C27)</f>
        <v>0</v>
      </c>
      <c r="D27" s="65">
        <f>SUM(Önkormányzat!D27,Hivatal!D27)</f>
        <v>6277660</v>
      </c>
      <c r="E27" s="65">
        <f>SUM(Önkormányzat!E27,Hivatal!E27)</f>
        <v>6277660</v>
      </c>
      <c r="F27" s="94">
        <f t="shared" si="0"/>
        <v>100</v>
      </c>
      <c r="G27" s="34" t="s">
        <v>67</v>
      </c>
      <c r="H27" s="55" t="s">
        <v>68</v>
      </c>
      <c r="I27" s="59">
        <f>SUM(Önkormányzat!I27,Hivatal!I27)</f>
        <v>0</v>
      </c>
      <c r="J27" s="59">
        <f>SUM(Önkormányzat!J27,Hivatal!J27)</f>
        <v>0</v>
      </c>
      <c r="K27" s="59">
        <f>SUM(Önkormányzat!K27,Hivatal!K27)</f>
        <v>0</v>
      </c>
      <c r="L27" s="97">
        <v>0</v>
      </c>
    </row>
    <row r="28" spans="1:12" ht="15">
      <c r="A28" s="34" t="s">
        <v>84</v>
      </c>
      <c r="B28" s="35" t="s">
        <v>34</v>
      </c>
      <c r="C28" s="65">
        <f>SUM(Önkormányzat!C28,Hivatal!C28)</f>
        <v>0</v>
      </c>
      <c r="D28" s="64">
        <f>SUM(Önkormányzat!D28,Hivatal!D28)</f>
        <v>6277660</v>
      </c>
      <c r="E28" s="64">
        <f>SUM(Önkormányzat!E28,Hivatal!E28)</f>
        <v>6277660</v>
      </c>
      <c r="F28" s="95">
        <f t="shared" si="0"/>
        <v>100</v>
      </c>
      <c r="G28" s="45" t="s">
        <v>2</v>
      </c>
      <c r="H28" s="45" t="s">
        <v>70</v>
      </c>
      <c r="I28" s="59">
        <f>SUM(Önkormányzat!I28,Hivatal!I28)</f>
        <v>263824796</v>
      </c>
      <c r="J28" s="59">
        <f>SUM(Önkormányzat!J28,Hivatal!J28)</f>
        <v>571144608</v>
      </c>
      <c r="K28" s="59">
        <f>SUM(Önkormányzat!K28,Hivatal!K28)</f>
        <v>287043210</v>
      </c>
      <c r="L28" s="97">
        <f t="shared" si="1"/>
        <v>50.257536529172661</v>
      </c>
    </row>
    <row r="29" spans="1:12" ht="14.25">
      <c r="A29" s="31" t="s">
        <v>62</v>
      </c>
      <c r="B29" s="43" t="s">
        <v>19</v>
      </c>
      <c r="C29" s="65">
        <f>SUM(Önkormányzat!C29,Hivatal!C29)</f>
        <v>0</v>
      </c>
      <c r="D29" s="65">
        <f>SUM(Önkormányzat!D29,Hivatal!D29)</f>
        <v>80600</v>
      </c>
      <c r="E29" s="65">
        <f>SUM(Önkormányzat!E29,Hivatal!E29)</f>
        <v>76100</v>
      </c>
      <c r="F29" s="94">
        <f t="shared" si="0"/>
        <v>94.416873449131515</v>
      </c>
      <c r="G29" s="45" t="s">
        <v>3</v>
      </c>
      <c r="H29" s="32" t="s">
        <v>71</v>
      </c>
      <c r="I29" s="59">
        <f>SUM(Önkormányzat!I29,Hivatal!I29)</f>
        <v>183615318</v>
      </c>
      <c r="J29" s="59">
        <f>SUM(Önkormányzat!J29,Hivatal!J29)</f>
        <v>218600785</v>
      </c>
      <c r="K29" s="59">
        <f>SUM(Önkormányzat!K29,Hivatal!K29)</f>
        <v>191132140</v>
      </c>
      <c r="L29" s="97">
        <f t="shared" si="1"/>
        <v>87.43433377881054</v>
      </c>
    </row>
    <row r="30" spans="1:12" ht="15">
      <c r="A30" s="34" t="s">
        <v>106</v>
      </c>
      <c r="B30" s="40" t="s">
        <v>40</v>
      </c>
      <c r="C30" s="64">
        <f>SUM(Önkormányzat!C30,Hivatal!C30)</f>
        <v>0</v>
      </c>
      <c r="D30" s="64">
        <f>SUM(Önkormányzat!D30,Hivatal!D30)</f>
        <v>80600</v>
      </c>
      <c r="E30" s="64">
        <f>SUM(Önkormányzat!E30,Hivatal!E30)</f>
        <v>76100</v>
      </c>
      <c r="F30" s="95">
        <f t="shared" si="0"/>
        <v>94.416873449131515</v>
      </c>
      <c r="G30" s="61" t="s">
        <v>36</v>
      </c>
      <c r="H30" s="61" t="s">
        <v>93</v>
      </c>
      <c r="I30" s="56">
        <f>SUM(Önkormányzat!I30,Hivatal!I30)</f>
        <v>183615318</v>
      </c>
      <c r="J30" s="56">
        <f>SUM(Önkormányzat!J30,Hivatal!J30)</f>
        <v>218600785</v>
      </c>
      <c r="K30" s="56">
        <f>SUM(Önkormányzat!K30,Hivatal!K30)</f>
        <v>191132140</v>
      </c>
      <c r="L30" s="98">
        <f t="shared" si="1"/>
        <v>87.43433377881054</v>
      </c>
    </row>
    <row r="31" spans="1:12" ht="14.25">
      <c r="A31" s="31" t="s">
        <v>63</v>
      </c>
      <c r="B31" s="32" t="s">
        <v>43</v>
      </c>
      <c r="C31" s="65">
        <f>SUM(Önkormányzat!C31,Hivatal!C31)</f>
        <v>0</v>
      </c>
      <c r="D31" s="65">
        <f>SUM(Önkormányzat!D31,Hivatal!D31)</f>
        <v>3010334</v>
      </c>
      <c r="E31" s="65">
        <f>SUM(Önkormányzat!E31,Hivatal!E31)</f>
        <v>3010334</v>
      </c>
      <c r="F31" s="94">
        <f t="shared" si="0"/>
        <v>100</v>
      </c>
      <c r="G31" s="67" t="s">
        <v>4</v>
      </c>
      <c r="H31" s="67" t="s">
        <v>98</v>
      </c>
      <c r="I31" s="76">
        <f>SUM(Önkormányzat!I31,Hivatal!I31)</f>
        <v>9544000</v>
      </c>
      <c r="J31" s="76">
        <f>SUM(Önkormányzat!J31,Hivatal!J31)</f>
        <v>19089979</v>
      </c>
      <c r="K31" s="76">
        <f>SUM(Önkormányzat!K31,Hivatal!K31)</f>
        <v>9545979</v>
      </c>
      <c r="L31" s="103">
        <f t="shared" si="1"/>
        <v>50.005183347765858</v>
      </c>
    </row>
    <row r="32" spans="1:12" ht="30">
      <c r="A32" s="71" t="s">
        <v>65</v>
      </c>
      <c r="B32" s="40" t="s">
        <v>44</v>
      </c>
      <c r="C32" s="73">
        <f>SUM(Önkormányzat!C32,Hivatal!C32)</f>
        <v>0</v>
      </c>
      <c r="D32" s="73">
        <f>SUM(Önkormányzat!D32,Hivatal!D32)</f>
        <v>3010334</v>
      </c>
      <c r="E32" s="73">
        <f>SUM(Önkormányzat!E32,Hivatal!E32)</f>
        <v>3010334</v>
      </c>
      <c r="F32" s="96">
        <f t="shared" si="0"/>
        <v>100</v>
      </c>
      <c r="G32" s="67" t="s">
        <v>5</v>
      </c>
      <c r="H32" s="60" t="s">
        <v>99</v>
      </c>
      <c r="I32" s="59">
        <f>SUM(Önkormányzat!I32,Hivatal!I32)</f>
        <v>193159318</v>
      </c>
      <c r="J32" s="59">
        <f>SUM(Önkormányzat!J32,Hivatal!J32)</f>
        <v>237690764</v>
      </c>
      <c r="K32" s="59">
        <f>SUM(Önkormányzat!K32,Hivatal!K32)</f>
        <v>200678119</v>
      </c>
      <c r="L32" s="97">
        <f t="shared" si="1"/>
        <v>84.428235924219592</v>
      </c>
    </row>
    <row r="33" spans="1:12" ht="15">
      <c r="A33" s="34" t="s">
        <v>67</v>
      </c>
      <c r="B33" s="35" t="s">
        <v>45</v>
      </c>
      <c r="C33" s="64">
        <f>SUM(Önkormányzat!C33,Hivatal!C33)</f>
        <v>0</v>
      </c>
      <c r="D33" s="64">
        <f>SUM(Önkormányzat!D33,Hivatal!D33)</f>
        <v>0</v>
      </c>
      <c r="E33" s="64">
        <f>SUM(Önkormányzat!E33,Hivatal!E33)</f>
        <v>0</v>
      </c>
      <c r="F33" s="95">
        <v>0</v>
      </c>
      <c r="G33" s="6"/>
      <c r="H33" s="6"/>
      <c r="I33" s="38"/>
      <c r="J33" s="38"/>
      <c r="K33" s="38"/>
      <c r="L33" s="100"/>
    </row>
    <row r="34" spans="1:12" ht="15">
      <c r="A34" s="45" t="s">
        <v>2</v>
      </c>
      <c r="B34" s="46" t="s">
        <v>85</v>
      </c>
      <c r="C34" s="65">
        <f>SUM(Önkormányzat!C34,Hivatal!C34)</f>
        <v>238604318</v>
      </c>
      <c r="D34" s="65">
        <f>SUM(Önkormányzat!D34,Hivatal!D34)</f>
        <v>495794077</v>
      </c>
      <c r="E34" s="65">
        <f>SUM(Önkormányzat!E34,Hivatal!E34)</f>
        <v>495789577</v>
      </c>
      <c r="F34" s="94">
        <f t="shared" si="0"/>
        <v>99.999092365115132</v>
      </c>
      <c r="G34" s="13"/>
      <c r="H34" s="12"/>
      <c r="I34" s="56"/>
      <c r="J34" s="56"/>
      <c r="K34" s="56"/>
      <c r="L34" s="98"/>
    </row>
    <row r="35" spans="1:12" ht="15">
      <c r="A35" s="47">
        <v>4</v>
      </c>
      <c r="B35" s="48" t="s">
        <v>47</v>
      </c>
      <c r="C35" s="65">
        <f>SUM(Önkormányzat!C35,Hivatal!C35)</f>
        <v>34764478</v>
      </c>
      <c r="D35" s="65">
        <f>SUM(Önkormányzat!D35,Hivatal!D35)</f>
        <v>84894531</v>
      </c>
      <c r="E35" s="65">
        <f>SUM(Önkormányzat!E35,Hivatal!E35)</f>
        <v>84894531</v>
      </c>
      <c r="F35" s="94">
        <f t="shared" si="0"/>
        <v>100</v>
      </c>
      <c r="G35" s="14"/>
      <c r="H35" s="11"/>
      <c r="I35" s="56"/>
      <c r="J35" s="56"/>
      <c r="K35" s="56"/>
      <c r="L35" s="98"/>
    </row>
    <row r="36" spans="1:12" ht="15">
      <c r="A36" s="31" t="s">
        <v>4</v>
      </c>
      <c r="B36" s="48" t="s">
        <v>48</v>
      </c>
      <c r="C36" s="59">
        <f>SUM(Önkormányzat!C36,Hivatal!C36)</f>
        <v>183615318</v>
      </c>
      <c r="D36" s="59">
        <f>SUM(Önkormányzat!D36,Hivatal!D36)</f>
        <v>218600785</v>
      </c>
      <c r="E36" s="59">
        <f>SUM(Önkormányzat!E36,Hivatal!E36)</f>
        <v>191132140</v>
      </c>
      <c r="F36" s="97">
        <f t="shared" si="0"/>
        <v>87.43433377881054</v>
      </c>
      <c r="G36" s="14"/>
      <c r="H36" s="20"/>
      <c r="I36" s="56"/>
      <c r="J36" s="56"/>
      <c r="K36" s="56"/>
      <c r="L36" s="98"/>
    </row>
    <row r="37" spans="1:12" ht="15">
      <c r="A37" s="47" t="s">
        <v>5</v>
      </c>
      <c r="B37" s="48" t="s">
        <v>86</v>
      </c>
      <c r="C37" s="59">
        <f>SUM(Önkormányzat!C37,Hivatal!C37)</f>
        <v>218379796</v>
      </c>
      <c r="D37" s="59">
        <f>SUM(Önkormányzat!D37,Hivatal!D37)</f>
        <v>303495316</v>
      </c>
      <c r="E37" s="59">
        <f>SUM(Önkormányzat!E37,Hivatal!E37)</f>
        <v>276026671</v>
      </c>
      <c r="F37" s="97">
        <f t="shared" si="0"/>
        <v>90.94923593483071</v>
      </c>
      <c r="G37" s="5"/>
      <c r="H37" s="7"/>
      <c r="I37" s="56"/>
      <c r="J37" s="56"/>
      <c r="K37" s="56"/>
      <c r="L37" s="98"/>
    </row>
    <row r="38" spans="1:12" ht="15">
      <c r="A38" s="47" t="s">
        <v>74</v>
      </c>
      <c r="B38" s="48" t="s">
        <v>103</v>
      </c>
      <c r="C38" s="59">
        <f>SUM(Önkormányzat!C38,Hivatal!C38)</f>
        <v>0</v>
      </c>
      <c r="D38" s="59">
        <f>SUM(Önkormányzat!D38,Hivatal!D38)</f>
        <v>9545979</v>
      </c>
      <c r="E38" s="59">
        <f>SUM(Önkormányzat!E38,Hivatal!E38)</f>
        <v>9545979</v>
      </c>
      <c r="F38" s="97">
        <f t="shared" si="0"/>
        <v>100</v>
      </c>
      <c r="G38" s="5"/>
      <c r="H38" s="7"/>
      <c r="I38" s="56"/>
      <c r="J38" s="56"/>
      <c r="K38" s="56"/>
      <c r="L38" s="98"/>
    </row>
    <row r="39" spans="1:12" ht="15">
      <c r="A39" s="46" t="s">
        <v>46</v>
      </c>
      <c r="B39" s="43" t="s">
        <v>104</v>
      </c>
      <c r="C39" s="59">
        <f>SUM(Önkormányzat!C39,Hivatal!C39)</f>
        <v>218379796</v>
      </c>
      <c r="D39" s="59">
        <f>SUM(Önkormányzat!D39,Hivatal!D39)</f>
        <v>313041295</v>
      </c>
      <c r="E39" s="59">
        <f>SUM(Önkormányzat!E39,Hivatal!E39)</f>
        <v>285572650</v>
      </c>
      <c r="F39" s="97">
        <f t="shared" si="0"/>
        <v>91.225232760425428</v>
      </c>
      <c r="G39" s="16"/>
      <c r="H39" s="15"/>
      <c r="I39" s="56"/>
      <c r="J39" s="56"/>
      <c r="K39" s="56"/>
      <c r="L39" s="98"/>
    </row>
    <row r="40" spans="1:12" s="81" customFormat="1" ht="15">
      <c r="A40" s="77" t="s">
        <v>102</v>
      </c>
      <c r="B40" s="78" t="s">
        <v>105</v>
      </c>
      <c r="C40" s="62">
        <f>SUM(Önkormányzat!C40,Hivatal!C40)</f>
        <v>456984114</v>
      </c>
      <c r="D40" s="62">
        <f>SUM(Önkormányzat!D40,Hivatal!D40)</f>
        <v>808835372</v>
      </c>
      <c r="E40" s="62">
        <f>SUM(Önkormányzat!E40,Hivatal!E40)</f>
        <v>781362227</v>
      </c>
      <c r="F40" s="92">
        <f t="shared" si="0"/>
        <v>96.603369987137512</v>
      </c>
      <c r="G40" s="79" t="s">
        <v>74</v>
      </c>
      <c r="H40" s="80" t="s">
        <v>100</v>
      </c>
      <c r="I40" s="62">
        <f>SUM(Önkormányzat!I40,Hivatal!I40)</f>
        <v>456984114</v>
      </c>
      <c r="J40" s="62">
        <f>SUM(Önkormányzat!J40,Hivatal!J40)</f>
        <v>808835372</v>
      </c>
      <c r="K40" s="62">
        <f>SUM(Önkormányzat!K40,Hivatal!K40)</f>
        <v>487721329</v>
      </c>
      <c r="L40" s="92">
        <f t="shared" si="1"/>
        <v>60.299208699789652</v>
      </c>
    </row>
    <row r="41" spans="1:12" ht="12.75" customHeight="1">
      <c r="A41" s="22"/>
      <c r="B41" s="23"/>
    </row>
    <row r="42" spans="1:12">
      <c r="A42" s="23"/>
      <c r="B42" s="27"/>
    </row>
    <row r="43" spans="1:12">
      <c r="A43" s="23"/>
      <c r="B43" s="27"/>
    </row>
    <row r="44" spans="1:12">
      <c r="A44" s="23"/>
      <c r="B44" s="27"/>
    </row>
  </sheetData>
  <mergeCells count="13">
    <mergeCell ref="A4:L4"/>
    <mergeCell ref="K6:K7"/>
    <mergeCell ref="L6:L7"/>
    <mergeCell ref="A9:L9"/>
    <mergeCell ref="I6:I7"/>
    <mergeCell ref="A5:H5"/>
    <mergeCell ref="A6:A7"/>
    <mergeCell ref="C6:C7"/>
    <mergeCell ref="G6:G7"/>
    <mergeCell ref="E6:E7"/>
    <mergeCell ref="F6:F7"/>
    <mergeCell ref="D6:D7"/>
    <mergeCell ref="J6:J7"/>
  </mergeCells>
  <phoneticPr fontId="4" type="noConversion"/>
  <printOptions horizontalCentered="1"/>
  <pageMargins left="0.78740157480314965" right="0.98425196850393704" top="0.78740157480314965" bottom="0.78740157480314965" header="0.31496062992125984" footer="0.31496062992125984"/>
  <pageSetup paperSize="9" scale="4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4</vt:i4>
      </vt:variant>
    </vt:vector>
  </HeadingPairs>
  <TitlesOfParts>
    <vt:vector size="4" baseType="lpstr">
      <vt:lpstr>Önkormányzat</vt:lpstr>
      <vt:lpstr>Hivatal</vt:lpstr>
      <vt:lpstr>Mindösszesen</vt:lpstr>
      <vt:lpstr>Munka1</vt:lpstr>
    </vt:vector>
  </TitlesOfParts>
  <Company>Veszprém Megyei Önkormányzat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bafarkas</dc:creator>
  <cp:lastModifiedBy>bafarkas</cp:lastModifiedBy>
  <cp:lastPrinted>2017-05-03T09:23:23Z</cp:lastPrinted>
  <dcterms:created xsi:type="dcterms:W3CDTF">2011-12-22T14:16:41Z</dcterms:created>
  <dcterms:modified xsi:type="dcterms:W3CDTF">2017-05-26T08:23:13Z</dcterms:modified>
</cp:coreProperties>
</file>