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600" windowHeight="8916"/>
  </bookViews>
  <sheets>
    <sheet name="1.d 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1" i="1" l="1"/>
  <c r="F41" i="1" s="1"/>
  <c r="D41" i="1"/>
  <c r="C41" i="1"/>
  <c r="E40" i="1"/>
  <c r="F40" i="1" s="1"/>
  <c r="D40" i="1"/>
  <c r="C40" i="1"/>
  <c r="C39" i="1" s="1"/>
  <c r="E39" i="1"/>
  <c r="F39" i="1" s="1"/>
  <c r="D39" i="1"/>
  <c r="E37" i="1"/>
  <c r="F37" i="1" s="1"/>
  <c r="D37" i="1"/>
  <c r="C37" i="1"/>
  <c r="C36" i="1" s="1"/>
  <c r="E36" i="1"/>
  <c r="F36" i="1" s="1"/>
  <c r="D36" i="1"/>
  <c r="E35" i="1"/>
  <c r="F35" i="1" s="1"/>
  <c r="D35" i="1"/>
  <c r="C35" i="1"/>
  <c r="E34" i="1"/>
  <c r="F34" i="1" s="1"/>
  <c r="D34" i="1"/>
  <c r="D38" i="1" s="1"/>
  <c r="D42" i="1" s="1"/>
  <c r="C34" i="1"/>
  <c r="C38" i="1" s="1"/>
  <c r="C42" i="1" s="1"/>
  <c r="E28" i="1"/>
  <c r="F28" i="1" s="1"/>
  <c r="D28" i="1"/>
  <c r="C28" i="1"/>
  <c r="E27" i="1"/>
  <c r="F27" i="1" s="1"/>
  <c r="D27" i="1"/>
  <c r="D29" i="1" s="1"/>
  <c r="D30" i="1" s="1"/>
  <c r="C27" i="1"/>
  <c r="C29" i="1" s="1"/>
  <c r="C30" i="1" s="1"/>
  <c r="E25" i="1"/>
  <c r="F25" i="1" s="1"/>
  <c r="D25" i="1"/>
  <c r="C25" i="1"/>
  <c r="E24" i="1"/>
  <c r="F24" i="1" s="1"/>
  <c r="D24" i="1"/>
  <c r="C24" i="1"/>
  <c r="E23" i="1"/>
  <c r="F23" i="1" s="1"/>
  <c r="D23" i="1"/>
  <c r="C23" i="1"/>
  <c r="E22" i="1"/>
  <c r="F22" i="1" s="1"/>
  <c r="D22" i="1"/>
  <c r="C22" i="1"/>
  <c r="E21" i="1"/>
  <c r="F21" i="1" s="1"/>
  <c r="D21" i="1"/>
  <c r="C21" i="1"/>
  <c r="C26" i="1" s="1"/>
  <c r="E20" i="1"/>
  <c r="D20" i="1"/>
  <c r="C20" i="1"/>
  <c r="F19" i="1"/>
  <c r="E19" i="1"/>
  <c r="D19" i="1"/>
  <c r="C19" i="1"/>
  <c r="F18" i="1"/>
  <c r="E18" i="1"/>
  <c r="D18" i="1"/>
  <c r="C18" i="1"/>
  <c r="F17" i="1"/>
  <c r="E17" i="1"/>
  <c r="D17" i="1"/>
  <c r="C17" i="1"/>
  <c r="E16" i="1"/>
  <c r="D16" i="1"/>
  <c r="C16" i="1"/>
  <c r="E15" i="1"/>
  <c r="E14" i="1" s="1"/>
  <c r="F14" i="1" s="1"/>
  <c r="D15" i="1"/>
  <c r="C15" i="1"/>
  <c r="D14" i="1"/>
  <c r="C14" i="1"/>
  <c r="E13" i="1"/>
  <c r="F13" i="1" s="1"/>
  <c r="D13" i="1"/>
  <c r="C13" i="1"/>
  <c r="E12" i="1"/>
  <c r="F12" i="1" s="1"/>
  <c r="D12" i="1"/>
  <c r="C12" i="1"/>
  <c r="E11" i="1"/>
  <c r="F11" i="1" s="1"/>
  <c r="D11" i="1"/>
  <c r="C11" i="1"/>
  <c r="D10" i="1"/>
  <c r="C10" i="1"/>
  <c r="E9" i="1"/>
  <c r="D9" i="1"/>
  <c r="D26" i="1" s="1"/>
  <c r="C9" i="1"/>
  <c r="F2" i="1"/>
  <c r="D31" i="1" l="1"/>
  <c r="C31" i="1"/>
  <c r="E10" i="1"/>
  <c r="F10" i="1" s="1"/>
  <c r="F9" i="1"/>
  <c r="F15" i="1"/>
  <c r="E29" i="1"/>
  <c r="E38" i="1"/>
  <c r="F29" i="1" l="1"/>
  <c r="E30" i="1"/>
  <c r="F38" i="1"/>
  <c r="E42" i="1"/>
  <c r="F42" i="1" s="1"/>
  <c r="E26" i="1"/>
  <c r="F26" i="1" s="1"/>
  <c r="F30" i="1" l="1"/>
  <c r="E31" i="1"/>
  <c r="F31" i="1" s="1"/>
</calcChain>
</file>

<file path=xl/sharedStrings.xml><?xml version="1.0" encoding="utf-8"?>
<sst xmlns="http://schemas.openxmlformats.org/spreadsheetml/2006/main" count="65" uniqueCount="65">
  <si>
    <t>1/d. melléklet</t>
  </si>
  <si>
    <t>Balatonakali Önkormányzat 2016. évi összevont konszolidált költségvetési főösszesítő</t>
  </si>
  <si>
    <t>Ft-ban</t>
  </si>
  <si>
    <t>Sor-   szám</t>
  </si>
  <si>
    <t>Megnevezés</t>
  </si>
  <si>
    <t>2016. évi előirányzat</t>
  </si>
  <si>
    <t>2016. évi módosított előirányzat</t>
  </si>
  <si>
    <t>Teljesítés</t>
  </si>
  <si>
    <t>Teljesítés %</t>
  </si>
  <si>
    <t>A</t>
  </si>
  <si>
    <t xml:space="preserve">B </t>
  </si>
  <si>
    <t>C</t>
  </si>
  <si>
    <t>D</t>
  </si>
  <si>
    <t>E</t>
  </si>
  <si>
    <t>F</t>
  </si>
  <si>
    <t>BEVÉTELEK</t>
  </si>
  <si>
    <t>01</t>
  </si>
  <si>
    <t>Működési bevételek</t>
  </si>
  <si>
    <t>02</t>
  </si>
  <si>
    <t>Közhatalmi bevételek</t>
  </si>
  <si>
    <t>03</t>
  </si>
  <si>
    <t>Vagyoni típusú adók</t>
  </si>
  <si>
    <t>04</t>
  </si>
  <si>
    <t>Termékek és szolgáltatások adói</t>
  </si>
  <si>
    <t>05</t>
  </si>
  <si>
    <t>Egyéb közhatalmi bevételek</t>
  </si>
  <si>
    <t>06</t>
  </si>
  <si>
    <t>Támogatások</t>
  </si>
  <si>
    <t>07</t>
  </si>
  <si>
    <t>Önkormányzatok működési támogatásai</t>
  </si>
  <si>
    <t>08</t>
  </si>
  <si>
    <t>Önkormányzatok felhalmozási támogatásai</t>
  </si>
  <si>
    <t>09</t>
  </si>
  <si>
    <t>Felhalmozási és tőke jellegű bevételek</t>
  </si>
  <si>
    <t>10</t>
  </si>
  <si>
    <t>Támogatásértékű átvett pénzeszközök</t>
  </si>
  <si>
    <t>11</t>
  </si>
  <si>
    <t>Működési célú támogatások bevételei államháztartáson belülről</t>
  </si>
  <si>
    <t>12</t>
  </si>
  <si>
    <t>Felhalmozási célú támogatások bevételei államháztartáson belülről</t>
  </si>
  <si>
    <t>13</t>
  </si>
  <si>
    <t xml:space="preserve">Véglegesen átvett pénzeszköz </t>
  </si>
  <si>
    <t>14</t>
  </si>
  <si>
    <t>Működési célú átvett pénzeszköz</t>
  </si>
  <si>
    <t>15</t>
  </si>
  <si>
    <t>Felhalmozási célú átvett pénzeszköz</t>
  </si>
  <si>
    <t>16</t>
  </si>
  <si>
    <t>Támogatási kölcsönök visszatérülése</t>
  </si>
  <si>
    <t>Felhalmozási célú visszatérítendő támogatások, kölcsönök visszatérülése</t>
  </si>
  <si>
    <t>Költségvetési bevételek</t>
  </si>
  <si>
    <t>Maradvány igénybevétele</t>
  </si>
  <si>
    <t>Államháztartáson belüli megelőlegezések</t>
  </si>
  <si>
    <t>Költségvetési hiány belső finanszírozása</t>
  </si>
  <si>
    <t xml:space="preserve">Finanszírozási bevételek </t>
  </si>
  <si>
    <t>Bevételek összesen</t>
  </si>
  <si>
    <t>KIADÁSOK</t>
  </si>
  <si>
    <t>Működési kiadások</t>
  </si>
  <si>
    <t>Felhalmozási kiadások</t>
  </si>
  <si>
    <t>Tartalékok</t>
  </si>
  <si>
    <t>Általános tartalék</t>
  </si>
  <si>
    <t>Költségvetési kiadások</t>
  </si>
  <si>
    <t>Finanszírozási kiadások</t>
  </si>
  <si>
    <t xml:space="preserve">Belföldi értékpapírok kiadásai </t>
  </si>
  <si>
    <t xml:space="preserve">Államháztartáson belüli megelőlegezések visszafizetése </t>
  </si>
  <si>
    <t>Kiadások 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</si>
</sst>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MS Sans Serif"/>
      <family val="2"/>
      <charset val="238"/>
    </font>
    <font>
      <sz val="9"/>
      <name val="Times New Roman"/>
      <family val="1"/>
      <charset val="238"/>
    </font>
    <font>
      <sz val="10"/>
      <name val="Arial"/>
      <family val="2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31"/>
      </patternFill>
    </fill>
  </fills>
  <borders count="42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double">
        <color indexed="64"/>
      </top>
      <bottom/>
      <diagonal/>
    </border>
    <border>
      <left style="thin">
        <color indexed="8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64"/>
      </right>
      <top/>
      <bottom style="double">
        <color indexed="8"/>
      </bottom>
      <diagonal/>
    </border>
    <border>
      <left style="double">
        <color indexed="64"/>
      </left>
      <right/>
      <top style="double">
        <color indexed="8"/>
      </top>
      <bottom style="thin">
        <color indexed="64"/>
      </bottom>
      <diagonal/>
    </border>
    <border>
      <left/>
      <right/>
      <top style="double">
        <color indexed="8"/>
      </top>
      <bottom style="thin">
        <color indexed="64"/>
      </bottom>
      <diagonal/>
    </border>
    <border>
      <left/>
      <right style="double">
        <color indexed="64"/>
      </right>
      <top style="double">
        <color indexed="8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double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double">
        <color indexed="64"/>
      </right>
      <top/>
      <bottom style="thin">
        <color indexed="8"/>
      </bottom>
      <diagonal/>
    </border>
    <border>
      <left style="double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double">
        <color indexed="64"/>
      </right>
      <top style="thin">
        <color indexed="8"/>
      </top>
      <bottom style="thin">
        <color indexed="64"/>
      </bottom>
      <diagonal/>
    </border>
    <border>
      <left style="double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double">
        <color indexed="64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8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8"/>
      </top>
      <bottom style="double">
        <color indexed="64"/>
      </bottom>
      <diagonal/>
    </border>
    <border>
      <left/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2" fillId="0" borderId="0"/>
  </cellStyleXfs>
  <cellXfs count="81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1" applyFont="1" applyBorder="1" applyAlignment="1">
      <alignment horizontal="center"/>
    </xf>
    <xf numFmtId="0" fontId="1" fillId="0" borderId="1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1" fillId="0" borderId="7" xfId="1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 wrapText="1"/>
    </xf>
    <xf numFmtId="0" fontId="1" fillId="0" borderId="8" xfId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3" xfId="1" applyFont="1" applyBorder="1" applyAlignment="1">
      <alignment vertical="center"/>
    </xf>
    <xf numFmtId="3" fontId="4" fillId="0" borderId="14" xfId="1" applyNumberFormat="1" applyFont="1" applyBorder="1" applyAlignment="1">
      <alignment horizontal="right" vertical="center"/>
    </xf>
    <xf numFmtId="10" fontId="4" fillId="0" borderId="15" xfId="1" applyNumberFormat="1" applyFont="1" applyBorder="1" applyAlignment="1">
      <alignment horizontal="right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7" xfId="1" applyFont="1" applyBorder="1" applyAlignment="1">
      <alignment vertical="center"/>
    </xf>
    <xf numFmtId="3" fontId="4" fillId="0" borderId="17" xfId="1" applyNumberFormat="1" applyFont="1" applyBorder="1" applyAlignment="1">
      <alignment horizontal="right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4" xfId="1" applyFont="1" applyBorder="1" applyAlignment="1">
      <alignment vertical="center"/>
    </xf>
    <xf numFmtId="3" fontId="1" fillId="0" borderId="14" xfId="1" applyNumberFormat="1" applyFont="1" applyBorder="1" applyAlignment="1">
      <alignment horizontal="right" vertical="center"/>
    </xf>
    <xf numFmtId="10" fontId="1" fillId="0" borderId="15" xfId="1" applyNumberFormat="1" applyFont="1" applyBorder="1" applyAlignment="1">
      <alignment horizontal="right" vertical="center"/>
    </xf>
    <xf numFmtId="0" fontId="4" fillId="0" borderId="18" xfId="1" applyFont="1" applyBorder="1" applyAlignment="1">
      <alignment vertical="center"/>
    </xf>
    <xf numFmtId="3" fontId="4" fillId="0" borderId="14" xfId="1" applyNumberFormat="1" applyFont="1" applyBorder="1" applyAlignment="1">
      <alignment vertical="center"/>
    </xf>
    <xf numFmtId="0" fontId="1" fillId="0" borderId="18" xfId="1" applyFont="1" applyBorder="1" applyAlignment="1">
      <alignment vertical="center"/>
    </xf>
    <xf numFmtId="3" fontId="1" fillId="0" borderId="14" xfId="1" applyNumberFormat="1" applyFont="1" applyBorder="1" applyAlignment="1">
      <alignment vertical="center"/>
    </xf>
    <xf numFmtId="0" fontId="1" fillId="0" borderId="18" xfId="1" applyFont="1" applyBorder="1" applyAlignment="1">
      <alignment vertical="center" wrapText="1"/>
    </xf>
    <xf numFmtId="0" fontId="1" fillId="0" borderId="19" xfId="1" applyFont="1" applyBorder="1" applyAlignment="1">
      <alignment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9" xfId="1" applyFont="1" applyBorder="1" applyAlignment="1">
      <alignment vertical="center"/>
    </xf>
    <xf numFmtId="3" fontId="3" fillId="0" borderId="13" xfId="1" applyNumberFormat="1" applyFont="1" applyBorder="1" applyAlignment="1">
      <alignment horizontal="right" vertical="center"/>
    </xf>
    <xf numFmtId="10" fontId="3" fillId="0" borderId="15" xfId="1" applyNumberFormat="1" applyFont="1" applyBorder="1" applyAlignment="1">
      <alignment horizontal="right" vertical="center"/>
    </xf>
    <xf numFmtId="0" fontId="1" fillId="0" borderId="20" xfId="1" applyFont="1" applyBorder="1" applyAlignment="1">
      <alignment vertical="center"/>
    </xf>
    <xf numFmtId="0" fontId="4" fillId="0" borderId="20" xfId="1" applyFont="1" applyBorder="1" applyAlignment="1">
      <alignment vertical="center"/>
    </xf>
    <xf numFmtId="0" fontId="3" fillId="0" borderId="21" xfId="1" applyFont="1" applyBorder="1" applyAlignment="1">
      <alignment vertical="center"/>
    </xf>
    <xf numFmtId="3" fontId="3" fillId="0" borderId="14" xfId="1" applyNumberFormat="1" applyFont="1" applyFill="1" applyBorder="1" applyAlignment="1">
      <alignment vertical="center"/>
    </xf>
    <xf numFmtId="0" fontId="3" fillId="2" borderId="22" xfId="0" applyFont="1" applyFill="1" applyBorder="1" applyAlignment="1">
      <alignment horizontal="center" vertical="center" wrapText="1"/>
    </xf>
    <xf numFmtId="0" fontId="3" fillId="3" borderId="21" xfId="1" applyFont="1" applyFill="1" applyBorder="1" applyAlignment="1">
      <alignment vertical="center"/>
    </xf>
    <xf numFmtId="3" fontId="3" fillId="3" borderId="14" xfId="1" applyNumberFormat="1" applyFont="1" applyFill="1" applyBorder="1" applyAlignment="1">
      <alignment horizontal="right" vertical="center"/>
    </xf>
    <xf numFmtId="10" fontId="3" fillId="2" borderId="15" xfId="1" applyNumberFormat="1" applyFont="1" applyFill="1" applyBorder="1" applyAlignment="1">
      <alignment horizontal="right" vertical="center"/>
    </xf>
    <xf numFmtId="0" fontId="1" fillId="0" borderId="23" xfId="1" applyFont="1" applyBorder="1" applyAlignment="1">
      <alignment horizontal="center" vertical="center"/>
    </xf>
    <xf numFmtId="0" fontId="1" fillId="0" borderId="21" xfId="1" applyFont="1" applyBorder="1" applyAlignment="1">
      <alignment vertical="center"/>
    </xf>
    <xf numFmtId="0" fontId="1" fillId="0" borderId="19" xfId="1" applyFont="1" applyBorder="1" applyAlignment="1">
      <alignment horizontal="center" vertical="center"/>
    </xf>
    <xf numFmtId="0" fontId="1" fillId="0" borderId="24" xfId="1" applyFont="1" applyBorder="1" applyAlignment="1">
      <alignment horizontal="center" vertical="center"/>
    </xf>
    <xf numFmtId="0" fontId="4" fillId="0" borderId="28" xfId="1" applyFont="1" applyBorder="1" applyAlignment="1">
      <alignment horizontal="center" vertical="center"/>
    </xf>
    <xf numFmtId="3" fontId="4" fillId="0" borderId="29" xfId="1" applyNumberFormat="1" applyFont="1" applyBorder="1" applyAlignment="1">
      <alignment vertical="center"/>
    </xf>
    <xf numFmtId="10" fontId="4" fillId="0" borderId="30" xfId="1" applyNumberFormat="1" applyFont="1" applyBorder="1" applyAlignment="1">
      <alignment vertical="center"/>
    </xf>
    <xf numFmtId="0" fontId="4" fillId="0" borderId="31" xfId="1" applyFont="1" applyBorder="1" applyAlignment="1">
      <alignment horizontal="center" vertical="center"/>
    </xf>
    <xf numFmtId="0" fontId="1" fillId="0" borderId="31" xfId="1" applyFont="1" applyBorder="1" applyAlignment="1">
      <alignment horizontal="center" vertical="center"/>
    </xf>
    <xf numFmtId="3" fontId="1" fillId="0" borderId="32" xfId="1" applyNumberFormat="1" applyFont="1" applyBorder="1" applyAlignment="1">
      <alignment horizontal="right" vertical="center"/>
    </xf>
    <xf numFmtId="10" fontId="1" fillId="0" borderId="30" xfId="1" applyNumberFormat="1" applyFont="1" applyBorder="1" applyAlignment="1">
      <alignment vertical="center"/>
    </xf>
    <xf numFmtId="0" fontId="3" fillId="0" borderId="33" xfId="1" applyFont="1" applyBorder="1" applyAlignment="1">
      <alignment horizontal="center" vertical="center"/>
    </xf>
    <xf numFmtId="0" fontId="3" fillId="0" borderId="34" xfId="1" applyFont="1" applyBorder="1" applyAlignment="1">
      <alignment vertical="center"/>
    </xf>
    <xf numFmtId="3" fontId="3" fillId="0" borderId="35" xfId="1" applyNumberFormat="1" applyFont="1" applyFill="1" applyBorder="1" applyAlignment="1">
      <alignment vertical="center"/>
    </xf>
    <xf numFmtId="10" fontId="3" fillId="0" borderId="30" xfId="1" applyNumberFormat="1" applyFont="1" applyBorder="1" applyAlignment="1">
      <alignment vertical="center"/>
    </xf>
    <xf numFmtId="3" fontId="4" fillId="0" borderId="14" xfId="1" applyNumberFormat="1" applyFont="1" applyFill="1" applyBorder="1" applyAlignment="1">
      <alignment horizontal="right" vertical="center"/>
    </xf>
    <xf numFmtId="0" fontId="1" fillId="0" borderId="36" xfId="1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 wrapText="1"/>
    </xf>
    <xf numFmtId="3" fontId="1" fillId="0" borderId="14" xfId="0" applyNumberFormat="1" applyFont="1" applyBorder="1" applyAlignment="1">
      <alignment horizontal="right" vertical="center" wrapText="1"/>
    </xf>
    <xf numFmtId="10" fontId="1" fillId="0" borderId="15" xfId="1" applyNumberFormat="1" applyFont="1" applyBorder="1" applyAlignment="1">
      <alignment vertical="center"/>
    </xf>
    <xf numFmtId="10" fontId="1" fillId="0" borderId="37" xfId="1" applyNumberFormat="1" applyFont="1" applyBorder="1" applyAlignment="1">
      <alignment vertical="center"/>
    </xf>
    <xf numFmtId="0" fontId="3" fillId="3" borderId="38" xfId="1" applyFont="1" applyFill="1" applyBorder="1" applyAlignment="1">
      <alignment horizontal="center" vertical="center"/>
    </xf>
    <xf numFmtId="0" fontId="3" fillId="3" borderId="39" xfId="1" applyFont="1" applyFill="1" applyBorder="1" applyAlignment="1">
      <alignment vertical="center"/>
    </xf>
    <xf numFmtId="3" fontId="3" fillId="3" borderId="40" xfId="1" applyNumberFormat="1" applyFont="1" applyFill="1" applyBorder="1" applyAlignment="1">
      <alignment vertical="center"/>
    </xf>
    <xf numFmtId="10" fontId="3" fillId="2" borderId="41" xfId="1" applyNumberFormat="1" applyFont="1" applyFill="1" applyBorder="1" applyAlignment="1">
      <alignment vertical="center"/>
    </xf>
    <xf numFmtId="0" fontId="1" fillId="0" borderId="0" xfId="1" applyFont="1"/>
    <xf numFmtId="0" fontId="1" fillId="0" borderId="0" xfId="0" applyFont="1"/>
    <xf numFmtId="0" fontId="3" fillId="0" borderId="0" xfId="1" applyFont="1" applyBorder="1" applyAlignment="1">
      <alignment horizontal="center" vertical="center"/>
    </xf>
    <xf numFmtId="0" fontId="1" fillId="0" borderId="9" xfId="1" applyFont="1" applyBorder="1" applyAlignment="1">
      <alignment horizontal="center" vertical="center"/>
    </xf>
    <xf numFmtId="0" fontId="1" fillId="0" borderId="10" xfId="1" applyFont="1" applyBorder="1" applyAlignment="1">
      <alignment horizontal="center" vertical="center"/>
    </xf>
    <xf numFmtId="0" fontId="1" fillId="0" borderId="11" xfId="1" applyFont="1" applyBorder="1" applyAlignment="1">
      <alignment horizontal="center" vertical="center"/>
    </xf>
    <xf numFmtId="0" fontId="1" fillId="0" borderId="25" xfId="1" applyFont="1" applyBorder="1" applyAlignment="1">
      <alignment horizontal="center" vertical="center"/>
    </xf>
    <xf numFmtId="0" fontId="1" fillId="0" borderId="26" xfId="1" applyFont="1" applyBorder="1" applyAlignment="1">
      <alignment horizontal="center" vertical="center"/>
    </xf>
    <xf numFmtId="0" fontId="1" fillId="0" borderId="27" xfId="1" applyFont="1" applyBorder="1" applyAlignment="1">
      <alignment horizontal="center" vertical="center"/>
    </xf>
  </cellXfs>
  <cellStyles count="2">
    <cellStyle name="Normál" xfId="0" builtinId="0"/>
    <cellStyle name="Normál_Mellékletek az egységes költségvetési rendelethez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YQBTYKP9/2016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b.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  24.sz. melléklet"/>
      <sheetName val="25.sz. melléklet"/>
      <sheetName val="26.sz. melléklet"/>
      <sheetName val="27.sz. melléklet"/>
      <sheetName val="28.sz. melléklet"/>
      <sheetName val="29.sz. melléklet"/>
      <sheetName val="30.sz. melléklet"/>
    </sheetNames>
    <sheetDataSet>
      <sheetData sheetId="0">
        <row r="2">
          <cell r="E2" t="str">
            <v>a   4/2017. (V.31.) önkormányzati rendelethez</v>
          </cell>
        </row>
      </sheetData>
      <sheetData sheetId="1"/>
      <sheetData sheetId="2"/>
      <sheetData sheetId="3"/>
      <sheetData sheetId="4">
        <row r="16">
          <cell r="I16">
            <v>83159000</v>
          </cell>
          <cell r="J16">
            <v>18387868</v>
          </cell>
        </row>
        <row r="19">
          <cell r="I19">
            <v>274829000</v>
          </cell>
          <cell r="J19">
            <v>233273658</v>
          </cell>
          <cell r="K19">
            <v>199498721</v>
          </cell>
        </row>
      </sheetData>
      <sheetData sheetId="5"/>
      <sheetData sheetId="6"/>
      <sheetData sheetId="7"/>
      <sheetData sheetId="8">
        <row r="14">
          <cell r="C14">
            <v>63751847</v>
          </cell>
          <cell r="D14">
            <v>78437817</v>
          </cell>
          <cell r="E14">
            <v>78437817</v>
          </cell>
        </row>
        <row r="15">
          <cell r="C15">
            <v>734153</v>
          </cell>
          <cell r="D15">
            <v>3513380</v>
          </cell>
          <cell r="E15">
            <v>3513380</v>
          </cell>
        </row>
        <row r="20">
          <cell r="C20">
            <v>0</v>
          </cell>
          <cell r="D20">
            <v>0</v>
          </cell>
          <cell r="E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</row>
        <row r="23">
          <cell r="C23">
            <v>48050000</v>
          </cell>
          <cell r="D23">
            <v>48028510</v>
          </cell>
          <cell r="E23">
            <v>52613334</v>
          </cell>
        </row>
        <row r="33">
          <cell r="C33">
            <v>29150000</v>
          </cell>
          <cell r="D33">
            <v>29100000</v>
          </cell>
          <cell r="E33">
            <v>38655216</v>
          </cell>
        </row>
        <row r="34">
          <cell r="C34">
            <v>300000</v>
          </cell>
          <cell r="D34">
            <v>208000</v>
          </cell>
          <cell r="E34">
            <v>235195</v>
          </cell>
        </row>
        <row r="51">
          <cell r="C51">
            <v>58480000</v>
          </cell>
          <cell r="D51">
            <v>73607497</v>
          </cell>
          <cell r="E51">
            <v>74035592</v>
          </cell>
        </row>
        <row r="54">
          <cell r="C54">
            <v>2800000</v>
          </cell>
          <cell r="D54">
            <v>6429920</v>
          </cell>
          <cell r="E54">
            <v>6441731</v>
          </cell>
        </row>
        <row r="55">
          <cell r="C55">
            <v>0</v>
          </cell>
          <cell r="D55">
            <v>1100345</v>
          </cell>
          <cell r="E55">
            <v>1210345</v>
          </cell>
        </row>
        <row r="59">
          <cell r="C59">
            <v>3661000</v>
          </cell>
          <cell r="D59">
            <v>3660745</v>
          </cell>
          <cell r="E59">
            <v>3660745</v>
          </cell>
        </row>
        <row r="61">
          <cell r="C61">
            <v>132000</v>
          </cell>
          <cell r="D61">
            <v>121000</v>
          </cell>
          <cell r="E61">
            <v>121020</v>
          </cell>
        </row>
        <row r="66">
          <cell r="C66">
            <v>218127000</v>
          </cell>
          <cell r="D66">
            <v>218127166</v>
          </cell>
          <cell r="E66">
            <v>218127166</v>
          </cell>
        </row>
        <row r="67">
          <cell r="C67">
            <v>0</v>
          </cell>
          <cell r="D67">
            <v>2539871</v>
          </cell>
          <cell r="E67">
            <v>2539871</v>
          </cell>
        </row>
      </sheetData>
      <sheetData sheetId="9">
        <row r="66">
          <cell r="C66">
            <v>83159000</v>
          </cell>
          <cell r="D66">
            <v>18387868</v>
          </cell>
          <cell r="E66">
            <v>0</v>
          </cell>
        </row>
        <row r="73">
          <cell r="C73">
            <v>149476000</v>
          </cell>
          <cell r="D73">
            <v>121766000</v>
          </cell>
          <cell r="E73">
            <v>89136513</v>
          </cell>
        </row>
        <row r="76">
          <cell r="C76">
            <v>0</v>
          </cell>
          <cell r="D76">
            <v>8483000</v>
          </cell>
          <cell r="E76">
            <v>8462753</v>
          </cell>
        </row>
        <row r="79">
          <cell r="C79">
            <v>375000</v>
          </cell>
          <cell r="D79">
            <v>375000</v>
          </cell>
          <cell r="E79">
            <v>0</v>
          </cell>
        </row>
        <row r="81">
          <cell r="C81">
            <v>0</v>
          </cell>
          <cell r="D81">
            <v>100000000</v>
          </cell>
          <cell r="E81">
            <v>100000000</v>
          </cell>
        </row>
        <row r="82">
          <cell r="C82">
            <v>2365000</v>
          </cell>
          <cell r="D82">
            <v>2695462</v>
          </cell>
          <cell r="E82">
            <v>2695462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>
        <row r="12">
          <cell r="C12">
            <v>1203000</v>
          </cell>
          <cell r="D12">
            <v>1063102</v>
          </cell>
          <cell r="E12">
            <v>1063102</v>
          </cell>
        </row>
        <row r="14">
          <cell r="C14">
            <v>656000</v>
          </cell>
          <cell r="D14">
            <v>655767</v>
          </cell>
          <cell r="E14">
            <v>655767</v>
          </cell>
        </row>
      </sheetData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zoomScaleNormal="100" workbookViewId="0"/>
  </sheetViews>
  <sheetFormatPr defaultRowHeight="12.6" x14ac:dyDescent="0.25"/>
  <cols>
    <col min="1" max="1" width="5.6640625" style="73" customWidth="1"/>
    <col min="2" max="2" width="42.6640625" style="73" customWidth="1"/>
    <col min="3" max="5" width="10.6640625" style="73" customWidth="1"/>
    <col min="6" max="6" width="8.6640625" style="73" customWidth="1"/>
  </cols>
  <sheetData>
    <row r="1" spans="1:7" s="4" customFormat="1" ht="15" customHeight="1" x14ac:dyDescent="0.25">
      <c r="A1" s="1"/>
      <c r="B1" s="1"/>
      <c r="C1" s="2"/>
      <c r="D1" s="2"/>
      <c r="E1" s="2"/>
      <c r="F1" s="3" t="s">
        <v>0</v>
      </c>
      <c r="G1" s="1"/>
    </row>
    <row r="2" spans="1:7" s="4" customFormat="1" ht="15" customHeight="1" x14ac:dyDescent="0.25">
      <c r="A2" s="1"/>
      <c r="B2" s="1"/>
      <c r="C2" s="2"/>
      <c r="D2" s="2"/>
      <c r="E2" s="2"/>
      <c r="F2" s="3" t="str">
        <f>'[1]1.a sz. mellélet'!E2</f>
        <v>a   4/2017. (V.31.) önkormányzati rendelethez</v>
      </c>
      <c r="G2" s="1"/>
    </row>
    <row r="3" spans="1:7" s="4" customFormat="1" ht="15" customHeight="1" x14ac:dyDescent="0.25">
      <c r="A3" s="1"/>
      <c r="B3" s="1"/>
      <c r="C3" s="5"/>
      <c r="D3" s="5"/>
      <c r="E3" s="5"/>
      <c r="F3" s="5"/>
      <c r="G3" s="1"/>
    </row>
    <row r="4" spans="1:7" s="4" customFormat="1" ht="15" customHeight="1" x14ac:dyDescent="0.25">
      <c r="A4" s="74" t="s">
        <v>1</v>
      </c>
      <c r="B4" s="74"/>
      <c r="C4" s="74"/>
      <c r="D4" s="74"/>
      <c r="E4" s="74"/>
      <c r="F4" s="74"/>
      <c r="G4" s="1"/>
    </row>
    <row r="5" spans="1:7" s="4" customFormat="1" ht="15" customHeight="1" thickBot="1" x14ac:dyDescent="0.3">
      <c r="A5" s="6"/>
      <c r="B5" s="6"/>
      <c r="C5" s="6"/>
      <c r="D5" s="6"/>
      <c r="E5" s="6"/>
      <c r="F5" s="3" t="s">
        <v>2</v>
      </c>
      <c r="G5" s="1"/>
    </row>
    <row r="6" spans="1:7" s="4" customFormat="1" ht="36.6" thickTop="1" x14ac:dyDescent="0.25">
      <c r="A6" s="7" t="s">
        <v>3</v>
      </c>
      <c r="B6" s="8" t="s">
        <v>4</v>
      </c>
      <c r="C6" s="9" t="s">
        <v>5</v>
      </c>
      <c r="D6" s="10" t="s">
        <v>6</v>
      </c>
      <c r="E6" s="11" t="s">
        <v>7</v>
      </c>
      <c r="F6" s="12" t="s">
        <v>8</v>
      </c>
    </row>
    <row r="7" spans="1:7" s="4" customFormat="1" ht="15" customHeight="1" thickBot="1" x14ac:dyDescent="0.3">
      <c r="A7" s="13" t="s">
        <v>9</v>
      </c>
      <c r="B7" s="14" t="s">
        <v>10</v>
      </c>
      <c r="C7" s="15" t="s">
        <v>11</v>
      </c>
      <c r="D7" s="15" t="s">
        <v>12</v>
      </c>
      <c r="E7" s="15" t="s">
        <v>13</v>
      </c>
      <c r="F7" s="16" t="s">
        <v>14</v>
      </c>
    </row>
    <row r="8" spans="1:7" s="17" customFormat="1" ht="15" customHeight="1" thickTop="1" x14ac:dyDescent="0.25">
      <c r="A8" s="75" t="s">
        <v>15</v>
      </c>
      <c r="B8" s="76"/>
      <c r="C8" s="76"/>
      <c r="D8" s="76"/>
      <c r="E8" s="76"/>
      <c r="F8" s="77"/>
    </row>
    <row r="9" spans="1:7" s="17" customFormat="1" ht="15" customHeight="1" x14ac:dyDescent="0.25">
      <c r="A9" s="18" t="s">
        <v>16</v>
      </c>
      <c r="B9" s="19" t="s">
        <v>17</v>
      </c>
      <c r="C9" s="20">
        <f>'[1]5.sz. melléklet'!C51+'[1]28.sz. melléklet'!C12</f>
        <v>59683000</v>
      </c>
      <c r="D9" s="20">
        <f>'[1]5.sz. melléklet'!D51+'[1]28.sz. melléklet'!D12</f>
        <v>74670599</v>
      </c>
      <c r="E9" s="20">
        <f>'[1]5.sz. melléklet'!E51+'[1]28.sz. melléklet'!E12</f>
        <v>75098694</v>
      </c>
      <c r="F9" s="21">
        <f>E9/D9</f>
        <v>1.0057331132431386</v>
      </c>
    </row>
    <row r="10" spans="1:7" s="17" customFormat="1" ht="15" customHeight="1" x14ac:dyDescent="0.25">
      <c r="A10" s="22" t="s">
        <v>18</v>
      </c>
      <c r="B10" s="23" t="s">
        <v>19</v>
      </c>
      <c r="C10" s="24">
        <f>SUM(C11:C13)</f>
        <v>77500000</v>
      </c>
      <c r="D10" s="24">
        <f>SUM(D11:D13)</f>
        <v>77336510</v>
      </c>
      <c r="E10" s="24">
        <f>SUM(E11:E13)</f>
        <v>91503745</v>
      </c>
      <c r="F10" s="21">
        <f t="shared" ref="F10:F31" si="0">E10/D10</f>
        <v>1.1831894793287154</v>
      </c>
    </row>
    <row r="11" spans="1:7" s="17" customFormat="1" ht="15" customHeight="1" x14ac:dyDescent="0.25">
      <c r="A11" s="25" t="s">
        <v>20</v>
      </c>
      <c r="B11" s="26" t="s">
        <v>21</v>
      </c>
      <c r="C11" s="27">
        <f>'[1]5.sz. melléklet'!C23</f>
        <v>48050000</v>
      </c>
      <c r="D11" s="27">
        <f>'[1]5.sz. melléklet'!D23</f>
        <v>48028510</v>
      </c>
      <c r="E11" s="27">
        <f>'[1]5.sz. melléklet'!E23</f>
        <v>52613334</v>
      </c>
      <c r="F11" s="28">
        <f t="shared" si="0"/>
        <v>1.095460467126713</v>
      </c>
    </row>
    <row r="12" spans="1:7" s="17" customFormat="1" ht="15" customHeight="1" x14ac:dyDescent="0.25">
      <c r="A12" s="25" t="s">
        <v>22</v>
      </c>
      <c r="B12" s="26" t="s">
        <v>23</v>
      </c>
      <c r="C12" s="27">
        <f>'[1]5.sz. melléklet'!C33</f>
        <v>29150000</v>
      </c>
      <c r="D12" s="27">
        <f>'[1]5.sz. melléklet'!D33</f>
        <v>29100000</v>
      </c>
      <c r="E12" s="27">
        <f>'[1]5.sz. melléklet'!E33</f>
        <v>38655216</v>
      </c>
      <c r="F12" s="28">
        <f t="shared" si="0"/>
        <v>1.3283579381443298</v>
      </c>
    </row>
    <row r="13" spans="1:7" s="17" customFormat="1" ht="15" customHeight="1" x14ac:dyDescent="0.25">
      <c r="A13" s="25" t="s">
        <v>24</v>
      </c>
      <c r="B13" s="26" t="s">
        <v>25</v>
      </c>
      <c r="C13" s="27">
        <f>'[1]5.sz. melléklet'!C34</f>
        <v>300000</v>
      </c>
      <c r="D13" s="27">
        <f>'[1]5.sz. melléklet'!D34</f>
        <v>208000</v>
      </c>
      <c r="E13" s="27">
        <f>'[1]5.sz. melléklet'!E34</f>
        <v>235195</v>
      </c>
      <c r="F13" s="28">
        <f t="shared" si="0"/>
        <v>1.1307451923076923</v>
      </c>
    </row>
    <row r="14" spans="1:7" s="17" customFormat="1" ht="15" customHeight="1" x14ac:dyDescent="0.25">
      <c r="A14" s="22" t="s">
        <v>26</v>
      </c>
      <c r="B14" s="29" t="s">
        <v>27</v>
      </c>
      <c r="C14" s="30">
        <f>SUM(C15:C16)</f>
        <v>63751847</v>
      </c>
      <c r="D14" s="30">
        <f>SUM(D15:D16)</f>
        <v>78437817</v>
      </c>
      <c r="E14" s="30">
        <f>SUM(E15:E16)</f>
        <v>78437817</v>
      </c>
      <c r="F14" s="21">
        <f t="shared" si="0"/>
        <v>1</v>
      </c>
    </row>
    <row r="15" spans="1:7" s="17" customFormat="1" ht="15" customHeight="1" x14ac:dyDescent="0.25">
      <c r="A15" s="25" t="s">
        <v>28</v>
      </c>
      <c r="B15" s="31" t="s">
        <v>29</v>
      </c>
      <c r="C15" s="27">
        <f>'[1]5.sz. melléklet'!C14</f>
        <v>63751847</v>
      </c>
      <c r="D15" s="27">
        <f>'[1]5.sz. melléklet'!D14</f>
        <v>78437817</v>
      </c>
      <c r="E15" s="27">
        <f>'[1]5.sz. melléklet'!E14</f>
        <v>78437817</v>
      </c>
      <c r="F15" s="21">
        <f t="shared" si="0"/>
        <v>1</v>
      </c>
    </row>
    <row r="16" spans="1:7" s="5" customFormat="1" ht="15" customHeight="1" x14ac:dyDescent="0.25">
      <c r="A16" s="25" t="s">
        <v>30</v>
      </c>
      <c r="B16" s="31" t="s">
        <v>31</v>
      </c>
      <c r="C16" s="32">
        <f>'[1]5.sz. melléklet'!C20</f>
        <v>0</v>
      </c>
      <c r="D16" s="32">
        <f>'[1]5.sz. melléklet'!D20</f>
        <v>0</v>
      </c>
      <c r="E16" s="32">
        <f>'[1]5.sz. melléklet'!E20</f>
        <v>0</v>
      </c>
      <c r="F16" s="21"/>
    </row>
    <row r="17" spans="1:6" s="17" customFormat="1" ht="15" customHeight="1" x14ac:dyDescent="0.25">
      <c r="A17" s="22" t="s">
        <v>32</v>
      </c>
      <c r="B17" s="29" t="s">
        <v>33</v>
      </c>
      <c r="C17" s="20">
        <f>'[1]5.sz. melléklet'!C54</f>
        <v>2800000</v>
      </c>
      <c r="D17" s="20">
        <f>'[1]5.sz. melléklet'!D54</f>
        <v>6429920</v>
      </c>
      <c r="E17" s="20">
        <f>'[1]5.sz. melléklet'!E54</f>
        <v>6441731</v>
      </c>
      <c r="F17" s="21">
        <f t="shared" si="0"/>
        <v>1.0018368813297833</v>
      </c>
    </row>
    <row r="18" spans="1:6" s="17" customFormat="1" ht="15" customHeight="1" x14ac:dyDescent="0.25">
      <c r="A18" s="22" t="s">
        <v>34</v>
      </c>
      <c r="B18" s="29" t="s">
        <v>35</v>
      </c>
      <c r="C18" s="30">
        <f>SUM(C19:C20)</f>
        <v>734153</v>
      </c>
      <c r="D18" s="30">
        <f>SUM(D19:D20)</f>
        <v>3513380</v>
      </c>
      <c r="E18" s="30">
        <f>SUM(E19:E20)</f>
        <v>3513380</v>
      </c>
      <c r="F18" s="21">
        <f t="shared" si="0"/>
        <v>1</v>
      </c>
    </row>
    <row r="19" spans="1:6" s="17" customFormat="1" x14ac:dyDescent="0.25">
      <c r="A19" s="25" t="s">
        <v>36</v>
      </c>
      <c r="B19" s="33" t="s">
        <v>37</v>
      </c>
      <c r="C19" s="27">
        <f>'[1]5.sz. melléklet'!C15</f>
        <v>734153</v>
      </c>
      <c r="D19" s="27">
        <f>'[1]5.sz. melléklet'!D15</f>
        <v>3513380</v>
      </c>
      <c r="E19" s="27">
        <f>'[1]5.sz. melléklet'!E15</f>
        <v>3513380</v>
      </c>
      <c r="F19" s="21">
        <f t="shared" si="0"/>
        <v>1</v>
      </c>
    </row>
    <row r="20" spans="1:6" s="17" customFormat="1" ht="24" x14ac:dyDescent="0.25">
      <c r="A20" s="25" t="s">
        <v>38</v>
      </c>
      <c r="B20" s="33" t="s">
        <v>39</v>
      </c>
      <c r="C20" s="27">
        <f>'[1]5.sz. melléklet'!C21</f>
        <v>0</v>
      </c>
      <c r="D20" s="27">
        <f>'[1]5.sz. melléklet'!D21</f>
        <v>0</v>
      </c>
      <c r="E20" s="27">
        <f>'[1]5.sz. melléklet'!E21</f>
        <v>0</v>
      </c>
      <c r="F20" s="21"/>
    </row>
    <row r="21" spans="1:6" s="17" customFormat="1" ht="15" customHeight="1" x14ac:dyDescent="0.25">
      <c r="A21" s="22" t="s">
        <v>40</v>
      </c>
      <c r="B21" s="29" t="s">
        <v>41</v>
      </c>
      <c r="C21" s="30">
        <f>SUM(C22:C23)</f>
        <v>132000</v>
      </c>
      <c r="D21" s="30">
        <f>SUM(D22:D23)</f>
        <v>1221345</v>
      </c>
      <c r="E21" s="30">
        <f>SUM(E22:E23)</f>
        <v>1331365</v>
      </c>
      <c r="F21" s="21">
        <f t="shared" si="0"/>
        <v>1.0900810172391913</v>
      </c>
    </row>
    <row r="22" spans="1:6" s="17" customFormat="1" ht="15" customHeight="1" x14ac:dyDescent="0.25">
      <c r="A22" s="25" t="s">
        <v>42</v>
      </c>
      <c r="B22" s="31" t="s">
        <v>43</v>
      </c>
      <c r="C22" s="32">
        <f>'[1]5.sz. melléklet'!C55</f>
        <v>0</v>
      </c>
      <c r="D22" s="32">
        <f>'[1]5.sz. melléklet'!D55</f>
        <v>1100345</v>
      </c>
      <c r="E22" s="32">
        <f>'[1]5.sz. melléklet'!E55</f>
        <v>1210345</v>
      </c>
      <c r="F22" s="21">
        <f t="shared" si="0"/>
        <v>1.099968646197329</v>
      </c>
    </row>
    <row r="23" spans="1:6" s="17" customFormat="1" ht="15" customHeight="1" x14ac:dyDescent="0.25">
      <c r="A23" s="25" t="s">
        <v>44</v>
      </c>
      <c r="B23" s="31" t="s">
        <v>45</v>
      </c>
      <c r="C23" s="27">
        <f>'[1]5.sz. melléklet'!C61</f>
        <v>132000</v>
      </c>
      <c r="D23" s="27">
        <f>'[1]5.sz. melléklet'!D61</f>
        <v>121000</v>
      </c>
      <c r="E23" s="27">
        <f>'[1]5.sz. melléklet'!E61</f>
        <v>121020</v>
      </c>
      <c r="F23" s="21">
        <f t="shared" si="0"/>
        <v>1.0001652892561983</v>
      </c>
    </row>
    <row r="24" spans="1:6" s="17" customFormat="1" ht="15" customHeight="1" x14ac:dyDescent="0.25">
      <c r="A24" s="22" t="s">
        <v>46</v>
      </c>
      <c r="B24" s="29" t="s">
        <v>47</v>
      </c>
      <c r="C24" s="30">
        <f>SUM(C25:C25)</f>
        <v>3661000</v>
      </c>
      <c r="D24" s="30">
        <f>SUM(D25:D25)</f>
        <v>3660745</v>
      </c>
      <c r="E24" s="30">
        <f>SUM(E25:E25)</f>
        <v>3660745</v>
      </c>
      <c r="F24" s="21">
        <f t="shared" si="0"/>
        <v>1</v>
      </c>
    </row>
    <row r="25" spans="1:6" s="17" customFormat="1" ht="24" x14ac:dyDescent="0.25">
      <c r="A25" s="25">
        <v>17</v>
      </c>
      <c r="B25" s="34" t="s">
        <v>48</v>
      </c>
      <c r="C25" s="32">
        <f>'[1]5.sz. melléklet'!C59</f>
        <v>3661000</v>
      </c>
      <c r="D25" s="32">
        <f>'[1]5.sz. melléklet'!D59</f>
        <v>3660745</v>
      </c>
      <c r="E25" s="32">
        <f>'[1]5.sz. melléklet'!E59</f>
        <v>3660745</v>
      </c>
      <c r="F25" s="28">
        <f t="shared" si="0"/>
        <v>1</v>
      </c>
    </row>
    <row r="26" spans="1:6" s="17" customFormat="1" ht="15" customHeight="1" x14ac:dyDescent="0.25">
      <c r="A26" s="35">
        <v>18</v>
      </c>
      <c r="B26" s="36" t="s">
        <v>49</v>
      </c>
      <c r="C26" s="37">
        <f>C9+C10+C14+C17+C18+C21+C24</f>
        <v>208262000</v>
      </c>
      <c r="D26" s="37">
        <f>D9+D10+D14+D17+D18+D21+D24</f>
        <v>245270316</v>
      </c>
      <c r="E26" s="37">
        <f>E9+E10+E14+E17+E18+E21+E24</f>
        <v>259987477</v>
      </c>
      <c r="F26" s="38">
        <f t="shared" si="0"/>
        <v>1.0600038408235264</v>
      </c>
    </row>
    <row r="27" spans="1:6" s="17" customFormat="1" ht="15" customHeight="1" x14ac:dyDescent="0.25">
      <c r="A27" s="25">
        <v>19</v>
      </c>
      <c r="B27" s="39" t="s">
        <v>50</v>
      </c>
      <c r="C27" s="27">
        <f>'[1]5.sz. melléklet'!C66+'[1]28.sz. melléklet'!C14</f>
        <v>218783000</v>
      </c>
      <c r="D27" s="27">
        <f>'[1]5.sz. melléklet'!D66+'[1]28.sz. melléklet'!D14</f>
        <v>218782933</v>
      </c>
      <c r="E27" s="27">
        <f>'[1]5.sz. melléklet'!E66+'[1]28.sz. melléklet'!E14</f>
        <v>218782933</v>
      </c>
      <c r="F27" s="28">
        <f t="shared" si="0"/>
        <v>1</v>
      </c>
    </row>
    <row r="28" spans="1:6" s="17" customFormat="1" ht="15" customHeight="1" x14ac:dyDescent="0.25">
      <c r="A28" s="25">
        <v>20</v>
      </c>
      <c r="B28" s="39" t="s">
        <v>51</v>
      </c>
      <c r="C28" s="27">
        <f>'[1]5.sz. melléklet'!C67</f>
        <v>0</v>
      </c>
      <c r="D28" s="27">
        <f>'[1]5.sz. melléklet'!D67</f>
        <v>2539871</v>
      </c>
      <c r="E28" s="27">
        <f>'[1]5.sz. melléklet'!E67</f>
        <v>2539871</v>
      </c>
      <c r="F28" s="28">
        <f t="shared" si="0"/>
        <v>1</v>
      </c>
    </row>
    <row r="29" spans="1:6" s="17" customFormat="1" ht="15" customHeight="1" x14ac:dyDescent="0.25">
      <c r="A29" s="22">
        <v>21</v>
      </c>
      <c r="B29" s="40" t="s">
        <v>52</v>
      </c>
      <c r="C29" s="30">
        <f>SUM(C27:C28)</f>
        <v>218783000</v>
      </c>
      <c r="D29" s="30">
        <f>SUM(D27:D28)</f>
        <v>221322804</v>
      </c>
      <c r="E29" s="30">
        <f>SUM(E27:E28)</f>
        <v>221322804</v>
      </c>
      <c r="F29" s="21">
        <f t="shared" si="0"/>
        <v>1</v>
      </c>
    </row>
    <row r="30" spans="1:6" s="17" customFormat="1" ht="15" customHeight="1" x14ac:dyDescent="0.25">
      <c r="A30" s="35">
        <v>22</v>
      </c>
      <c r="B30" s="41" t="s">
        <v>53</v>
      </c>
      <c r="C30" s="42">
        <f>C29</f>
        <v>218783000</v>
      </c>
      <c r="D30" s="42">
        <f>D29</f>
        <v>221322804</v>
      </c>
      <c r="E30" s="42">
        <f>E29</f>
        <v>221322804</v>
      </c>
      <c r="F30" s="38">
        <f t="shared" si="0"/>
        <v>1</v>
      </c>
    </row>
    <row r="31" spans="1:6" s="17" customFormat="1" ht="18" customHeight="1" x14ac:dyDescent="0.25">
      <c r="A31" s="43">
        <v>23</v>
      </c>
      <c r="B31" s="44" t="s">
        <v>54</v>
      </c>
      <c r="C31" s="45">
        <f>C30+C26</f>
        <v>427045000</v>
      </c>
      <c r="D31" s="45">
        <f>D30+D26</f>
        <v>466593120</v>
      </c>
      <c r="E31" s="45">
        <f>E30+E26</f>
        <v>481310281</v>
      </c>
      <c r="F31" s="46">
        <f t="shared" si="0"/>
        <v>1.0315417445503696</v>
      </c>
    </row>
    <row r="32" spans="1:6" s="17" customFormat="1" ht="7.5" customHeight="1" x14ac:dyDescent="0.25">
      <c r="A32" s="47"/>
      <c r="B32" s="48"/>
      <c r="C32" s="49"/>
      <c r="D32" s="49"/>
      <c r="E32" s="49"/>
      <c r="F32" s="50"/>
    </row>
    <row r="33" spans="1:6" s="17" customFormat="1" x14ac:dyDescent="0.25">
      <c r="A33" s="78" t="s">
        <v>55</v>
      </c>
      <c r="B33" s="79"/>
      <c r="C33" s="79"/>
      <c r="D33" s="79"/>
      <c r="E33" s="79"/>
      <c r="F33" s="80"/>
    </row>
    <row r="34" spans="1:6" s="17" customFormat="1" ht="15" customHeight="1" x14ac:dyDescent="0.25">
      <c r="A34" s="51">
        <v>23</v>
      </c>
      <c r="B34" s="19" t="s">
        <v>56</v>
      </c>
      <c r="C34" s="52">
        <f>'[1]1.e. sz. melléklet'!I19-'[1]1.e. sz. melléklet'!I16</f>
        <v>191670000</v>
      </c>
      <c r="D34" s="52">
        <f>'[1]1.e. sz. melléklet'!J19-'[1]1.e. sz. melléklet'!J16</f>
        <v>214885790</v>
      </c>
      <c r="E34" s="52">
        <f>'[1]1.e. sz. melléklet'!K19-'[1]1.e. sz. melléklet'!K16</f>
        <v>199498721</v>
      </c>
      <c r="F34" s="53">
        <f>E34/D34</f>
        <v>0.92839419954199853</v>
      </c>
    </row>
    <row r="35" spans="1:6" s="17" customFormat="1" ht="15" customHeight="1" x14ac:dyDescent="0.25">
      <c r="A35" s="54">
        <v>24</v>
      </c>
      <c r="B35" s="29" t="s">
        <v>57</v>
      </c>
      <c r="C35" s="20">
        <f>'[1]6.sz. melléklet'!C73+'[1]6.sz. melléklet'!C76+'[1]6.sz. melléklet'!C79</f>
        <v>149851000</v>
      </c>
      <c r="D35" s="20">
        <f>'[1]6.sz. melléklet'!D73+'[1]6.sz. melléklet'!D76+'[1]6.sz. melléklet'!D79</f>
        <v>130624000</v>
      </c>
      <c r="E35" s="20">
        <f>'[1]6.sz. melléklet'!E73+'[1]6.sz. melléklet'!E76+'[1]6.sz. melléklet'!E79</f>
        <v>97599266</v>
      </c>
      <c r="F35" s="53">
        <f t="shared" ref="F35:F42" si="1">E35/D35</f>
        <v>0.74717713437040667</v>
      </c>
    </row>
    <row r="36" spans="1:6" s="17" customFormat="1" ht="15" customHeight="1" x14ac:dyDescent="0.25">
      <c r="A36" s="51">
        <v>25</v>
      </c>
      <c r="B36" s="29" t="s">
        <v>58</v>
      </c>
      <c r="C36" s="30">
        <f>SUM(C37:C37)</f>
        <v>83159000</v>
      </c>
      <c r="D36" s="30">
        <f>SUM(D37:D37)</f>
        <v>18387868</v>
      </c>
      <c r="E36" s="30">
        <f>SUM(E37:E37)</f>
        <v>0</v>
      </c>
      <c r="F36" s="53">
        <f t="shared" si="1"/>
        <v>0</v>
      </c>
    </row>
    <row r="37" spans="1:6" s="17" customFormat="1" ht="15" customHeight="1" x14ac:dyDescent="0.25">
      <c r="A37" s="55">
        <v>26</v>
      </c>
      <c r="B37" s="31" t="s">
        <v>59</v>
      </c>
      <c r="C37" s="56">
        <f>'[1]6.sz. melléklet'!C66</f>
        <v>83159000</v>
      </c>
      <c r="D37" s="56">
        <f>'[1]6.sz. melléklet'!D66</f>
        <v>18387868</v>
      </c>
      <c r="E37" s="56">
        <f>'[1]6.sz. melléklet'!E66</f>
        <v>0</v>
      </c>
      <c r="F37" s="57">
        <f t="shared" si="1"/>
        <v>0</v>
      </c>
    </row>
    <row r="38" spans="1:6" s="17" customFormat="1" ht="15" customHeight="1" x14ac:dyDescent="0.25">
      <c r="A38" s="58">
        <v>27</v>
      </c>
      <c r="B38" s="59" t="s">
        <v>60</v>
      </c>
      <c r="C38" s="60">
        <f>C34+C35+C36</f>
        <v>424680000</v>
      </c>
      <c r="D38" s="60">
        <f>D34+D35+D36</f>
        <v>363897658</v>
      </c>
      <c r="E38" s="60">
        <f>E34+E35+E36</f>
        <v>297097987</v>
      </c>
      <c r="F38" s="61">
        <f t="shared" si="1"/>
        <v>0.81643280869919754</v>
      </c>
    </row>
    <row r="39" spans="1:6" s="17" customFormat="1" ht="15" customHeight="1" x14ac:dyDescent="0.25">
      <c r="A39" s="54">
        <v>28</v>
      </c>
      <c r="B39" s="29" t="s">
        <v>61</v>
      </c>
      <c r="C39" s="62">
        <f>SUM(C40:C41)</f>
        <v>2365000</v>
      </c>
      <c r="D39" s="62">
        <f t="shared" ref="D39:E39" si="2">SUM(D40:D41)</f>
        <v>102695462</v>
      </c>
      <c r="E39" s="62">
        <f t="shared" si="2"/>
        <v>102695462</v>
      </c>
      <c r="F39" s="53">
        <f t="shared" si="1"/>
        <v>1</v>
      </c>
    </row>
    <row r="40" spans="1:6" s="17" customFormat="1" ht="15" customHeight="1" x14ac:dyDescent="0.25">
      <c r="A40" s="63">
        <v>29</v>
      </c>
      <c r="B40" s="64" t="s">
        <v>62</v>
      </c>
      <c r="C40" s="65">
        <f>'[1]6.sz. melléklet'!C81</f>
        <v>0</v>
      </c>
      <c r="D40" s="65">
        <f>'[1]6.sz. melléklet'!D81</f>
        <v>100000000</v>
      </c>
      <c r="E40" s="65">
        <f>'[1]6.sz. melléklet'!E81</f>
        <v>100000000</v>
      </c>
      <c r="F40" s="66">
        <f t="shared" si="1"/>
        <v>1</v>
      </c>
    </row>
    <row r="41" spans="1:6" s="17" customFormat="1" ht="15" customHeight="1" x14ac:dyDescent="0.25">
      <c r="A41" s="63">
        <v>30</v>
      </c>
      <c r="B41" s="64" t="s">
        <v>63</v>
      </c>
      <c r="C41" s="65">
        <f>'[1]6.sz. melléklet'!C82</f>
        <v>2365000</v>
      </c>
      <c r="D41" s="65">
        <f>'[1]6.sz. melléklet'!D82</f>
        <v>2695462</v>
      </c>
      <c r="E41" s="65">
        <f>'[1]6.sz. melléklet'!E82</f>
        <v>2695462</v>
      </c>
      <c r="F41" s="67">
        <f t="shared" si="1"/>
        <v>1</v>
      </c>
    </row>
    <row r="42" spans="1:6" s="17" customFormat="1" ht="18" customHeight="1" thickBot="1" x14ac:dyDescent="0.3">
      <c r="A42" s="68">
        <v>31</v>
      </c>
      <c r="B42" s="69" t="s">
        <v>64</v>
      </c>
      <c r="C42" s="70">
        <f>C38+C39</f>
        <v>427045000</v>
      </c>
      <c r="D42" s="70">
        <f>D38+D39</f>
        <v>466593120</v>
      </c>
      <c r="E42" s="70">
        <f>E38+E39</f>
        <v>399793449</v>
      </c>
      <c r="F42" s="71">
        <f t="shared" si="1"/>
        <v>0.85683528509807427</v>
      </c>
    </row>
    <row r="43" spans="1:6" s="17" customFormat="1" ht="13.2" thickTop="1" x14ac:dyDescent="0.25">
      <c r="A43" s="72"/>
      <c r="B43" s="72"/>
      <c r="C43" s="72"/>
      <c r="D43" s="72"/>
      <c r="E43" s="72"/>
      <c r="F43" s="72"/>
    </row>
    <row r="44" spans="1:6" s="17" customFormat="1" ht="15" customHeight="1" x14ac:dyDescent="0.25">
      <c r="A44" s="72"/>
      <c r="B44" s="72"/>
      <c r="C44" s="72"/>
      <c r="D44" s="72"/>
      <c r="E44" s="72"/>
      <c r="F44" s="72"/>
    </row>
  </sheetData>
  <mergeCells count="3">
    <mergeCell ref="A4:F4"/>
    <mergeCell ref="A8:F8"/>
    <mergeCell ref="A33:F33"/>
  </mergeCells>
  <pageMargins left="0.75" right="0.75" top="1" bottom="1" header="0.5" footer="0.5"/>
  <pageSetup scale="9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1.d 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2017-06-02T07:06:59Z</dcterms:created>
  <dcterms:modified xsi:type="dcterms:W3CDTF">2017-06-06T15:02:35Z</dcterms:modified>
</cp:coreProperties>
</file>