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8\módosítás\szeptember\Végleges\ESZ\"/>
    </mc:Choice>
  </mc:AlternateContent>
  <bookViews>
    <workbookView xWindow="0" yWindow="0" windowWidth="28800" windowHeight="12330"/>
  </bookViews>
  <sheets>
    <sheet name="14.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68" i="1" l="1"/>
  <c r="AL68" i="1"/>
  <c r="AO61" i="1"/>
  <c r="AL61" i="1"/>
  <c r="AI61" i="1"/>
  <c r="AI68" i="1" s="1"/>
  <c r="AO58" i="1"/>
  <c r="AO69" i="1" s="1"/>
  <c r="AL58" i="1"/>
  <c r="AL69" i="1" s="1"/>
  <c r="AO51" i="1"/>
  <c r="AL51" i="1"/>
  <c r="AO50" i="1"/>
  <c r="AO49" i="1"/>
  <c r="AL49" i="1"/>
  <c r="AL48" i="1" s="1"/>
  <c r="AI49" i="1"/>
  <c r="AI48" i="1" s="1"/>
  <c r="AD49" i="1"/>
  <c r="Y49" i="1"/>
  <c r="K49" i="1"/>
  <c r="K48" i="1" s="1"/>
  <c r="AO48" i="1"/>
  <c r="AD48" i="1"/>
  <c r="Y48" i="1"/>
  <c r="AO46" i="1"/>
  <c r="AO45" i="1"/>
  <c r="AO44" i="1"/>
  <c r="AL44" i="1"/>
  <c r="AI44" i="1"/>
  <c r="AD44" i="1"/>
  <c r="Y44" i="1"/>
  <c r="K44" i="1"/>
  <c r="K43" i="1"/>
  <c r="AO42" i="1"/>
  <c r="AL42" i="1"/>
  <c r="AI42" i="1"/>
  <c r="AD42" i="1"/>
  <c r="Y42" i="1"/>
  <c r="K42" i="1"/>
  <c r="AO41" i="1"/>
  <c r="AL41" i="1"/>
  <c r="AI41" i="1"/>
  <c r="AD41" i="1"/>
  <c r="AD35" i="1" s="1"/>
  <c r="Y41" i="1"/>
  <c r="K41" i="1"/>
  <c r="AO40" i="1"/>
  <c r="AL40" i="1"/>
  <c r="AI40" i="1"/>
  <c r="AD40" i="1"/>
  <c r="Y40" i="1"/>
  <c r="AO39" i="1"/>
  <c r="AL39" i="1"/>
  <c r="AI39" i="1"/>
  <c r="AD39" i="1"/>
  <c r="Y39" i="1"/>
  <c r="K38" i="1"/>
  <c r="AO37" i="1"/>
  <c r="AL37" i="1"/>
  <c r="AL35" i="1" s="1"/>
  <c r="AI37" i="1"/>
  <c r="AI35" i="1" s="1"/>
  <c r="AD37" i="1"/>
  <c r="Y37" i="1"/>
  <c r="K37" i="1"/>
  <c r="K35" i="1" s="1"/>
  <c r="AO35" i="1"/>
  <c r="Y35" i="1"/>
  <c r="AO34" i="1"/>
  <c r="AL34" i="1"/>
  <c r="AI34" i="1"/>
  <c r="AD34" i="1"/>
  <c r="Y34" i="1"/>
  <c r="AO33" i="1"/>
  <c r="AL33" i="1"/>
  <c r="AI33" i="1"/>
  <c r="AD33" i="1"/>
  <c r="Y33" i="1"/>
  <c r="K33" i="1"/>
  <c r="AO32" i="1"/>
  <c r="AL32" i="1"/>
  <c r="AI32" i="1"/>
  <c r="AD32" i="1"/>
  <c r="Y32" i="1"/>
  <c r="K32" i="1"/>
  <c r="AO31" i="1"/>
  <c r="AL31" i="1"/>
  <c r="AI31" i="1"/>
  <c r="AD31" i="1"/>
  <c r="Y31" i="1"/>
  <c r="K31" i="1"/>
  <c r="AO30" i="1"/>
  <c r="AL30" i="1"/>
  <c r="AI30" i="1"/>
  <c r="AD30" i="1"/>
  <c r="Y30" i="1"/>
  <c r="K30" i="1"/>
  <c r="AO29" i="1"/>
  <c r="AL29" i="1"/>
  <c r="AI29" i="1"/>
  <c r="AD29" i="1"/>
  <c r="Y29" i="1"/>
  <c r="K29" i="1"/>
  <c r="AO28" i="1"/>
  <c r="AL28" i="1"/>
  <c r="AI28" i="1"/>
  <c r="AD28" i="1"/>
  <c r="Y28" i="1"/>
  <c r="K28" i="1"/>
  <c r="AO27" i="1"/>
  <c r="AL27" i="1"/>
  <c r="AI27" i="1"/>
  <c r="AD27" i="1"/>
  <c r="Y27" i="1"/>
  <c r="K27" i="1"/>
  <c r="AO26" i="1"/>
  <c r="AL26" i="1"/>
  <c r="AI26" i="1"/>
  <c r="AI24" i="1" s="1"/>
  <c r="AD26" i="1"/>
  <c r="AD24" i="1" s="1"/>
  <c r="Y26" i="1"/>
  <c r="K26" i="1"/>
  <c r="AO24" i="1"/>
  <c r="AL24" i="1"/>
  <c r="Y24" i="1"/>
  <c r="K24" i="1"/>
  <c r="AD20" i="1"/>
  <c r="Y20" i="1"/>
  <c r="K20" i="1"/>
  <c r="AO19" i="1"/>
  <c r="AL19" i="1"/>
  <c r="AI19" i="1"/>
  <c r="AD19" i="1"/>
  <c r="Y19" i="1"/>
  <c r="K19" i="1"/>
  <c r="AO18" i="1"/>
  <c r="AL18" i="1"/>
  <c r="AI18" i="1"/>
  <c r="AI10" i="1" s="1"/>
  <c r="AI65" i="1" s="1"/>
  <c r="AI66" i="1" s="1"/>
  <c r="AD18" i="1"/>
  <c r="Y18" i="1"/>
  <c r="AD16" i="1"/>
  <c r="Y16" i="1"/>
  <c r="K16" i="1"/>
  <c r="AD15" i="1"/>
  <c r="Y15" i="1"/>
  <c r="K15" i="1"/>
  <c r="AD14" i="1"/>
  <c r="Y14" i="1"/>
  <c r="K14" i="1"/>
  <c r="AO13" i="1"/>
  <c r="AO10" i="1" s="1"/>
  <c r="AO65" i="1" s="1"/>
  <c r="AO66" i="1" s="1"/>
  <c r="AL13" i="1"/>
  <c r="AI13" i="1"/>
  <c r="AD13" i="1"/>
  <c r="AD12" i="1" s="1"/>
  <c r="Y13" i="1"/>
  <c r="Y10" i="1" s="1"/>
  <c r="Y65" i="1" s="1"/>
  <c r="Y66" i="1" s="1"/>
  <c r="Y67" i="1" s="1"/>
  <c r="K13" i="1"/>
  <c r="AL12" i="1"/>
  <c r="AI12" i="1"/>
  <c r="AL10" i="1"/>
  <c r="AL65" i="1" s="1"/>
  <c r="AL66" i="1" s="1"/>
  <c r="K10" i="1"/>
  <c r="AL67" i="1" l="1"/>
  <c r="K65" i="1"/>
  <c r="AD10" i="1"/>
  <c r="AD65" i="1" s="1"/>
  <c r="AD66" i="1" s="1"/>
  <c r="AD67" i="1" s="1"/>
  <c r="Y12" i="1"/>
  <c r="AO12" i="1"/>
  <c r="AO67" i="1"/>
  <c r="AI67" i="1"/>
</calcChain>
</file>

<file path=xl/sharedStrings.xml><?xml version="1.0" encoding="utf-8"?>
<sst xmlns="http://schemas.openxmlformats.org/spreadsheetml/2006/main" count="526" uniqueCount="130">
  <si>
    <t>1.</t>
  </si>
  <si>
    <t>2.</t>
  </si>
  <si>
    <t>3.</t>
  </si>
  <si>
    <t>4.</t>
  </si>
  <si>
    <t>5.</t>
  </si>
  <si>
    <t>6.</t>
  </si>
  <si>
    <t>7.</t>
  </si>
  <si>
    <t>8.</t>
  </si>
  <si>
    <t>Összesen:</t>
  </si>
  <si>
    <t>Elszámolásból származó bevételek</t>
  </si>
  <si>
    <t>Költségvetési szervnél foglalkoztatottak bérkompenzációja (2017. évi)</t>
  </si>
  <si>
    <t>Nyári gyermekétkeztetés</t>
  </si>
  <si>
    <t>Lakossági csatornaszolgáltatás támogatás</t>
  </si>
  <si>
    <t>Szociális tüzifa támogatás</t>
  </si>
  <si>
    <t>Rendkívüli támogatás</t>
  </si>
  <si>
    <t xml:space="preserve">1. </t>
  </si>
  <si>
    <t xml:space="preserve">2. </t>
  </si>
  <si>
    <t>2068/2017.(XII.28.) Korm.határozat Belterületi utak, járdák felújítása</t>
  </si>
  <si>
    <t>Felsőörs község Önkormányzata</t>
  </si>
  <si>
    <t xml:space="preserve">3. </t>
  </si>
  <si>
    <t>II.</t>
  </si>
  <si>
    <t>Összesen</t>
  </si>
  <si>
    <t>"14. melléklet a  4/2018.(II.28.)önkormányzati rendelethez"</t>
  </si>
  <si>
    <t>2017. évi állami hozzájárulások (Ft)</t>
  </si>
  <si>
    <t>2018. évi állami hozzájárulások (Ft)</t>
  </si>
  <si>
    <t xml:space="preserve">14. melléklet a  4/2017.(III.08.)önkormányzati rendelethez </t>
  </si>
  <si>
    <t>Jogcím</t>
  </si>
  <si>
    <t>2014. évi eredeti</t>
  </si>
  <si>
    <t>2014. évi módosított</t>
  </si>
  <si>
    <t>2015. év</t>
  </si>
  <si>
    <t>Módosított ei. (2015.05.31)</t>
  </si>
  <si>
    <t>Módosított ei. (2015.08.31)</t>
  </si>
  <si>
    <t>Módosított ei. (2015.11.30)</t>
  </si>
  <si>
    <t>2016. év</t>
  </si>
  <si>
    <t>2017. év</t>
  </si>
  <si>
    <t>2018. év</t>
  </si>
  <si>
    <t>2018. év módosított előirányzat V.31.</t>
  </si>
  <si>
    <t>2018. év módosított előirányzat VIII.31.</t>
  </si>
  <si>
    <t>Mutatószám</t>
  </si>
  <si>
    <t>Fajlagos</t>
  </si>
  <si>
    <t>száma</t>
  </si>
  <si>
    <t>Megnevezése</t>
  </si>
  <si>
    <t>fő</t>
  </si>
  <si>
    <t>mérték</t>
  </si>
  <si>
    <t>Ft</t>
  </si>
  <si>
    <t>m2 / ha / km</t>
  </si>
  <si>
    <t>Ft/fő/m2/ha/km</t>
  </si>
  <si>
    <t xml:space="preserve">I. </t>
  </si>
  <si>
    <t>Helyi önkormányzatok működésének általános támogatása</t>
  </si>
  <si>
    <t>1.a</t>
  </si>
  <si>
    <t xml:space="preserve">Önkormányzati hivatal működési támogatása 12 hó   </t>
  </si>
  <si>
    <t>1.b</t>
  </si>
  <si>
    <t>Település-üzemeltetéshez kapcsolódó feladatellátás támogatása</t>
  </si>
  <si>
    <t>1.ba</t>
  </si>
  <si>
    <t>Település-üzemelt.kapcs.feladatok: zöldterület-gazdálk.kapcs.felad. (ha)</t>
  </si>
  <si>
    <t>1.bb</t>
  </si>
  <si>
    <t>Település-üzemelt.kapcs.feladatok: közvilágítás fenntartásának támogatása (km)</t>
  </si>
  <si>
    <t>1.bc</t>
  </si>
  <si>
    <t>Település-üzemelt.kapcs.feladatok: köztemető fenntartásával kapcs. feladatok  támog. (m2)</t>
  </si>
  <si>
    <t>1.bd</t>
  </si>
  <si>
    <t>Település-üzemelt.kapcs.feladatok: közutak fenntartásának  támog. (km)</t>
  </si>
  <si>
    <t>Beszámítás öszege (-1141976)</t>
  </si>
  <si>
    <t>Beszámítás öszege (0)</t>
  </si>
  <si>
    <t>1.c</t>
  </si>
  <si>
    <t>Egyéb kötelező önkormányzati feladatok támogatása</t>
  </si>
  <si>
    <t>1.d</t>
  </si>
  <si>
    <t>Lakott külterülettel kapcsolatos feladatok</t>
  </si>
  <si>
    <t>1.e</t>
  </si>
  <si>
    <t>Üdülőhelyi feladatok támogatása</t>
  </si>
  <si>
    <t>1. kieg.</t>
  </si>
  <si>
    <t>I.1 jogcímekhez kapcsolódó kiegészítés</t>
  </si>
  <si>
    <t>I.6</t>
  </si>
  <si>
    <t>Polgármesteri illetmény támogatása</t>
  </si>
  <si>
    <t xml:space="preserve"> 2015. évről áthúzódó bérkompenzáció támogatása</t>
  </si>
  <si>
    <t xml:space="preserve"> 2016. évről áthúzódó bérkompenzáció támogatása</t>
  </si>
  <si>
    <t xml:space="preserve"> 2017. évről áthúzódó bérkompenzáció támogatása</t>
  </si>
  <si>
    <t>Települési önkormányzatok egyes köznevelési feladatainak támogatása</t>
  </si>
  <si>
    <t>Óvodapedagógusok, és az óvodapedag. nevelő munkáját közvetl.segítők bértámogatása</t>
  </si>
  <si>
    <t>Óvodapedagógusok  átlagbérének és közterheinek támogatása 8 hó</t>
  </si>
  <si>
    <t>Óvodapedagógusok  átlagbérének és közterheinek támogatása 4 hó</t>
  </si>
  <si>
    <t xml:space="preserve">Óvodapedagógusok  átlagbérének és közterheinek elismert pótlólagos támogatása </t>
  </si>
  <si>
    <t>Óvodapedagógusok nevelő munkáját közvetlenül segítők bérének és közterheinek támogatása 8 hó</t>
  </si>
  <si>
    <t>Óvodapedagógusok nevelő munkáját közvetlenül segítők bérének és közterheinek támogatása 4 hó</t>
  </si>
  <si>
    <t>Óvodaműködtetési támogatás  8 hó</t>
  </si>
  <si>
    <t>Óvodaműködtetési támogatás  4 hó</t>
  </si>
  <si>
    <t>Pedagógus II. kategóriába sorolt óvodapedagógusok kiegészítő támogatása 2014.</t>
  </si>
  <si>
    <t>5.a</t>
  </si>
  <si>
    <t>Pedagógus II. kategóriába sorolt óvodapedagógusok kiegészítő támogatása 2015. dec.31-ig</t>
  </si>
  <si>
    <t>Pedagógus II. kategóriába sorolt óvodapedagógusok kiegészítő támogatása 2016. dec.31-ig</t>
  </si>
  <si>
    <t>Pedagógus II. kategóriába sorolt óvodapedagógusok kiegészítő támogatása 2015.</t>
  </si>
  <si>
    <t>5.b.</t>
  </si>
  <si>
    <t>Pedagógus II. kategóriába sorolt óvodapedagógusok kiegészítő támogatása 2016.</t>
  </si>
  <si>
    <t>Pedagógus II. kategóriába sorolt óvodapedagógusok kiegészítő támogatása 2017.</t>
  </si>
  <si>
    <t>III.</t>
  </si>
  <si>
    <t>Települési önkormányzatok szociális és gyermekjóléti feladatainak támogatása</t>
  </si>
  <si>
    <t>Pénzbeli szociális ellátások kiegészítése</t>
  </si>
  <si>
    <t>Települési önkormányzatok szociális feladatainak támogatása</t>
  </si>
  <si>
    <t>Szociális és gyermekjóléti feladatok támogatása</t>
  </si>
  <si>
    <t>3.a</t>
  </si>
  <si>
    <t xml:space="preserve"> -szoc.és gyermekj.alapsz.ált.feladatai 70.000 főig családsegítés</t>
  </si>
  <si>
    <t xml:space="preserve"> -szoc.és gyermekj.alapsz.ált.feladatai 70.000 főig gyermekjóléti szolg.</t>
  </si>
  <si>
    <t>3.c</t>
  </si>
  <si>
    <t xml:space="preserve">Szociális étkeztetés </t>
  </si>
  <si>
    <t>3.e</t>
  </si>
  <si>
    <t>Falugondnoki szolgálat (szolgálat)</t>
  </si>
  <si>
    <t>3.m</t>
  </si>
  <si>
    <t>Kistelepülések szociális feladatainak támogatása</t>
  </si>
  <si>
    <t>gyermekétkeztetés támogatás elismert dolgozók bértámogatása</t>
  </si>
  <si>
    <t>Gyermekétkeztetés üzemeltetési támogatás</t>
  </si>
  <si>
    <t>Szociális ágazati pótlék</t>
  </si>
  <si>
    <t>IV.</t>
  </si>
  <si>
    <t>Települési önkormányzatok kulturális feladatainak támogatása</t>
  </si>
  <si>
    <t>1.d.</t>
  </si>
  <si>
    <t>Települési önkormányz.támogatása a nyilv. könyvtári ellátási és a közműv.feledatokhoz.</t>
  </si>
  <si>
    <t>Kulturális pótlék</t>
  </si>
  <si>
    <t>Kiegészítő támogatások</t>
  </si>
  <si>
    <t>Költségvetési szervnél foglalkoztatottak bérkompenzációja (2015. évi)</t>
  </si>
  <si>
    <t>Elszámolásból származó bevételek (előző évi állami támogatás elszámolása)</t>
  </si>
  <si>
    <t>2016.évi MÁK ellenőrzés póttámogatás</t>
  </si>
  <si>
    <t>Kiegészítő támogatások (felhalmozási célú)</t>
  </si>
  <si>
    <t>Közművelődési érdekeltségnövelő támogatás (felhalmozási célú)</t>
  </si>
  <si>
    <t>1717/2017.(X.3.) Korm.határozat</t>
  </si>
  <si>
    <t>Önkormányzat központi állami támogatásai:</t>
  </si>
  <si>
    <t xml:space="preserve"> összesen</t>
  </si>
  <si>
    <t>költségvetési tv. 2. sz. melléklete sz</t>
  </si>
  <si>
    <t>működési célú támogatás</t>
  </si>
  <si>
    <t>felhalmozási célú támogatás</t>
  </si>
  <si>
    <t>kiegészítő támogatás</t>
  </si>
  <si>
    <t>elszámolásból származó bevételek</t>
  </si>
  <si>
    <t>14. melléklet a  14/2018.(IX.25.)önkormányzati rendelethez, hatályos 2018. szeptember 26-tól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</si>
</sst>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F_t_-;\-* #,##0.00\ _F_t_-;_-* &quot;-&quot;??\ _F_t_-;_-@_-"/>
    <numFmt numFmtId="164" formatCode="#,##0.0"/>
    <numFmt numFmtId="165" formatCode="_-* #,##0\ _F_t_-;\-* #,##0\ _F_t_-;_-* &quot;-&quot;??\ _F_t_-;_-@_-"/>
    <numFmt numFmtId="166" formatCode="0.0"/>
    <numFmt numFmtId="167" formatCode="#,##0_ ;\-#,##0\ "/>
    <numFmt numFmtId="168" formatCode="#\ ##0\ ##0"/>
  </numFmts>
  <fonts count="13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sz val="10"/>
      <name val="Times New Roman"/>
      <family val="1"/>
      <charset val="238"/>
    </font>
    <font>
      <b/>
      <i/>
      <sz val="9"/>
      <name val="Arial"/>
      <family val="2"/>
      <charset val="238"/>
    </font>
    <font>
      <sz val="9"/>
      <color indexed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72">
    <xf numFmtId="0" fontId="0" fillId="0" borderId="0" xfId="0"/>
    <xf numFmtId="0" fontId="0" fillId="0" borderId="0" xfId="0" applyBorder="1"/>
    <xf numFmtId="0" fontId="8" fillId="0" borderId="0" xfId="0" applyFont="1"/>
    <xf numFmtId="0" fontId="9" fillId="0" borderId="0" xfId="1" applyFont="1" applyBorder="1" applyAlignment="1">
      <alignment wrapText="1"/>
    </xf>
    <xf numFmtId="0" fontId="6" fillId="0" borderId="0" xfId="6" applyFont="1" applyFill="1" applyBorder="1" applyAlignment="1">
      <alignment wrapText="1"/>
    </xf>
    <xf numFmtId="0" fontId="3" fillId="0" borderId="26" xfId="6" applyFont="1" applyFill="1" applyBorder="1" applyAlignment="1">
      <alignment horizontal="centerContinuous" vertical="center"/>
    </xf>
    <xf numFmtId="0" fontId="3" fillId="0" borderId="8" xfId="6" applyFont="1" applyFill="1" applyBorder="1" applyAlignment="1">
      <alignment horizontal="centerContinuous" vertical="center"/>
    </xf>
    <xf numFmtId="0" fontId="3" fillId="0" borderId="16" xfId="6" applyFont="1" applyFill="1" applyBorder="1" applyAlignment="1">
      <alignment horizontal="centerContinuous"/>
    </xf>
    <xf numFmtId="0" fontId="3" fillId="0" borderId="1" xfId="6" applyFont="1" applyFill="1" applyBorder="1" applyAlignment="1">
      <alignment horizontal="centerContinuous"/>
    </xf>
    <xf numFmtId="0" fontId="3" fillId="0" borderId="18" xfId="6" applyFont="1" applyFill="1" applyBorder="1" applyAlignment="1">
      <alignment horizontal="centerContinuous"/>
    </xf>
    <xf numFmtId="0" fontId="2" fillId="0" borderId="16" xfId="6" applyFont="1" applyBorder="1" applyAlignment="1">
      <alignment horizontal="centerContinuous" vertical="center" wrapText="1"/>
    </xf>
    <xf numFmtId="0" fontId="2" fillId="0" borderId="1" xfId="6" applyFont="1" applyBorder="1" applyAlignment="1">
      <alignment horizontal="centerContinuous" vertical="center" wrapText="1"/>
    </xf>
    <xf numFmtId="0" fontId="2" fillId="0" borderId="18" xfId="6" applyFont="1" applyBorder="1" applyAlignment="1">
      <alignment horizontal="centerContinuous" vertical="center" wrapText="1"/>
    </xf>
    <xf numFmtId="0" fontId="3" fillId="0" borderId="16" xfId="6" applyFont="1" applyFill="1" applyBorder="1" applyAlignment="1">
      <alignment horizontal="centerContinuous" vertical="center"/>
    </xf>
    <xf numFmtId="0" fontId="3" fillId="0" borderId="18" xfId="6" applyFont="1" applyFill="1" applyBorder="1" applyAlignment="1">
      <alignment horizontal="centerContinuous" vertical="center"/>
    </xf>
    <xf numFmtId="0" fontId="3" fillId="0" borderId="21" xfId="6" applyFont="1" applyFill="1" applyBorder="1" applyAlignment="1">
      <alignment horizontal="center"/>
    </xf>
    <xf numFmtId="0" fontId="3" fillId="0" borderId="2" xfId="6" applyFont="1" applyFill="1" applyBorder="1" applyAlignment="1">
      <alignment horizontal="center"/>
    </xf>
    <xf numFmtId="0" fontId="3" fillId="0" borderId="10" xfId="6" applyFont="1" applyFill="1" applyBorder="1" applyAlignment="1">
      <alignment horizontal="center"/>
    </xf>
    <xf numFmtId="0" fontId="3" fillId="0" borderId="22" xfId="6" applyFont="1" applyBorder="1" applyAlignment="1">
      <alignment horizontal="center"/>
    </xf>
    <xf numFmtId="0" fontId="3" fillId="0" borderId="2" xfId="6" applyFont="1" applyBorder="1" applyAlignment="1">
      <alignment horizontal="center"/>
    </xf>
    <xf numFmtId="3" fontId="3" fillId="0" borderId="10" xfId="6" applyNumberFormat="1" applyFont="1" applyBorder="1" applyAlignment="1">
      <alignment horizontal="center"/>
    </xf>
    <xf numFmtId="49" fontId="3" fillId="0" borderId="2" xfId="6" applyNumberFormat="1" applyFont="1" applyFill="1" applyBorder="1" applyAlignment="1">
      <alignment horizontal="centerContinuous"/>
    </xf>
    <xf numFmtId="0" fontId="3" fillId="0" borderId="2" xfId="6" applyFont="1" applyFill="1" applyBorder="1" applyAlignment="1">
      <alignment horizontal="centerContinuous" vertical="center"/>
    </xf>
    <xf numFmtId="0" fontId="3" fillId="0" borderId="26" xfId="6" applyFont="1" applyFill="1" applyBorder="1" applyAlignment="1">
      <alignment horizontal="center"/>
    </xf>
    <xf numFmtId="0" fontId="3" fillId="0" borderId="7" xfId="6" applyFont="1" applyFill="1" applyBorder="1" applyAlignment="1">
      <alignment horizontal="center"/>
    </xf>
    <xf numFmtId="0" fontId="3" fillId="0" borderId="8" xfId="6" applyFont="1" applyFill="1" applyBorder="1" applyAlignment="1">
      <alignment horizontal="center"/>
    </xf>
    <xf numFmtId="0" fontId="3" fillId="0" borderId="0" xfId="6" applyFont="1" applyBorder="1" applyAlignment="1">
      <alignment horizontal="center"/>
    </xf>
    <xf numFmtId="0" fontId="3" fillId="0" borderId="7" xfId="6" applyFont="1" applyBorder="1" applyAlignment="1">
      <alignment horizontal="center"/>
    </xf>
    <xf numFmtId="3" fontId="3" fillId="0" borderId="8" xfId="6" applyNumberFormat="1" applyFont="1" applyBorder="1" applyAlignment="1">
      <alignment horizontal="center"/>
    </xf>
    <xf numFmtId="0" fontId="3" fillId="0" borderId="10" xfId="6" applyFont="1" applyFill="1" applyBorder="1" applyAlignment="1">
      <alignment horizontal="centerContinuous" vertical="center"/>
    </xf>
    <xf numFmtId="49" fontId="3" fillId="0" borderId="3" xfId="6" applyNumberFormat="1" applyFont="1" applyFill="1" applyBorder="1" applyAlignment="1">
      <alignment horizontal="centerContinuous"/>
    </xf>
    <xf numFmtId="0" fontId="3" fillId="0" borderId="3" xfId="6" applyFont="1" applyFill="1" applyBorder="1" applyAlignment="1">
      <alignment horizontal="centerContinuous" vertical="center"/>
    </xf>
    <xf numFmtId="0" fontId="3" fillId="0" borderId="16" xfId="6" applyFont="1" applyFill="1" applyBorder="1" applyAlignment="1">
      <alignment horizontal="center"/>
    </xf>
    <xf numFmtId="0" fontId="3" fillId="0" borderId="3" xfId="6" applyFont="1" applyFill="1" applyBorder="1" applyAlignment="1">
      <alignment horizontal="center"/>
    </xf>
    <xf numFmtId="0" fontId="1" fillId="0" borderId="18" xfId="6" applyFont="1" applyFill="1" applyBorder="1"/>
    <xf numFmtId="0" fontId="1" fillId="0" borderId="8" xfId="6" applyFont="1" applyFill="1" applyBorder="1"/>
    <xf numFmtId="3" fontId="1" fillId="0" borderId="8" xfId="6" applyNumberFormat="1" applyFont="1" applyBorder="1"/>
    <xf numFmtId="3" fontId="1" fillId="0" borderId="3" xfId="6" applyNumberFormat="1" applyFont="1" applyBorder="1"/>
    <xf numFmtId="3" fontId="1" fillId="0" borderId="0" xfId="6" applyNumberFormat="1" applyFont="1" applyBorder="1"/>
    <xf numFmtId="49" fontId="3" fillId="0" borderId="26" xfId="6" applyNumberFormat="1" applyFont="1" applyFill="1" applyBorder="1" applyAlignment="1">
      <alignment horizontal="center"/>
    </xf>
    <xf numFmtId="49" fontId="3" fillId="0" borderId="4" xfId="6" applyNumberFormat="1" applyFont="1" applyFill="1" applyBorder="1" applyAlignment="1">
      <alignment horizontal="center"/>
    </xf>
    <xf numFmtId="49" fontId="3" fillId="0" borderId="9" xfId="6" applyNumberFormat="1" applyFont="1" applyFill="1" applyBorder="1" applyAlignment="1">
      <alignment horizontal="center"/>
    </xf>
    <xf numFmtId="49" fontId="1" fillId="0" borderId="25" xfId="6" applyNumberFormat="1" applyFont="1" applyFill="1" applyBorder="1" applyAlignment="1">
      <alignment horizontal="center"/>
    </xf>
    <xf numFmtId="0" fontId="3" fillId="0" borderId="11" xfId="6" applyFont="1" applyFill="1" applyBorder="1" applyAlignment="1">
      <alignment horizontal="left"/>
    </xf>
    <xf numFmtId="0" fontId="3" fillId="0" borderId="55" xfId="6" applyFont="1" applyFill="1" applyBorder="1" applyAlignment="1">
      <alignment horizontal="center"/>
    </xf>
    <xf numFmtId="0" fontId="3" fillId="0" borderId="11" xfId="6" applyFont="1" applyFill="1" applyBorder="1" applyAlignment="1">
      <alignment horizontal="center"/>
    </xf>
    <xf numFmtId="3" fontId="2" fillId="0" borderId="11" xfId="6" applyNumberFormat="1" applyFont="1" applyFill="1" applyBorder="1" applyAlignment="1">
      <alignment horizontal="center"/>
    </xf>
    <xf numFmtId="0" fontId="3" fillId="0" borderId="25" xfId="6" applyFont="1" applyFill="1" applyBorder="1" applyAlignment="1">
      <alignment horizontal="center"/>
    </xf>
    <xf numFmtId="3" fontId="3" fillId="0" borderId="25" xfId="6" applyNumberFormat="1" applyFont="1" applyFill="1" applyBorder="1"/>
    <xf numFmtId="3" fontId="3" fillId="0" borderId="43" xfId="6" applyNumberFormat="1" applyFont="1" applyFill="1" applyBorder="1"/>
    <xf numFmtId="3" fontId="3" fillId="0" borderId="44" xfId="6" applyNumberFormat="1" applyFont="1" applyFill="1" applyBorder="1"/>
    <xf numFmtId="3" fontId="2" fillId="0" borderId="53" xfId="6" applyNumberFormat="1" applyFont="1" applyFill="1" applyBorder="1"/>
    <xf numFmtId="3" fontId="2" fillId="0" borderId="45" xfId="6" applyNumberFormat="1" applyFont="1" applyFill="1" applyBorder="1"/>
    <xf numFmtId="49" fontId="1" fillId="0" borderId="11" xfId="6" applyNumberFormat="1" applyFont="1" applyFill="1" applyBorder="1" applyAlignment="1">
      <alignment horizontal="center"/>
    </xf>
    <xf numFmtId="0" fontId="3" fillId="0" borderId="60" xfId="6" applyFont="1" applyFill="1" applyBorder="1" applyAlignment="1">
      <alignment horizontal="left"/>
    </xf>
    <xf numFmtId="3" fontId="3" fillId="0" borderId="56" xfId="6" applyNumberFormat="1" applyFont="1" applyFill="1" applyBorder="1"/>
    <xf numFmtId="3" fontId="3" fillId="0" borderId="57" xfId="6" applyNumberFormat="1" applyFont="1" applyFill="1" applyBorder="1"/>
    <xf numFmtId="3" fontId="2" fillId="0" borderId="28" xfId="6" applyNumberFormat="1" applyFont="1" applyFill="1" applyBorder="1"/>
    <xf numFmtId="49" fontId="1" fillId="0" borderId="19" xfId="6" applyNumberFormat="1" applyFont="1" applyFill="1" applyBorder="1" applyAlignment="1">
      <alignment horizontal="center"/>
    </xf>
    <xf numFmtId="0" fontId="1" fillId="0" borderId="13" xfId="6" applyFont="1" applyFill="1" applyBorder="1"/>
    <xf numFmtId="4" fontId="1" fillId="0" borderId="41" xfId="6" applyNumberFormat="1" applyFont="1" applyFill="1" applyBorder="1"/>
    <xf numFmtId="3" fontId="1" fillId="0" borderId="13" xfId="7" applyNumberFormat="1" applyFont="1" applyFill="1" applyBorder="1"/>
    <xf numFmtId="3" fontId="1" fillId="0" borderId="13" xfId="6" applyNumberFormat="1" applyFont="1" applyFill="1" applyBorder="1"/>
    <xf numFmtId="3" fontId="1" fillId="0" borderId="19" xfId="7" applyNumberFormat="1" applyFont="1" applyFill="1" applyBorder="1"/>
    <xf numFmtId="3" fontId="1" fillId="0" borderId="19" xfId="6" applyNumberFormat="1" applyFont="1" applyFill="1" applyBorder="1"/>
    <xf numFmtId="3" fontId="1" fillId="0" borderId="39" xfId="6" applyNumberFormat="1" applyFont="1" applyFill="1" applyBorder="1"/>
    <xf numFmtId="3" fontId="1" fillId="0" borderId="31" xfId="6" applyNumberFormat="1" applyFont="1" applyFill="1" applyBorder="1"/>
    <xf numFmtId="3" fontId="1" fillId="0" borderId="15" xfId="6" applyNumberFormat="1" applyFont="1" applyFill="1" applyBorder="1"/>
    <xf numFmtId="3" fontId="1" fillId="0" borderId="30" xfId="6" applyNumberFormat="1" applyFont="1" applyFill="1" applyBorder="1"/>
    <xf numFmtId="49" fontId="1" fillId="0" borderId="13" xfId="6" applyNumberFormat="1" applyFont="1" applyFill="1" applyBorder="1" applyAlignment="1">
      <alignment horizontal="center"/>
    </xf>
    <xf numFmtId="0" fontId="1" fillId="0" borderId="14" xfId="6" applyFont="1" applyFill="1" applyBorder="1"/>
    <xf numFmtId="3" fontId="6" fillId="0" borderId="30" xfId="8" applyNumberFormat="1" applyBorder="1"/>
    <xf numFmtId="3" fontId="6" fillId="0" borderId="30" xfId="8" applyNumberFormat="1" applyFont="1" applyBorder="1"/>
    <xf numFmtId="164" fontId="1" fillId="0" borderId="41" xfId="6" applyNumberFormat="1" applyFont="1" applyFill="1" applyBorder="1"/>
    <xf numFmtId="4" fontId="1" fillId="0" borderId="39" xfId="6" applyNumberFormat="1" applyFont="1" applyFill="1" applyBorder="1"/>
    <xf numFmtId="3" fontId="1" fillId="3" borderId="19" xfId="7" applyNumberFormat="1" applyFont="1" applyFill="1" applyBorder="1"/>
    <xf numFmtId="164" fontId="1" fillId="0" borderId="39" xfId="6" applyNumberFormat="1" applyFont="1" applyFill="1" applyBorder="1"/>
    <xf numFmtId="3" fontId="1" fillId="0" borderId="41" xfId="6" applyNumberFormat="1" applyFont="1" applyFill="1" applyBorder="1"/>
    <xf numFmtId="164" fontId="1" fillId="0" borderId="13" xfId="7" applyNumberFormat="1" applyFont="1" applyFill="1" applyBorder="1"/>
    <xf numFmtId="164" fontId="1" fillId="0" borderId="19" xfId="7" applyNumberFormat="1" applyFont="1" applyFill="1" applyBorder="1"/>
    <xf numFmtId="3" fontId="1" fillId="0" borderId="39" xfId="7" applyNumberFormat="1" applyFont="1" applyFill="1" applyBorder="1"/>
    <xf numFmtId="3" fontId="1" fillId="0" borderId="31" xfId="7" applyNumberFormat="1" applyFont="1" applyFill="1" applyBorder="1"/>
    <xf numFmtId="4" fontId="1" fillId="0" borderId="31" xfId="7" applyNumberFormat="1" applyFont="1" applyFill="1" applyBorder="1"/>
    <xf numFmtId="3" fontId="1" fillId="0" borderId="30" xfId="7" applyNumberFormat="1" applyFont="1" applyFill="1" applyBorder="1"/>
    <xf numFmtId="0" fontId="1" fillId="0" borderId="0" xfId="6" applyFont="1" applyFill="1" applyBorder="1"/>
    <xf numFmtId="0" fontId="1" fillId="0" borderId="0" xfId="6" applyFont="1" applyFill="1" applyAlignment="1">
      <alignment horizontal="justify"/>
    </xf>
    <xf numFmtId="0" fontId="3" fillId="0" borderId="13" xfId="6" applyFont="1" applyFill="1" applyBorder="1"/>
    <xf numFmtId="165" fontId="2" fillId="0" borderId="13" xfId="9" applyNumberFormat="1" applyFont="1" applyFill="1" applyBorder="1" applyAlignment="1"/>
    <xf numFmtId="3" fontId="2" fillId="0" borderId="19" xfId="6" applyNumberFormat="1" applyFont="1" applyFill="1" applyBorder="1"/>
    <xf numFmtId="3" fontId="2" fillId="0" borderId="39" xfId="6" applyNumberFormat="1" applyFont="1" applyFill="1" applyBorder="1"/>
    <xf numFmtId="3" fontId="2" fillId="0" borderId="31" xfId="6" applyNumberFormat="1" applyFont="1" applyFill="1" applyBorder="1"/>
    <xf numFmtId="3" fontId="2" fillId="0" borderId="15" xfId="6" applyNumberFormat="1" applyFont="1" applyFill="1" applyBorder="1"/>
    <xf numFmtId="3" fontId="2" fillId="0" borderId="30" xfId="6" applyNumberFormat="1" applyFont="1" applyFill="1" applyBorder="1"/>
    <xf numFmtId="0" fontId="3" fillId="0" borderId="14" xfId="6" applyFont="1" applyFill="1" applyBorder="1"/>
    <xf numFmtId="166" fontId="1" fillId="0" borderId="41" xfId="6" applyNumberFormat="1" applyFont="1" applyFill="1" applyBorder="1"/>
    <xf numFmtId="164" fontId="1" fillId="3" borderId="19" xfId="7" applyNumberFormat="1" applyFont="1" applyFill="1" applyBorder="1"/>
    <xf numFmtId="165" fontId="2" fillId="0" borderId="7" xfId="9" applyNumberFormat="1" applyFont="1" applyFill="1" applyBorder="1"/>
    <xf numFmtId="165" fontId="2" fillId="0" borderId="13" xfId="9" applyNumberFormat="1" applyFont="1" applyFill="1" applyBorder="1"/>
    <xf numFmtId="165" fontId="2" fillId="0" borderId="26" xfId="9" applyNumberFormat="1" applyFont="1" applyFill="1" applyBorder="1"/>
    <xf numFmtId="165" fontId="2" fillId="0" borderId="39" xfId="9" applyNumberFormat="1" applyFont="1" applyFill="1" applyBorder="1"/>
    <xf numFmtId="165" fontId="2" fillId="0" borderId="31" xfId="9" applyNumberFormat="1" applyFont="1" applyFill="1" applyBorder="1"/>
    <xf numFmtId="167" fontId="2" fillId="0" borderId="15" xfId="9" applyNumberFormat="1" applyFont="1" applyFill="1" applyBorder="1" applyAlignment="1">
      <alignment horizontal="right"/>
    </xf>
    <xf numFmtId="167" fontId="2" fillId="0" borderId="30" xfId="9" applyNumberFormat="1" applyFont="1" applyFill="1" applyBorder="1" applyAlignment="1">
      <alignment horizontal="right"/>
    </xf>
    <xf numFmtId="165" fontId="10" fillId="0" borderId="45" xfId="10" applyNumberFormat="1" applyFont="1" applyFill="1" applyBorder="1"/>
    <xf numFmtId="165" fontId="10" fillId="0" borderId="12" xfId="10" applyNumberFormat="1" applyFont="1" applyFill="1" applyBorder="1"/>
    <xf numFmtId="165" fontId="10" fillId="0" borderId="52" xfId="10" applyNumberFormat="1" applyFont="1" applyFill="1" applyBorder="1"/>
    <xf numFmtId="3" fontId="1" fillId="0" borderId="7" xfId="6" applyNumberFormat="1" applyFont="1" applyFill="1" applyBorder="1"/>
    <xf numFmtId="165" fontId="6" fillId="0" borderId="7" xfId="9" applyNumberFormat="1" applyFont="1" applyFill="1" applyBorder="1" applyAlignment="1">
      <alignment horizontal="right"/>
    </xf>
    <xf numFmtId="3" fontId="6" fillId="0" borderId="19" xfId="6" applyNumberFormat="1" applyFont="1" applyFill="1" applyBorder="1" applyAlignment="1">
      <alignment horizontal="center"/>
    </xf>
    <xf numFmtId="3" fontId="6" fillId="0" borderId="39" xfId="6" applyNumberFormat="1" applyFont="1" applyFill="1" applyBorder="1" applyAlignment="1">
      <alignment horizontal="center"/>
    </xf>
    <xf numFmtId="3" fontId="6" fillId="0" borderId="31" xfId="6" applyNumberFormat="1" applyFont="1" applyFill="1" applyBorder="1" applyAlignment="1">
      <alignment horizontal="center"/>
    </xf>
    <xf numFmtId="3" fontId="6" fillId="0" borderId="30" xfId="6" applyNumberFormat="1" applyFont="1" applyFill="1" applyBorder="1" applyAlignment="1">
      <alignment horizontal="center"/>
    </xf>
    <xf numFmtId="0" fontId="1" fillId="0" borderId="13" xfId="1" applyFont="1" applyFill="1" applyBorder="1" applyAlignment="1">
      <alignment wrapText="1"/>
    </xf>
    <xf numFmtId="165" fontId="1" fillId="0" borderId="30" xfId="10" applyNumberFormat="1" applyFont="1" applyBorder="1"/>
    <xf numFmtId="165" fontId="1" fillId="0" borderId="14" xfId="10" applyNumberFormat="1" applyFont="1" applyBorder="1"/>
    <xf numFmtId="0" fontId="1" fillId="0" borderId="14" xfId="1" applyFont="1" applyFill="1" applyBorder="1" applyAlignment="1">
      <alignment wrapText="1"/>
    </xf>
    <xf numFmtId="165" fontId="1" fillId="0" borderId="41" xfId="10" applyNumberFormat="1" applyFont="1" applyFill="1" applyBorder="1"/>
    <xf numFmtId="3" fontId="5" fillId="0" borderId="30" xfId="6" applyNumberFormat="1" applyFont="1" applyFill="1" applyBorder="1"/>
    <xf numFmtId="49" fontId="11" fillId="0" borderId="19" xfId="6" applyNumberFormat="1" applyFont="1" applyFill="1" applyBorder="1"/>
    <xf numFmtId="0" fontId="11" fillId="0" borderId="13" xfId="6" applyFont="1" applyFill="1" applyBorder="1"/>
    <xf numFmtId="49" fontId="11" fillId="0" borderId="13" xfId="6" applyNumberFormat="1" applyFont="1" applyFill="1" applyBorder="1"/>
    <xf numFmtId="0" fontId="11" fillId="0" borderId="14" xfId="6" applyFont="1" applyFill="1" applyBorder="1"/>
    <xf numFmtId="0" fontId="1" fillId="0" borderId="20" xfId="6" applyFont="1" applyFill="1" applyBorder="1"/>
    <xf numFmtId="0" fontId="1" fillId="0" borderId="24" xfId="6" applyFont="1" applyFill="1" applyBorder="1"/>
    <xf numFmtId="49" fontId="1" fillId="0" borderId="19" xfId="6" applyNumberFormat="1" applyFont="1" applyFill="1" applyBorder="1"/>
    <xf numFmtId="165" fontId="2" fillId="0" borderId="15" xfId="9" applyNumberFormat="1" applyFont="1" applyFill="1" applyBorder="1"/>
    <xf numFmtId="165" fontId="2" fillId="0" borderId="30" xfId="9" applyNumberFormat="1" applyFont="1" applyFill="1" applyBorder="1"/>
    <xf numFmtId="49" fontId="1" fillId="0" borderId="13" xfId="6" applyNumberFormat="1" applyFont="1" applyFill="1" applyBorder="1"/>
    <xf numFmtId="3" fontId="1" fillId="4" borderId="41" xfId="6" applyNumberFormat="1" applyFont="1" applyFill="1" applyBorder="1"/>
    <xf numFmtId="3" fontId="1" fillId="4" borderId="13" xfId="6" applyNumberFormat="1" applyFont="1" applyFill="1" applyBorder="1"/>
    <xf numFmtId="165" fontId="2" fillId="4" borderId="13" xfId="9" applyNumberFormat="1" applyFont="1" applyFill="1" applyBorder="1"/>
    <xf numFmtId="165" fontId="2" fillId="4" borderId="41" xfId="9" applyNumberFormat="1" applyFont="1" applyFill="1" applyBorder="1"/>
    <xf numFmtId="165" fontId="2" fillId="4" borderId="19" xfId="9" applyNumberFormat="1" applyFont="1" applyFill="1" applyBorder="1"/>
    <xf numFmtId="3" fontId="1" fillId="4" borderId="19" xfId="7" applyNumberFormat="1" applyFont="1" applyFill="1" applyBorder="1"/>
    <xf numFmtId="3" fontId="2" fillId="0" borderId="15" xfId="7" applyNumberFormat="1" applyFont="1" applyFill="1" applyBorder="1"/>
    <xf numFmtId="3" fontId="2" fillId="0" borderId="30" xfId="7" applyNumberFormat="1" applyFont="1" applyFill="1" applyBorder="1"/>
    <xf numFmtId="165" fontId="2" fillId="0" borderId="0" xfId="9" applyNumberFormat="1" applyFont="1" applyFill="1" applyBorder="1"/>
    <xf numFmtId="3" fontId="1" fillId="0" borderId="15" xfId="7" applyNumberFormat="1" applyFont="1" applyFill="1" applyBorder="1"/>
    <xf numFmtId="3" fontId="5" fillId="0" borderId="39" xfId="7" applyNumberFormat="1" applyFont="1" applyFill="1" applyBorder="1"/>
    <xf numFmtId="3" fontId="5" fillId="0" borderId="31" xfId="7" applyNumberFormat="1" applyFont="1" applyFill="1" applyBorder="1"/>
    <xf numFmtId="3" fontId="1" fillId="0" borderId="47" xfId="7" applyNumberFormat="1" applyFont="1" applyFill="1" applyBorder="1"/>
    <xf numFmtId="49" fontId="1" fillId="0" borderId="23" xfId="6" applyNumberFormat="1" applyFont="1" applyFill="1" applyBorder="1"/>
    <xf numFmtId="3" fontId="1" fillId="0" borderId="48" xfId="6" applyNumberFormat="1" applyFont="1" applyFill="1" applyBorder="1"/>
    <xf numFmtId="3" fontId="1" fillId="0" borderId="20" xfId="6" applyNumberFormat="1" applyFont="1" applyFill="1" applyBorder="1"/>
    <xf numFmtId="3" fontId="1" fillId="0" borderId="23" xfId="7" applyNumberFormat="1" applyFont="1" applyFill="1" applyBorder="1"/>
    <xf numFmtId="3" fontId="1" fillId="0" borderId="42" xfId="7" applyNumberFormat="1" applyFont="1" applyFill="1" applyBorder="1"/>
    <xf numFmtId="3" fontId="1" fillId="0" borderId="40" xfId="7" applyNumberFormat="1" applyFont="1" applyFill="1" applyBorder="1"/>
    <xf numFmtId="3" fontId="1" fillId="0" borderId="46" xfId="7" applyNumberFormat="1" applyFont="1" applyFill="1" applyBorder="1"/>
    <xf numFmtId="49" fontId="1" fillId="0" borderId="20" xfId="6" applyNumberFormat="1" applyFont="1" applyFill="1" applyBorder="1"/>
    <xf numFmtId="3" fontId="5" fillId="0" borderId="42" xfId="7" applyNumberFormat="1" applyFont="1" applyFill="1" applyBorder="1"/>
    <xf numFmtId="3" fontId="5" fillId="0" borderId="40" xfId="7" applyNumberFormat="1" applyFont="1" applyFill="1" applyBorder="1"/>
    <xf numFmtId="3" fontId="5" fillId="0" borderId="47" xfId="7" applyNumberFormat="1" applyFont="1" applyFill="1" applyBorder="1"/>
    <xf numFmtId="3" fontId="3" fillId="0" borderId="47" xfId="7" applyNumberFormat="1" applyFont="1" applyFill="1" applyBorder="1"/>
    <xf numFmtId="3" fontId="3" fillId="0" borderId="46" xfId="7" applyNumberFormat="1" applyFont="1" applyFill="1" applyBorder="1"/>
    <xf numFmtId="3" fontId="3" fillId="0" borderId="31" xfId="7" applyNumberFormat="1" applyFont="1" applyFill="1" applyBorder="1"/>
    <xf numFmtId="3" fontId="3" fillId="0" borderId="24" xfId="7" applyNumberFormat="1" applyFont="1" applyFill="1" applyBorder="1"/>
    <xf numFmtId="3" fontId="1" fillId="0" borderId="24" xfId="7" applyNumberFormat="1" applyFont="1" applyFill="1" applyBorder="1"/>
    <xf numFmtId="0" fontId="6" fillId="0" borderId="13" xfId="6" applyFont="1" applyFill="1" applyBorder="1"/>
    <xf numFmtId="0" fontId="6" fillId="0" borderId="14" xfId="6" applyFont="1" applyFill="1" applyBorder="1"/>
    <xf numFmtId="0" fontId="1" fillId="0" borderId="17" xfId="6" applyFont="1" applyFill="1" applyBorder="1"/>
    <xf numFmtId="3" fontId="1" fillId="0" borderId="50" xfId="6" applyNumberFormat="1" applyFont="1" applyFill="1" applyBorder="1"/>
    <xf numFmtId="3" fontId="1" fillId="0" borderId="17" xfId="7" applyNumberFormat="1" applyFont="1" applyFill="1" applyBorder="1"/>
    <xf numFmtId="3" fontId="1" fillId="0" borderId="17" xfId="6" applyNumberFormat="1" applyFont="1" applyFill="1" applyBorder="1"/>
    <xf numFmtId="0" fontId="1" fillId="0" borderId="48" xfId="6" applyFont="1" applyFill="1" applyBorder="1" applyAlignment="1">
      <alignment horizontal="right"/>
    </xf>
    <xf numFmtId="0" fontId="1" fillId="0" borderId="23" xfId="6" applyFont="1" applyFill="1" applyBorder="1"/>
    <xf numFmtId="0" fontId="1" fillId="0" borderId="49" xfId="6" applyFont="1" applyFill="1" applyBorder="1"/>
    <xf numFmtId="0" fontId="1" fillId="0" borderId="34" xfId="6" applyFont="1" applyFill="1" applyBorder="1"/>
    <xf numFmtId="0" fontId="1" fillId="0" borderId="54" xfId="6" applyFont="1" applyFill="1" applyBorder="1"/>
    <xf numFmtId="0" fontId="1" fillId="0" borderId="35" xfId="6" applyFont="1" applyFill="1" applyBorder="1"/>
    <xf numFmtId="49" fontId="1" fillId="0" borderId="17" xfId="6" applyNumberFormat="1" applyFont="1" applyFill="1" applyBorder="1"/>
    <xf numFmtId="0" fontId="1" fillId="0" borderId="61" xfId="6" applyFont="1" applyFill="1" applyBorder="1"/>
    <xf numFmtId="0" fontId="5" fillId="0" borderId="49" xfId="6" applyFont="1" applyFill="1" applyBorder="1"/>
    <xf numFmtId="0" fontId="5" fillId="0" borderId="34" xfId="6" applyFont="1" applyFill="1" applyBorder="1"/>
    <xf numFmtId="49" fontId="1" fillId="0" borderId="9" xfId="6" applyNumberFormat="1" applyFont="1" applyFill="1" applyBorder="1"/>
    <xf numFmtId="0" fontId="3" fillId="2" borderId="9" xfId="6" applyFont="1" applyFill="1" applyBorder="1"/>
    <xf numFmtId="168" fontId="3" fillId="2" borderId="22" xfId="6" applyNumberFormat="1" applyFont="1" applyFill="1" applyBorder="1"/>
    <xf numFmtId="168" fontId="3" fillId="2" borderId="2" xfId="6" applyNumberFormat="1" applyFont="1" applyFill="1" applyBorder="1"/>
    <xf numFmtId="3" fontId="2" fillId="2" borderId="58" xfId="6" applyNumberFormat="1" applyFont="1" applyFill="1" applyBorder="1"/>
    <xf numFmtId="3" fontId="12" fillId="2" borderId="36" xfId="6" applyNumberFormat="1" applyFont="1" applyFill="1" applyBorder="1" applyAlignment="1">
      <alignment horizontal="right"/>
    </xf>
    <xf numFmtId="0" fontId="1" fillId="2" borderId="51" xfId="6" applyFont="1" applyFill="1" applyBorder="1"/>
    <xf numFmtId="3" fontId="2" fillId="2" borderId="28" xfId="6" applyNumberFormat="1" applyFont="1" applyFill="1" applyBorder="1"/>
    <xf numFmtId="3" fontId="2" fillId="2" borderId="9" xfId="6" applyNumberFormat="1" applyFont="1" applyFill="1" applyBorder="1"/>
    <xf numFmtId="3" fontId="2" fillId="2" borderId="37" xfId="6" applyNumberFormat="1" applyFont="1" applyFill="1" applyBorder="1"/>
    <xf numFmtId="3" fontId="2" fillId="2" borderId="51" xfId="6" applyNumberFormat="1" applyFont="1" applyFill="1" applyBorder="1"/>
    <xf numFmtId="3" fontId="2" fillId="2" borderId="4" xfId="6" applyNumberFormat="1" applyFont="1" applyFill="1" applyBorder="1"/>
    <xf numFmtId="3" fontId="2" fillId="2" borderId="2" xfId="6" applyNumberFormat="1" applyFont="1" applyFill="1" applyBorder="1"/>
    <xf numFmtId="3" fontId="2" fillId="2" borderId="38" xfId="6" applyNumberFormat="1" applyFont="1" applyFill="1" applyBorder="1"/>
    <xf numFmtId="49" fontId="1" fillId="0" borderId="0" xfId="6" applyNumberFormat="1" applyFont="1" applyFill="1" applyBorder="1"/>
    <xf numFmtId="0" fontId="2" fillId="0" borderId="27" xfId="6" applyFont="1" applyFill="1" applyBorder="1"/>
    <xf numFmtId="0" fontId="2" fillId="0" borderId="57" xfId="6" applyFont="1" applyFill="1" applyBorder="1"/>
    <xf numFmtId="3" fontId="2" fillId="0" borderId="58" xfId="6" applyNumberFormat="1" applyFont="1" applyFill="1" applyBorder="1"/>
    <xf numFmtId="0" fontId="1" fillId="0" borderId="56" xfId="6" applyFont="1" applyBorder="1"/>
    <xf numFmtId="0" fontId="1" fillId="0" borderId="57" xfId="6" applyFont="1" applyBorder="1"/>
    <xf numFmtId="3" fontId="6" fillId="0" borderId="28" xfId="6" applyNumberFormat="1" applyFont="1" applyBorder="1"/>
    <xf numFmtId="0" fontId="1" fillId="0" borderId="43" xfId="6" applyFont="1" applyBorder="1"/>
    <xf numFmtId="0" fontId="1" fillId="0" borderId="44" xfId="6" applyFont="1" applyFill="1" applyBorder="1"/>
    <xf numFmtId="3" fontId="1" fillId="0" borderId="45" xfId="6" applyNumberFormat="1" applyFont="1" applyFill="1" applyBorder="1"/>
    <xf numFmtId="49" fontId="1" fillId="0" borderId="2" xfId="6" applyNumberFormat="1" applyFont="1" applyFill="1" applyBorder="1"/>
    <xf numFmtId="0" fontId="1" fillId="0" borderId="48" xfId="6" applyFont="1" applyFill="1" applyBorder="1"/>
    <xf numFmtId="3" fontId="6" fillId="0" borderId="11" xfId="6" applyNumberFormat="1" applyFont="1" applyBorder="1"/>
    <xf numFmtId="0" fontId="1" fillId="0" borderId="0" xfId="6" applyFont="1" applyFill="1" applyBorder="1" applyAlignment="1">
      <alignment horizontal="center"/>
    </xf>
    <xf numFmtId="0" fontId="4" fillId="0" borderId="29" xfId="6" applyFont="1" applyFill="1" applyBorder="1"/>
    <xf numFmtId="0" fontId="4" fillId="0" borderId="31" xfId="6" applyFont="1" applyFill="1" applyBorder="1"/>
    <xf numFmtId="0" fontId="4" fillId="0" borderId="39" xfId="6" applyFont="1" applyBorder="1"/>
    <xf numFmtId="0" fontId="1" fillId="0" borderId="31" xfId="6" applyFont="1" applyBorder="1"/>
    <xf numFmtId="3" fontId="6" fillId="0" borderId="30" xfId="6" applyNumberFormat="1" applyFont="1" applyBorder="1"/>
    <xf numFmtId="0" fontId="1" fillId="0" borderId="31" xfId="6" applyFont="1" applyFill="1" applyBorder="1"/>
    <xf numFmtId="3" fontId="6" fillId="0" borderId="13" xfId="6" applyNumberFormat="1" applyFont="1" applyFill="1" applyBorder="1"/>
    <xf numFmtId="0" fontId="4" fillId="0" borderId="0" xfId="6" applyFont="1" applyFill="1" applyBorder="1"/>
    <xf numFmtId="3" fontId="1" fillId="0" borderId="0" xfId="6" applyNumberFormat="1" applyFont="1" applyFill="1" applyBorder="1"/>
    <xf numFmtId="0" fontId="4" fillId="4" borderId="1" xfId="6" applyFont="1" applyFill="1" applyBorder="1"/>
    <xf numFmtId="0" fontId="4" fillId="4" borderId="54" xfId="6" applyFont="1" applyFill="1" applyBorder="1"/>
    <xf numFmtId="3" fontId="1" fillId="4" borderId="0" xfId="6" applyNumberFormat="1" applyFont="1" applyFill="1" applyBorder="1"/>
    <xf numFmtId="0" fontId="4" fillId="0" borderId="42" xfId="6" applyFont="1" applyBorder="1"/>
    <xf numFmtId="0" fontId="1" fillId="0" borderId="40" xfId="6" applyFont="1" applyBorder="1"/>
    <xf numFmtId="3" fontId="6" fillId="0" borderId="47" xfId="6" applyNumberFormat="1" applyFont="1" applyBorder="1"/>
    <xf numFmtId="0" fontId="1" fillId="0" borderId="40" xfId="6" applyFont="1" applyFill="1" applyBorder="1"/>
    <xf numFmtId="3" fontId="1" fillId="0" borderId="47" xfId="6" applyNumberFormat="1" applyFont="1" applyFill="1" applyBorder="1"/>
    <xf numFmtId="0" fontId="4" fillId="0" borderId="23" xfId="6" applyFont="1" applyBorder="1"/>
    <xf numFmtId="0" fontId="1" fillId="0" borderId="59" xfId="6" applyFont="1" applyBorder="1"/>
    <xf numFmtId="3" fontId="6" fillId="0" borderId="20" xfId="6" applyNumberFormat="1" applyFont="1" applyFill="1" applyBorder="1"/>
    <xf numFmtId="0" fontId="6" fillId="0" borderId="0" xfId="6"/>
    <xf numFmtId="0" fontId="1" fillId="0" borderId="0" xfId="6" applyFont="1" applyFill="1" applyAlignment="1">
      <alignment horizontal="center"/>
    </xf>
    <xf numFmtId="3" fontId="1" fillId="0" borderId="0" xfId="6" applyNumberFormat="1" applyFont="1" applyFill="1"/>
    <xf numFmtId="0" fontId="4" fillId="5" borderId="16" xfId="6" applyFont="1" applyFill="1" applyBorder="1"/>
    <xf numFmtId="0" fontId="4" fillId="5" borderId="54" xfId="6" applyFont="1" applyFill="1" applyBorder="1"/>
    <xf numFmtId="3" fontId="1" fillId="5" borderId="4" xfId="6" applyNumberFormat="1" applyFont="1" applyFill="1" applyBorder="1"/>
    <xf numFmtId="3" fontId="1" fillId="0" borderId="49" xfId="6" applyNumberFormat="1" applyFont="1" applyFill="1" applyBorder="1"/>
    <xf numFmtId="3" fontId="1" fillId="0" borderId="34" xfId="6" applyNumberFormat="1" applyFont="1" applyFill="1" applyBorder="1"/>
    <xf numFmtId="3" fontId="1" fillId="0" borderId="35" xfId="6" applyNumberFormat="1" applyFont="1" applyFill="1" applyBorder="1"/>
    <xf numFmtId="0" fontId="1" fillId="0" borderId="50" xfId="6" applyFont="1" applyFill="1" applyBorder="1"/>
    <xf numFmtId="49" fontId="1" fillId="0" borderId="0" xfId="6" applyNumberFormat="1" applyFont="1" applyFill="1" applyAlignment="1">
      <alignment horizontal="left"/>
    </xf>
    <xf numFmtId="0" fontId="8" fillId="0" borderId="0" xfId="6" applyFont="1"/>
    <xf numFmtId="3" fontId="5" fillId="0" borderId="0" xfId="6" applyNumberFormat="1" applyFont="1" applyFill="1"/>
    <xf numFmtId="0" fontId="1" fillId="0" borderId="0" xfId="6" applyFont="1" applyFill="1" applyAlignment="1">
      <alignment horizontal="left"/>
    </xf>
    <xf numFmtId="165" fontId="1" fillId="0" borderId="0" xfId="9" applyNumberFormat="1" applyFont="1" applyFill="1" applyAlignment="1"/>
    <xf numFmtId="3" fontId="1" fillId="0" borderId="0" xfId="6" applyNumberFormat="1" applyFont="1" applyFill="1" applyAlignment="1">
      <alignment horizontal="right"/>
    </xf>
    <xf numFmtId="0" fontId="1" fillId="0" borderId="0" xfId="6" applyFont="1" applyFill="1" applyAlignment="1">
      <alignment horizontal="right"/>
    </xf>
    <xf numFmtId="3" fontId="1" fillId="0" borderId="32" xfId="6" applyNumberFormat="1" applyFont="1" applyFill="1" applyBorder="1" applyAlignment="1">
      <alignment horizontal="left"/>
    </xf>
    <xf numFmtId="3" fontId="1" fillId="0" borderId="33" xfId="6" applyNumberFormat="1" applyFont="1" applyFill="1" applyBorder="1" applyAlignment="1">
      <alignment horizontal="left"/>
    </xf>
    <xf numFmtId="3" fontId="1" fillId="0" borderId="32" xfId="6" applyNumberFormat="1" applyFont="1" applyFill="1" applyBorder="1" applyAlignment="1">
      <alignment horizontal="center"/>
    </xf>
    <xf numFmtId="3" fontId="1" fillId="0" borderId="61" xfId="6" applyNumberFormat="1" applyFont="1" applyFill="1" applyBorder="1" applyAlignment="1">
      <alignment horizontal="center"/>
    </xf>
    <xf numFmtId="0" fontId="4" fillId="0" borderId="49" xfId="6" applyFont="1" applyBorder="1" applyAlignment="1">
      <alignment horizontal="left"/>
    </xf>
    <xf numFmtId="0" fontId="4" fillId="0" borderId="35" xfId="6" applyFont="1" applyBorder="1" applyAlignment="1">
      <alignment horizontal="left"/>
    </xf>
    <xf numFmtId="0" fontId="4" fillId="0" borderId="39" xfId="6" applyFont="1" applyFill="1" applyBorder="1" applyAlignment="1">
      <alignment horizontal="left"/>
    </xf>
    <xf numFmtId="0" fontId="4" fillId="0" borderId="15" xfId="6" applyFont="1" applyFill="1" applyBorder="1" applyAlignment="1">
      <alignment horizontal="left"/>
    </xf>
    <xf numFmtId="0" fontId="4" fillId="0" borderId="19" xfId="6" applyFont="1" applyFill="1" applyBorder="1" applyAlignment="1">
      <alignment horizontal="left"/>
    </xf>
    <xf numFmtId="0" fontId="4" fillId="0" borderId="14" xfId="6" applyFont="1" applyFill="1" applyBorder="1" applyAlignment="1">
      <alignment horizontal="left"/>
    </xf>
    <xf numFmtId="0" fontId="3" fillId="0" borderId="21" xfId="6" applyFont="1" applyFill="1" applyBorder="1" applyAlignment="1">
      <alignment horizontal="center" vertical="center"/>
    </xf>
    <xf numFmtId="0" fontId="3" fillId="0" borderId="10" xfId="6" applyFont="1" applyFill="1" applyBorder="1" applyAlignment="1">
      <alignment horizontal="center" vertical="center"/>
    </xf>
    <xf numFmtId="0" fontId="3" fillId="0" borderId="26" xfId="6" applyFont="1" applyFill="1" applyBorder="1" applyAlignment="1">
      <alignment horizontal="center" vertical="center"/>
    </xf>
    <xf numFmtId="0" fontId="3" fillId="0" borderId="8" xfId="6" applyFont="1" applyFill="1" applyBorder="1" applyAlignment="1">
      <alignment horizontal="center" vertical="center"/>
    </xf>
    <xf numFmtId="0" fontId="3" fillId="0" borderId="4" xfId="6" applyFont="1" applyFill="1" applyBorder="1" applyAlignment="1">
      <alignment horizontal="center" vertical="center"/>
    </xf>
    <xf numFmtId="0" fontId="3" fillId="0" borderId="5" xfId="6" applyFont="1" applyFill="1" applyBorder="1" applyAlignment="1">
      <alignment horizontal="center" vertical="center"/>
    </xf>
    <xf numFmtId="0" fontId="3" fillId="0" borderId="6" xfId="6" applyFont="1" applyFill="1" applyBorder="1" applyAlignment="1">
      <alignment horizontal="center" vertical="center"/>
    </xf>
    <xf numFmtId="0" fontId="1" fillId="0" borderId="25" xfId="6" applyFont="1" applyBorder="1" applyAlignment="1">
      <alignment horizontal="left"/>
    </xf>
    <xf numFmtId="0" fontId="1" fillId="0" borderId="27" xfId="6" applyFont="1" applyBorder="1" applyAlignment="1">
      <alignment horizontal="left"/>
    </xf>
    <xf numFmtId="0" fontId="1" fillId="0" borderId="60" xfId="6" applyFont="1" applyBorder="1" applyAlignment="1">
      <alignment horizontal="left"/>
    </xf>
    <xf numFmtId="0" fontId="3" fillId="0" borderId="16" xfId="6" applyFont="1" applyFill="1" applyBorder="1" applyAlignment="1">
      <alignment horizontal="center"/>
    </xf>
    <xf numFmtId="0" fontId="3" fillId="0" borderId="1" xfId="6" applyFont="1" applyFill="1" applyBorder="1" applyAlignment="1">
      <alignment horizontal="center"/>
    </xf>
    <xf numFmtId="0" fontId="3" fillId="0" borderId="18" xfId="6" applyFont="1" applyFill="1" applyBorder="1" applyAlignment="1">
      <alignment horizontal="center"/>
    </xf>
    <xf numFmtId="0" fontId="2" fillId="0" borderId="16" xfId="6" applyFont="1" applyBorder="1" applyAlignment="1">
      <alignment horizontal="center" vertical="center" wrapText="1"/>
    </xf>
    <xf numFmtId="0" fontId="2" fillId="0" borderId="1" xfId="6" applyFont="1" applyBorder="1" applyAlignment="1">
      <alignment horizontal="center" vertical="center" wrapText="1"/>
    </xf>
    <xf numFmtId="0" fontId="2" fillId="0" borderId="18" xfId="6" applyFont="1" applyBorder="1" applyAlignment="1">
      <alignment horizontal="center" vertical="center" wrapText="1"/>
    </xf>
    <xf numFmtId="0" fontId="3" fillId="0" borderId="4" xfId="6" applyFont="1" applyFill="1" applyBorder="1" applyAlignment="1">
      <alignment horizontal="center"/>
    </xf>
    <xf numFmtId="0" fontId="3" fillId="0" borderId="5" xfId="6" applyFont="1" applyFill="1" applyBorder="1" applyAlignment="1">
      <alignment horizontal="center"/>
    </xf>
    <xf numFmtId="0" fontId="3" fillId="0" borderId="6" xfId="6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1" applyFont="1" applyBorder="1" applyAlignment="1">
      <alignment horizontal="center" wrapText="1"/>
    </xf>
    <xf numFmtId="0" fontId="6" fillId="0" borderId="0" xfId="6" applyFont="1" applyFill="1" applyBorder="1" applyAlignment="1">
      <alignment horizontal="right" wrapText="1"/>
    </xf>
    <xf numFmtId="0" fontId="6" fillId="0" borderId="1" xfId="6" applyFont="1" applyFill="1" applyBorder="1" applyAlignment="1">
      <alignment horizontal="right" wrapText="1"/>
    </xf>
  </cellXfs>
  <cellStyles count="11">
    <cellStyle name="Ezres 2" xfId="10"/>
    <cellStyle name="Ezres 3" xfId="9"/>
    <cellStyle name="Normál" xfId="0" builtinId="0"/>
    <cellStyle name="Normál 2 2" xfId="1"/>
    <cellStyle name="Normál 3" xfId="3"/>
    <cellStyle name="Normál 3 2" xfId="4"/>
    <cellStyle name="Normál 4" xfId="5"/>
    <cellStyle name="Normál 5" xfId="2"/>
    <cellStyle name="Normál 6" xfId="6"/>
    <cellStyle name="Normál 7" xfId="8"/>
    <cellStyle name="Százalék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81"/>
  <sheetViews>
    <sheetView tabSelected="1" topLeftCell="AE1" workbookViewId="0">
      <selection activeCell="AE4" sqref="AE4:AO4"/>
    </sheetView>
  </sheetViews>
  <sheetFormatPr defaultRowHeight="15" x14ac:dyDescent="0.25"/>
  <cols>
    <col min="1" max="1" width="6.42578125" hidden="1" customWidth="1"/>
    <col min="2" max="2" width="81" hidden="1" customWidth="1"/>
    <col min="3" max="3" width="12.7109375" hidden="1" customWidth="1"/>
    <col min="4" max="4" width="12.85546875" hidden="1" customWidth="1"/>
    <col min="5" max="5" width="10.140625" hidden="1" customWidth="1"/>
    <col min="6" max="6" width="11.7109375" hidden="1" customWidth="1"/>
    <col min="7" max="7" width="12.85546875" hidden="1" customWidth="1"/>
    <col min="8" max="8" width="10.140625" hidden="1" customWidth="1"/>
    <col min="9" max="9" width="10.42578125" hidden="1" customWidth="1"/>
    <col min="10" max="10" width="12.85546875" hidden="1" customWidth="1"/>
    <col min="11" max="11" width="11.5703125" hidden="1" customWidth="1"/>
    <col min="12" max="12" width="12.28515625" hidden="1" customWidth="1"/>
    <col min="13" max="13" width="12.85546875" hidden="1" customWidth="1"/>
    <col min="14" max="14" width="10.7109375" hidden="1" customWidth="1"/>
    <col min="15" max="15" width="14.28515625" hidden="1" customWidth="1"/>
    <col min="16" max="16" width="12.85546875" hidden="1" customWidth="1"/>
    <col min="17" max="17" width="10.7109375" hidden="1" customWidth="1"/>
    <col min="18" max="18" width="12.5703125" hidden="1" customWidth="1"/>
    <col min="19" max="19" width="12.85546875" hidden="1" customWidth="1"/>
    <col min="20" max="21" width="11.140625" hidden="1" customWidth="1"/>
    <col min="22" max="22" width="81" hidden="1" customWidth="1"/>
    <col min="23" max="23" width="10.42578125" hidden="1" customWidth="1"/>
    <col min="24" max="24" width="12.85546875" hidden="1" customWidth="1"/>
    <col min="25" max="25" width="11.5703125" hidden="1" customWidth="1"/>
    <col min="26" max="26" width="11.140625" hidden="1" customWidth="1"/>
    <col min="27" max="27" width="81" hidden="1" customWidth="1"/>
    <col min="28" max="28" width="13.7109375" hidden="1" customWidth="1"/>
    <col min="29" max="29" width="14.85546875" hidden="1" customWidth="1"/>
    <col min="30" max="30" width="11.5703125" hidden="1" customWidth="1"/>
    <col min="31" max="31" width="11.140625" customWidth="1"/>
    <col min="32" max="32" width="81" bestFit="1" customWidth="1"/>
    <col min="33" max="33" width="13.7109375" customWidth="1"/>
    <col min="34" max="34" width="14.85546875" customWidth="1"/>
    <col min="35" max="35" width="11.5703125" bestFit="1" customWidth="1"/>
    <col min="36" max="36" width="13.7109375" style="2" customWidth="1"/>
    <col min="37" max="37" width="14.85546875" style="2" customWidth="1"/>
    <col min="38" max="38" width="11.5703125" style="2" bestFit="1" customWidth="1"/>
    <col min="39" max="39" width="13.7109375" style="2" customWidth="1"/>
    <col min="40" max="40" width="14.85546875" style="2" customWidth="1"/>
    <col min="41" max="41" width="11.5703125" style="2" bestFit="1" customWidth="1"/>
  </cols>
  <sheetData>
    <row r="1" spans="1:56" x14ac:dyDescent="0.25">
      <c r="AE1" s="267" t="s">
        <v>22</v>
      </c>
      <c r="AF1" s="268"/>
      <c r="AG1" s="268"/>
      <c r="AH1" s="268"/>
      <c r="AI1" s="268"/>
      <c r="AJ1" s="268"/>
      <c r="AK1" s="268"/>
      <c r="AL1" s="268"/>
      <c r="AM1"/>
      <c r="AN1"/>
      <c r="AO1"/>
    </row>
    <row r="2" spans="1:56" s="1" customFormat="1" ht="18" customHeight="1" x14ac:dyDescent="0.25">
      <c r="A2" s="269" t="s">
        <v>18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 t="s">
        <v>18</v>
      </c>
      <c r="AF2" s="269"/>
      <c r="AG2" s="269"/>
      <c r="AH2" s="269"/>
      <c r="AI2" s="269"/>
      <c r="AJ2" s="269"/>
      <c r="AK2" s="269"/>
      <c r="AL2" s="269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6" s="1" customFormat="1" ht="18" customHeight="1" x14ac:dyDescent="0.25">
      <c r="A3" s="269" t="s">
        <v>23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69"/>
      <c r="AB3" s="269"/>
      <c r="AC3" s="269"/>
      <c r="AD3" s="269"/>
      <c r="AE3" s="269" t="s">
        <v>24</v>
      </c>
      <c r="AF3" s="269"/>
      <c r="AG3" s="269"/>
      <c r="AH3" s="269"/>
      <c r="AI3" s="269"/>
      <c r="AJ3" s="269"/>
      <c r="AK3" s="269"/>
      <c r="AL3" s="269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</row>
    <row r="4" spans="1:56" s="1" customFormat="1" ht="18" customHeight="1" thickBot="1" x14ac:dyDescent="0.3">
      <c r="A4" s="270" t="s">
        <v>25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0"/>
      <c r="W4" s="270"/>
      <c r="X4" s="270"/>
      <c r="Y4" s="270"/>
      <c r="Z4" s="270"/>
      <c r="AA4" s="270"/>
      <c r="AB4" s="270"/>
      <c r="AC4" s="270"/>
      <c r="AD4" s="270"/>
      <c r="AE4" s="271" t="s">
        <v>129</v>
      </c>
      <c r="AF4" s="271"/>
      <c r="AG4" s="271"/>
      <c r="AH4" s="271"/>
      <c r="AI4" s="271"/>
      <c r="AJ4" s="271"/>
      <c r="AK4" s="271"/>
      <c r="AL4" s="271"/>
      <c r="AM4" s="271"/>
      <c r="AN4" s="271"/>
      <c r="AO4" s="271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</row>
    <row r="5" spans="1:56" ht="39" customHeight="1" thickBot="1" x14ac:dyDescent="0.3">
      <c r="A5" s="5" t="s">
        <v>26</v>
      </c>
      <c r="B5" s="6"/>
      <c r="C5" s="7" t="s">
        <v>27</v>
      </c>
      <c r="D5" s="8"/>
      <c r="E5" s="9"/>
      <c r="F5" s="7" t="s">
        <v>28</v>
      </c>
      <c r="G5" s="8"/>
      <c r="H5" s="9"/>
      <c r="I5" s="258" t="s">
        <v>29</v>
      </c>
      <c r="J5" s="259"/>
      <c r="K5" s="260"/>
      <c r="L5" s="10" t="s">
        <v>30</v>
      </c>
      <c r="M5" s="11"/>
      <c r="N5" s="12"/>
      <c r="O5" s="10" t="s">
        <v>31</v>
      </c>
      <c r="P5" s="11"/>
      <c r="Q5" s="12"/>
      <c r="R5" s="261" t="s">
        <v>32</v>
      </c>
      <c r="S5" s="262"/>
      <c r="T5" s="263"/>
      <c r="U5" s="248" t="s">
        <v>26</v>
      </c>
      <c r="V5" s="249"/>
      <c r="W5" s="258" t="s">
        <v>33</v>
      </c>
      <c r="X5" s="259"/>
      <c r="Y5" s="260"/>
      <c r="Z5" s="248" t="s">
        <v>26</v>
      </c>
      <c r="AA5" s="249"/>
      <c r="AB5" s="264" t="s">
        <v>34</v>
      </c>
      <c r="AC5" s="265"/>
      <c r="AD5" s="266"/>
      <c r="AE5" s="248" t="s">
        <v>26</v>
      </c>
      <c r="AF5" s="249"/>
      <c r="AG5" s="252" t="s">
        <v>35</v>
      </c>
      <c r="AH5" s="253"/>
      <c r="AI5" s="254"/>
      <c r="AJ5" s="252" t="s">
        <v>36</v>
      </c>
      <c r="AK5" s="253"/>
      <c r="AL5" s="254"/>
      <c r="AM5" s="252" t="s">
        <v>37</v>
      </c>
      <c r="AN5" s="253"/>
      <c r="AO5" s="254"/>
    </row>
    <row r="6" spans="1:56" ht="18.75" customHeight="1" thickBot="1" x14ac:dyDescent="0.3">
      <c r="A6" s="13"/>
      <c r="B6" s="14"/>
      <c r="C6" s="15" t="s">
        <v>38</v>
      </c>
      <c r="D6" s="16" t="s">
        <v>39</v>
      </c>
      <c r="E6" s="17" t="s">
        <v>21</v>
      </c>
      <c r="F6" s="15" t="s">
        <v>38</v>
      </c>
      <c r="G6" s="16" t="s">
        <v>39</v>
      </c>
      <c r="H6" s="17" t="s">
        <v>21</v>
      </c>
      <c r="I6" s="15" t="s">
        <v>38</v>
      </c>
      <c r="J6" s="16" t="s">
        <v>39</v>
      </c>
      <c r="K6" s="17" t="s">
        <v>21</v>
      </c>
      <c r="L6" s="18" t="s">
        <v>38</v>
      </c>
      <c r="M6" s="19" t="s">
        <v>39</v>
      </c>
      <c r="N6" s="20" t="s">
        <v>21</v>
      </c>
      <c r="O6" s="18" t="s">
        <v>38</v>
      </c>
      <c r="P6" s="19" t="s">
        <v>39</v>
      </c>
      <c r="Q6" s="20" t="s">
        <v>21</v>
      </c>
      <c r="R6" s="18" t="s">
        <v>38</v>
      </c>
      <c r="S6" s="19" t="s">
        <v>39</v>
      </c>
      <c r="T6" s="20" t="s">
        <v>21</v>
      </c>
      <c r="U6" s="250"/>
      <c r="V6" s="251"/>
      <c r="W6" s="15" t="s">
        <v>38</v>
      </c>
      <c r="X6" s="16" t="s">
        <v>39</v>
      </c>
      <c r="Y6" s="17" t="s">
        <v>21</v>
      </c>
      <c r="Z6" s="250"/>
      <c r="AA6" s="251"/>
      <c r="AB6" s="15" t="s">
        <v>38</v>
      </c>
      <c r="AC6" s="16" t="s">
        <v>39</v>
      </c>
      <c r="AD6" s="17" t="s">
        <v>21</v>
      </c>
      <c r="AE6" s="250"/>
      <c r="AF6" s="251"/>
      <c r="AG6" s="15" t="s">
        <v>38</v>
      </c>
      <c r="AH6" s="16" t="s">
        <v>39</v>
      </c>
      <c r="AI6" s="17" t="s">
        <v>21</v>
      </c>
      <c r="AJ6" s="15" t="s">
        <v>38</v>
      </c>
      <c r="AK6" s="16" t="s">
        <v>39</v>
      </c>
      <c r="AL6" s="17" t="s">
        <v>21</v>
      </c>
      <c r="AM6" s="15" t="s">
        <v>38</v>
      </c>
      <c r="AN6" s="16" t="s">
        <v>39</v>
      </c>
      <c r="AO6" s="17" t="s">
        <v>21</v>
      </c>
    </row>
    <row r="7" spans="1:56" ht="18" customHeight="1" x14ac:dyDescent="0.25">
      <c r="A7" s="21" t="s">
        <v>40</v>
      </c>
      <c r="B7" s="22" t="s">
        <v>41</v>
      </c>
      <c r="C7" s="23" t="s">
        <v>42</v>
      </c>
      <c r="D7" s="24" t="s">
        <v>43</v>
      </c>
      <c r="E7" s="25" t="s">
        <v>44</v>
      </c>
      <c r="F7" s="23" t="s">
        <v>42</v>
      </c>
      <c r="G7" s="24" t="s">
        <v>43</v>
      </c>
      <c r="H7" s="25" t="s">
        <v>44</v>
      </c>
      <c r="I7" s="23" t="s">
        <v>42</v>
      </c>
      <c r="J7" s="24" t="s">
        <v>43</v>
      </c>
      <c r="K7" s="25" t="s">
        <v>44</v>
      </c>
      <c r="L7" s="26" t="s">
        <v>42</v>
      </c>
      <c r="M7" s="27" t="s">
        <v>43</v>
      </c>
      <c r="N7" s="28" t="s">
        <v>44</v>
      </c>
      <c r="O7" s="26" t="s">
        <v>42</v>
      </c>
      <c r="P7" s="27" t="s">
        <v>43</v>
      </c>
      <c r="Q7" s="28" t="s">
        <v>44</v>
      </c>
      <c r="R7" s="26" t="s">
        <v>42</v>
      </c>
      <c r="S7" s="27" t="s">
        <v>43</v>
      </c>
      <c r="T7" s="28" t="s">
        <v>44</v>
      </c>
      <c r="U7" s="21" t="s">
        <v>40</v>
      </c>
      <c r="V7" s="29" t="s">
        <v>41</v>
      </c>
      <c r="W7" s="23" t="s">
        <v>42</v>
      </c>
      <c r="X7" s="24" t="s">
        <v>43</v>
      </c>
      <c r="Y7" s="25" t="s">
        <v>44</v>
      </c>
      <c r="Z7" s="21" t="s">
        <v>40</v>
      </c>
      <c r="AA7" s="29" t="s">
        <v>41</v>
      </c>
      <c r="AB7" s="23" t="s">
        <v>42</v>
      </c>
      <c r="AC7" s="24" t="s">
        <v>43</v>
      </c>
      <c r="AD7" s="25" t="s">
        <v>44</v>
      </c>
      <c r="AE7" s="21" t="s">
        <v>40</v>
      </c>
      <c r="AF7" s="29" t="s">
        <v>41</v>
      </c>
      <c r="AG7" s="23" t="s">
        <v>42</v>
      </c>
      <c r="AH7" s="24" t="s">
        <v>43</v>
      </c>
      <c r="AI7" s="25" t="s">
        <v>44</v>
      </c>
      <c r="AJ7" s="23" t="s">
        <v>42</v>
      </c>
      <c r="AK7" s="24" t="s">
        <v>43</v>
      </c>
      <c r="AL7" s="25" t="s">
        <v>44</v>
      </c>
      <c r="AM7" s="23" t="s">
        <v>42</v>
      </c>
      <c r="AN7" s="24" t="s">
        <v>43</v>
      </c>
      <c r="AO7" s="25" t="s">
        <v>44</v>
      </c>
    </row>
    <row r="8" spans="1:56" ht="18.75" customHeight="1" thickBot="1" x14ac:dyDescent="0.3">
      <c r="A8" s="30"/>
      <c r="B8" s="31"/>
      <c r="C8" s="32" t="s">
        <v>45</v>
      </c>
      <c r="D8" s="33" t="s">
        <v>46</v>
      </c>
      <c r="E8" s="34"/>
      <c r="F8" s="23" t="s">
        <v>45</v>
      </c>
      <c r="G8" s="24" t="s">
        <v>46</v>
      </c>
      <c r="H8" s="35"/>
      <c r="I8" s="23" t="s">
        <v>45</v>
      </c>
      <c r="J8" s="24" t="s">
        <v>46</v>
      </c>
      <c r="K8" s="25"/>
      <c r="L8" s="26" t="s">
        <v>45</v>
      </c>
      <c r="M8" s="27" t="s">
        <v>46</v>
      </c>
      <c r="N8" s="36"/>
      <c r="O8" s="26" t="s">
        <v>45</v>
      </c>
      <c r="P8" s="27" t="s">
        <v>46</v>
      </c>
      <c r="Q8" s="36"/>
      <c r="R8" s="26" t="s">
        <v>45</v>
      </c>
      <c r="S8" s="27" t="s">
        <v>46</v>
      </c>
      <c r="T8" s="36"/>
      <c r="U8" s="37"/>
      <c r="V8" s="38"/>
      <c r="W8" s="23" t="s">
        <v>45</v>
      </c>
      <c r="X8" s="24" t="s">
        <v>46</v>
      </c>
      <c r="Y8" s="25"/>
      <c r="Z8" s="37"/>
      <c r="AA8" s="38"/>
      <c r="AB8" s="23" t="s">
        <v>45</v>
      </c>
      <c r="AC8" s="24" t="s">
        <v>46</v>
      </c>
      <c r="AD8" s="25"/>
      <c r="AE8" s="37"/>
      <c r="AF8" s="38"/>
      <c r="AG8" s="23" t="s">
        <v>45</v>
      </c>
      <c r="AH8" s="24" t="s">
        <v>46</v>
      </c>
      <c r="AI8" s="25"/>
      <c r="AJ8" s="23" t="s">
        <v>45</v>
      </c>
      <c r="AK8" s="24" t="s">
        <v>46</v>
      </c>
      <c r="AL8" s="25"/>
      <c r="AM8" s="23" t="s">
        <v>45</v>
      </c>
      <c r="AN8" s="24" t="s">
        <v>46</v>
      </c>
      <c r="AO8" s="25"/>
    </row>
    <row r="9" spans="1:56" ht="18.75" customHeight="1" thickBot="1" x14ac:dyDescent="0.3">
      <c r="A9" s="39" t="s">
        <v>0</v>
      </c>
      <c r="B9" s="39" t="s">
        <v>1</v>
      </c>
      <c r="C9" s="39" t="s">
        <v>2</v>
      </c>
      <c r="D9" s="39" t="s">
        <v>3</v>
      </c>
      <c r="E9" s="39" t="s">
        <v>4</v>
      </c>
      <c r="F9" s="39" t="s">
        <v>5</v>
      </c>
      <c r="G9" s="39" t="s">
        <v>6</v>
      </c>
      <c r="H9" s="39" t="s">
        <v>7</v>
      </c>
      <c r="I9" s="40" t="s">
        <v>2</v>
      </c>
      <c r="J9" s="40" t="s">
        <v>3</v>
      </c>
      <c r="K9" s="40" t="s">
        <v>4</v>
      </c>
      <c r="L9" s="40" t="s">
        <v>5</v>
      </c>
      <c r="M9" s="40" t="s">
        <v>6</v>
      </c>
      <c r="N9" s="41" t="s">
        <v>7</v>
      </c>
      <c r="O9" s="40" t="s">
        <v>5</v>
      </c>
      <c r="P9" s="40" t="s">
        <v>6</v>
      </c>
      <c r="Q9" s="41" t="s">
        <v>7</v>
      </c>
      <c r="R9" s="40" t="s">
        <v>5</v>
      </c>
      <c r="S9" s="40" t="s">
        <v>6</v>
      </c>
      <c r="T9" s="41" t="s">
        <v>7</v>
      </c>
      <c r="U9" s="40" t="s">
        <v>0</v>
      </c>
      <c r="V9" s="40" t="s">
        <v>1</v>
      </c>
      <c r="W9" s="40" t="s">
        <v>2</v>
      </c>
      <c r="X9" s="40" t="s">
        <v>3</v>
      </c>
      <c r="Y9" s="41" t="s">
        <v>4</v>
      </c>
      <c r="Z9" s="40" t="s">
        <v>0</v>
      </c>
      <c r="AA9" s="40" t="s">
        <v>1</v>
      </c>
      <c r="AB9" s="40" t="s">
        <v>2</v>
      </c>
      <c r="AC9" s="40" t="s">
        <v>3</v>
      </c>
      <c r="AD9" s="41" t="s">
        <v>4</v>
      </c>
      <c r="AE9" s="40" t="s">
        <v>0</v>
      </c>
      <c r="AF9" s="40" t="s">
        <v>1</v>
      </c>
      <c r="AG9" s="40" t="s">
        <v>2</v>
      </c>
      <c r="AH9" s="40" t="s">
        <v>3</v>
      </c>
      <c r="AI9" s="41" t="s">
        <v>4</v>
      </c>
      <c r="AJ9" s="41" t="s">
        <v>5</v>
      </c>
      <c r="AK9" s="41" t="s">
        <v>6</v>
      </c>
      <c r="AL9" s="41" t="s">
        <v>7</v>
      </c>
      <c r="AM9" s="41" t="s">
        <v>5</v>
      </c>
      <c r="AN9" s="41" t="s">
        <v>6</v>
      </c>
      <c r="AO9" s="41" t="s">
        <v>7</v>
      </c>
    </row>
    <row r="10" spans="1:56" ht="18" customHeight="1" x14ac:dyDescent="0.25">
      <c r="A10" s="42" t="s">
        <v>47</v>
      </c>
      <c r="B10" s="43" t="s">
        <v>48</v>
      </c>
      <c r="C10" s="44"/>
      <c r="D10" s="45"/>
      <c r="E10" s="46"/>
      <c r="F10" s="44"/>
      <c r="G10" s="47"/>
      <c r="H10" s="48"/>
      <c r="I10" s="49"/>
      <c r="J10" s="50"/>
      <c r="K10" s="51">
        <f>SUM(K13:K20)</f>
        <v>22789228.999988802</v>
      </c>
      <c r="L10" s="49"/>
      <c r="M10" s="50"/>
      <c r="N10" s="52">
        <v>22801039.999988802</v>
      </c>
      <c r="O10" s="49"/>
      <c r="P10" s="50"/>
      <c r="Q10" s="52">
        <v>22801039.999988802</v>
      </c>
      <c r="R10" s="49"/>
      <c r="S10" s="50"/>
      <c r="T10" s="52">
        <v>22801039.999988802</v>
      </c>
      <c r="U10" s="42" t="s">
        <v>47</v>
      </c>
      <c r="V10" s="43" t="s">
        <v>48</v>
      </c>
      <c r="W10" s="49"/>
      <c r="X10" s="50"/>
      <c r="Y10" s="52">
        <f>SUM(Y13:Y23)</f>
        <v>22883010</v>
      </c>
      <c r="Z10" s="42" t="s">
        <v>47</v>
      </c>
      <c r="AA10" s="43" t="s">
        <v>48</v>
      </c>
      <c r="AB10" s="49"/>
      <c r="AC10" s="50"/>
      <c r="AD10" s="52">
        <f>SUM(AD13:AD23)</f>
        <v>23072055</v>
      </c>
      <c r="AE10" s="53" t="s">
        <v>47</v>
      </c>
      <c r="AF10" s="54" t="s">
        <v>48</v>
      </c>
      <c r="AG10" s="55"/>
      <c r="AH10" s="56"/>
      <c r="AI10" s="57">
        <f>SUM(AI13:AI23)</f>
        <v>29280552</v>
      </c>
      <c r="AJ10" s="55"/>
      <c r="AK10" s="56"/>
      <c r="AL10" s="57">
        <f>SUM(AL13:AL23)</f>
        <v>29284334</v>
      </c>
      <c r="AM10" s="55"/>
      <c r="AN10" s="56"/>
      <c r="AO10" s="57">
        <f>SUM(AO13:AO23)</f>
        <v>29284334</v>
      </c>
    </row>
    <row r="11" spans="1:56" ht="18" customHeight="1" x14ac:dyDescent="0.25">
      <c r="A11" s="58" t="s">
        <v>49</v>
      </c>
      <c r="B11" s="59" t="s">
        <v>50</v>
      </c>
      <c r="C11" s="60"/>
      <c r="D11" s="61">
        <v>4580000</v>
      </c>
      <c r="E11" s="62">
        <v>0</v>
      </c>
      <c r="F11" s="60"/>
      <c r="G11" s="63">
        <v>4580000</v>
      </c>
      <c r="H11" s="64">
        <v>0</v>
      </c>
      <c r="I11" s="65"/>
      <c r="J11" s="66"/>
      <c r="K11" s="67"/>
      <c r="L11" s="65"/>
      <c r="M11" s="66"/>
      <c r="N11" s="68"/>
      <c r="O11" s="65"/>
      <c r="P11" s="66"/>
      <c r="Q11" s="68"/>
      <c r="R11" s="65"/>
      <c r="S11" s="66"/>
      <c r="T11" s="68"/>
      <c r="U11" s="58" t="s">
        <v>49</v>
      </c>
      <c r="V11" s="59" t="s">
        <v>50</v>
      </c>
      <c r="W11" s="65"/>
      <c r="X11" s="66"/>
      <c r="Y11" s="68"/>
      <c r="Z11" s="58" t="s">
        <v>49</v>
      </c>
      <c r="AA11" s="59" t="s">
        <v>50</v>
      </c>
      <c r="AB11" s="65"/>
      <c r="AC11" s="66"/>
      <c r="AD11" s="68"/>
      <c r="AE11" s="69" t="s">
        <v>49</v>
      </c>
      <c r="AF11" s="70" t="s">
        <v>50</v>
      </c>
      <c r="AG11" s="65"/>
      <c r="AH11" s="66"/>
      <c r="AI11" s="68"/>
      <c r="AJ11" s="65"/>
      <c r="AK11" s="66"/>
      <c r="AL11" s="68"/>
      <c r="AM11" s="65"/>
      <c r="AN11" s="66"/>
      <c r="AO11" s="68"/>
    </row>
    <row r="12" spans="1:56" ht="18" customHeight="1" x14ac:dyDescent="0.25">
      <c r="A12" s="58" t="s">
        <v>51</v>
      </c>
      <c r="B12" s="59" t="s">
        <v>52</v>
      </c>
      <c r="C12" s="60"/>
      <c r="D12" s="61"/>
      <c r="E12" s="62"/>
      <c r="F12" s="60"/>
      <c r="G12" s="63"/>
      <c r="H12" s="64"/>
      <c r="I12" s="65"/>
      <c r="J12" s="66"/>
      <c r="K12" s="67"/>
      <c r="L12" s="65"/>
      <c r="M12" s="66"/>
      <c r="N12" s="68"/>
      <c r="O12" s="65"/>
      <c r="P12" s="66"/>
      <c r="Q12" s="68"/>
      <c r="R12" s="65"/>
      <c r="S12" s="66"/>
      <c r="T12" s="68"/>
      <c r="U12" s="58" t="s">
        <v>51</v>
      </c>
      <c r="V12" s="59" t="s">
        <v>52</v>
      </c>
      <c r="W12" s="65"/>
      <c r="X12" s="66"/>
      <c r="Y12" s="68">
        <f>SUM(Y13:Y16)</f>
        <v>16549943</v>
      </c>
      <c r="Z12" s="58" t="s">
        <v>51</v>
      </c>
      <c r="AA12" s="59" t="s">
        <v>52</v>
      </c>
      <c r="AB12" s="65"/>
      <c r="AC12" s="66"/>
      <c r="AD12" s="68">
        <f>SUM(AD13:AD16)</f>
        <v>16581943</v>
      </c>
      <c r="AE12" s="69" t="s">
        <v>51</v>
      </c>
      <c r="AF12" s="70" t="s">
        <v>52</v>
      </c>
      <c r="AG12" s="65"/>
      <c r="AH12" s="66"/>
      <c r="AI12" s="71">
        <f>SUM(AI13:AI16)</f>
        <v>16625093</v>
      </c>
      <c r="AJ12" s="65"/>
      <c r="AK12" s="66"/>
      <c r="AL12" s="72">
        <f>SUM(AL13:AL16)</f>
        <v>16625093</v>
      </c>
      <c r="AM12" s="65"/>
      <c r="AN12" s="66"/>
      <c r="AO12" s="72">
        <f>SUM(AO13:AO16)</f>
        <v>16625093</v>
      </c>
    </row>
    <row r="13" spans="1:56" ht="18" customHeight="1" x14ac:dyDescent="0.25">
      <c r="A13" s="58" t="s">
        <v>53</v>
      </c>
      <c r="B13" s="59" t="s">
        <v>54</v>
      </c>
      <c r="C13" s="73">
        <v>100.2</v>
      </c>
      <c r="D13" s="61">
        <v>22300</v>
      </c>
      <c r="E13" s="62">
        <v>2256760</v>
      </c>
      <c r="F13" s="73">
        <v>100.2</v>
      </c>
      <c r="G13" s="63">
        <v>22300</v>
      </c>
      <c r="H13" s="64">
        <v>2256760</v>
      </c>
      <c r="I13" s="74">
        <v>101.193183856</v>
      </c>
      <c r="J13" s="66">
        <v>22300</v>
      </c>
      <c r="K13" s="67">
        <f>I13*J13</f>
        <v>2256607.9999887999</v>
      </c>
      <c r="L13" s="74">
        <v>101.193183856</v>
      </c>
      <c r="M13" s="66">
        <v>22300</v>
      </c>
      <c r="N13" s="68">
        <v>2256607.9999887999</v>
      </c>
      <c r="O13" s="74">
        <v>101.193183856</v>
      </c>
      <c r="P13" s="66">
        <v>22300</v>
      </c>
      <c r="Q13" s="68">
        <v>2256607.9999887999</v>
      </c>
      <c r="R13" s="74">
        <v>101.193183856</v>
      </c>
      <c r="S13" s="66">
        <v>22300</v>
      </c>
      <c r="T13" s="68">
        <v>2256607.9999887999</v>
      </c>
      <c r="U13" s="58" t="s">
        <v>53</v>
      </c>
      <c r="V13" s="59" t="s">
        <v>54</v>
      </c>
      <c r="W13" s="74">
        <v>101.2</v>
      </c>
      <c r="X13" s="66">
        <v>22300</v>
      </c>
      <c r="Y13" s="68">
        <f>W13*X13</f>
        <v>2256760</v>
      </c>
      <c r="Z13" s="58" t="s">
        <v>53</v>
      </c>
      <c r="AA13" s="59" t="s">
        <v>54</v>
      </c>
      <c r="AB13" s="74">
        <v>101.2</v>
      </c>
      <c r="AC13" s="66">
        <v>22300</v>
      </c>
      <c r="AD13" s="68">
        <f>AB13*AC13</f>
        <v>2256760</v>
      </c>
      <c r="AE13" s="69" t="s">
        <v>53</v>
      </c>
      <c r="AF13" s="70" t="s">
        <v>54</v>
      </c>
      <c r="AG13" s="74">
        <v>101.7</v>
      </c>
      <c r="AH13" s="66">
        <v>22300</v>
      </c>
      <c r="AI13" s="71">
        <f>AG13*AH13</f>
        <v>2267910</v>
      </c>
      <c r="AJ13" s="74">
        <v>101.7</v>
      </c>
      <c r="AK13" s="66">
        <v>22300</v>
      </c>
      <c r="AL13" s="72">
        <f>AJ13*AK13</f>
        <v>2267910</v>
      </c>
      <c r="AM13" s="74">
        <v>101.7</v>
      </c>
      <c r="AN13" s="66">
        <v>22300</v>
      </c>
      <c r="AO13" s="72">
        <f>AM13*AN13</f>
        <v>2267910</v>
      </c>
    </row>
    <row r="14" spans="1:56" ht="18" customHeight="1" x14ac:dyDescent="0.25">
      <c r="A14" s="58" t="s">
        <v>55</v>
      </c>
      <c r="B14" s="59" t="s">
        <v>56</v>
      </c>
      <c r="C14" s="73">
        <v>37</v>
      </c>
      <c r="D14" s="61">
        <v>283200</v>
      </c>
      <c r="E14" s="62">
        <v>10506720</v>
      </c>
      <c r="F14" s="73">
        <v>37</v>
      </c>
      <c r="G14" s="75">
        <v>283200</v>
      </c>
      <c r="H14" s="64">
        <v>10506720</v>
      </c>
      <c r="I14" s="76">
        <v>37.200000000000003</v>
      </c>
      <c r="J14" s="66">
        <v>320000</v>
      </c>
      <c r="K14" s="67">
        <f>I14*J14</f>
        <v>11904000</v>
      </c>
      <c r="L14" s="76">
        <v>37.200000000000003</v>
      </c>
      <c r="M14" s="66">
        <v>320000</v>
      </c>
      <c r="N14" s="68">
        <v>11904000</v>
      </c>
      <c r="O14" s="76">
        <v>37.200000000000003</v>
      </c>
      <c r="P14" s="66">
        <v>320000</v>
      </c>
      <c r="Q14" s="68">
        <v>11904000</v>
      </c>
      <c r="R14" s="76">
        <v>37.200000000000003</v>
      </c>
      <c r="S14" s="66">
        <v>320000</v>
      </c>
      <c r="T14" s="68">
        <v>11904000</v>
      </c>
      <c r="U14" s="58" t="s">
        <v>55</v>
      </c>
      <c r="V14" s="59" t="s">
        <v>56</v>
      </c>
      <c r="W14" s="76">
        <v>37.299999999999997</v>
      </c>
      <c r="X14" s="66">
        <v>320000</v>
      </c>
      <c r="Y14" s="68">
        <f>W14*X14</f>
        <v>11936000</v>
      </c>
      <c r="Z14" s="58" t="s">
        <v>55</v>
      </c>
      <c r="AA14" s="59" t="s">
        <v>56</v>
      </c>
      <c r="AB14" s="76">
        <v>37.4</v>
      </c>
      <c r="AC14" s="66">
        <v>320000</v>
      </c>
      <c r="AD14" s="68">
        <f>AB14*AC14</f>
        <v>11968000</v>
      </c>
      <c r="AE14" s="69" t="s">
        <v>55</v>
      </c>
      <c r="AF14" s="70" t="s">
        <v>56</v>
      </c>
      <c r="AG14" s="76">
        <v>37.5</v>
      </c>
      <c r="AH14" s="66">
        <v>320000</v>
      </c>
      <c r="AI14" s="71">
        <v>12000000</v>
      </c>
      <c r="AJ14" s="76">
        <v>37.5</v>
      </c>
      <c r="AK14" s="66">
        <v>320000</v>
      </c>
      <c r="AL14" s="72">
        <v>12000000</v>
      </c>
      <c r="AM14" s="76">
        <v>37.5</v>
      </c>
      <c r="AN14" s="66">
        <v>320000</v>
      </c>
      <c r="AO14" s="72">
        <v>12000000</v>
      </c>
    </row>
    <row r="15" spans="1:56" ht="18" customHeight="1" x14ac:dyDescent="0.25">
      <c r="A15" s="58" t="s">
        <v>57</v>
      </c>
      <c r="B15" s="59" t="s">
        <v>58</v>
      </c>
      <c r="C15" s="77">
        <v>4027</v>
      </c>
      <c r="D15" s="61">
        <v>69</v>
      </c>
      <c r="E15" s="62">
        <v>100000</v>
      </c>
      <c r="F15" s="77">
        <v>4027</v>
      </c>
      <c r="G15" s="63">
        <v>69</v>
      </c>
      <c r="H15" s="64">
        <v>100000</v>
      </c>
      <c r="I15" s="65">
        <v>4027</v>
      </c>
      <c r="J15" s="66">
        <v>69</v>
      </c>
      <c r="K15" s="67">
        <f>I15*J15</f>
        <v>277863</v>
      </c>
      <c r="L15" s="65">
        <v>4027</v>
      </c>
      <c r="M15" s="66">
        <v>69</v>
      </c>
      <c r="N15" s="68">
        <v>277863</v>
      </c>
      <c r="O15" s="65">
        <v>4027</v>
      </c>
      <c r="P15" s="66">
        <v>69</v>
      </c>
      <c r="Q15" s="68">
        <v>277863</v>
      </c>
      <c r="R15" s="65">
        <v>4027</v>
      </c>
      <c r="S15" s="66">
        <v>69</v>
      </c>
      <c r="T15" s="68">
        <v>277863</v>
      </c>
      <c r="U15" s="58" t="s">
        <v>57</v>
      </c>
      <c r="V15" s="59" t="s">
        <v>58</v>
      </c>
      <c r="W15" s="65">
        <v>4027</v>
      </c>
      <c r="X15" s="66">
        <v>69</v>
      </c>
      <c r="Y15" s="68">
        <f>W15*X15</f>
        <v>277863</v>
      </c>
      <c r="Z15" s="58" t="s">
        <v>57</v>
      </c>
      <c r="AA15" s="59" t="s">
        <v>58</v>
      </c>
      <c r="AB15" s="65">
        <v>4027</v>
      </c>
      <c r="AC15" s="66">
        <v>69</v>
      </c>
      <c r="AD15" s="68">
        <f>AB15*AC15</f>
        <v>277863</v>
      </c>
      <c r="AE15" s="69" t="s">
        <v>57</v>
      </c>
      <c r="AF15" s="70" t="s">
        <v>58</v>
      </c>
      <c r="AG15" s="65">
        <v>4027</v>
      </c>
      <c r="AH15" s="66">
        <v>69</v>
      </c>
      <c r="AI15" s="71">
        <v>277863</v>
      </c>
      <c r="AJ15" s="65">
        <v>4027</v>
      </c>
      <c r="AK15" s="66">
        <v>69</v>
      </c>
      <c r="AL15" s="72">
        <v>277863</v>
      </c>
      <c r="AM15" s="65">
        <v>4027</v>
      </c>
      <c r="AN15" s="66">
        <v>69</v>
      </c>
      <c r="AO15" s="72">
        <v>277863</v>
      </c>
    </row>
    <row r="16" spans="1:56" ht="18" customHeight="1" x14ac:dyDescent="0.25">
      <c r="A16" s="58" t="s">
        <v>59</v>
      </c>
      <c r="B16" s="59" t="s">
        <v>60</v>
      </c>
      <c r="C16" s="60">
        <v>8.7780000000000005</v>
      </c>
      <c r="D16" s="61">
        <v>227000</v>
      </c>
      <c r="E16" s="62">
        <v>1992606</v>
      </c>
      <c r="F16" s="60">
        <v>8.7780000000000005</v>
      </c>
      <c r="G16" s="63">
        <v>227000</v>
      </c>
      <c r="H16" s="64">
        <v>1992606</v>
      </c>
      <c r="I16" s="74">
        <v>9.0299999999999994</v>
      </c>
      <c r="J16" s="66">
        <v>227000</v>
      </c>
      <c r="K16" s="67">
        <f>I16*J16</f>
        <v>2049809.9999999998</v>
      </c>
      <c r="L16" s="74">
        <v>9.0299999999999994</v>
      </c>
      <c r="M16" s="66">
        <v>227000</v>
      </c>
      <c r="N16" s="68">
        <v>2049809.9999999998</v>
      </c>
      <c r="O16" s="74">
        <v>9.0299999999999994</v>
      </c>
      <c r="P16" s="66">
        <v>227000</v>
      </c>
      <c r="Q16" s="68">
        <v>2049809.9999999998</v>
      </c>
      <c r="R16" s="74">
        <v>9.0299999999999994</v>
      </c>
      <c r="S16" s="66">
        <v>227000</v>
      </c>
      <c r="T16" s="68">
        <v>2049809.9999999998</v>
      </c>
      <c r="U16" s="58" t="s">
        <v>59</v>
      </c>
      <c r="V16" s="59" t="s">
        <v>60</v>
      </c>
      <c r="W16" s="74">
        <v>9.16</v>
      </c>
      <c r="X16" s="66">
        <v>227000</v>
      </c>
      <c r="Y16" s="68">
        <f>W16*X16</f>
        <v>2079320</v>
      </c>
      <c r="Z16" s="58" t="s">
        <v>59</v>
      </c>
      <c r="AA16" s="59" t="s">
        <v>60</v>
      </c>
      <c r="AB16" s="74">
        <v>9.16</v>
      </c>
      <c r="AC16" s="66">
        <v>227000</v>
      </c>
      <c r="AD16" s="68">
        <f>AB16*AC16</f>
        <v>2079320</v>
      </c>
      <c r="AE16" s="69" t="s">
        <v>59</v>
      </c>
      <c r="AF16" s="70" t="s">
        <v>60</v>
      </c>
      <c r="AG16" s="74">
        <v>9.16</v>
      </c>
      <c r="AH16" s="66">
        <v>227000</v>
      </c>
      <c r="AI16" s="71">
        <v>2079320</v>
      </c>
      <c r="AJ16" s="74">
        <v>9.16</v>
      </c>
      <c r="AK16" s="66">
        <v>227000</v>
      </c>
      <c r="AL16" s="72">
        <v>2079320</v>
      </c>
      <c r="AM16" s="74">
        <v>9.16</v>
      </c>
      <c r="AN16" s="66">
        <v>227000</v>
      </c>
      <c r="AO16" s="72">
        <v>2079320</v>
      </c>
    </row>
    <row r="17" spans="1:41" ht="18" customHeight="1" x14ac:dyDescent="0.25">
      <c r="A17" s="58"/>
      <c r="B17" s="59" t="s">
        <v>61</v>
      </c>
      <c r="C17" s="77"/>
      <c r="D17" s="61"/>
      <c r="E17" s="62"/>
      <c r="F17" s="77"/>
      <c r="G17" s="63"/>
      <c r="H17" s="64"/>
      <c r="I17" s="65"/>
      <c r="J17" s="66"/>
      <c r="K17" s="67">
        <v>-598552</v>
      </c>
      <c r="L17" s="65"/>
      <c r="M17" s="66"/>
      <c r="N17" s="68">
        <v>-598552</v>
      </c>
      <c r="O17" s="65"/>
      <c r="P17" s="66"/>
      <c r="Q17" s="68">
        <v>-598552</v>
      </c>
      <c r="R17" s="65"/>
      <c r="S17" s="66"/>
      <c r="T17" s="68">
        <v>-598552</v>
      </c>
      <c r="U17" s="58"/>
      <c r="V17" s="59" t="s">
        <v>61</v>
      </c>
      <c r="W17" s="65"/>
      <c r="X17" s="66"/>
      <c r="Y17" s="68">
        <v>-1524571</v>
      </c>
      <c r="Z17" s="58"/>
      <c r="AA17" s="59" t="s">
        <v>61</v>
      </c>
      <c r="AB17" s="65"/>
      <c r="AC17" s="66"/>
      <c r="AD17" s="68">
        <v>-764210</v>
      </c>
      <c r="AE17" s="69"/>
      <c r="AF17" s="70" t="s">
        <v>62</v>
      </c>
      <c r="AG17" s="65"/>
      <c r="AH17" s="66"/>
      <c r="AI17" s="71">
        <v>0</v>
      </c>
      <c r="AJ17" s="65"/>
      <c r="AK17" s="66"/>
      <c r="AL17" s="72">
        <v>0</v>
      </c>
      <c r="AM17" s="65"/>
      <c r="AN17" s="66"/>
      <c r="AO17" s="72">
        <v>0</v>
      </c>
    </row>
    <row r="18" spans="1:41" ht="18" customHeight="1" x14ac:dyDescent="0.25">
      <c r="A18" s="58" t="s">
        <v>63</v>
      </c>
      <c r="B18" s="59" t="s">
        <v>64</v>
      </c>
      <c r="C18" s="77">
        <v>1670</v>
      </c>
      <c r="D18" s="61">
        <v>2700</v>
      </c>
      <c r="E18" s="62">
        <v>4509000</v>
      </c>
      <c r="F18" s="77">
        <v>1670</v>
      </c>
      <c r="G18" s="63">
        <v>2700</v>
      </c>
      <c r="H18" s="64">
        <v>4509000</v>
      </c>
      <c r="I18" s="65">
        <v>1703</v>
      </c>
      <c r="J18" s="66">
        <v>2700</v>
      </c>
      <c r="K18" s="67">
        <v>5000000</v>
      </c>
      <c r="L18" s="65">
        <v>1703</v>
      </c>
      <c r="M18" s="66">
        <v>2700</v>
      </c>
      <c r="N18" s="68">
        <v>5000000</v>
      </c>
      <c r="O18" s="65">
        <v>1703</v>
      </c>
      <c r="P18" s="66">
        <v>2700</v>
      </c>
      <c r="Q18" s="68">
        <v>5000000</v>
      </c>
      <c r="R18" s="65">
        <v>1703</v>
      </c>
      <c r="S18" s="66">
        <v>2700</v>
      </c>
      <c r="T18" s="68">
        <v>5000000</v>
      </c>
      <c r="U18" s="58" t="s">
        <v>63</v>
      </c>
      <c r="V18" s="59" t="s">
        <v>64</v>
      </c>
      <c r="W18" s="65">
        <v>1728</v>
      </c>
      <c r="X18" s="66">
        <v>2700</v>
      </c>
      <c r="Y18" s="68">
        <f>6000000</f>
        <v>6000000</v>
      </c>
      <c r="Z18" s="58" t="s">
        <v>63</v>
      </c>
      <c r="AA18" s="59" t="s">
        <v>64</v>
      </c>
      <c r="AB18" s="65">
        <v>1728</v>
      </c>
      <c r="AC18" s="66">
        <v>2700</v>
      </c>
      <c r="AD18" s="68">
        <f>6000000</f>
        <v>6000000</v>
      </c>
      <c r="AE18" s="69" t="s">
        <v>63</v>
      </c>
      <c r="AF18" s="70" t="s">
        <v>64</v>
      </c>
      <c r="AG18" s="65">
        <v>1776</v>
      </c>
      <c r="AH18" s="66">
        <v>2700</v>
      </c>
      <c r="AI18" s="71">
        <f>6000000</f>
        <v>6000000</v>
      </c>
      <c r="AJ18" s="65">
        <v>1776</v>
      </c>
      <c r="AK18" s="66">
        <v>2700</v>
      </c>
      <c r="AL18" s="72">
        <f>6000000</f>
        <v>6000000</v>
      </c>
      <c r="AM18" s="65">
        <v>1776</v>
      </c>
      <c r="AN18" s="66">
        <v>2700</v>
      </c>
      <c r="AO18" s="72">
        <f>6000000</f>
        <v>6000000</v>
      </c>
    </row>
    <row r="19" spans="1:41" ht="18" customHeight="1" x14ac:dyDescent="0.25">
      <c r="A19" s="58" t="s">
        <v>65</v>
      </c>
      <c r="B19" s="59" t="s">
        <v>66</v>
      </c>
      <c r="C19" s="77"/>
      <c r="D19" s="78"/>
      <c r="E19" s="62"/>
      <c r="F19" s="77"/>
      <c r="G19" s="79"/>
      <c r="H19" s="63"/>
      <c r="I19" s="80">
        <v>179</v>
      </c>
      <c r="J19" s="81">
        <v>2550</v>
      </c>
      <c r="K19" s="67">
        <f>I19*J19</f>
        <v>456450</v>
      </c>
      <c r="L19" s="80"/>
      <c r="M19" s="82"/>
      <c r="N19" s="83"/>
      <c r="O19" s="80"/>
      <c r="P19" s="82"/>
      <c r="Q19" s="83"/>
      <c r="R19" s="80"/>
      <c r="S19" s="82"/>
      <c r="T19" s="83"/>
      <c r="U19" s="58" t="s">
        <v>65</v>
      </c>
      <c r="V19" s="59" t="s">
        <v>66</v>
      </c>
      <c r="W19" s="80">
        <v>181</v>
      </c>
      <c r="X19" s="81">
        <v>2550</v>
      </c>
      <c r="Y19" s="68">
        <f>W19*X19</f>
        <v>461550</v>
      </c>
      <c r="Z19" s="58" t="s">
        <v>65</v>
      </c>
      <c r="AA19" s="59" t="s">
        <v>66</v>
      </c>
      <c r="AB19" s="80">
        <v>185</v>
      </c>
      <c r="AC19" s="81">
        <v>2550</v>
      </c>
      <c r="AD19" s="68">
        <f>AB19*AC19</f>
        <v>471750</v>
      </c>
      <c r="AE19" s="69" t="s">
        <v>65</v>
      </c>
      <c r="AF19" s="70" t="s">
        <v>66</v>
      </c>
      <c r="AG19" s="80">
        <v>174</v>
      </c>
      <c r="AH19" s="81">
        <v>2550</v>
      </c>
      <c r="AI19" s="71">
        <f>AG19*AH19</f>
        <v>443700</v>
      </c>
      <c r="AJ19" s="80">
        <v>174</v>
      </c>
      <c r="AK19" s="81">
        <v>2550</v>
      </c>
      <c r="AL19" s="72">
        <f>AJ19*AK19</f>
        <v>443700</v>
      </c>
      <c r="AM19" s="80">
        <v>174</v>
      </c>
      <c r="AN19" s="81">
        <v>2550</v>
      </c>
      <c r="AO19" s="72">
        <f>AM19*AN19</f>
        <v>443700</v>
      </c>
    </row>
    <row r="20" spans="1:41" ht="18" customHeight="1" x14ac:dyDescent="0.25">
      <c r="A20" s="58" t="s">
        <v>67</v>
      </c>
      <c r="B20" s="59" t="s">
        <v>68</v>
      </c>
      <c r="C20" s="77"/>
      <c r="D20" s="78"/>
      <c r="E20" s="62"/>
      <c r="F20" s="77"/>
      <c r="G20" s="79"/>
      <c r="H20" s="63"/>
      <c r="I20" s="80">
        <v>931000</v>
      </c>
      <c r="J20" s="82">
        <v>1.55</v>
      </c>
      <c r="K20" s="67">
        <f>I20*J20</f>
        <v>1443050</v>
      </c>
      <c r="L20" s="80"/>
      <c r="M20" s="82"/>
      <c r="N20" s="83"/>
      <c r="O20" s="80"/>
      <c r="P20" s="82"/>
      <c r="Q20" s="83"/>
      <c r="R20" s="80"/>
      <c r="S20" s="82"/>
      <c r="T20" s="83"/>
      <c r="U20" s="58" t="s">
        <v>67</v>
      </c>
      <c r="V20" s="59" t="s">
        <v>68</v>
      </c>
      <c r="W20" s="80">
        <v>692075</v>
      </c>
      <c r="X20" s="82">
        <v>2</v>
      </c>
      <c r="Y20" s="68">
        <f>W20*X20</f>
        <v>1384150</v>
      </c>
      <c r="Z20" s="58" t="s">
        <v>67</v>
      </c>
      <c r="AA20" s="59" t="s">
        <v>68</v>
      </c>
      <c r="AB20" s="80">
        <v>778000</v>
      </c>
      <c r="AC20" s="82">
        <v>1</v>
      </c>
      <c r="AD20" s="68">
        <f>AB20*AC20</f>
        <v>778000</v>
      </c>
      <c r="AE20" s="69" t="s">
        <v>67</v>
      </c>
      <c r="AF20" s="70" t="s">
        <v>68</v>
      </c>
      <c r="AG20" s="80">
        <v>1061500</v>
      </c>
      <c r="AH20" s="82">
        <v>1</v>
      </c>
      <c r="AI20" s="71">
        <v>1061500</v>
      </c>
      <c r="AJ20" s="80">
        <v>1061500</v>
      </c>
      <c r="AK20" s="82">
        <v>1</v>
      </c>
      <c r="AL20" s="72">
        <v>1061500</v>
      </c>
      <c r="AM20" s="80">
        <v>1061500</v>
      </c>
      <c r="AN20" s="82">
        <v>1</v>
      </c>
      <c r="AO20" s="72">
        <v>1061500</v>
      </c>
    </row>
    <row r="21" spans="1:41" ht="18" customHeight="1" x14ac:dyDescent="0.25">
      <c r="A21" s="58"/>
      <c r="B21" s="84"/>
      <c r="C21" s="77"/>
      <c r="D21" s="78"/>
      <c r="E21" s="62"/>
      <c r="F21" s="77"/>
      <c r="G21" s="79"/>
      <c r="H21" s="63"/>
      <c r="I21" s="80"/>
      <c r="J21" s="82"/>
      <c r="K21" s="67"/>
      <c r="L21" s="80"/>
      <c r="M21" s="82"/>
      <c r="N21" s="83"/>
      <c r="O21" s="80"/>
      <c r="P21" s="82"/>
      <c r="Q21" s="83"/>
      <c r="R21" s="80"/>
      <c r="S21" s="82"/>
      <c r="T21" s="83"/>
      <c r="U21" s="58"/>
      <c r="V21" s="84"/>
      <c r="W21" s="80"/>
      <c r="X21" s="82"/>
      <c r="Y21" s="68"/>
      <c r="Z21" s="58"/>
      <c r="AA21" s="84"/>
      <c r="AB21" s="80"/>
      <c r="AC21" s="82"/>
      <c r="AD21" s="68"/>
      <c r="AE21" s="69" t="s">
        <v>69</v>
      </c>
      <c r="AF21" s="59" t="s">
        <v>70</v>
      </c>
      <c r="AG21" s="80"/>
      <c r="AH21" s="82"/>
      <c r="AI21" s="71">
        <v>4826059</v>
      </c>
      <c r="AJ21" s="80"/>
      <c r="AK21" s="82"/>
      <c r="AL21" s="72">
        <v>4826059</v>
      </c>
      <c r="AM21" s="80"/>
      <c r="AN21" s="82"/>
      <c r="AO21" s="72">
        <v>4826059</v>
      </c>
    </row>
    <row r="22" spans="1:41" ht="18" customHeight="1" x14ac:dyDescent="0.25">
      <c r="A22" s="58"/>
      <c r="B22" s="84"/>
      <c r="C22" s="77"/>
      <c r="D22" s="78"/>
      <c r="E22" s="62"/>
      <c r="F22" s="77"/>
      <c r="G22" s="79"/>
      <c r="H22" s="63"/>
      <c r="I22" s="80"/>
      <c r="J22" s="82"/>
      <c r="K22" s="67"/>
      <c r="L22" s="80"/>
      <c r="M22" s="82"/>
      <c r="N22" s="83"/>
      <c r="O22" s="80"/>
      <c r="P22" s="82"/>
      <c r="Q22" s="83"/>
      <c r="R22" s="80"/>
      <c r="S22" s="82"/>
      <c r="T22" s="83"/>
      <c r="U22" s="58"/>
      <c r="V22" s="84"/>
      <c r="W22" s="80"/>
      <c r="X22" s="82"/>
      <c r="Y22" s="68"/>
      <c r="Z22" s="58"/>
      <c r="AA22" s="84"/>
      <c r="AB22" s="80"/>
      <c r="AC22" s="82"/>
      <c r="AD22" s="68"/>
      <c r="AE22" s="69" t="s">
        <v>71</v>
      </c>
      <c r="AF22" s="59" t="s">
        <v>72</v>
      </c>
      <c r="AG22" s="80"/>
      <c r="AH22" s="82"/>
      <c r="AI22" s="71">
        <v>324200</v>
      </c>
      <c r="AJ22" s="80"/>
      <c r="AK22" s="82"/>
      <c r="AL22" s="72">
        <v>324200</v>
      </c>
      <c r="AM22" s="80"/>
      <c r="AN22" s="82"/>
      <c r="AO22" s="72">
        <v>324200</v>
      </c>
    </row>
    <row r="23" spans="1:41" ht="18" customHeight="1" x14ac:dyDescent="0.25">
      <c r="A23" s="69" t="s">
        <v>5</v>
      </c>
      <c r="B23" s="85" t="s">
        <v>73</v>
      </c>
      <c r="C23" s="77"/>
      <c r="D23" s="61"/>
      <c r="E23" s="62"/>
      <c r="F23" s="77"/>
      <c r="G23" s="63"/>
      <c r="H23" s="64"/>
      <c r="I23" s="65"/>
      <c r="J23" s="66"/>
      <c r="K23" s="67"/>
      <c r="L23" s="65"/>
      <c r="M23" s="66"/>
      <c r="N23" s="68">
        <v>11811</v>
      </c>
      <c r="O23" s="65"/>
      <c r="P23" s="66"/>
      <c r="Q23" s="68">
        <v>11811</v>
      </c>
      <c r="R23" s="65"/>
      <c r="S23" s="66"/>
      <c r="T23" s="68">
        <v>11811</v>
      </c>
      <c r="U23" s="69" t="s">
        <v>5</v>
      </c>
      <c r="V23" s="85" t="s">
        <v>73</v>
      </c>
      <c r="W23" s="65"/>
      <c r="X23" s="66"/>
      <c r="Y23" s="68">
        <v>11938</v>
      </c>
      <c r="Z23" s="69" t="s">
        <v>5</v>
      </c>
      <c r="AA23" s="85" t="s">
        <v>74</v>
      </c>
      <c r="AB23" s="65"/>
      <c r="AC23" s="66"/>
      <c r="AD23" s="68">
        <v>4572</v>
      </c>
      <c r="AE23" s="69" t="s">
        <v>5</v>
      </c>
      <c r="AF23" s="85" t="s">
        <v>75</v>
      </c>
      <c r="AG23" s="65"/>
      <c r="AH23" s="66"/>
      <c r="AI23" s="71">
        <v>0</v>
      </c>
      <c r="AJ23" s="65"/>
      <c r="AK23" s="66"/>
      <c r="AL23" s="72">
        <v>3782</v>
      </c>
      <c r="AM23" s="65"/>
      <c r="AN23" s="66"/>
      <c r="AO23" s="72">
        <v>3782</v>
      </c>
    </row>
    <row r="24" spans="1:41" ht="18" customHeight="1" x14ac:dyDescent="0.25">
      <c r="A24" s="58" t="s">
        <v>20</v>
      </c>
      <c r="B24" s="86" t="s">
        <v>76</v>
      </c>
      <c r="C24" s="77"/>
      <c r="D24" s="61"/>
      <c r="E24" s="87"/>
      <c r="F24" s="77"/>
      <c r="G24" s="63"/>
      <c r="H24" s="88"/>
      <c r="I24" s="89"/>
      <c r="J24" s="90"/>
      <c r="K24" s="91">
        <f>SUM(K26:K33)</f>
        <v>42111000</v>
      </c>
      <c r="L24" s="89"/>
      <c r="M24" s="90"/>
      <c r="N24" s="92">
        <v>42111000</v>
      </c>
      <c r="O24" s="89"/>
      <c r="P24" s="90"/>
      <c r="Q24" s="92">
        <v>42111000</v>
      </c>
      <c r="R24" s="89"/>
      <c r="S24" s="90"/>
      <c r="T24" s="92">
        <v>42111000</v>
      </c>
      <c r="U24" s="58" t="s">
        <v>20</v>
      </c>
      <c r="V24" s="86" t="s">
        <v>76</v>
      </c>
      <c r="W24" s="89"/>
      <c r="X24" s="90"/>
      <c r="Y24" s="92">
        <f>SUM(Y26:Y34)</f>
        <v>44771300</v>
      </c>
      <c r="Z24" s="58" t="s">
        <v>20</v>
      </c>
      <c r="AA24" s="86" t="s">
        <v>76</v>
      </c>
      <c r="AB24" s="89"/>
      <c r="AC24" s="90"/>
      <c r="AD24" s="92">
        <f>SUM(AD26:AD34)</f>
        <v>47074430</v>
      </c>
      <c r="AE24" s="69" t="s">
        <v>20</v>
      </c>
      <c r="AF24" s="93" t="s">
        <v>76</v>
      </c>
      <c r="AG24" s="89"/>
      <c r="AH24" s="90"/>
      <c r="AI24" s="92">
        <f>SUM(AI26:AI34)</f>
        <v>48171600</v>
      </c>
      <c r="AJ24" s="89"/>
      <c r="AK24" s="90"/>
      <c r="AL24" s="92">
        <f>SUM(AL26:AL34)</f>
        <v>48357266.666666664</v>
      </c>
      <c r="AM24" s="89"/>
      <c r="AN24" s="90"/>
      <c r="AO24" s="92">
        <f>SUM(AO26:AO34)</f>
        <v>48357266.666666664</v>
      </c>
    </row>
    <row r="25" spans="1:41" ht="18" customHeight="1" x14ac:dyDescent="0.25">
      <c r="A25" s="58" t="s">
        <v>15</v>
      </c>
      <c r="B25" s="59" t="s">
        <v>77</v>
      </c>
      <c r="C25" s="77"/>
      <c r="D25" s="61"/>
      <c r="E25" s="62"/>
      <c r="F25" s="77"/>
      <c r="G25" s="63"/>
      <c r="H25" s="64"/>
      <c r="I25" s="65"/>
      <c r="J25" s="66"/>
      <c r="K25" s="67"/>
      <c r="L25" s="65"/>
      <c r="M25" s="66"/>
      <c r="N25" s="68"/>
      <c r="O25" s="65"/>
      <c r="P25" s="66"/>
      <c r="Q25" s="68"/>
      <c r="R25" s="65"/>
      <c r="S25" s="66"/>
      <c r="T25" s="68"/>
      <c r="U25" s="58" t="s">
        <v>15</v>
      </c>
      <c r="V25" s="59" t="s">
        <v>77</v>
      </c>
      <c r="W25" s="65"/>
      <c r="X25" s="66"/>
      <c r="Y25" s="68"/>
      <c r="Z25" s="58" t="s">
        <v>15</v>
      </c>
      <c r="AA25" s="59" t="s">
        <v>77</v>
      </c>
      <c r="AB25" s="65"/>
      <c r="AC25" s="66"/>
      <c r="AD25" s="68"/>
      <c r="AE25" s="69" t="s">
        <v>15</v>
      </c>
      <c r="AF25" s="70" t="s">
        <v>77</v>
      </c>
      <c r="AG25" s="65"/>
      <c r="AH25" s="66"/>
      <c r="AI25" s="68"/>
      <c r="AJ25" s="65"/>
      <c r="AK25" s="66"/>
      <c r="AL25" s="68"/>
      <c r="AM25" s="65"/>
      <c r="AN25" s="66"/>
      <c r="AO25" s="68"/>
    </row>
    <row r="26" spans="1:41" ht="18" customHeight="1" x14ac:dyDescent="0.25">
      <c r="A26" s="58"/>
      <c r="B26" s="59" t="s">
        <v>78</v>
      </c>
      <c r="C26" s="94">
        <v>6.8</v>
      </c>
      <c r="D26" s="61">
        <v>4012000</v>
      </c>
      <c r="E26" s="62">
        <v>18187733.333333332</v>
      </c>
      <c r="F26" s="94">
        <v>7</v>
      </c>
      <c r="G26" s="75">
        <v>4012000</v>
      </c>
      <c r="H26" s="64">
        <v>18722666.666666668</v>
      </c>
      <c r="I26" s="65">
        <v>7</v>
      </c>
      <c r="J26" s="66">
        <v>4152000</v>
      </c>
      <c r="K26" s="67">
        <f>I26*J26/12*8</f>
        <v>19376000</v>
      </c>
      <c r="L26" s="65">
        <v>7</v>
      </c>
      <c r="M26" s="66">
        <v>4152000</v>
      </c>
      <c r="N26" s="68">
        <v>19376000</v>
      </c>
      <c r="O26" s="65">
        <v>7</v>
      </c>
      <c r="P26" s="66">
        <v>4152000</v>
      </c>
      <c r="Q26" s="68">
        <v>19376000</v>
      </c>
      <c r="R26" s="65">
        <v>7</v>
      </c>
      <c r="S26" s="66">
        <v>4152000</v>
      </c>
      <c r="T26" s="68">
        <v>19376000</v>
      </c>
      <c r="U26" s="58" t="s">
        <v>0</v>
      </c>
      <c r="V26" s="59" t="s">
        <v>78</v>
      </c>
      <c r="W26" s="76">
        <v>7.1</v>
      </c>
      <c r="X26" s="66">
        <v>4308000</v>
      </c>
      <c r="Y26" s="68">
        <f>X26*W26/12*8</f>
        <v>20391200</v>
      </c>
      <c r="Z26" s="58" t="s">
        <v>0</v>
      </c>
      <c r="AA26" s="59" t="s">
        <v>78</v>
      </c>
      <c r="AB26" s="76">
        <v>7.3</v>
      </c>
      <c r="AC26" s="66">
        <v>4469900</v>
      </c>
      <c r="AD26" s="68">
        <f>AC26*AB26/12*8</f>
        <v>21753513.333333332</v>
      </c>
      <c r="AE26" s="69" t="s">
        <v>0</v>
      </c>
      <c r="AF26" s="70" t="s">
        <v>78</v>
      </c>
      <c r="AG26" s="76">
        <v>7.5</v>
      </c>
      <c r="AH26" s="66">
        <v>4419000</v>
      </c>
      <c r="AI26" s="68">
        <f>AH26*AG26/12*8</f>
        <v>22095000</v>
      </c>
      <c r="AJ26" s="76">
        <v>7.6</v>
      </c>
      <c r="AK26" s="66">
        <v>4419000</v>
      </c>
      <c r="AL26" s="68">
        <f>AK26*AJ26/12*8</f>
        <v>22389600</v>
      </c>
      <c r="AM26" s="76">
        <v>7.6</v>
      </c>
      <c r="AN26" s="66">
        <v>4419000</v>
      </c>
      <c r="AO26" s="68">
        <f>AN26*AM26/12*8</f>
        <v>22389600</v>
      </c>
    </row>
    <row r="27" spans="1:41" ht="18" customHeight="1" x14ac:dyDescent="0.25">
      <c r="A27" s="58"/>
      <c r="B27" s="59" t="s">
        <v>79</v>
      </c>
      <c r="C27" s="77">
        <v>7</v>
      </c>
      <c r="D27" s="61">
        <v>4012000</v>
      </c>
      <c r="E27" s="62">
        <v>9361333.333333334</v>
      </c>
      <c r="F27" s="77">
        <v>7</v>
      </c>
      <c r="G27" s="75">
        <v>4012000</v>
      </c>
      <c r="H27" s="64">
        <v>9361333.333333334</v>
      </c>
      <c r="I27" s="65">
        <v>7</v>
      </c>
      <c r="J27" s="66">
        <v>4152000</v>
      </c>
      <c r="K27" s="67">
        <f>I27*J27/12*4</f>
        <v>9688000</v>
      </c>
      <c r="L27" s="65">
        <v>7</v>
      </c>
      <c r="M27" s="66">
        <v>4152000</v>
      </c>
      <c r="N27" s="68">
        <v>9688000</v>
      </c>
      <c r="O27" s="65">
        <v>7</v>
      </c>
      <c r="P27" s="66">
        <v>4152000</v>
      </c>
      <c r="Q27" s="68">
        <v>9688000</v>
      </c>
      <c r="R27" s="65">
        <v>7</v>
      </c>
      <c r="S27" s="66">
        <v>4152000</v>
      </c>
      <c r="T27" s="68">
        <v>9688000</v>
      </c>
      <c r="U27" s="58" t="s">
        <v>15</v>
      </c>
      <c r="V27" s="59" t="s">
        <v>79</v>
      </c>
      <c r="W27" s="76">
        <v>7.1</v>
      </c>
      <c r="X27" s="66">
        <v>4308000</v>
      </c>
      <c r="Y27" s="68">
        <f>X27*W27/12*4</f>
        <v>10195600</v>
      </c>
      <c r="Z27" s="58" t="s">
        <v>15</v>
      </c>
      <c r="AA27" s="59" t="s">
        <v>79</v>
      </c>
      <c r="AB27" s="76">
        <v>7.3</v>
      </c>
      <c r="AC27" s="66">
        <v>4469900</v>
      </c>
      <c r="AD27" s="68">
        <f>AC27*AB27/12*4</f>
        <v>10876756.666666666</v>
      </c>
      <c r="AE27" s="69" t="s">
        <v>15</v>
      </c>
      <c r="AF27" s="70" t="s">
        <v>79</v>
      </c>
      <c r="AG27" s="76">
        <v>6.9</v>
      </c>
      <c r="AH27" s="66">
        <v>4419000</v>
      </c>
      <c r="AI27" s="68">
        <f>AH27*AG27/12*4</f>
        <v>10163700</v>
      </c>
      <c r="AJ27" s="76">
        <v>6.9</v>
      </c>
      <c r="AK27" s="66">
        <v>4419000</v>
      </c>
      <c r="AL27" s="68">
        <f>AK27*AJ27/12*4</f>
        <v>10163700</v>
      </c>
      <c r="AM27" s="76">
        <v>6.9</v>
      </c>
      <c r="AN27" s="66">
        <v>4419000</v>
      </c>
      <c r="AO27" s="68">
        <f>AN27*AM27/12*4</f>
        <v>10163700</v>
      </c>
    </row>
    <row r="28" spans="1:41" ht="18" customHeight="1" x14ac:dyDescent="0.25">
      <c r="A28" s="58"/>
      <c r="B28" s="59" t="s">
        <v>80</v>
      </c>
      <c r="C28" s="77">
        <v>7</v>
      </c>
      <c r="D28" s="61">
        <v>34400</v>
      </c>
      <c r="E28" s="62">
        <v>240800</v>
      </c>
      <c r="F28" s="77">
        <v>7</v>
      </c>
      <c r="G28" s="75">
        <v>34400</v>
      </c>
      <c r="H28" s="64">
        <v>240800</v>
      </c>
      <c r="I28" s="65">
        <v>7</v>
      </c>
      <c r="J28" s="66">
        <v>35000</v>
      </c>
      <c r="K28" s="67">
        <f>I28*J28</f>
        <v>245000</v>
      </c>
      <c r="L28" s="65">
        <v>7</v>
      </c>
      <c r="M28" s="66">
        <v>35000</v>
      </c>
      <c r="N28" s="68">
        <v>245000</v>
      </c>
      <c r="O28" s="65">
        <v>7</v>
      </c>
      <c r="P28" s="66">
        <v>35000</v>
      </c>
      <c r="Q28" s="68">
        <v>245000</v>
      </c>
      <c r="R28" s="65">
        <v>7</v>
      </c>
      <c r="S28" s="66">
        <v>35000</v>
      </c>
      <c r="T28" s="68">
        <v>245000</v>
      </c>
      <c r="U28" s="58" t="s">
        <v>15</v>
      </c>
      <c r="V28" s="59" t="s">
        <v>80</v>
      </c>
      <c r="W28" s="76">
        <v>7.1</v>
      </c>
      <c r="X28" s="66">
        <v>35000</v>
      </c>
      <c r="Y28" s="68">
        <f>X28*W28</f>
        <v>248500</v>
      </c>
      <c r="Z28" s="58" t="s">
        <v>15</v>
      </c>
      <c r="AA28" s="59" t="s">
        <v>80</v>
      </c>
      <c r="AB28" s="76">
        <v>7.3</v>
      </c>
      <c r="AC28" s="66">
        <v>38200</v>
      </c>
      <c r="AD28" s="68">
        <f>AC28*AB28</f>
        <v>278860</v>
      </c>
      <c r="AE28" s="69" t="s">
        <v>15</v>
      </c>
      <c r="AF28" s="70" t="s">
        <v>80</v>
      </c>
      <c r="AG28" s="76">
        <v>0</v>
      </c>
      <c r="AH28" s="66">
        <v>38200</v>
      </c>
      <c r="AI28" s="68">
        <f>AH28*AG28</f>
        <v>0</v>
      </c>
      <c r="AJ28" s="76">
        <v>0</v>
      </c>
      <c r="AK28" s="66">
        <v>38200</v>
      </c>
      <c r="AL28" s="68">
        <f>AK28*AJ28</f>
        <v>0</v>
      </c>
      <c r="AM28" s="76">
        <v>0</v>
      </c>
      <c r="AN28" s="66">
        <v>38200</v>
      </c>
      <c r="AO28" s="68">
        <f>AN28*AM28</f>
        <v>0</v>
      </c>
    </row>
    <row r="29" spans="1:41" ht="18" customHeight="1" x14ac:dyDescent="0.25">
      <c r="A29" s="58"/>
      <c r="B29" s="59" t="s">
        <v>81</v>
      </c>
      <c r="C29" s="77">
        <v>4</v>
      </c>
      <c r="D29" s="61">
        <v>1800000</v>
      </c>
      <c r="E29" s="62">
        <v>4800000</v>
      </c>
      <c r="F29" s="77">
        <v>4</v>
      </c>
      <c r="G29" s="63">
        <v>1800000</v>
      </c>
      <c r="H29" s="64">
        <v>4800000</v>
      </c>
      <c r="I29" s="65">
        <v>4</v>
      </c>
      <c r="J29" s="66">
        <v>1800000</v>
      </c>
      <c r="K29" s="67">
        <f>I29*J29/12*8</f>
        <v>4800000</v>
      </c>
      <c r="L29" s="65">
        <v>4</v>
      </c>
      <c r="M29" s="66">
        <v>1800000</v>
      </c>
      <c r="N29" s="68">
        <v>4800000</v>
      </c>
      <c r="O29" s="65">
        <v>4</v>
      </c>
      <c r="P29" s="66">
        <v>1800000</v>
      </c>
      <c r="Q29" s="68">
        <v>4800000</v>
      </c>
      <c r="R29" s="65">
        <v>4</v>
      </c>
      <c r="S29" s="66">
        <v>1800000</v>
      </c>
      <c r="T29" s="68">
        <v>4800000</v>
      </c>
      <c r="U29" s="58" t="s">
        <v>15</v>
      </c>
      <c r="V29" s="59" t="s">
        <v>81</v>
      </c>
      <c r="W29" s="76">
        <v>4</v>
      </c>
      <c r="X29" s="66">
        <v>1800000</v>
      </c>
      <c r="Y29" s="68">
        <f>X29*W29/12*8</f>
        <v>4800000</v>
      </c>
      <c r="Z29" s="58" t="s">
        <v>15</v>
      </c>
      <c r="AA29" s="59" t="s">
        <v>81</v>
      </c>
      <c r="AB29" s="76">
        <v>4</v>
      </c>
      <c r="AC29" s="66">
        <v>1800000</v>
      </c>
      <c r="AD29" s="68">
        <f>AC29*AB29/12*8</f>
        <v>4800000</v>
      </c>
      <c r="AE29" s="69" t="s">
        <v>15</v>
      </c>
      <c r="AF29" s="70" t="s">
        <v>81</v>
      </c>
      <c r="AG29" s="76">
        <v>4</v>
      </c>
      <c r="AH29" s="66">
        <v>2205000</v>
      </c>
      <c r="AI29" s="68">
        <f>AH29*AG29/12*8</f>
        <v>5880000</v>
      </c>
      <c r="AJ29" s="76">
        <v>4</v>
      </c>
      <c r="AK29" s="66">
        <v>2205000</v>
      </c>
      <c r="AL29" s="68">
        <f>AK29*AJ29/12*8</f>
        <v>5880000</v>
      </c>
      <c r="AM29" s="76">
        <v>4</v>
      </c>
      <c r="AN29" s="66">
        <v>2205000</v>
      </c>
      <c r="AO29" s="68">
        <f>AN29*AM29/12*8</f>
        <v>5880000</v>
      </c>
    </row>
    <row r="30" spans="1:41" ht="18" customHeight="1" x14ac:dyDescent="0.25">
      <c r="A30" s="58"/>
      <c r="B30" s="59" t="s">
        <v>82</v>
      </c>
      <c r="C30" s="77">
        <v>4</v>
      </c>
      <c r="D30" s="61">
        <v>1800000</v>
      </c>
      <c r="E30" s="62">
        <v>2400000</v>
      </c>
      <c r="F30" s="77">
        <v>4</v>
      </c>
      <c r="G30" s="63">
        <v>1800000</v>
      </c>
      <c r="H30" s="64">
        <v>2400000</v>
      </c>
      <c r="I30" s="65">
        <v>4</v>
      </c>
      <c r="J30" s="66">
        <v>1800000</v>
      </c>
      <c r="K30" s="67">
        <f>I30*J30/12*4</f>
        <v>2400000</v>
      </c>
      <c r="L30" s="65">
        <v>4</v>
      </c>
      <c r="M30" s="66">
        <v>1800000</v>
      </c>
      <c r="N30" s="68">
        <v>2400000</v>
      </c>
      <c r="O30" s="65">
        <v>4</v>
      </c>
      <c r="P30" s="66">
        <v>1800000</v>
      </c>
      <c r="Q30" s="68">
        <v>2400000</v>
      </c>
      <c r="R30" s="65">
        <v>4</v>
      </c>
      <c r="S30" s="66">
        <v>1800000</v>
      </c>
      <c r="T30" s="68">
        <v>2400000</v>
      </c>
      <c r="U30" s="58" t="s">
        <v>15</v>
      </c>
      <c r="V30" s="59" t="s">
        <v>82</v>
      </c>
      <c r="W30" s="76">
        <v>4</v>
      </c>
      <c r="X30" s="66">
        <v>1800000</v>
      </c>
      <c r="Y30" s="68">
        <f>X30*W30/12*4</f>
        <v>2400000</v>
      </c>
      <c r="Z30" s="58" t="s">
        <v>15</v>
      </c>
      <c r="AA30" s="59" t="s">
        <v>82</v>
      </c>
      <c r="AB30" s="76">
        <v>4</v>
      </c>
      <c r="AC30" s="66">
        <v>1800000</v>
      </c>
      <c r="AD30" s="68">
        <f>AC30*AB30/12*4</f>
        <v>2400000</v>
      </c>
      <c r="AE30" s="69" t="s">
        <v>15</v>
      </c>
      <c r="AF30" s="70" t="s">
        <v>82</v>
      </c>
      <c r="AG30" s="76">
        <v>4</v>
      </c>
      <c r="AH30" s="66">
        <v>2205000</v>
      </c>
      <c r="AI30" s="68">
        <f>AH30*AG30/12*4</f>
        <v>2940000</v>
      </c>
      <c r="AJ30" s="76">
        <v>4</v>
      </c>
      <c r="AK30" s="66">
        <v>2205000</v>
      </c>
      <c r="AL30" s="68">
        <f>AK30*AJ30/12*4</f>
        <v>2940000</v>
      </c>
      <c r="AM30" s="76">
        <v>4</v>
      </c>
      <c r="AN30" s="66">
        <v>2205000</v>
      </c>
      <c r="AO30" s="68">
        <f>AN30*AM30/12*4</f>
        <v>2940000</v>
      </c>
    </row>
    <row r="31" spans="1:41" ht="18" customHeight="1" x14ac:dyDescent="0.25">
      <c r="A31" s="58" t="s">
        <v>16</v>
      </c>
      <c r="B31" s="59" t="s">
        <v>83</v>
      </c>
      <c r="C31" s="77">
        <v>72</v>
      </c>
      <c r="D31" s="78">
        <v>56000</v>
      </c>
      <c r="E31" s="62">
        <v>2688000</v>
      </c>
      <c r="F31" s="77">
        <v>75</v>
      </c>
      <c r="G31" s="95">
        <v>56000</v>
      </c>
      <c r="H31" s="64">
        <v>2800000</v>
      </c>
      <c r="I31" s="65">
        <v>75</v>
      </c>
      <c r="J31" s="66">
        <v>70000</v>
      </c>
      <c r="K31" s="67">
        <f>I31*J31/12*8</f>
        <v>3500000</v>
      </c>
      <c r="L31" s="65">
        <v>75</v>
      </c>
      <c r="M31" s="66">
        <v>70000</v>
      </c>
      <c r="N31" s="68">
        <v>3500000</v>
      </c>
      <c r="O31" s="65">
        <v>75</v>
      </c>
      <c r="P31" s="66">
        <v>70000</v>
      </c>
      <c r="Q31" s="68">
        <v>3500000</v>
      </c>
      <c r="R31" s="65">
        <v>75</v>
      </c>
      <c r="S31" s="66">
        <v>70000</v>
      </c>
      <c r="T31" s="68">
        <v>3500000</v>
      </c>
      <c r="U31" s="58" t="s">
        <v>16</v>
      </c>
      <c r="V31" s="59" t="s">
        <v>83</v>
      </c>
      <c r="W31" s="76">
        <v>75</v>
      </c>
      <c r="X31" s="66">
        <v>80000</v>
      </c>
      <c r="Y31" s="68">
        <f>X31*W31/12*8</f>
        <v>4000000</v>
      </c>
      <c r="Z31" s="58" t="s">
        <v>16</v>
      </c>
      <c r="AA31" s="59" t="s">
        <v>83</v>
      </c>
      <c r="AB31" s="76">
        <v>75</v>
      </c>
      <c r="AC31" s="66">
        <v>81700</v>
      </c>
      <c r="AD31" s="68">
        <f>AC31*AB31/12*8</f>
        <v>4085000</v>
      </c>
      <c r="AE31" s="69" t="s">
        <v>16</v>
      </c>
      <c r="AF31" s="70" t="s">
        <v>83</v>
      </c>
      <c r="AG31" s="76">
        <v>80</v>
      </c>
      <c r="AH31" s="66">
        <v>81700</v>
      </c>
      <c r="AI31" s="68">
        <f>AH31*AG31/12*8</f>
        <v>4357333.333333333</v>
      </c>
      <c r="AJ31" s="76">
        <v>78</v>
      </c>
      <c r="AK31" s="66">
        <v>81700</v>
      </c>
      <c r="AL31" s="68">
        <f>AK31*AJ31/12*8</f>
        <v>4248400</v>
      </c>
      <c r="AM31" s="76">
        <v>78</v>
      </c>
      <c r="AN31" s="66">
        <v>81700</v>
      </c>
      <c r="AO31" s="68">
        <f>AN31*AM31/12*8</f>
        <v>4248400</v>
      </c>
    </row>
    <row r="32" spans="1:41" ht="18" customHeight="1" x14ac:dyDescent="0.25">
      <c r="A32" s="58" t="s">
        <v>16</v>
      </c>
      <c r="B32" s="59" t="s">
        <v>84</v>
      </c>
      <c r="C32" s="77">
        <v>75</v>
      </c>
      <c r="D32" s="78">
        <v>56000</v>
      </c>
      <c r="E32" s="62">
        <v>1400000</v>
      </c>
      <c r="F32" s="77">
        <v>75</v>
      </c>
      <c r="G32" s="95">
        <v>56000</v>
      </c>
      <c r="H32" s="64">
        <v>1400000</v>
      </c>
      <c r="I32" s="65">
        <v>75</v>
      </c>
      <c r="J32" s="66">
        <v>70000</v>
      </c>
      <c r="K32" s="67">
        <f>I32*J32/12*4</f>
        <v>1750000</v>
      </c>
      <c r="L32" s="65">
        <v>75</v>
      </c>
      <c r="M32" s="66">
        <v>70000</v>
      </c>
      <c r="N32" s="68">
        <v>1750000</v>
      </c>
      <c r="O32" s="65">
        <v>75</v>
      </c>
      <c r="P32" s="66">
        <v>70000</v>
      </c>
      <c r="Q32" s="68">
        <v>1750000</v>
      </c>
      <c r="R32" s="65">
        <v>75</v>
      </c>
      <c r="S32" s="66">
        <v>70000</v>
      </c>
      <c r="T32" s="68">
        <v>1750000</v>
      </c>
      <c r="U32" s="58" t="s">
        <v>16</v>
      </c>
      <c r="V32" s="59" t="s">
        <v>84</v>
      </c>
      <c r="W32" s="76">
        <v>75</v>
      </c>
      <c r="X32" s="66">
        <v>80000</v>
      </c>
      <c r="Y32" s="68">
        <f>X32*W32/12*4</f>
        <v>2000000</v>
      </c>
      <c r="Z32" s="58" t="s">
        <v>16</v>
      </c>
      <c r="AA32" s="59" t="s">
        <v>84</v>
      </c>
      <c r="AB32" s="76">
        <v>75</v>
      </c>
      <c r="AC32" s="66">
        <v>81700</v>
      </c>
      <c r="AD32" s="68">
        <f>AC32*AB32/12*4</f>
        <v>2042500</v>
      </c>
      <c r="AE32" s="69" t="s">
        <v>16</v>
      </c>
      <c r="AF32" s="70" t="s">
        <v>84</v>
      </c>
      <c r="AG32" s="76">
        <v>71</v>
      </c>
      <c r="AH32" s="66">
        <v>81700</v>
      </c>
      <c r="AI32" s="68">
        <f>AH32*AG32/12*4</f>
        <v>1933566.6666666667</v>
      </c>
      <c r="AJ32" s="76">
        <v>71</v>
      </c>
      <c r="AK32" s="66">
        <v>81700</v>
      </c>
      <c r="AL32" s="68">
        <f>AK32*AJ32/12*4</f>
        <v>1933566.6666666667</v>
      </c>
      <c r="AM32" s="76">
        <v>71</v>
      </c>
      <c r="AN32" s="66">
        <v>81700</v>
      </c>
      <c r="AO32" s="68">
        <f>AN32*AM32/12*4</f>
        <v>1933566.6666666667</v>
      </c>
    </row>
    <row r="33" spans="1:41" ht="18" customHeight="1" x14ac:dyDescent="0.25">
      <c r="A33" s="58" t="s">
        <v>19</v>
      </c>
      <c r="B33" s="59" t="s">
        <v>85</v>
      </c>
      <c r="C33" s="77">
        <v>0</v>
      </c>
      <c r="D33" s="62"/>
      <c r="E33" s="62">
        <v>0</v>
      </c>
      <c r="F33" s="77">
        <v>0</v>
      </c>
      <c r="G33" s="64"/>
      <c r="H33" s="64">
        <v>0</v>
      </c>
      <c r="I33" s="65">
        <v>1</v>
      </c>
      <c r="J33" s="66">
        <v>352000</v>
      </c>
      <c r="K33" s="67">
        <f>I33*J33</f>
        <v>352000</v>
      </c>
      <c r="L33" s="65">
        <v>1</v>
      </c>
      <c r="M33" s="66">
        <v>352000</v>
      </c>
      <c r="N33" s="68">
        <v>352000</v>
      </c>
      <c r="O33" s="65">
        <v>1</v>
      </c>
      <c r="P33" s="66">
        <v>352000</v>
      </c>
      <c r="Q33" s="68">
        <v>352000</v>
      </c>
      <c r="R33" s="65">
        <v>1</v>
      </c>
      <c r="S33" s="66">
        <v>352000</v>
      </c>
      <c r="T33" s="68">
        <v>352000</v>
      </c>
      <c r="U33" s="58" t="s">
        <v>86</v>
      </c>
      <c r="V33" s="59" t="s">
        <v>85</v>
      </c>
      <c r="W33" s="76">
        <v>1</v>
      </c>
      <c r="X33" s="66">
        <v>384000</v>
      </c>
      <c r="Y33" s="68">
        <f>X33*W33</f>
        <v>384000</v>
      </c>
      <c r="Z33" s="58" t="s">
        <v>86</v>
      </c>
      <c r="AA33" s="59" t="s">
        <v>87</v>
      </c>
      <c r="AB33" s="76">
        <v>2</v>
      </c>
      <c r="AC33" s="66">
        <v>418900</v>
      </c>
      <c r="AD33" s="68">
        <f>AC33*AB33</f>
        <v>837800</v>
      </c>
      <c r="AE33" s="69" t="s">
        <v>86</v>
      </c>
      <c r="AF33" s="70" t="s">
        <v>88</v>
      </c>
      <c r="AG33" s="76">
        <v>2</v>
      </c>
      <c r="AH33" s="66">
        <v>401000</v>
      </c>
      <c r="AI33" s="68">
        <f>AH33*AG33</f>
        <v>802000</v>
      </c>
      <c r="AJ33" s="76">
        <v>2</v>
      </c>
      <c r="AK33" s="66">
        <v>401000</v>
      </c>
      <c r="AL33" s="68">
        <f>AK33*AJ33</f>
        <v>802000</v>
      </c>
      <c r="AM33" s="76">
        <v>2</v>
      </c>
      <c r="AN33" s="66">
        <v>401000</v>
      </c>
      <c r="AO33" s="68">
        <f>AN33*AM33</f>
        <v>802000</v>
      </c>
    </row>
    <row r="34" spans="1:41" ht="18" customHeight="1" x14ac:dyDescent="0.25">
      <c r="A34" s="58"/>
      <c r="B34" s="59" t="s">
        <v>89</v>
      </c>
      <c r="C34" s="77"/>
      <c r="D34" s="62"/>
      <c r="E34" s="62"/>
      <c r="F34" s="77"/>
      <c r="G34" s="64"/>
      <c r="H34" s="64"/>
      <c r="I34" s="65"/>
      <c r="J34" s="66"/>
      <c r="K34" s="67"/>
      <c r="L34" s="65"/>
      <c r="M34" s="66"/>
      <c r="N34" s="68"/>
      <c r="O34" s="65"/>
      <c r="P34" s="66"/>
      <c r="Q34" s="68"/>
      <c r="R34" s="65"/>
      <c r="S34" s="66"/>
      <c r="T34" s="68"/>
      <c r="U34" s="58" t="s">
        <v>90</v>
      </c>
      <c r="V34" s="59" t="s">
        <v>89</v>
      </c>
      <c r="W34" s="76">
        <v>1</v>
      </c>
      <c r="X34" s="66">
        <v>352000</v>
      </c>
      <c r="Y34" s="68">
        <f>X34*W34</f>
        <v>352000</v>
      </c>
      <c r="Z34" s="58" t="s">
        <v>90</v>
      </c>
      <c r="AA34" s="59" t="s">
        <v>91</v>
      </c>
      <c r="AB34" s="76">
        <v>0</v>
      </c>
      <c r="AC34" s="66">
        <v>383992</v>
      </c>
      <c r="AD34" s="68">
        <f>AC34*AB34</f>
        <v>0</v>
      </c>
      <c r="AE34" s="69" t="s">
        <v>90</v>
      </c>
      <c r="AF34" s="70" t="s">
        <v>92</v>
      </c>
      <c r="AG34" s="76">
        <v>0</v>
      </c>
      <c r="AH34" s="66">
        <v>383992</v>
      </c>
      <c r="AI34" s="68">
        <f>AH34*AG34</f>
        <v>0</v>
      </c>
      <c r="AJ34" s="76">
        <v>0</v>
      </c>
      <c r="AK34" s="66">
        <v>383992</v>
      </c>
      <c r="AL34" s="68">
        <f>AK34*AJ34</f>
        <v>0</v>
      </c>
      <c r="AM34" s="76">
        <v>0</v>
      </c>
      <c r="AN34" s="66">
        <v>383992</v>
      </c>
      <c r="AO34" s="68">
        <f>AN34*AM34</f>
        <v>0</v>
      </c>
    </row>
    <row r="35" spans="1:41" ht="18" customHeight="1" x14ac:dyDescent="0.25">
      <c r="A35" s="58" t="s">
        <v>93</v>
      </c>
      <c r="B35" s="86" t="s">
        <v>94</v>
      </c>
      <c r="C35" s="77"/>
      <c r="D35" s="62"/>
      <c r="E35" s="96"/>
      <c r="F35" s="97"/>
      <c r="G35" s="96"/>
      <c r="H35" s="98"/>
      <c r="I35" s="99"/>
      <c r="J35" s="100"/>
      <c r="K35" s="101">
        <f>SUM(K37:K47)</f>
        <v>21149281</v>
      </c>
      <c r="L35" s="99"/>
      <c r="M35" s="100"/>
      <c r="N35" s="102">
        <v>22646558</v>
      </c>
      <c r="O35" s="99"/>
      <c r="P35" s="100"/>
      <c r="Q35" s="102">
        <v>22842871</v>
      </c>
      <c r="R35" s="99"/>
      <c r="S35" s="100"/>
      <c r="T35" s="102">
        <v>22898284</v>
      </c>
      <c r="U35" s="58" t="s">
        <v>93</v>
      </c>
      <c r="V35" s="86" t="s">
        <v>94</v>
      </c>
      <c r="W35" s="99"/>
      <c r="X35" s="100"/>
      <c r="Y35" s="102">
        <f>SUM(Y37:Y46)</f>
        <v>29497366</v>
      </c>
      <c r="Z35" s="58" t="s">
        <v>93</v>
      </c>
      <c r="AA35" s="86" t="s">
        <v>94</v>
      </c>
      <c r="AB35" s="99"/>
      <c r="AC35" s="100"/>
      <c r="AD35" s="102">
        <f>SUM(AD37:AD46)</f>
        <v>29812357</v>
      </c>
      <c r="AE35" s="69" t="s">
        <v>93</v>
      </c>
      <c r="AF35" s="93" t="s">
        <v>94</v>
      </c>
      <c r="AG35" s="99"/>
      <c r="AH35" s="100"/>
      <c r="AI35" s="102">
        <f>SUM(AI37:AI46)</f>
        <v>31683496</v>
      </c>
      <c r="AJ35" s="99"/>
      <c r="AK35" s="100"/>
      <c r="AL35" s="102">
        <f>SUM(AL37:AL46)</f>
        <v>31778404</v>
      </c>
      <c r="AM35" s="99"/>
      <c r="AN35" s="100"/>
      <c r="AO35" s="102">
        <f>SUM(AO37:AO46)</f>
        <v>32683273</v>
      </c>
    </row>
    <row r="36" spans="1:41" ht="18" customHeight="1" x14ac:dyDescent="0.25">
      <c r="A36" s="58" t="s">
        <v>0</v>
      </c>
      <c r="B36" s="59" t="s">
        <v>95</v>
      </c>
      <c r="C36" s="103"/>
      <c r="D36" s="62"/>
      <c r="E36" s="62">
        <v>4633000</v>
      </c>
      <c r="F36" s="104"/>
      <c r="G36" s="64"/>
      <c r="H36" s="64">
        <v>4128458</v>
      </c>
      <c r="I36" s="65"/>
      <c r="J36" s="66"/>
      <c r="K36" s="67"/>
      <c r="L36" s="65"/>
      <c r="M36" s="66"/>
      <c r="N36" s="68">
        <v>1426919</v>
      </c>
      <c r="O36" s="65"/>
      <c r="P36" s="66"/>
      <c r="Q36" s="68">
        <v>1587799</v>
      </c>
      <c r="R36" s="65"/>
      <c r="S36" s="66"/>
      <c r="T36" s="68">
        <v>1607779</v>
      </c>
      <c r="U36" s="58"/>
      <c r="V36" s="59" t="s">
        <v>95</v>
      </c>
      <c r="W36" s="65"/>
      <c r="X36" s="66"/>
      <c r="Y36" s="68"/>
      <c r="Z36" s="58"/>
      <c r="AA36" s="59" t="s">
        <v>95</v>
      </c>
      <c r="AB36" s="65"/>
      <c r="AC36" s="66"/>
      <c r="AD36" s="68"/>
      <c r="AE36" s="69"/>
      <c r="AF36" s="70" t="s">
        <v>95</v>
      </c>
      <c r="AG36" s="65"/>
      <c r="AH36" s="66"/>
      <c r="AI36" s="68"/>
      <c r="AJ36" s="65"/>
      <c r="AK36" s="66"/>
      <c r="AL36" s="68"/>
      <c r="AM36" s="65"/>
      <c r="AN36" s="66"/>
      <c r="AO36" s="68"/>
    </row>
    <row r="37" spans="1:41" ht="18" customHeight="1" x14ac:dyDescent="0.25">
      <c r="A37" s="58" t="s">
        <v>1</v>
      </c>
      <c r="B37" s="59" t="s">
        <v>96</v>
      </c>
      <c r="C37" s="105"/>
      <c r="D37" s="62"/>
      <c r="E37" s="106"/>
      <c r="F37" s="105"/>
      <c r="G37" s="64"/>
      <c r="H37" s="64"/>
      <c r="I37" s="65">
        <v>1</v>
      </c>
      <c r="J37" s="66">
        <v>6205930</v>
      </c>
      <c r="K37" s="67">
        <f>I37*J37</f>
        <v>6205930</v>
      </c>
      <c r="L37" s="65">
        <v>1</v>
      </c>
      <c r="M37" s="66">
        <v>6205930</v>
      </c>
      <c r="N37" s="68">
        <v>6205930</v>
      </c>
      <c r="O37" s="65">
        <v>1</v>
      </c>
      <c r="P37" s="66">
        <v>6205930</v>
      </c>
      <c r="Q37" s="68">
        <v>6205930</v>
      </c>
      <c r="R37" s="65">
        <v>1</v>
      </c>
      <c r="S37" s="66">
        <v>6205930</v>
      </c>
      <c r="T37" s="68">
        <v>6205930</v>
      </c>
      <c r="U37" s="58" t="s">
        <v>1</v>
      </c>
      <c r="V37" s="59" t="s">
        <v>96</v>
      </c>
      <c r="W37" s="65">
        <v>1</v>
      </c>
      <c r="X37" s="66">
        <v>9896794</v>
      </c>
      <c r="Y37" s="68">
        <f>W37*X37</f>
        <v>9896794</v>
      </c>
      <c r="Z37" s="58" t="s">
        <v>1</v>
      </c>
      <c r="AA37" s="59" t="s">
        <v>96</v>
      </c>
      <c r="AB37" s="65">
        <v>1</v>
      </c>
      <c r="AC37" s="66">
        <v>9871000</v>
      </c>
      <c r="AD37" s="68">
        <f>AB37*AC37</f>
        <v>9871000</v>
      </c>
      <c r="AE37" s="69" t="s">
        <v>1</v>
      </c>
      <c r="AF37" s="70" t="s">
        <v>96</v>
      </c>
      <c r="AG37" s="65">
        <v>1</v>
      </c>
      <c r="AH37" s="66">
        <v>9909000</v>
      </c>
      <c r="AI37" s="68">
        <f>AG37*AH37</f>
        <v>9909000</v>
      </c>
      <c r="AJ37" s="65">
        <v>1</v>
      </c>
      <c r="AK37" s="66">
        <v>9909000</v>
      </c>
      <c r="AL37" s="68">
        <f>AJ37*AK37</f>
        <v>9909000</v>
      </c>
      <c r="AM37" s="65">
        <v>1</v>
      </c>
      <c r="AN37" s="66">
        <v>9909000</v>
      </c>
      <c r="AO37" s="68">
        <f>AM37*AN37</f>
        <v>9909000</v>
      </c>
    </row>
    <row r="38" spans="1:41" ht="18" customHeight="1" x14ac:dyDescent="0.25">
      <c r="A38" s="58" t="s">
        <v>19</v>
      </c>
      <c r="B38" s="59" t="s">
        <v>97</v>
      </c>
      <c r="C38" s="77"/>
      <c r="D38" s="62"/>
      <c r="E38" s="107"/>
      <c r="F38" s="77"/>
      <c r="G38" s="64"/>
      <c r="H38" s="108"/>
      <c r="I38" s="109"/>
      <c r="J38" s="110"/>
      <c r="K38" s="67">
        <f t="shared" ref="K38:K44" si="0">I38*J38</f>
        <v>0</v>
      </c>
      <c r="L38" s="109"/>
      <c r="M38" s="110"/>
      <c r="N38" s="111"/>
      <c r="O38" s="109"/>
      <c r="P38" s="110"/>
      <c r="Q38" s="111"/>
      <c r="R38" s="109"/>
      <c r="S38" s="110"/>
      <c r="T38" s="111"/>
      <c r="U38" s="58" t="s">
        <v>19</v>
      </c>
      <c r="V38" s="59" t="s">
        <v>97</v>
      </c>
      <c r="W38" s="109"/>
      <c r="X38" s="110"/>
      <c r="Y38" s="68"/>
      <c r="Z38" s="58" t="s">
        <v>19</v>
      </c>
      <c r="AA38" s="59" t="s">
        <v>97</v>
      </c>
      <c r="AB38" s="109"/>
      <c r="AC38" s="110"/>
      <c r="AD38" s="68"/>
      <c r="AE38" s="69" t="s">
        <v>19</v>
      </c>
      <c r="AF38" s="70" t="s">
        <v>97</v>
      </c>
      <c r="AG38" s="109"/>
      <c r="AH38" s="110"/>
      <c r="AI38" s="68"/>
      <c r="AJ38" s="109"/>
      <c r="AK38" s="110"/>
      <c r="AL38" s="68"/>
      <c r="AM38" s="109"/>
      <c r="AN38" s="110"/>
      <c r="AO38" s="68"/>
    </row>
    <row r="39" spans="1:41" ht="18" customHeight="1" x14ac:dyDescent="0.25">
      <c r="A39" s="58" t="s">
        <v>98</v>
      </c>
      <c r="B39" s="59" t="s">
        <v>99</v>
      </c>
      <c r="C39" s="77">
        <v>1670</v>
      </c>
      <c r="D39" s="61">
        <v>3950000</v>
      </c>
      <c r="E39" s="62">
        <v>659650</v>
      </c>
      <c r="F39" s="77">
        <v>1670</v>
      </c>
      <c r="G39" s="63">
        <v>3950000</v>
      </c>
      <c r="H39" s="64">
        <v>659650</v>
      </c>
      <c r="I39" s="65">
        <v>1703</v>
      </c>
      <c r="J39" s="66">
        <v>3950000</v>
      </c>
      <c r="K39" s="67">
        <v>672685</v>
      </c>
      <c r="L39" s="65">
        <v>1703</v>
      </c>
      <c r="M39" s="66">
        <v>3950000</v>
      </c>
      <c r="N39" s="68">
        <v>672685</v>
      </c>
      <c r="O39" s="65">
        <v>1703</v>
      </c>
      <c r="P39" s="66">
        <v>3950000</v>
      </c>
      <c r="Q39" s="68">
        <v>672685</v>
      </c>
      <c r="R39" s="65">
        <v>1703</v>
      </c>
      <c r="S39" s="66">
        <v>3950000</v>
      </c>
      <c r="T39" s="68">
        <v>672685</v>
      </c>
      <c r="U39" s="58" t="s">
        <v>98</v>
      </c>
      <c r="V39" s="59" t="s">
        <v>99</v>
      </c>
      <c r="W39" s="65"/>
      <c r="X39" s="66">
        <v>3000000</v>
      </c>
      <c r="Y39" s="68">
        <f>W39*X39</f>
        <v>0</v>
      </c>
      <c r="Z39" s="58" t="s">
        <v>98</v>
      </c>
      <c r="AA39" s="59" t="s">
        <v>99</v>
      </c>
      <c r="AB39" s="65"/>
      <c r="AC39" s="66">
        <v>3000000</v>
      </c>
      <c r="AD39" s="68">
        <f>AB39*AC39</f>
        <v>0</v>
      </c>
      <c r="AE39" s="69" t="s">
        <v>98</v>
      </c>
      <c r="AF39" s="70" t="s">
        <v>99</v>
      </c>
      <c r="AG39" s="65"/>
      <c r="AH39" s="66">
        <v>3000000</v>
      </c>
      <c r="AI39" s="68">
        <f>AG39*AH39</f>
        <v>0</v>
      </c>
      <c r="AJ39" s="65"/>
      <c r="AK39" s="66">
        <v>3000000</v>
      </c>
      <c r="AL39" s="68">
        <f>AJ39*AK39</f>
        <v>0</v>
      </c>
      <c r="AM39" s="65"/>
      <c r="AN39" s="66">
        <v>3000000</v>
      </c>
      <c r="AO39" s="68">
        <f>AM39*AN39</f>
        <v>0</v>
      </c>
    </row>
    <row r="40" spans="1:41" ht="18" customHeight="1" x14ac:dyDescent="0.25">
      <c r="A40" s="58" t="s">
        <v>98</v>
      </c>
      <c r="B40" s="59" t="s">
        <v>100</v>
      </c>
      <c r="C40" s="77">
        <v>1670</v>
      </c>
      <c r="D40" s="61">
        <v>3950000</v>
      </c>
      <c r="E40" s="62">
        <v>659650</v>
      </c>
      <c r="F40" s="77">
        <v>1670</v>
      </c>
      <c r="G40" s="63">
        <v>3950000</v>
      </c>
      <c r="H40" s="64">
        <v>659650</v>
      </c>
      <c r="I40" s="65">
        <v>1703</v>
      </c>
      <c r="J40" s="66">
        <v>3950000</v>
      </c>
      <c r="K40" s="67">
        <v>672685</v>
      </c>
      <c r="L40" s="65">
        <v>1703</v>
      </c>
      <c r="M40" s="66">
        <v>3950000</v>
      </c>
      <c r="N40" s="68">
        <v>672685</v>
      </c>
      <c r="O40" s="65">
        <v>1703</v>
      </c>
      <c r="P40" s="66">
        <v>3950000</v>
      </c>
      <c r="Q40" s="68">
        <v>672685</v>
      </c>
      <c r="R40" s="65">
        <v>1703</v>
      </c>
      <c r="S40" s="66">
        <v>3950000</v>
      </c>
      <c r="T40" s="68">
        <v>672685</v>
      </c>
      <c r="U40" s="58" t="s">
        <v>98</v>
      </c>
      <c r="V40" s="59" t="s">
        <v>100</v>
      </c>
      <c r="W40" s="65"/>
      <c r="X40" s="66">
        <v>3000000</v>
      </c>
      <c r="Y40" s="68">
        <f>W40*X40</f>
        <v>0</v>
      </c>
      <c r="Z40" s="58" t="s">
        <v>98</v>
      </c>
      <c r="AA40" s="59" t="s">
        <v>100</v>
      </c>
      <c r="AB40" s="65"/>
      <c r="AC40" s="66">
        <v>3000000</v>
      </c>
      <c r="AD40" s="68">
        <f>AB40*AC40</f>
        <v>0</v>
      </c>
      <c r="AE40" s="69" t="s">
        <v>98</v>
      </c>
      <c r="AF40" s="70" t="s">
        <v>100</v>
      </c>
      <c r="AG40" s="65"/>
      <c r="AH40" s="66">
        <v>3000000</v>
      </c>
      <c r="AI40" s="68">
        <f>AG40*AH40</f>
        <v>0</v>
      </c>
      <c r="AJ40" s="65"/>
      <c r="AK40" s="66">
        <v>3000000</v>
      </c>
      <c r="AL40" s="68">
        <f>AJ40*AK40</f>
        <v>0</v>
      </c>
      <c r="AM40" s="65"/>
      <c r="AN40" s="66">
        <v>3000000</v>
      </c>
      <c r="AO40" s="68">
        <f>AM40*AN40</f>
        <v>0</v>
      </c>
    </row>
    <row r="41" spans="1:41" ht="18" customHeight="1" x14ac:dyDescent="0.25">
      <c r="A41" s="58" t="s">
        <v>101</v>
      </c>
      <c r="B41" s="59" t="s">
        <v>102</v>
      </c>
      <c r="C41" s="77">
        <v>11</v>
      </c>
      <c r="D41" s="61">
        <v>55360</v>
      </c>
      <c r="E41" s="62">
        <v>608960</v>
      </c>
      <c r="F41" s="77">
        <v>18</v>
      </c>
      <c r="G41" s="63">
        <v>55360</v>
      </c>
      <c r="H41" s="64">
        <v>996480</v>
      </c>
      <c r="I41" s="65">
        <v>25</v>
      </c>
      <c r="J41" s="66">
        <v>55360</v>
      </c>
      <c r="K41" s="67">
        <f t="shared" si="0"/>
        <v>1384000</v>
      </c>
      <c r="L41" s="65">
        <v>25</v>
      </c>
      <c r="M41" s="66">
        <v>55360</v>
      </c>
      <c r="N41" s="68">
        <v>1384000</v>
      </c>
      <c r="O41" s="65">
        <v>25</v>
      </c>
      <c r="P41" s="66">
        <v>55360</v>
      </c>
      <c r="Q41" s="68">
        <v>1384000</v>
      </c>
      <c r="R41" s="65">
        <v>25</v>
      </c>
      <c r="S41" s="66">
        <v>55360</v>
      </c>
      <c r="T41" s="68">
        <v>1384000</v>
      </c>
      <c r="U41" s="58" t="s">
        <v>101</v>
      </c>
      <c r="V41" s="59" t="s">
        <v>102</v>
      </c>
      <c r="W41" s="65">
        <v>30</v>
      </c>
      <c r="X41" s="66">
        <v>55360</v>
      </c>
      <c r="Y41" s="68">
        <f>W41*X41</f>
        <v>1660800</v>
      </c>
      <c r="Z41" s="58" t="s">
        <v>101</v>
      </c>
      <c r="AA41" s="59" t="s">
        <v>102</v>
      </c>
      <c r="AB41" s="65">
        <v>30</v>
      </c>
      <c r="AC41" s="66">
        <v>55360</v>
      </c>
      <c r="AD41" s="68">
        <f>AB41*AC41</f>
        <v>1660800</v>
      </c>
      <c r="AE41" s="69" t="s">
        <v>101</v>
      </c>
      <c r="AF41" s="70" t="s">
        <v>102</v>
      </c>
      <c r="AG41" s="65">
        <v>32</v>
      </c>
      <c r="AH41" s="66">
        <v>55360</v>
      </c>
      <c r="AI41" s="68">
        <f>AG41*AH41</f>
        <v>1771520</v>
      </c>
      <c r="AJ41" s="65">
        <v>32</v>
      </c>
      <c r="AK41" s="66">
        <v>55360</v>
      </c>
      <c r="AL41" s="68">
        <f>AJ41*AK41</f>
        <v>1771520</v>
      </c>
      <c r="AM41" s="65">
        <v>32</v>
      </c>
      <c r="AN41" s="66">
        <v>55360</v>
      </c>
      <c r="AO41" s="68">
        <f>AM41*AN41</f>
        <v>1771520</v>
      </c>
    </row>
    <row r="42" spans="1:41" ht="18" customHeight="1" x14ac:dyDescent="0.25">
      <c r="A42" s="58" t="s">
        <v>103</v>
      </c>
      <c r="B42" s="59" t="s">
        <v>104</v>
      </c>
      <c r="C42" s="77">
        <v>1</v>
      </c>
      <c r="D42" s="61">
        <v>2500000</v>
      </c>
      <c r="E42" s="62">
        <v>2500000</v>
      </c>
      <c r="F42" s="77">
        <v>1</v>
      </c>
      <c r="G42" s="63">
        <v>2500000</v>
      </c>
      <c r="H42" s="64">
        <v>2500000</v>
      </c>
      <c r="I42" s="65">
        <v>1</v>
      </c>
      <c r="J42" s="66">
        <v>2500000</v>
      </c>
      <c r="K42" s="67">
        <f t="shared" si="0"/>
        <v>2500000</v>
      </c>
      <c r="L42" s="65">
        <v>1</v>
      </c>
      <c r="M42" s="66">
        <v>2500000</v>
      </c>
      <c r="N42" s="68">
        <v>2500000</v>
      </c>
      <c r="O42" s="65">
        <v>1</v>
      </c>
      <c r="P42" s="66">
        <v>2500000</v>
      </c>
      <c r="Q42" s="68">
        <v>2500000</v>
      </c>
      <c r="R42" s="65">
        <v>1</v>
      </c>
      <c r="S42" s="66">
        <v>2500000</v>
      </c>
      <c r="T42" s="68">
        <v>2500000</v>
      </c>
      <c r="U42" s="58" t="s">
        <v>103</v>
      </c>
      <c r="V42" s="59" t="s">
        <v>104</v>
      </c>
      <c r="W42" s="65">
        <v>1</v>
      </c>
      <c r="X42" s="66">
        <v>2500000</v>
      </c>
      <c r="Y42" s="68">
        <f>W42*X42</f>
        <v>2500000</v>
      </c>
      <c r="Z42" s="58" t="s">
        <v>103</v>
      </c>
      <c r="AA42" s="59" t="s">
        <v>104</v>
      </c>
      <c r="AB42" s="65">
        <v>1</v>
      </c>
      <c r="AC42" s="66">
        <v>2500000</v>
      </c>
      <c r="AD42" s="68">
        <f>AB42*AC42</f>
        <v>2500000</v>
      </c>
      <c r="AE42" s="69" t="s">
        <v>103</v>
      </c>
      <c r="AF42" s="70" t="s">
        <v>104</v>
      </c>
      <c r="AG42" s="65">
        <v>1</v>
      </c>
      <c r="AH42" s="66">
        <v>3100000</v>
      </c>
      <c r="AI42" s="68">
        <f>AG42*AH42</f>
        <v>3100000</v>
      </c>
      <c r="AJ42" s="65">
        <v>1</v>
      </c>
      <c r="AK42" s="66">
        <v>3100000</v>
      </c>
      <c r="AL42" s="68">
        <f>AJ42*AK42</f>
        <v>3100000</v>
      </c>
      <c r="AM42" s="65">
        <v>1</v>
      </c>
      <c r="AN42" s="66">
        <v>3100000</v>
      </c>
      <c r="AO42" s="68">
        <f>AM42*AN42</f>
        <v>3100000</v>
      </c>
    </row>
    <row r="43" spans="1:41" ht="18" customHeight="1" x14ac:dyDescent="0.25">
      <c r="A43" s="58" t="s">
        <v>105</v>
      </c>
      <c r="B43" s="59" t="s">
        <v>106</v>
      </c>
      <c r="C43" s="77">
        <v>1670</v>
      </c>
      <c r="D43" s="61">
        <v>1000</v>
      </c>
      <c r="E43" s="62">
        <v>1670000</v>
      </c>
      <c r="F43" s="77">
        <v>1670</v>
      </c>
      <c r="G43" s="63">
        <v>1000</v>
      </c>
      <c r="H43" s="64">
        <v>1670000</v>
      </c>
      <c r="I43" s="65"/>
      <c r="J43" s="66"/>
      <c r="K43" s="67">
        <f t="shared" si="0"/>
        <v>0</v>
      </c>
      <c r="L43" s="65"/>
      <c r="M43" s="66"/>
      <c r="N43" s="68"/>
      <c r="O43" s="65"/>
      <c r="P43" s="66"/>
      <c r="Q43" s="68"/>
      <c r="R43" s="65"/>
      <c r="S43" s="66"/>
      <c r="T43" s="68"/>
      <c r="U43" s="58" t="s">
        <v>105</v>
      </c>
      <c r="V43" s="59" t="s">
        <v>106</v>
      </c>
      <c r="W43" s="65"/>
      <c r="X43" s="66"/>
      <c r="Y43" s="68"/>
      <c r="Z43" s="58" t="s">
        <v>105</v>
      </c>
      <c r="AA43" s="59" t="s">
        <v>106</v>
      </c>
      <c r="AB43" s="65"/>
      <c r="AC43" s="66"/>
      <c r="AD43" s="68"/>
      <c r="AE43" s="69" t="s">
        <v>105</v>
      </c>
      <c r="AF43" s="70" t="s">
        <v>106</v>
      </c>
      <c r="AG43" s="65"/>
      <c r="AH43" s="66"/>
      <c r="AI43" s="68"/>
      <c r="AJ43" s="65"/>
      <c r="AK43" s="66"/>
      <c r="AL43" s="68"/>
      <c r="AM43" s="65"/>
      <c r="AN43" s="66"/>
      <c r="AO43" s="68"/>
    </row>
    <row r="44" spans="1:41" ht="18" customHeight="1" x14ac:dyDescent="0.25">
      <c r="A44" s="58" t="s">
        <v>86</v>
      </c>
      <c r="B44" s="59" t="s">
        <v>107</v>
      </c>
      <c r="C44" s="60">
        <v>2.4700000000000002</v>
      </c>
      <c r="D44" s="61">
        <v>1632000</v>
      </c>
      <c r="E44" s="62">
        <v>4031040.0000000005</v>
      </c>
      <c r="F44" s="60">
        <v>2.4700000000000002</v>
      </c>
      <c r="G44" s="63">
        <v>1632000</v>
      </c>
      <c r="H44" s="64">
        <v>4031040.0000000005</v>
      </c>
      <c r="I44" s="74">
        <v>4.49</v>
      </c>
      <c r="J44" s="66">
        <v>1632000</v>
      </c>
      <c r="K44" s="67">
        <f t="shared" si="0"/>
        <v>7327680</v>
      </c>
      <c r="L44" s="74">
        <v>4.49</v>
      </c>
      <c r="M44" s="66">
        <v>1632000</v>
      </c>
      <c r="N44" s="68">
        <v>7327680</v>
      </c>
      <c r="O44" s="74">
        <v>4.49</v>
      </c>
      <c r="P44" s="66">
        <v>1632000</v>
      </c>
      <c r="Q44" s="68">
        <v>7327680</v>
      </c>
      <c r="R44" s="74">
        <v>4.49</v>
      </c>
      <c r="S44" s="66">
        <v>1632000</v>
      </c>
      <c r="T44" s="68">
        <v>7327680</v>
      </c>
      <c r="U44" s="58" t="s">
        <v>86</v>
      </c>
      <c r="V44" s="59" t="s">
        <v>107</v>
      </c>
      <c r="W44" s="74">
        <v>4.57</v>
      </c>
      <c r="X44" s="66">
        <v>1632000</v>
      </c>
      <c r="Y44" s="68">
        <f>W44*X44</f>
        <v>7458240</v>
      </c>
      <c r="Z44" s="58" t="s">
        <v>86</v>
      </c>
      <c r="AA44" s="59" t="s">
        <v>107</v>
      </c>
      <c r="AB44" s="74">
        <v>4.62</v>
      </c>
      <c r="AC44" s="66">
        <v>1632000</v>
      </c>
      <c r="AD44" s="68">
        <f>AB44*AC44</f>
        <v>7539840</v>
      </c>
      <c r="AE44" s="69" t="s">
        <v>86</v>
      </c>
      <c r="AF44" s="70" t="s">
        <v>107</v>
      </c>
      <c r="AG44" s="74">
        <v>4.71</v>
      </c>
      <c r="AH44" s="66">
        <v>1900000</v>
      </c>
      <c r="AI44" s="68">
        <f>AG44*AH44</f>
        <v>8949000</v>
      </c>
      <c r="AJ44" s="74">
        <v>4.71</v>
      </c>
      <c r="AK44" s="66">
        <v>1900000</v>
      </c>
      <c r="AL44" s="68">
        <f>AJ44*AK44</f>
        <v>8949000</v>
      </c>
      <c r="AM44" s="74">
        <v>4.71</v>
      </c>
      <c r="AN44" s="66">
        <v>1900000</v>
      </c>
      <c r="AO44" s="68">
        <f>AM44*AN44</f>
        <v>8949000</v>
      </c>
    </row>
    <row r="45" spans="1:41" ht="18" customHeight="1" x14ac:dyDescent="0.25">
      <c r="A45" s="58" t="s">
        <v>90</v>
      </c>
      <c r="B45" s="112" t="s">
        <v>108</v>
      </c>
      <c r="C45" s="113"/>
      <c r="D45" s="61"/>
      <c r="E45" s="62">
        <v>2456454</v>
      </c>
      <c r="F45" s="114"/>
      <c r="G45" s="63"/>
      <c r="H45" s="64">
        <v>2456454</v>
      </c>
      <c r="I45" s="65"/>
      <c r="J45" s="66"/>
      <c r="K45" s="67">
        <v>2386301</v>
      </c>
      <c r="L45" s="65"/>
      <c r="M45" s="66"/>
      <c r="N45" s="68">
        <v>2386301</v>
      </c>
      <c r="O45" s="65"/>
      <c r="P45" s="66"/>
      <c r="Q45" s="68">
        <v>2386301</v>
      </c>
      <c r="R45" s="65"/>
      <c r="S45" s="66"/>
      <c r="T45" s="68">
        <v>2386301</v>
      </c>
      <c r="U45" s="58" t="s">
        <v>90</v>
      </c>
      <c r="V45" s="112" t="s">
        <v>108</v>
      </c>
      <c r="W45" s="65"/>
      <c r="X45" s="66"/>
      <c r="Y45" s="68">
        <v>7981532</v>
      </c>
      <c r="Z45" s="58" t="s">
        <v>90</v>
      </c>
      <c r="AA45" s="112" t="s">
        <v>108</v>
      </c>
      <c r="AB45" s="65"/>
      <c r="AC45" s="66"/>
      <c r="AD45" s="68">
        <v>8240717</v>
      </c>
      <c r="AE45" s="69" t="s">
        <v>90</v>
      </c>
      <c r="AF45" s="115" t="s">
        <v>108</v>
      </c>
      <c r="AG45" s="65"/>
      <c r="AH45" s="66"/>
      <c r="AI45" s="68">
        <v>7953976</v>
      </c>
      <c r="AJ45" s="65"/>
      <c r="AK45" s="66"/>
      <c r="AL45" s="68">
        <v>7953976</v>
      </c>
      <c r="AM45" s="65"/>
      <c r="AN45" s="66"/>
      <c r="AO45" s="68">
        <f>7953976+857580</f>
        <v>8811556</v>
      </c>
    </row>
    <row r="46" spans="1:41" ht="18" customHeight="1" x14ac:dyDescent="0.25">
      <c r="A46" s="58" t="s">
        <v>5</v>
      </c>
      <c r="B46" s="59" t="s">
        <v>109</v>
      </c>
      <c r="C46" s="116"/>
      <c r="D46" s="61"/>
      <c r="E46" s="62"/>
      <c r="F46" s="116"/>
      <c r="G46" s="63"/>
      <c r="H46" s="64"/>
      <c r="I46" s="65"/>
      <c r="J46" s="66"/>
      <c r="K46" s="67"/>
      <c r="L46" s="65"/>
      <c r="M46" s="66"/>
      <c r="N46" s="68">
        <v>70358</v>
      </c>
      <c r="O46" s="65"/>
      <c r="P46" s="66"/>
      <c r="Q46" s="68">
        <v>105791</v>
      </c>
      <c r="R46" s="65"/>
      <c r="S46" s="66"/>
      <c r="T46" s="68">
        <v>141224</v>
      </c>
      <c r="U46" s="58" t="s">
        <v>5</v>
      </c>
      <c r="V46" s="59" t="s">
        <v>109</v>
      </c>
      <c r="W46" s="65"/>
      <c r="X46" s="66"/>
      <c r="Y46" s="68"/>
      <c r="Z46" s="58" t="s">
        <v>5</v>
      </c>
      <c r="AA46" s="59" t="s">
        <v>109</v>
      </c>
      <c r="AB46" s="65"/>
      <c r="AC46" s="66"/>
      <c r="AD46" s="68"/>
      <c r="AE46" s="69" t="s">
        <v>5</v>
      </c>
      <c r="AF46" s="70" t="s">
        <v>109</v>
      </c>
      <c r="AG46" s="65"/>
      <c r="AH46" s="66"/>
      <c r="AI46" s="117"/>
      <c r="AJ46" s="65"/>
      <c r="AK46" s="66"/>
      <c r="AL46" s="68">
        <v>94908</v>
      </c>
      <c r="AM46" s="65"/>
      <c r="AN46" s="66"/>
      <c r="AO46" s="68">
        <f>94908+15763+15763+15763</f>
        <v>142197</v>
      </c>
    </row>
    <row r="47" spans="1:41" ht="18" customHeight="1" x14ac:dyDescent="0.25">
      <c r="A47" s="58"/>
      <c r="B47" s="59"/>
      <c r="C47" s="116"/>
      <c r="D47" s="61"/>
      <c r="E47" s="62"/>
      <c r="F47" s="116"/>
      <c r="G47" s="63"/>
      <c r="H47" s="64"/>
      <c r="I47" s="65"/>
      <c r="J47" s="66"/>
      <c r="K47" s="67"/>
      <c r="L47" s="65"/>
      <c r="M47" s="66"/>
      <c r="N47" s="68"/>
      <c r="O47" s="65"/>
      <c r="P47" s="66"/>
      <c r="Q47" s="68"/>
      <c r="R47" s="65"/>
      <c r="S47" s="66"/>
      <c r="T47" s="68"/>
      <c r="U47" s="58"/>
      <c r="V47" s="59"/>
      <c r="W47" s="65"/>
      <c r="X47" s="66"/>
      <c r="Y47" s="68"/>
      <c r="Z47" s="58"/>
      <c r="AA47" s="59"/>
      <c r="AB47" s="65"/>
      <c r="AC47" s="66"/>
      <c r="AD47" s="68"/>
      <c r="AE47" s="69"/>
      <c r="AF47" s="70"/>
      <c r="AG47" s="65"/>
      <c r="AH47" s="66"/>
      <c r="AI47" s="117"/>
      <c r="AJ47" s="65"/>
      <c r="AK47" s="66"/>
      <c r="AL47" s="68"/>
      <c r="AM47" s="65"/>
      <c r="AN47" s="66"/>
      <c r="AO47" s="68"/>
    </row>
    <row r="48" spans="1:41" ht="18" customHeight="1" x14ac:dyDescent="0.25">
      <c r="A48" s="118" t="s">
        <v>110</v>
      </c>
      <c r="B48" s="119" t="s">
        <v>111</v>
      </c>
      <c r="C48" s="116"/>
      <c r="D48" s="61"/>
      <c r="E48" s="62"/>
      <c r="F48" s="116"/>
      <c r="G48" s="63"/>
      <c r="H48" s="64"/>
      <c r="I48" s="65"/>
      <c r="J48" s="66"/>
      <c r="K48" s="91">
        <f>SUM(K49)</f>
        <v>1941420</v>
      </c>
      <c r="L48" s="65"/>
      <c r="M48" s="66"/>
      <c r="N48" s="92">
        <v>1941420</v>
      </c>
      <c r="O48" s="65"/>
      <c r="P48" s="66"/>
      <c r="Q48" s="92">
        <v>1941420</v>
      </c>
      <c r="R48" s="65"/>
      <c r="S48" s="66"/>
      <c r="T48" s="92">
        <v>1941420</v>
      </c>
      <c r="U48" s="118" t="s">
        <v>110</v>
      </c>
      <c r="V48" s="119" t="s">
        <v>111</v>
      </c>
      <c r="W48" s="65"/>
      <c r="X48" s="66"/>
      <c r="Y48" s="92">
        <f>SUM(Y49)</f>
        <v>1969920</v>
      </c>
      <c r="Z48" s="118" t="s">
        <v>110</v>
      </c>
      <c r="AA48" s="119" t="s">
        <v>111</v>
      </c>
      <c r="AB48" s="65"/>
      <c r="AC48" s="66"/>
      <c r="AD48" s="92">
        <f>SUM(AD49)</f>
        <v>2013240</v>
      </c>
      <c r="AE48" s="120" t="s">
        <v>110</v>
      </c>
      <c r="AF48" s="121" t="s">
        <v>111</v>
      </c>
      <c r="AG48" s="65"/>
      <c r="AH48" s="66"/>
      <c r="AI48" s="92">
        <f>SUM(AI49)</f>
        <v>2148960</v>
      </c>
      <c r="AJ48" s="65"/>
      <c r="AK48" s="66"/>
      <c r="AL48" s="92">
        <f>SUM(AL49:AL50)</f>
        <v>2256201</v>
      </c>
      <c r="AM48" s="65"/>
      <c r="AN48" s="66"/>
      <c r="AO48" s="92">
        <f>SUM(AO49:AO50)</f>
        <v>2313738</v>
      </c>
    </row>
    <row r="49" spans="1:41" ht="18" customHeight="1" x14ac:dyDescent="0.25">
      <c r="A49" s="58" t="s">
        <v>112</v>
      </c>
      <c r="B49" s="122" t="s">
        <v>113</v>
      </c>
      <c r="C49" s="77">
        <v>1670</v>
      </c>
      <c r="D49" s="61">
        <v>1140</v>
      </c>
      <c r="E49" s="62">
        <v>1903800</v>
      </c>
      <c r="F49" s="77">
        <v>1670</v>
      </c>
      <c r="G49" s="63">
        <v>1140</v>
      </c>
      <c r="H49" s="63">
        <v>1903800</v>
      </c>
      <c r="I49" s="80">
        <v>1703</v>
      </c>
      <c r="J49" s="81">
        <v>1140</v>
      </c>
      <c r="K49" s="67">
        <f>I49*J49</f>
        <v>1941420</v>
      </c>
      <c r="L49" s="80">
        <v>1703</v>
      </c>
      <c r="M49" s="81">
        <v>1140</v>
      </c>
      <c r="N49" s="68">
        <v>1941420</v>
      </c>
      <c r="O49" s="80">
        <v>1703</v>
      </c>
      <c r="P49" s="81">
        <v>1140</v>
      </c>
      <c r="Q49" s="68">
        <v>1941420</v>
      </c>
      <c r="R49" s="80">
        <v>1703</v>
      </c>
      <c r="S49" s="81">
        <v>1140</v>
      </c>
      <c r="T49" s="68">
        <v>1941420</v>
      </c>
      <c r="U49" s="58" t="s">
        <v>112</v>
      </c>
      <c r="V49" s="122" t="s">
        <v>113</v>
      </c>
      <c r="W49" s="80">
        <v>1728</v>
      </c>
      <c r="X49" s="81">
        <v>1140</v>
      </c>
      <c r="Y49" s="68">
        <f>W49*X49</f>
        <v>1969920</v>
      </c>
      <c r="Z49" s="58" t="s">
        <v>112</v>
      </c>
      <c r="AA49" s="122" t="s">
        <v>113</v>
      </c>
      <c r="AB49" s="80">
        <v>1766</v>
      </c>
      <c r="AC49" s="81">
        <v>1140</v>
      </c>
      <c r="AD49" s="68">
        <f>AB49*AC49</f>
        <v>2013240</v>
      </c>
      <c r="AE49" s="69" t="s">
        <v>112</v>
      </c>
      <c r="AF49" s="123" t="s">
        <v>113</v>
      </c>
      <c r="AG49" s="80">
        <v>1776</v>
      </c>
      <c r="AH49" s="81">
        <v>1210</v>
      </c>
      <c r="AI49" s="68">
        <f>AG49*AH49</f>
        <v>2148960</v>
      </c>
      <c r="AJ49" s="80">
        <v>1776</v>
      </c>
      <c r="AK49" s="81">
        <v>1210</v>
      </c>
      <c r="AL49" s="68">
        <f>AJ49*AK49</f>
        <v>2148960</v>
      </c>
      <c r="AM49" s="80">
        <v>1776</v>
      </c>
      <c r="AN49" s="81">
        <v>1210</v>
      </c>
      <c r="AO49" s="68">
        <f>AM49*AN49</f>
        <v>2148960</v>
      </c>
    </row>
    <row r="50" spans="1:41" ht="18" customHeight="1" x14ac:dyDescent="0.25">
      <c r="A50" s="124"/>
      <c r="B50" s="119"/>
      <c r="C50" s="77"/>
      <c r="D50" s="62"/>
      <c r="E50" s="96"/>
      <c r="F50" s="96"/>
      <c r="G50" s="96"/>
      <c r="H50" s="98"/>
      <c r="I50" s="99"/>
      <c r="J50" s="100"/>
      <c r="K50" s="125"/>
      <c r="L50" s="99"/>
      <c r="M50" s="100"/>
      <c r="N50" s="126"/>
      <c r="O50" s="99"/>
      <c r="P50" s="100"/>
      <c r="Q50" s="126"/>
      <c r="R50" s="99"/>
      <c r="S50" s="100"/>
      <c r="T50" s="126"/>
      <c r="U50" s="124"/>
      <c r="V50" s="119"/>
      <c r="W50" s="99"/>
      <c r="X50" s="100"/>
      <c r="Y50" s="126"/>
      <c r="Z50" s="124"/>
      <c r="AA50" s="119"/>
      <c r="AB50" s="99"/>
      <c r="AC50" s="100"/>
      <c r="AD50" s="126"/>
      <c r="AE50" s="127"/>
      <c r="AF50" s="123" t="s">
        <v>114</v>
      </c>
      <c r="AG50" s="99"/>
      <c r="AH50" s="100"/>
      <c r="AI50" s="126"/>
      <c r="AJ50" s="99"/>
      <c r="AK50" s="100"/>
      <c r="AL50" s="68">
        <v>107241</v>
      </c>
      <c r="AM50" s="99"/>
      <c r="AN50" s="100"/>
      <c r="AO50" s="68">
        <f>107241+19179+19179+19179</f>
        <v>164778</v>
      </c>
    </row>
    <row r="51" spans="1:41" ht="18" customHeight="1" x14ac:dyDescent="0.25">
      <c r="A51" s="124"/>
      <c r="B51" s="119" t="s">
        <v>115</v>
      </c>
      <c r="C51" s="128"/>
      <c r="D51" s="129"/>
      <c r="E51" s="130"/>
      <c r="F51" s="131"/>
      <c r="G51" s="132"/>
      <c r="H51" s="133">
        <v>382360</v>
      </c>
      <c r="I51" s="80"/>
      <c r="J51" s="81"/>
      <c r="K51" s="134">
        <v>0</v>
      </c>
      <c r="L51" s="80"/>
      <c r="M51" s="81"/>
      <c r="N51" s="135">
        <v>445451</v>
      </c>
      <c r="O51" s="80"/>
      <c r="P51" s="81"/>
      <c r="Q51" s="135">
        <v>482027</v>
      </c>
      <c r="R51" s="80"/>
      <c r="S51" s="81"/>
      <c r="T51" s="135">
        <v>17140481</v>
      </c>
      <c r="U51" s="124"/>
      <c r="V51" s="119" t="s">
        <v>115</v>
      </c>
      <c r="W51" s="80"/>
      <c r="X51" s="81"/>
      <c r="Y51" s="135">
        <v>0</v>
      </c>
      <c r="Z51" s="124"/>
      <c r="AA51" s="119" t="s">
        <v>115</v>
      </c>
      <c r="AB51" s="80"/>
      <c r="AC51" s="81"/>
      <c r="AD51" s="135">
        <v>0</v>
      </c>
      <c r="AE51" s="127"/>
      <c r="AF51" s="121" t="s">
        <v>115</v>
      </c>
      <c r="AG51" s="80"/>
      <c r="AH51" s="81"/>
      <c r="AI51" s="135">
        <v>0</v>
      </c>
      <c r="AJ51" s="80"/>
      <c r="AK51" s="81"/>
      <c r="AL51" s="135">
        <f>SUM(AL52:AL57)</f>
        <v>198115</v>
      </c>
      <c r="AM51" s="80"/>
      <c r="AN51" s="81"/>
      <c r="AO51" s="135">
        <f>SUM(AO52:AO57)</f>
        <v>15124215</v>
      </c>
    </row>
    <row r="52" spans="1:41" ht="18" customHeight="1" x14ac:dyDescent="0.25">
      <c r="A52" s="124"/>
      <c r="B52" s="59" t="s">
        <v>116</v>
      </c>
      <c r="C52" s="77"/>
      <c r="D52" s="62"/>
      <c r="E52" s="96"/>
      <c r="F52" s="136"/>
      <c r="G52" s="98"/>
      <c r="H52" s="63">
        <v>15113</v>
      </c>
      <c r="I52" s="80"/>
      <c r="J52" s="81"/>
      <c r="K52" s="137"/>
      <c r="L52" s="80"/>
      <c r="M52" s="81"/>
      <c r="N52" s="83">
        <v>67051</v>
      </c>
      <c r="O52" s="80"/>
      <c r="P52" s="81"/>
      <c r="Q52" s="83">
        <v>103627</v>
      </c>
      <c r="R52" s="80"/>
      <c r="S52" s="81"/>
      <c r="T52" s="83">
        <v>139441</v>
      </c>
      <c r="U52" s="124"/>
      <c r="V52" s="59" t="s">
        <v>116</v>
      </c>
      <c r="W52" s="80"/>
      <c r="X52" s="81"/>
      <c r="Y52" s="83"/>
      <c r="Z52" s="124"/>
      <c r="AA52" s="59" t="s">
        <v>116</v>
      </c>
      <c r="AB52" s="80"/>
      <c r="AC52" s="81"/>
      <c r="AD52" s="83"/>
      <c r="AE52" s="127"/>
      <c r="AF52" s="70" t="s">
        <v>10</v>
      </c>
      <c r="AG52" s="80"/>
      <c r="AH52" s="81"/>
      <c r="AI52" s="83"/>
      <c r="AJ52" s="138"/>
      <c r="AK52" s="139"/>
      <c r="AL52" s="140">
        <v>2535</v>
      </c>
      <c r="AM52" s="138"/>
      <c r="AN52" s="139"/>
      <c r="AO52" s="140">
        <v>2535</v>
      </c>
    </row>
    <row r="53" spans="1:41" ht="18" customHeight="1" x14ac:dyDescent="0.25">
      <c r="A53" s="141"/>
      <c r="B53" s="122" t="s">
        <v>11</v>
      </c>
      <c r="C53" s="142"/>
      <c r="D53" s="143"/>
      <c r="E53" s="96"/>
      <c r="F53" s="136"/>
      <c r="G53" s="98"/>
      <c r="H53" s="144"/>
      <c r="I53" s="145"/>
      <c r="J53" s="146"/>
      <c r="K53" s="147"/>
      <c r="L53" s="145"/>
      <c r="M53" s="146"/>
      <c r="N53" s="140">
        <v>378400</v>
      </c>
      <c r="O53" s="145"/>
      <c r="P53" s="146"/>
      <c r="Q53" s="140">
        <v>378400</v>
      </c>
      <c r="R53" s="145"/>
      <c r="S53" s="146"/>
      <c r="T53" s="140">
        <v>442640</v>
      </c>
      <c r="U53" s="141"/>
      <c r="V53" s="122" t="s">
        <v>11</v>
      </c>
      <c r="W53" s="145"/>
      <c r="X53" s="146"/>
      <c r="Y53" s="140"/>
      <c r="Z53" s="141"/>
      <c r="AA53" s="122" t="s">
        <v>11</v>
      </c>
      <c r="AB53" s="145"/>
      <c r="AC53" s="146"/>
      <c r="AD53" s="140"/>
      <c r="AE53" s="148"/>
      <c r="AF53" s="123" t="s">
        <v>11</v>
      </c>
      <c r="AG53" s="145"/>
      <c r="AH53" s="146"/>
      <c r="AI53" s="140"/>
      <c r="AJ53" s="149"/>
      <c r="AK53" s="150"/>
      <c r="AL53" s="151"/>
      <c r="AM53" s="149"/>
      <c r="AN53" s="150"/>
      <c r="AO53" s="151"/>
    </row>
    <row r="54" spans="1:41" ht="18" customHeight="1" x14ac:dyDescent="0.25">
      <c r="A54" s="141"/>
      <c r="B54" s="122" t="s">
        <v>12</v>
      </c>
      <c r="C54" s="142"/>
      <c r="D54" s="143"/>
      <c r="E54" s="96"/>
      <c r="F54" s="136"/>
      <c r="G54" s="98"/>
      <c r="H54" s="144"/>
      <c r="I54" s="145"/>
      <c r="J54" s="146"/>
      <c r="K54" s="147"/>
      <c r="L54" s="145"/>
      <c r="M54" s="146"/>
      <c r="N54" s="140"/>
      <c r="O54" s="145"/>
      <c r="P54" s="146"/>
      <c r="Q54" s="140"/>
      <c r="R54" s="145"/>
      <c r="S54" s="146"/>
      <c r="T54" s="140">
        <v>13736100</v>
      </c>
      <c r="U54" s="141"/>
      <c r="V54" s="122" t="s">
        <v>12</v>
      </c>
      <c r="W54" s="145"/>
      <c r="X54" s="146"/>
      <c r="Y54" s="140"/>
      <c r="Z54" s="141"/>
      <c r="AA54" s="122" t="s">
        <v>12</v>
      </c>
      <c r="AB54" s="145"/>
      <c r="AC54" s="146"/>
      <c r="AD54" s="140"/>
      <c r="AE54" s="148"/>
      <c r="AF54" s="123" t="s">
        <v>12</v>
      </c>
      <c r="AG54" s="145"/>
      <c r="AH54" s="146"/>
      <c r="AI54" s="151"/>
      <c r="AJ54" s="149"/>
      <c r="AK54" s="150"/>
      <c r="AL54" s="151"/>
      <c r="AM54" s="149"/>
      <c r="AN54" s="150"/>
      <c r="AO54" s="140">
        <v>14926100</v>
      </c>
    </row>
    <row r="55" spans="1:41" ht="18" customHeight="1" x14ac:dyDescent="0.25">
      <c r="A55" s="141"/>
      <c r="B55" s="122" t="s">
        <v>13</v>
      </c>
      <c r="C55" s="142"/>
      <c r="D55" s="143"/>
      <c r="E55" s="96"/>
      <c r="F55" s="136"/>
      <c r="G55" s="98"/>
      <c r="H55" s="144"/>
      <c r="I55" s="145"/>
      <c r="J55" s="146"/>
      <c r="K55" s="147"/>
      <c r="L55" s="145"/>
      <c r="M55" s="146"/>
      <c r="N55" s="140"/>
      <c r="O55" s="145"/>
      <c r="P55" s="146"/>
      <c r="Q55" s="140"/>
      <c r="R55" s="145"/>
      <c r="S55" s="146"/>
      <c r="T55" s="140">
        <v>622300</v>
      </c>
      <c r="U55" s="141"/>
      <c r="V55" s="122" t="s">
        <v>13</v>
      </c>
      <c r="W55" s="145"/>
      <c r="X55" s="146"/>
      <c r="Y55" s="140"/>
      <c r="Z55" s="141"/>
      <c r="AA55" s="122" t="s">
        <v>13</v>
      </c>
      <c r="AB55" s="145"/>
      <c r="AC55" s="146"/>
      <c r="AD55" s="140"/>
      <c r="AE55" s="148"/>
      <c r="AF55" s="123" t="s">
        <v>13</v>
      </c>
      <c r="AG55" s="145"/>
      <c r="AH55" s="146"/>
      <c r="AI55" s="151"/>
      <c r="AJ55" s="149"/>
      <c r="AK55" s="150"/>
      <c r="AL55" s="140">
        <v>195580</v>
      </c>
      <c r="AM55" s="149"/>
      <c r="AN55" s="150"/>
      <c r="AO55" s="140">
        <v>195580</v>
      </c>
    </row>
    <row r="56" spans="1:41" ht="18" customHeight="1" x14ac:dyDescent="0.25">
      <c r="A56" s="141"/>
      <c r="B56" s="122" t="s">
        <v>14</v>
      </c>
      <c r="C56" s="142"/>
      <c r="D56" s="143"/>
      <c r="E56" s="96"/>
      <c r="F56" s="136"/>
      <c r="G56" s="98"/>
      <c r="H56" s="144"/>
      <c r="I56" s="145"/>
      <c r="J56" s="146"/>
      <c r="K56" s="147"/>
      <c r="L56" s="145"/>
      <c r="M56" s="146"/>
      <c r="N56" s="140"/>
      <c r="O56" s="145"/>
      <c r="P56" s="146"/>
      <c r="Q56" s="140"/>
      <c r="R56" s="145"/>
      <c r="S56" s="146"/>
      <c r="T56" s="140">
        <v>2200000</v>
      </c>
      <c r="U56" s="141"/>
      <c r="V56" s="122" t="s">
        <v>14</v>
      </c>
      <c r="W56" s="145"/>
      <c r="X56" s="146"/>
      <c r="Y56" s="140"/>
      <c r="Z56" s="141"/>
      <c r="AA56" s="122" t="s">
        <v>14</v>
      </c>
      <c r="AB56" s="145"/>
      <c r="AC56" s="146"/>
      <c r="AD56" s="140"/>
      <c r="AE56" s="148"/>
      <c r="AF56" s="123" t="s">
        <v>14</v>
      </c>
      <c r="AG56" s="145"/>
      <c r="AH56" s="146"/>
      <c r="AI56" s="151"/>
      <c r="AJ56" s="149"/>
      <c r="AK56" s="150"/>
      <c r="AL56" s="151"/>
      <c r="AM56" s="149"/>
      <c r="AN56" s="150"/>
      <c r="AO56" s="151"/>
    </row>
    <row r="57" spans="1:41" ht="18" customHeight="1" x14ac:dyDescent="0.25">
      <c r="A57" s="141"/>
      <c r="B57" s="122"/>
      <c r="C57" s="142"/>
      <c r="D57" s="143"/>
      <c r="E57" s="96"/>
      <c r="F57" s="136"/>
      <c r="G57" s="98"/>
      <c r="H57" s="144"/>
      <c r="I57" s="145"/>
      <c r="J57" s="146"/>
      <c r="K57" s="147"/>
      <c r="L57" s="145"/>
      <c r="M57" s="146"/>
      <c r="N57" s="140"/>
      <c r="O57" s="145"/>
      <c r="P57" s="146"/>
      <c r="Q57" s="140"/>
      <c r="R57" s="145"/>
      <c r="S57" s="146"/>
      <c r="T57" s="140"/>
      <c r="U57" s="141"/>
      <c r="V57" s="122"/>
      <c r="W57" s="145"/>
      <c r="X57" s="146"/>
      <c r="Y57" s="140"/>
      <c r="Z57" s="141"/>
      <c r="AA57" s="122"/>
      <c r="AB57" s="145"/>
      <c r="AC57" s="146"/>
      <c r="AD57" s="140"/>
      <c r="AE57" s="148"/>
      <c r="AF57" s="123"/>
      <c r="AG57" s="145"/>
      <c r="AH57" s="146"/>
      <c r="AI57" s="151"/>
      <c r="AJ57" s="149"/>
      <c r="AK57" s="150"/>
      <c r="AL57" s="151"/>
      <c r="AM57" s="149"/>
      <c r="AN57" s="150"/>
      <c r="AO57" s="151"/>
    </row>
    <row r="58" spans="1:41" ht="18" customHeight="1" x14ac:dyDescent="0.25">
      <c r="A58" s="141"/>
      <c r="B58" s="119" t="s">
        <v>9</v>
      </c>
      <c r="C58" s="142"/>
      <c r="D58" s="143"/>
      <c r="E58" s="96"/>
      <c r="F58" s="136"/>
      <c r="G58" s="98"/>
      <c r="H58" s="144"/>
      <c r="I58" s="145"/>
      <c r="J58" s="146"/>
      <c r="K58" s="147"/>
      <c r="L58" s="145"/>
      <c r="M58" s="146"/>
      <c r="N58" s="152">
        <v>0</v>
      </c>
      <c r="O58" s="153"/>
      <c r="P58" s="154"/>
      <c r="Q58" s="155">
        <v>2572000</v>
      </c>
      <c r="R58" s="153"/>
      <c r="S58" s="154"/>
      <c r="T58" s="155">
        <v>2572000</v>
      </c>
      <c r="U58" s="141"/>
      <c r="V58" s="119" t="s">
        <v>9</v>
      </c>
      <c r="W58" s="145"/>
      <c r="X58" s="146"/>
      <c r="Y58" s="140"/>
      <c r="Z58" s="141"/>
      <c r="AA58" s="119" t="s">
        <v>9</v>
      </c>
      <c r="AB58" s="145"/>
      <c r="AC58" s="146"/>
      <c r="AD58" s="140"/>
      <c r="AE58" s="148"/>
      <c r="AF58" s="121" t="s">
        <v>9</v>
      </c>
      <c r="AG58" s="145"/>
      <c r="AH58" s="146"/>
      <c r="AI58" s="151"/>
      <c r="AJ58" s="149"/>
      <c r="AK58" s="150"/>
      <c r="AL58" s="152">
        <f>SUM(AL59:AL60)</f>
        <v>2719350</v>
      </c>
      <c r="AM58" s="149"/>
      <c r="AN58" s="150"/>
      <c r="AO58" s="152">
        <f>SUM(AO59:AO60)</f>
        <v>2719350</v>
      </c>
    </row>
    <row r="59" spans="1:41" ht="18" customHeight="1" x14ac:dyDescent="0.25">
      <c r="A59" s="141"/>
      <c r="B59" s="122" t="s">
        <v>117</v>
      </c>
      <c r="C59" s="142"/>
      <c r="D59" s="143"/>
      <c r="E59" s="96"/>
      <c r="F59" s="136"/>
      <c r="G59" s="98"/>
      <c r="H59" s="144"/>
      <c r="I59" s="145"/>
      <c r="J59" s="146"/>
      <c r="K59" s="147"/>
      <c r="L59" s="145"/>
      <c r="M59" s="146"/>
      <c r="N59" s="140">
        <v>0</v>
      </c>
      <c r="O59" s="144"/>
      <c r="P59" s="81"/>
      <c r="Q59" s="156">
        <v>2572000</v>
      </c>
      <c r="R59" s="144"/>
      <c r="S59" s="81"/>
      <c r="T59" s="156">
        <v>2572000</v>
      </c>
      <c r="U59" s="141"/>
      <c r="V59" s="122" t="s">
        <v>117</v>
      </c>
      <c r="W59" s="145"/>
      <c r="X59" s="146"/>
      <c r="Y59" s="140"/>
      <c r="Z59" s="141"/>
      <c r="AA59" s="122" t="s">
        <v>117</v>
      </c>
      <c r="AB59" s="145"/>
      <c r="AC59" s="146"/>
      <c r="AD59" s="140"/>
      <c r="AE59" s="148"/>
      <c r="AF59" s="123" t="s">
        <v>117</v>
      </c>
      <c r="AG59" s="145"/>
      <c r="AH59" s="146"/>
      <c r="AI59" s="140"/>
      <c r="AJ59" s="145"/>
      <c r="AK59" s="146"/>
      <c r="AL59" s="140">
        <v>1710417</v>
      </c>
      <c r="AM59" s="145"/>
      <c r="AN59" s="146"/>
      <c r="AO59" s="140">
        <v>1710417</v>
      </c>
    </row>
    <row r="60" spans="1:41" ht="18" customHeight="1" x14ac:dyDescent="0.25">
      <c r="A60" s="141"/>
      <c r="B60" s="157"/>
      <c r="C60" s="142"/>
      <c r="D60" s="143"/>
      <c r="E60" s="96"/>
      <c r="F60" s="136"/>
      <c r="G60" s="98"/>
      <c r="H60" s="144"/>
      <c r="I60" s="145"/>
      <c r="J60" s="146"/>
      <c r="K60" s="147"/>
      <c r="L60" s="145"/>
      <c r="M60" s="146"/>
      <c r="N60" s="140"/>
      <c r="O60" s="144"/>
      <c r="P60" s="81"/>
      <c r="Q60" s="156"/>
      <c r="R60" s="144"/>
      <c r="S60" s="81"/>
      <c r="T60" s="156"/>
      <c r="U60" s="141"/>
      <c r="V60" s="157"/>
      <c r="W60" s="145"/>
      <c r="X60" s="146"/>
      <c r="Y60" s="140"/>
      <c r="Z60" s="141"/>
      <c r="AA60" s="157"/>
      <c r="AB60" s="145"/>
      <c r="AC60" s="146"/>
      <c r="AD60" s="140"/>
      <c r="AE60" s="148"/>
      <c r="AF60" s="158" t="s">
        <v>118</v>
      </c>
      <c r="AG60" s="145"/>
      <c r="AH60" s="146"/>
      <c r="AI60" s="140"/>
      <c r="AJ60" s="145"/>
      <c r="AK60" s="146"/>
      <c r="AL60" s="140">
        <v>1008933</v>
      </c>
      <c r="AM60" s="145"/>
      <c r="AN60" s="146"/>
      <c r="AO60" s="140">
        <v>1008933</v>
      </c>
    </row>
    <row r="61" spans="1:41" ht="18" customHeight="1" x14ac:dyDescent="0.25">
      <c r="A61" s="141"/>
      <c r="B61" s="119" t="s">
        <v>119</v>
      </c>
      <c r="C61" s="142"/>
      <c r="D61" s="143"/>
      <c r="E61" s="96"/>
      <c r="F61" s="136"/>
      <c r="G61" s="98"/>
      <c r="H61" s="144"/>
      <c r="I61" s="145"/>
      <c r="J61" s="146"/>
      <c r="K61" s="147"/>
      <c r="L61" s="145"/>
      <c r="M61" s="146"/>
      <c r="N61" s="152">
        <v>0</v>
      </c>
      <c r="O61" s="153"/>
      <c r="P61" s="154"/>
      <c r="Q61" s="155">
        <v>221000</v>
      </c>
      <c r="R61" s="153"/>
      <c r="S61" s="154"/>
      <c r="T61" s="155">
        <v>221000</v>
      </c>
      <c r="U61" s="141"/>
      <c r="V61" s="119" t="s">
        <v>119</v>
      </c>
      <c r="W61" s="145"/>
      <c r="X61" s="146"/>
      <c r="Y61" s="140"/>
      <c r="Z61" s="141"/>
      <c r="AA61" s="119" t="s">
        <v>119</v>
      </c>
      <c r="AB61" s="145"/>
      <c r="AC61" s="146"/>
      <c r="AD61" s="140"/>
      <c r="AE61" s="148"/>
      <c r="AF61" s="121" t="s">
        <v>119</v>
      </c>
      <c r="AG61" s="145"/>
      <c r="AH61" s="146"/>
      <c r="AI61" s="135">
        <f>SUM(AI62:AI64)</f>
        <v>110000000</v>
      </c>
      <c r="AJ61" s="149"/>
      <c r="AK61" s="150"/>
      <c r="AL61" s="135">
        <f>SUM(AL62:AL64)</f>
        <v>110000000</v>
      </c>
      <c r="AM61" s="149"/>
      <c r="AN61" s="150"/>
      <c r="AO61" s="135">
        <f>SUM(AO62:AO64)</f>
        <v>110000000</v>
      </c>
    </row>
    <row r="62" spans="1:41" ht="18" customHeight="1" x14ac:dyDescent="0.25">
      <c r="A62" s="141"/>
      <c r="B62" s="122" t="s">
        <v>120</v>
      </c>
      <c r="C62" s="142"/>
      <c r="D62" s="143"/>
      <c r="E62" s="96"/>
      <c r="F62" s="136"/>
      <c r="G62" s="98"/>
      <c r="H62" s="144"/>
      <c r="I62" s="145"/>
      <c r="J62" s="146"/>
      <c r="K62" s="147"/>
      <c r="L62" s="145"/>
      <c r="M62" s="146"/>
      <c r="N62" s="140">
        <v>0</v>
      </c>
      <c r="O62" s="145"/>
      <c r="P62" s="146"/>
      <c r="Q62" s="140">
        <v>221000</v>
      </c>
      <c r="R62" s="145"/>
      <c r="S62" s="146"/>
      <c r="T62" s="140">
        <v>221000</v>
      </c>
      <c r="U62" s="141"/>
      <c r="V62" s="122" t="s">
        <v>120</v>
      </c>
      <c r="W62" s="145"/>
      <c r="X62" s="146"/>
      <c r="Y62" s="140"/>
      <c r="Z62" s="141"/>
      <c r="AA62" s="122" t="s">
        <v>120</v>
      </c>
      <c r="AB62" s="145"/>
      <c r="AC62" s="146"/>
      <c r="AD62" s="140"/>
      <c r="AE62" s="148"/>
      <c r="AF62" s="123" t="s">
        <v>120</v>
      </c>
      <c r="AG62" s="145"/>
      <c r="AH62" s="146"/>
      <c r="AI62" s="151"/>
      <c r="AJ62" s="149"/>
      <c r="AK62" s="150"/>
      <c r="AL62" s="151"/>
      <c r="AM62" s="149"/>
      <c r="AN62" s="150"/>
      <c r="AO62" s="151"/>
    </row>
    <row r="63" spans="1:41" ht="18" customHeight="1" x14ac:dyDescent="0.25">
      <c r="A63" s="141"/>
      <c r="B63" s="122"/>
      <c r="C63" s="142"/>
      <c r="D63" s="143"/>
      <c r="E63" s="96"/>
      <c r="F63" s="136"/>
      <c r="G63" s="98"/>
      <c r="H63" s="144"/>
      <c r="I63" s="145"/>
      <c r="J63" s="146"/>
      <c r="K63" s="147"/>
      <c r="L63" s="145"/>
      <c r="M63" s="146"/>
      <c r="N63" s="140"/>
      <c r="O63" s="145"/>
      <c r="P63" s="146"/>
      <c r="Q63" s="140"/>
      <c r="R63" s="145"/>
      <c r="S63" s="146"/>
      <c r="T63" s="140"/>
      <c r="U63" s="141"/>
      <c r="V63" s="122"/>
      <c r="W63" s="145"/>
      <c r="X63" s="146"/>
      <c r="Y63" s="140"/>
      <c r="Z63" s="141"/>
      <c r="AA63" s="122"/>
      <c r="AB63" s="145"/>
      <c r="AC63" s="146"/>
      <c r="AD63" s="140"/>
      <c r="AE63" s="148"/>
      <c r="AF63" s="123" t="s">
        <v>121</v>
      </c>
      <c r="AG63" s="145"/>
      <c r="AH63" s="146"/>
      <c r="AI63" s="140">
        <v>95000000</v>
      </c>
      <c r="AJ63" s="145"/>
      <c r="AK63" s="146"/>
      <c r="AL63" s="140">
        <v>95000000</v>
      </c>
      <c r="AM63" s="145"/>
      <c r="AN63" s="146"/>
      <c r="AO63" s="140">
        <v>95000000</v>
      </c>
    </row>
    <row r="64" spans="1:41" ht="18.75" customHeight="1" thickBot="1" x14ac:dyDescent="0.3">
      <c r="A64" s="141"/>
      <c r="B64" s="159"/>
      <c r="C64" s="160"/>
      <c r="D64" s="161"/>
      <c r="E64" s="162"/>
      <c r="F64" s="163"/>
      <c r="G64" s="122"/>
      <c r="H64" s="164"/>
      <c r="I64" s="165"/>
      <c r="J64" s="166"/>
      <c r="K64" s="167"/>
      <c r="L64" s="165"/>
      <c r="M64" s="166"/>
      <c r="N64" s="168"/>
      <c r="O64" s="165"/>
      <c r="P64" s="166"/>
      <c r="Q64" s="168"/>
      <c r="R64" s="165"/>
      <c r="S64" s="166"/>
      <c r="T64" s="168"/>
      <c r="U64" s="141"/>
      <c r="V64" s="159"/>
      <c r="W64" s="165"/>
      <c r="X64" s="166"/>
      <c r="Y64" s="168"/>
      <c r="Z64" s="141"/>
      <c r="AA64" s="159"/>
      <c r="AB64" s="165"/>
      <c r="AC64" s="166"/>
      <c r="AD64" s="168"/>
      <c r="AE64" s="169"/>
      <c r="AF64" s="170" t="s">
        <v>17</v>
      </c>
      <c r="AG64" s="165"/>
      <c r="AH64" s="166"/>
      <c r="AI64" s="68">
        <v>15000000</v>
      </c>
      <c r="AJ64" s="171"/>
      <c r="AK64" s="172"/>
      <c r="AL64" s="68">
        <v>15000000</v>
      </c>
      <c r="AM64" s="171"/>
      <c r="AN64" s="172"/>
      <c r="AO64" s="68">
        <v>15000000</v>
      </c>
    </row>
    <row r="65" spans="1:41" ht="18.75" customHeight="1" thickBot="1" x14ac:dyDescent="0.3">
      <c r="A65" s="173"/>
      <c r="B65" s="174" t="s">
        <v>8</v>
      </c>
      <c r="C65" s="175"/>
      <c r="D65" s="176"/>
      <c r="E65" s="177">
        <v>79013154.666666657</v>
      </c>
      <c r="F65" s="178"/>
      <c r="G65" s="179"/>
      <c r="H65" s="180">
        <v>79940539</v>
      </c>
      <c r="I65" s="181"/>
      <c r="J65" s="182"/>
      <c r="K65" s="183">
        <f>K10+K24+K35+K48</f>
        <v>87990929.999988794</v>
      </c>
      <c r="L65" s="184"/>
      <c r="M65" s="183"/>
      <c r="N65" s="182">
        <v>89945468.999988794</v>
      </c>
      <c r="O65" s="184"/>
      <c r="P65" s="183"/>
      <c r="Q65" s="182">
        <v>92971357.999988794</v>
      </c>
      <c r="R65" s="184"/>
      <c r="S65" s="183"/>
      <c r="T65" s="182">
        <v>109685224.99998879</v>
      </c>
      <c r="U65" s="173"/>
      <c r="V65" s="174" t="s">
        <v>8</v>
      </c>
      <c r="W65" s="181"/>
      <c r="X65" s="182"/>
      <c r="Y65" s="182">
        <f>Y10+Y24+Y35+Y48</f>
        <v>99121596</v>
      </c>
      <c r="Z65" s="173"/>
      <c r="AA65" s="174" t="s">
        <v>8</v>
      </c>
      <c r="AB65" s="181"/>
      <c r="AC65" s="182"/>
      <c r="AD65" s="182">
        <f>AD10+AD24+AD35+AD48</f>
        <v>101972082</v>
      </c>
      <c r="AE65" s="173"/>
      <c r="AF65" s="174" t="s">
        <v>8</v>
      </c>
      <c r="AG65" s="185"/>
      <c r="AH65" s="186"/>
      <c r="AI65" s="186">
        <f>AI10+AI24+AI35+AI48+AI61</f>
        <v>221284608</v>
      </c>
      <c r="AJ65" s="185"/>
      <c r="AK65" s="186"/>
      <c r="AL65" s="186">
        <f>AL10+AL24+AL35+AL48+AL51+AL58+AL61</f>
        <v>224593670.66666666</v>
      </c>
      <c r="AM65" s="185"/>
      <c r="AN65" s="186"/>
      <c r="AO65" s="186">
        <f>AO10+AO24+AO35+AO48+AO51+AO58+AO61</f>
        <v>240482176.66666666</v>
      </c>
    </row>
    <row r="66" spans="1:41" ht="18.75" customHeight="1" thickBot="1" x14ac:dyDescent="0.3">
      <c r="A66" s="187"/>
      <c r="B66" s="122" t="s">
        <v>122</v>
      </c>
      <c r="C66" s="188" t="s">
        <v>123</v>
      </c>
      <c r="D66" s="189"/>
      <c r="E66" s="190">
        <v>79013154.666666657</v>
      </c>
      <c r="F66" s="189" t="s">
        <v>123</v>
      </c>
      <c r="G66" s="190"/>
      <c r="H66" s="190">
        <v>79940539</v>
      </c>
      <c r="I66" s="191" t="s">
        <v>123</v>
      </c>
      <c r="J66" s="192"/>
      <c r="K66" s="193">
        <v>87990929.999988794</v>
      </c>
      <c r="L66" s="194" t="s">
        <v>123</v>
      </c>
      <c r="M66" s="195"/>
      <c r="N66" s="196">
        <v>89945468.999988794</v>
      </c>
      <c r="O66" s="194" t="s">
        <v>123</v>
      </c>
      <c r="P66" s="195"/>
      <c r="Q66" s="196">
        <v>92971357.999988794</v>
      </c>
      <c r="R66" s="194" t="s">
        <v>123</v>
      </c>
      <c r="S66" s="195"/>
      <c r="T66" s="196">
        <v>109685224.99998879</v>
      </c>
      <c r="U66" s="197"/>
      <c r="V66" s="123" t="s">
        <v>122</v>
      </c>
      <c r="W66" s="191" t="s">
        <v>123</v>
      </c>
      <c r="X66" s="192"/>
      <c r="Y66" s="193">
        <f>SUM(Y65)</f>
        <v>99121596</v>
      </c>
      <c r="Z66" s="197"/>
      <c r="AA66" s="123" t="s">
        <v>122</v>
      </c>
      <c r="AB66" s="255" t="s">
        <v>123</v>
      </c>
      <c r="AC66" s="256"/>
      <c r="AD66" s="193">
        <f>SUM(AD65)</f>
        <v>101972082</v>
      </c>
      <c r="AE66" s="197"/>
      <c r="AF66" s="198" t="s">
        <v>122</v>
      </c>
      <c r="AG66" s="255" t="s">
        <v>123</v>
      </c>
      <c r="AH66" s="257"/>
      <c r="AI66" s="199">
        <f>SUM(AI65)</f>
        <v>221284608</v>
      </c>
      <c r="AJ66" s="255" t="s">
        <v>123</v>
      </c>
      <c r="AK66" s="257"/>
      <c r="AL66" s="199">
        <f>SUM(AL65)</f>
        <v>224593670.66666666</v>
      </c>
      <c r="AM66" s="255" t="s">
        <v>123</v>
      </c>
      <c r="AN66" s="257"/>
      <c r="AO66" s="199">
        <f>SUM(AO65)</f>
        <v>240482176.66666666</v>
      </c>
    </row>
    <row r="67" spans="1:41" ht="18" customHeight="1" x14ac:dyDescent="0.25">
      <c r="A67" s="187"/>
      <c r="B67" s="200"/>
      <c r="C67" s="201" t="s">
        <v>124</v>
      </c>
      <c r="D67" s="202"/>
      <c r="E67" s="67"/>
      <c r="F67" s="202" t="s">
        <v>124</v>
      </c>
      <c r="G67" s="202"/>
      <c r="H67" s="67" t="e">
        <v>#REF!</v>
      </c>
      <c r="I67" s="203" t="s">
        <v>124</v>
      </c>
      <c r="J67" s="204"/>
      <c r="K67" s="205">
        <v>87990929.999988794</v>
      </c>
      <c r="L67" s="203" t="s">
        <v>124</v>
      </c>
      <c r="M67" s="206"/>
      <c r="N67" s="68">
        <v>89500017.999988794</v>
      </c>
      <c r="O67" s="203" t="s">
        <v>124</v>
      </c>
      <c r="P67" s="206"/>
      <c r="Q67" s="68">
        <v>92489330.999988794</v>
      </c>
      <c r="R67" s="203" t="s">
        <v>124</v>
      </c>
      <c r="S67" s="206"/>
      <c r="T67" s="68">
        <v>92544743.999988794</v>
      </c>
      <c r="U67" s="62"/>
      <c r="V67" s="77"/>
      <c r="W67" s="203" t="s">
        <v>124</v>
      </c>
      <c r="X67" s="204"/>
      <c r="Y67" s="193">
        <f>SUM(Y66)</f>
        <v>99121596</v>
      </c>
      <c r="Z67" s="62"/>
      <c r="AA67" s="77"/>
      <c r="AB67" s="203" t="s">
        <v>124</v>
      </c>
      <c r="AC67" s="204"/>
      <c r="AD67" s="193">
        <f>SUM(AD66)</f>
        <v>101972082</v>
      </c>
      <c r="AE67" s="62"/>
      <c r="AF67" s="77"/>
      <c r="AG67" s="244" t="s">
        <v>125</v>
      </c>
      <c r="AH67" s="245"/>
      <c r="AI67" s="207">
        <f>SUM(AI66)-AI61</f>
        <v>111284608</v>
      </c>
      <c r="AJ67" s="244" t="s">
        <v>125</v>
      </c>
      <c r="AK67" s="245"/>
      <c r="AL67" s="207">
        <f>SUM(AL66)-AL58-AL61</f>
        <v>111874320.66666666</v>
      </c>
      <c r="AM67" s="244" t="s">
        <v>125</v>
      </c>
      <c r="AN67" s="245"/>
      <c r="AO67" s="207">
        <f>SUM(AO66)-AO58-AO61</f>
        <v>127762826.66666666</v>
      </c>
    </row>
    <row r="68" spans="1:41" ht="18.75" customHeight="1" thickBot="1" x14ac:dyDescent="0.3">
      <c r="A68" s="187"/>
      <c r="B68" s="200"/>
      <c r="C68" s="208"/>
      <c r="D68" s="208"/>
      <c r="E68" s="209"/>
      <c r="F68" s="210"/>
      <c r="G68" s="211"/>
      <c r="H68" s="212"/>
      <c r="I68" s="213"/>
      <c r="J68" s="214"/>
      <c r="K68" s="215"/>
      <c r="L68" s="213"/>
      <c r="M68" s="216"/>
      <c r="N68" s="217"/>
      <c r="O68" s="213"/>
      <c r="P68" s="216"/>
      <c r="Q68" s="217"/>
      <c r="R68" s="213"/>
      <c r="S68" s="216"/>
      <c r="T68" s="217"/>
      <c r="U68" s="143"/>
      <c r="V68" s="142"/>
      <c r="W68" s="213"/>
      <c r="X68" s="214"/>
      <c r="Y68" s="215"/>
      <c r="Z68" s="143"/>
      <c r="AA68" s="142"/>
      <c r="AB68" s="218"/>
      <c r="AC68" s="219"/>
      <c r="AD68" s="215"/>
      <c r="AE68" s="143"/>
      <c r="AF68" s="142"/>
      <c r="AG68" s="246" t="s">
        <v>126</v>
      </c>
      <c r="AH68" s="247"/>
      <c r="AI68" s="220">
        <f>AI61</f>
        <v>110000000</v>
      </c>
      <c r="AJ68" s="246" t="s">
        <v>126</v>
      </c>
      <c r="AK68" s="247"/>
      <c r="AL68" s="220">
        <f>AL61</f>
        <v>110000000</v>
      </c>
      <c r="AM68" s="246" t="s">
        <v>126</v>
      </c>
      <c r="AN68" s="247"/>
      <c r="AO68" s="220">
        <f>AO61</f>
        <v>110000000</v>
      </c>
    </row>
    <row r="69" spans="1:41" ht="18.75" customHeight="1" thickBot="1" x14ac:dyDescent="0.3">
      <c r="A69" s="221"/>
      <c r="B69" s="222"/>
      <c r="C69" s="223"/>
      <c r="D69" s="221"/>
      <c r="E69" s="223">
        <v>0</v>
      </c>
      <c r="F69" s="224" t="s">
        <v>127</v>
      </c>
      <c r="G69" s="225"/>
      <c r="H69" s="226" t="e">
        <v>#REF!</v>
      </c>
      <c r="I69" s="227"/>
      <c r="J69" s="228"/>
      <c r="K69" s="229"/>
      <c r="L69" s="165"/>
      <c r="M69" s="166"/>
      <c r="N69" s="168"/>
      <c r="O69" s="165"/>
      <c r="P69" s="166"/>
      <c r="Q69" s="168"/>
      <c r="R69" s="165"/>
      <c r="S69" s="166"/>
      <c r="T69" s="168"/>
      <c r="U69" s="159"/>
      <c r="V69" s="230"/>
      <c r="W69" s="227"/>
      <c r="X69" s="228"/>
      <c r="Y69" s="229"/>
      <c r="Z69" s="159"/>
      <c r="AA69" s="230"/>
      <c r="AB69" s="238"/>
      <c r="AC69" s="239"/>
      <c r="AD69" s="229"/>
      <c r="AE69" s="159"/>
      <c r="AF69" s="230"/>
      <c r="AG69" s="240"/>
      <c r="AH69" s="241"/>
      <c r="AI69" s="162"/>
      <c r="AJ69" s="242" t="s">
        <v>128</v>
      </c>
      <c r="AK69" s="243"/>
      <c r="AL69" s="162">
        <f>SUM(AL58)</f>
        <v>2719350</v>
      </c>
      <c r="AM69" s="242" t="s">
        <v>128</v>
      </c>
      <c r="AN69" s="243"/>
      <c r="AO69" s="162">
        <f>SUM(AO58)</f>
        <v>2719350</v>
      </c>
    </row>
    <row r="70" spans="1:41" ht="18" customHeight="1" x14ac:dyDescent="0.25">
      <c r="A70" s="231"/>
      <c r="B70" s="231"/>
      <c r="C70" s="231"/>
      <c r="D70" s="231"/>
      <c r="E70" s="231"/>
      <c r="F70" s="221"/>
      <c r="G70" s="221"/>
      <c r="H70" s="221"/>
      <c r="I70" s="221"/>
      <c r="J70" s="221"/>
      <c r="K70" s="223"/>
      <c r="L70" s="221"/>
      <c r="M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X70" s="221"/>
      <c r="Y70" s="223"/>
      <c r="Z70" s="221"/>
      <c r="AA70" s="221"/>
      <c r="AB70" s="221"/>
      <c r="AC70" s="221"/>
      <c r="AD70" s="223"/>
      <c r="AE70" s="221"/>
      <c r="AF70" s="221"/>
      <c r="AG70" s="221"/>
      <c r="AH70" s="221"/>
      <c r="AI70" s="223"/>
      <c r="AJ70" s="232"/>
      <c r="AK70" s="232"/>
      <c r="AL70" s="233"/>
      <c r="AM70" s="232"/>
      <c r="AN70" s="232"/>
      <c r="AO70" s="233"/>
    </row>
    <row r="71" spans="1:41" ht="18" customHeight="1" x14ac:dyDescent="0.25">
      <c r="A71" s="234"/>
      <c r="B71" s="234"/>
      <c r="C71" s="234"/>
      <c r="D71" s="234"/>
      <c r="E71" s="235"/>
      <c r="F71" s="236"/>
      <c r="G71" s="221"/>
      <c r="H71" s="221"/>
      <c r="I71" s="221"/>
      <c r="J71" s="221"/>
      <c r="K71" s="221"/>
      <c r="L71" s="221"/>
      <c r="M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X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  <c r="AI71" s="221"/>
      <c r="AJ71" s="232"/>
      <c r="AK71" s="232"/>
      <c r="AL71" s="232"/>
      <c r="AM71" s="232"/>
      <c r="AN71" s="232"/>
      <c r="AO71" s="232"/>
    </row>
    <row r="72" spans="1:41" ht="18" customHeight="1" x14ac:dyDescent="0.25">
      <c r="A72" s="221"/>
      <c r="B72" s="221"/>
      <c r="C72" s="221"/>
      <c r="D72" s="221"/>
      <c r="E72" s="223"/>
      <c r="F72" s="221"/>
      <c r="G72" s="221"/>
      <c r="H72" s="221"/>
      <c r="I72" s="221"/>
      <c r="J72" s="221"/>
      <c r="K72" s="221"/>
      <c r="L72" s="221"/>
      <c r="M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X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  <c r="AI72" s="221"/>
      <c r="AJ72" s="232"/>
      <c r="AK72" s="232"/>
      <c r="AL72" s="232"/>
      <c r="AM72" s="232"/>
      <c r="AN72" s="232"/>
      <c r="AO72" s="232"/>
    </row>
    <row r="73" spans="1:41" ht="18" customHeight="1" x14ac:dyDescent="0.25">
      <c r="A73" s="221"/>
      <c r="B73" s="237"/>
      <c r="C73" s="221"/>
      <c r="D73" s="223"/>
      <c r="E73" s="223"/>
      <c r="F73" s="221"/>
      <c r="G73" s="221"/>
      <c r="H73" s="221"/>
      <c r="I73" s="221"/>
      <c r="J73" s="221"/>
      <c r="K73" s="221"/>
      <c r="L73" s="221"/>
      <c r="M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X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  <c r="AI73" s="221"/>
      <c r="AJ73" s="232"/>
      <c r="AK73" s="232"/>
      <c r="AL73" s="232"/>
      <c r="AM73" s="232"/>
      <c r="AN73" s="232"/>
      <c r="AO73" s="232"/>
    </row>
    <row r="74" spans="1:41" ht="18" customHeight="1" x14ac:dyDescent="0.25">
      <c r="A74" s="221"/>
      <c r="B74" s="221"/>
      <c r="C74" s="221"/>
      <c r="D74" s="223"/>
      <c r="E74" s="221"/>
      <c r="F74" s="221"/>
      <c r="G74" s="221"/>
      <c r="H74" s="221"/>
      <c r="I74" s="221"/>
      <c r="J74" s="221"/>
      <c r="K74" s="221"/>
      <c r="L74" s="221"/>
      <c r="M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X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  <c r="AI74" s="221"/>
      <c r="AJ74" s="232"/>
      <c r="AK74" s="232"/>
      <c r="AL74" s="232"/>
      <c r="AM74" s="232"/>
      <c r="AN74" s="232"/>
      <c r="AO74" s="232"/>
    </row>
    <row r="75" spans="1:41" ht="18" customHeight="1" x14ac:dyDescent="0.25">
      <c r="A75" s="221"/>
      <c r="B75" s="221"/>
      <c r="C75" s="221"/>
      <c r="D75" s="223"/>
      <c r="E75" s="221"/>
      <c r="F75" s="221"/>
      <c r="G75" s="221"/>
      <c r="H75" s="221"/>
      <c r="I75" s="221"/>
      <c r="J75" s="221"/>
      <c r="K75" s="221"/>
      <c r="L75" s="221"/>
      <c r="M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X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  <c r="AI75" s="221"/>
      <c r="AJ75" s="232"/>
      <c r="AK75" s="232"/>
      <c r="AL75" s="232"/>
      <c r="AM75" s="232"/>
      <c r="AN75" s="232"/>
      <c r="AO75" s="232"/>
    </row>
    <row r="76" spans="1:41" ht="18" customHeight="1" x14ac:dyDescent="0.25">
      <c r="A76" s="221"/>
      <c r="B76" s="221"/>
      <c r="C76" s="221"/>
      <c r="D76" s="223"/>
      <c r="E76" s="221"/>
      <c r="F76" s="221"/>
      <c r="G76" s="221"/>
      <c r="H76" s="221"/>
      <c r="I76" s="221"/>
      <c r="J76" s="221"/>
      <c r="K76" s="221"/>
      <c r="L76" s="221"/>
      <c r="M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X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  <c r="AI76" s="221"/>
      <c r="AJ76" s="232"/>
      <c r="AK76" s="232"/>
      <c r="AL76" s="232"/>
      <c r="AM76" s="232"/>
      <c r="AN76" s="232"/>
      <c r="AO76" s="232"/>
    </row>
    <row r="77" spans="1:41" ht="18" customHeight="1" x14ac:dyDescent="0.25">
      <c r="A77" s="221"/>
      <c r="B77" s="221"/>
      <c r="C77" s="221"/>
      <c r="D77" s="223"/>
      <c r="E77" s="221"/>
      <c r="F77" s="221"/>
      <c r="G77" s="221"/>
      <c r="H77" s="221"/>
      <c r="I77" s="221"/>
      <c r="J77" s="221"/>
      <c r="K77" s="221"/>
      <c r="L77" s="221"/>
      <c r="M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X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  <c r="AI77" s="221"/>
      <c r="AJ77" s="232"/>
      <c r="AK77" s="232"/>
      <c r="AL77" s="232"/>
      <c r="AM77" s="232"/>
      <c r="AN77" s="232"/>
      <c r="AO77" s="232"/>
    </row>
    <row r="78" spans="1:41" ht="18" customHeight="1" x14ac:dyDescent="0.25">
      <c r="A78" s="221"/>
      <c r="B78" s="221"/>
      <c r="C78" s="221"/>
      <c r="D78" s="223"/>
      <c r="E78" s="221"/>
      <c r="F78" s="221"/>
      <c r="G78" s="221"/>
      <c r="H78" s="221"/>
      <c r="I78" s="221"/>
      <c r="J78" s="221"/>
      <c r="K78" s="221"/>
      <c r="L78" s="221"/>
      <c r="M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X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  <c r="AI78" s="221"/>
      <c r="AJ78" s="232"/>
      <c r="AK78" s="232"/>
      <c r="AL78" s="232"/>
      <c r="AM78" s="232"/>
      <c r="AN78" s="232"/>
      <c r="AO78" s="232"/>
    </row>
    <row r="79" spans="1:41" ht="18" customHeight="1" x14ac:dyDescent="0.25">
      <c r="A79" s="221"/>
      <c r="B79" s="221"/>
      <c r="C79" s="221"/>
      <c r="D79" s="223"/>
      <c r="E79" s="221"/>
      <c r="F79" s="221"/>
      <c r="G79" s="221"/>
      <c r="H79" s="221"/>
      <c r="I79" s="221"/>
      <c r="J79" s="221"/>
      <c r="K79" s="221"/>
      <c r="L79" s="221"/>
      <c r="M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X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  <c r="AI79" s="221"/>
      <c r="AJ79" s="232"/>
      <c r="AK79" s="232"/>
      <c r="AL79" s="232"/>
      <c r="AM79" s="232"/>
      <c r="AN79" s="232"/>
      <c r="AO79" s="232"/>
    </row>
    <row r="80" spans="1:41" ht="18" customHeight="1" x14ac:dyDescent="0.25">
      <c r="A80" s="221"/>
      <c r="B80" s="221"/>
      <c r="C80" s="221"/>
      <c r="D80" s="223"/>
      <c r="E80" s="221"/>
      <c r="F80" s="221"/>
      <c r="G80" s="221"/>
      <c r="H80" s="221"/>
      <c r="I80" s="221"/>
      <c r="J80" s="221"/>
      <c r="K80" s="221"/>
      <c r="L80" s="221"/>
      <c r="M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X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  <c r="AI80" s="221"/>
      <c r="AJ80" s="232"/>
      <c r="AK80" s="232"/>
      <c r="AL80" s="232"/>
      <c r="AM80" s="232"/>
      <c r="AN80" s="232"/>
      <c r="AO80" s="232"/>
    </row>
    <row r="81" spans="1:41" ht="18" customHeight="1" x14ac:dyDescent="0.25">
      <c r="A81" s="221"/>
      <c r="B81" s="221"/>
      <c r="C81" s="221"/>
      <c r="D81" s="223"/>
      <c r="E81" s="221"/>
      <c r="F81" s="221"/>
      <c r="G81" s="221"/>
      <c r="H81" s="221"/>
      <c r="I81" s="221"/>
      <c r="J81" s="221"/>
      <c r="K81" s="221"/>
      <c r="L81" s="221"/>
      <c r="M81" s="221"/>
      <c r="N81" s="221"/>
      <c r="O81" s="221"/>
      <c r="P81" s="221"/>
      <c r="Q81" s="221"/>
      <c r="R81" s="221"/>
      <c r="S81" s="221"/>
      <c r="T81" s="221"/>
      <c r="U81" s="221"/>
      <c r="V81" s="221"/>
      <c r="W81" s="221"/>
      <c r="X81" s="221"/>
      <c r="Y81" s="221"/>
      <c r="Z81" s="221"/>
      <c r="AA81" s="221"/>
      <c r="AB81" s="221"/>
      <c r="AC81" s="221"/>
      <c r="AD81" s="221"/>
      <c r="AE81" s="221"/>
      <c r="AF81" s="221"/>
      <c r="AG81" s="221"/>
      <c r="AH81" s="221"/>
      <c r="AI81" s="221"/>
      <c r="AJ81" s="232"/>
      <c r="AK81" s="232"/>
      <c r="AL81" s="232"/>
      <c r="AM81" s="232"/>
      <c r="AN81" s="232"/>
      <c r="AO81" s="232"/>
    </row>
  </sheetData>
  <mergeCells count="31">
    <mergeCell ref="A4:AD4"/>
    <mergeCell ref="AE4:AO4"/>
    <mergeCell ref="AE1:AL1"/>
    <mergeCell ref="A2:AD2"/>
    <mergeCell ref="AE2:AL2"/>
    <mergeCell ref="A3:AD3"/>
    <mergeCell ref="AE3:AL3"/>
    <mergeCell ref="I5:K5"/>
    <mergeCell ref="R5:T5"/>
    <mergeCell ref="U5:V6"/>
    <mergeCell ref="W5:Y5"/>
    <mergeCell ref="Z5:AA6"/>
    <mergeCell ref="AE5:AF6"/>
    <mergeCell ref="AG5:AI5"/>
    <mergeCell ref="AJ5:AL5"/>
    <mergeCell ref="AM5:AO5"/>
    <mergeCell ref="AB66:AC66"/>
    <mergeCell ref="AG66:AH66"/>
    <mergeCell ref="AJ66:AK66"/>
    <mergeCell ref="AM66:AN66"/>
    <mergeCell ref="AB5:AD5"/>
    <mergeCell ref="AB69:AC69"/>
    <mergeCell ref="AG69:AH69"/>
    <mergeCell ref="AJ69:AK69"/>
    <mergeCell ref="AM69:AN69"/>
    <mergeCell ref="AG67:AH67"/>
    <mergeCell ref="AJ67:AK67"/>
    <mergeCell ref="AM67:AN67"/>
    <mergeCell ref="AG68:AH68"/>
    <mergeCell ref="AJ68:AK68"/>
    <mergeCell ref="AM68:AN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14.melléklet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2018-09-24T16:28:48Z</dcterms:created>
  <dcterms:modified xsi:type="dcterms:W3CDTF">2018-09-25T05:59:00Z</dcterms:modified>
</cp:coreProperties>
</file>