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1.1. melléklet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D80" i="1"/>
  <c r="D79" i="1"/>
  <c r="D78" i="1"/>
  <c r="C78" i="1"/>
  <c r="C82" i="1" s="1"/>
  <c r="B78" i="1"/>
  <c r="B82" i="1" s="1"/>
  <c r="B85" i="1" s="1"/>
  <c r="D76" i="1"/>
  <c r="D82" i="1" s="1"/>
  <c r="C75" i="1"/>
  <c r="C85" i="1" s="1"/>
  <c r="B75" i="1"/>
  <c r="D74" i="1"/>
  <c r="D73" i="1"/>
  <c r="D67" i="1"/>
  <c r="D66" i="1"/>
  <c r="D65" i="1"/>
  <c r="D63" i="1"/>
  <c r="D60" i="1"/>
  <c r="D59" i="1"/>
  <c r="D58" i="1"/>
  <c r="D57" i="1"/>
  <c r="D75" i="1" s="1"/>
  <c r="C50" i="1"/>
  <c r="C48" i="1"/>
  <c r="B48" i="1"/>
  <c r="D44" i="1"/>
  <c r="D43" i="1"/>
  <c r="D41" i="1"/>
  <c r="D40" i="1"/>
  <c r="D39" i="1"/>
  <c r="D48" i="1" s="1"/>
  <c r="C38" i="1"/>
  <c r="C51" i="1" s="1"/>
  <c r="D34" i="1"/>
  <c r="D32" i="1"/>
  <c r="D30" i="1"/>
  <c r="D27" i="1"/>
  <c r="D20" i="1"/>
  <c r="D19" i="1"/>
  <c r="D18" i="1"/>
  <c r="D17" i="1"/>
  <c r="D14" i="1"/>
  <c r="B14" i="1"/>
  <c r="B38" i="1" s="1"/>
  <c r="B51" i="1" s="1"/>
  <c r="D12" i="1"/>
  <c r="D8" i="1"/>
  <c r="D38" i="1" s="1"/>
  <c r="D51" i="1" s="1"/>
  <c r="D85" i="1" l="1"/>
</calcChain>
</file>

<file path=xl/sharedStrings.xml><?xml version="1.0" encoding="utf-8"?>
<sst xmlns="http://schemas.openxmlformats.org/spreadsheetml/2006/main" count="82" uniqueCount="77">
  <si>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</si>
  <si>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</si>
  <si>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</si>
  <si>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</si>
  <si>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</si>
  <si>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kiadásai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</si>
  <si>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</si>
  <si>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</si>
  <si>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</si>
  <si>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</si>
  <si>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</si>
  <si>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Egyéb sajátos forrásoldali elszámolások, kötelezettség jellegű sajátos elszámolások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</si>
  <si>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</si>
  <si>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</si>
  <si>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</si>
  <si>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Finanszírozási kiadások összesen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</si>
  <si>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</si>
  <si>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</si>
  <si>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</si>
  <si>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</si>
  <si>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</si>
  <si>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</si>
  <si>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</si>
  <si>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</si>
  <si>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</si>
  <si>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</si>
  <si>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</si>
  <si>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</si>
  <si>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</si>
  <si>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</si>
  <si>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</si>
  <si>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</si>
  <si>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</si>
  <si>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</si>
  <si>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</si>
  <si>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</si>
  <si>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Egyéb működési bevételek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</si>
  <si>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</si>
  <si>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</si>
  <si>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</si>
  <si>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</si>
  <si>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</si>
  <si>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</si>
  <si>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</si>
  <si>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</si>
  <si>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</si>
  <si>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</si>
  <si>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</si>
  <si>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</si>
  <si>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</si>
  <si>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</si>
  <si>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</si>
  <si>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</si>
  <si>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</si>
  <si>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</si>
  <si>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</si>
  <si>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</si>
  <si>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</si>
  <si>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</si>
  <si>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</si>
  <si>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</si>
  <si>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</si>
  <si>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</si>
  <si>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</si>
  <si>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</si>
  <si>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</si>
  <si>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</si>
  <si>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</si>
  <si>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</si>
  <si>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</si>
  <si>
    <t>1. Önkormányzat</t>
  </si>
  <si>
    <t>Bevételi előirányzatok Ft-ban</t>
  </si>
  <si>
    <t xml:space="preserve">Tárgyi eszk., immater. javak  értékesítése </t>
  </si>
  <si>
    <t>2018. évi tervezett ei.</t>
  </si>
  <si>
    <t>11. melléklet a  4/2018.(II.28.)önkormányzati rendelethez</t>
  </si>
  <si>
    <t>2017. évi várható teljesítés</t>
  </si>
  <si>
    <t>2017 évi eredeti 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</si>
</sst>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4">
    <xf numFmtId="0" fontId="0" fillId="0" borderId="0" xfId="0"/>
    <xf numFmtId="0" fontId="1" fillId="0" borderId="1" xfId="0" applyFont="1" applyFill="1" applyBorder="1" applyAlignment="1">
      <alignment horizontal="right"/>
    </xf>
    <xf numFmtId="3" fontId="2" fillId="0" borderId="2" xfId="0" applyNumberFormat="1" applyFont="1" applyFill="1" applyBorder="1"/>
    <xf numFmtId="3" fontId="2" fillId="0" borderId="3" xfId="0" applyNumberFormat="1" applyFont="1" applyFill="1" applyBorder="1"/>
    <xf numFmtId="0" fontId="4" fillId="0" borderId="0" xfId="0" applyFont="1"/>
    <xf numFmtId="0" fontId="0" fillId="0" borderId="0" xfId="0" applyFill="1"/>
    <xf numFmtId="3" fontId="4" fillId="0" borderId="8" xfId="0" applyNumberFormat="1" applyFont="1" applyBorder="1"/>
    <xf numFmtId="3" fontId="4" fillId="0" borderId="7" xfId="0" applyNumberFormat="1" applyFont="1" applyBorder="1"/>
    <xf numFmtId="3" fontId="4" fillId="0" borderId="6" xfId="0" applyNumberFormat="1" applyFont="1" applyBorder="1"/>
    <xf numFmtId="0" fontId="2" fillId="0" borderId="11" xfId="0" applyFont="1" applyBorder="1"/>
    <xf numFmtId="0" fontId="2" fillId="0" borderId="2" xfId="0" applyFont="1" applyBorder="1"/>
    <xf numFmtId="3" fontId="0" fillId="0" borderId="0" xfId="0" applyNumberFormat="1"/>
    <xf numFmtId="0" fontId="2" fillId="0" borderId="14" xfId="0" applyFont="1" applyBorder="1"/>
    <xf numFmtId="3" fontId="2" fillId="0" borderId="7" xfId="0" applyNumberFormat="1" applyFont="1" applyFill="1" applyBorder="1"/>
    <xf numFmtId="3" fontId="4" fillId="0" borderId="7" xfId="0" applyNumberFormat="1" applyFont="1" applyFill="1" applyBorder="1"/>
    <xf numFmtId="3" fontId="0" fillId="0" borderId="6" xfId="0" applyNumberFormat="1" applyBorder="1"/>
    <xf numFmtId="0" fontId="0" fillId="0" borderId="17" xfId="0" applyBorder="1"/>
    <xf numFmtId="0" fontId="4" fillId="0" borderId="17" xfId="0" applyFont="1" applyBorder="1"/>
    <xf numFmtId="0" fontId="2" fillId="0" borderId="0" xfId="0" applyFont="1"/>
    <xf numFmtId="3" fontId="4" fillId="0" borderId="0" xfId="0" applyNumberFormat="1" applyFont="1"/>
    <xf numFmtId="3" fontId="2" fillId="0" borderId="7" xfId="0" applyNumberFormat="1" applyFont="1" applyBorder="1"/>
    <xf numFmtId="0" fontId="2" fillId="0" borderId="22" xfId="0" applyFont="1" applyBorder="1"/>
    <xf numFmtId="0" fontId="4" fillId="0" borderId="20" xfId="0" applyFont="1" applyFill="1" applyBorder="1"/>
    <xf numFmtId="0" fontId="2" fillId="0" borderId="22" xfId="0" applyFont="1" applyBorder="1" applyAlignment="1">
      <alignment wrapText="1"/>
    </xf>
    <xf numFmtId="3" fontId="2" fillId="0" borderId="13" xfId="0" applyNumberFormat="1" applyFont="1" applyBorder="1"/>
    <xf numFmtId="3" fontId="0" fillId="0" borderId="0" xfId="0" applyNumberFormat="1" applyFill="1"/>
    <xf numFmtId="3" fontId="4" fillId="0" borderId="10" xfId="0" applyNumberFormat="1" applyFont="1" applyFill="1" applyBorder="1"/>
    <xf numFmtId="3" fontId="2" fillId="0" borderId="8" xfId="0" applyNumberFormat="1" applyFont="1" applyFill="1" applyBorder="1"/>
    <xf numFmtId="3" fontId="3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8" xfId="0" applyFont="1" applyBorder="1"/>
    <xf numFmtId="0" fontId="4" fillId="0" borderId="17" xfId="0" applyFont="1" applyBorder="1" applyAlignment="1">
      <alignment wrapText="1"/>
    </xf>
    <xf numFmtId="0" fontId="4" fillId="0" borderId="17" xfId="0" applyFont="1" applyFill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3" fontId="4" fillId="0" borderId="10" xfId="0" applyNumberFormat="1" applyFont="1" applyBorder="1"/>
    <xf numFmtId="0" fontId="8" fillId="0" borderId="0" xfId="0" applyFont="1"/>
    <xf numFmtId="3" fontId="7" fillId="0" borderId="0" xfId="0" applyNumberFormat="1" applyFont="1"/>
    <xf numFmtId="0" fontId="6" fillId="0" borderId="0" xfId="0" applyFont="1" applyBorder="1" applyAlignment="1">
      <alignment horizontal="center"/>
    </xf>
    <xf numFmtId="3" fontId="4" fillId="0" borderId="4" xfId="0" applyNumberFormat="1" applyFont="1" applyBorder="1"/>
    <xf numFmtId="0" fontId="4" fillId="0" borderId="0" xfId="0" applyFont="1" applyAlignment="1">
      <alignment horizontal="left"/>
    </xf>
    <xf numFmtId="3" fontId="4" fillId="0" borderId="4" xfId="0" applyNumberFormat="1" applyFont="1" applyFill="1" applyBorder="1"/>
    <xf numFmtId="3" fontId="7" fillId="0" borderId="4" xfId="0" applyNumberFormat="1" applyFont="1" applyFill="1" applyBorder="1"/>
    <xf numFmtId="3" fontId="2" fillId="0" borderId="7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4" fillId="0" borderId="12" xfId="0" applyNumberFormat="1" applyFont="1" applyBorder="1"/>
    <xf numFmtId="0" fontId="2" fillId="0" borderId="1" xfId="0" applyFont="1" applyBorder="1" applyAlignment="1"/>
    <xf numFmtId="3" fontId="2" fillId="0" borderId="8" xfId="0" applyNumberFormat="1" applyFont="1" applyBorder="1"/>
    <xf numFmtId="3" fontId="2" fillId="0" borderId="9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0" fontId="0" fillId="0" borderId="0" xfId="0" applyAlignment="1"/>
    <xf numFmtId="3" fontId="0" fillId="0" borderId="0" xfId="0" applyNumberFormat="1" applyFill="1" applyBorder="1"/>
    <xf numFmtId="0" fontId="3" fillId="0" borderId="2" xfId="0" applyFont="1" applyFill="1" applyBorder="1" applyAlignment="1">
      <alignment horizontal="center" wrapText="1"/>
    </xf>
    <xf numFmtId="0" fontId="2" fillId="0" borderId="23" xfId="0" applyFont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0" fillId="0" borderId="7" xfId="0" applyNumberFormat="1" applyBorder="1"/>
    <xf numFmtId="3" fontId="3" fillId="0" borderId="3" xfId="0" applyNumberFormat="1" applyFont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left"/>
    </xf>
    <xf numFmtId="3" fontId="4" fillId="0" borderId="9" xfId="0" applyNumberFormat="1" applyFont="1" applyFill="1" applyBorder="1" applyAlignment="1">
      <alignment horizontal="right"/>
    </xf>
    <xf numFmtId="3" fontId="7" fillId="0" borderId="4" xfId="0" applyNumberFormat="1" applyFont="1" applyBorder="1"/>
    <xf numFmtId="3" fontId="4" fillId="0" borderId="16" xfId="0" applyNumberFormat="1" applyFont="1" applyFill="1" applyBorder="1" applyAlignment="1">
      <alignment horizontal="right"/>
    </xf>
    <xf numFmtId="3" fontId="2" fillId="0" borderId="0" xfId="0" applyNumberFormat="1" applyFont="1"/>
    <xf numFmtId="0" fontId="0" fillId="0" borderId="19" xfId="0" applyBorder="1"/>
    <xf numFmtId="0" fontId="0" fillId="0" borderId="21" xfId="0" applyBorder="1"/>
    <xf numFmtId="0" fontId="4" fillId="0" borderId="21" xfId="0" applyFont="1" applyBorder="1"/>
    <xf numFmtId="0" fontId="4" fillId="0" borderId="21" xfId="0" applyFont="1" applyFill="1" applyBorder="1"/>
    <xf numFmtId="0" fontId="2" fillId="0" borderId="21" xfId="0" applyFont="1" applyBorder="1"/>
    <xf numFmtId="3" fontId="4" fillId="0" borderId="7" xfId="0" applyNumberFormat="1" applyFont="1" applyFill="1" applyBorder="1" applyAlignment="1">
      <alignment horizontal="right"/>
    </xf>
    <xf numFmtId="3" fontId="2" fillId="0" borderId="10" xfId="0" applyNumberFormat="1" applyFont="1" applyBorder="1"/>
    <xf numFmtId="3" fontId="2" fillId="0" borderId="11" xfId="0" applyNumberFormat="1" applyFont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nyveles.OIP40\Local%20Settings\Temporary%20Internet%20Files\Content.Outlook\VVY8O0MW\koltsegvetes_modositas_febr+teljesites+k&#246;t.terh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27">
          <cell r="F27">
            <v>111284608</v>
          </cell>
        </row>
        <row r="48">
          <cell r="F48">
            <v>21857631</v>
          </cell>
        </row>
        <row r="61">
          <cell r="F61">
            <v>110000000</v>
          </cell>
        </row>
        <row r="79">
          <cell r="F79">
            <v>383930624</v>
          </cell>
        </row>
        <row r="88">
          <cell r="F88">
            <v>31200000</v>
          </cell>
        </row>
        <row r="94">
          <cell r="F94">
            <v>23000000</v>
          </cell>
        </row>
        <row r="105">
          <cell r="F105">
            <v>650000</v>
          </cell>
        </row>
        <row r="121">
          <cell r="F121">
            <v>3500000</v>
          </cell>
        </row>
        <row r="149">
          <cell r="F149">
            <v>0</v>
          </cell>
        </row>
        <row r="172">
          <cell r="F172">
            <v>6141000</v>
          </cell>
        </row>
        <row r="179">
          <cell r="F179">
            <v>5448976</v>
          </cell>
        </row>
        <row r="183">
          <cell r="F183">
            <v>207201357</v>
          </cell>
        </row>
        <row r="187">
          <cell r="F187">
            <v>3817813</v>
          </cell>
        </row>
        <row r="201">
          <cell r="F201">
            <v>161000000</v>
          </cell>
        </row>
      </sheetData>
      <sheetData sheetId="6"/>
      <sheetData sheetId="7">
        <row r="64">
          <cell r="F64">
            <v>30075766</v>
          </cell>
        </row>
      </sheetData>
      <sheetData sheetId="8">
        <row r="64">
          <cell r="F64">
            <v>5538831</v>
          </cell>
        </row>
      </sheetData>
      <sheetData sheetId="9">
        <row r="64">
          <cell r="F64">
            <v>76478616</v>
          </cell>
        </row>
      </sheetData>
      <sheetData sheetId="10">
        <row r="64">
          <cell r="F64">
            <v>3650000</v>
          </cell>
        </row>
      </sheetData>
      <sheetData sheetId="11"/>
      <sheetData sheetId="12"/>
      <sheetData sheetId="13">
        <row r="20">
          <cell r="D20">
            <v>15889411</v>
          </cell>
        </row>
        <row r="42">
          <cell r="D42">
            <v>3530297</v>
          </cell>
        </row>
      </sheetData>
      <sheetData sheetId="14">
        <row r="11">
          <cell r="G11">
            <v>463500</v>
          </cell>
        </row>
        <row r="40">
          <cell r="G40">
            <v>536530475</v>
          </cell>
        </row>
        <row r="63">
          <cell r="G63">
            <v>180124711</v>
          </cell>
        </row>
        <row r="72">
          <cell r="G72">
            <v>300000</v>
          </cell>
        </row>
        <row r="80">
          <cell r="G80">
            <v>161000000</v>
          </cell>
        </row>
        <row r="94">
          <cell r="G94">
            <v>3817813</v>
          </cell>
        </row>
      </sheetData>
      <sheetData sheetId="15">
        <row r="13">
          <cell r="C13">
            <v>2927098</v>
          </cell>
        </row>
      </sheetData>
      <sheetData sheetId="16"/>
      <sheetData sheetId="17"/>
      <sheetData sheetId="18">
        <row r="45">
          <cell r="D45">
            <v>66724932</v>
          </cell>
        </row>
        <row r="46">
          <cell r="D46">
            <v>463500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a.mell"/>
      <sheetName val="7.b.mell"/>
      <sheetName val="7.c.mell"/>
      <sheetName val="7.d.mell"/>
      <sheetName val="7.e.mell"/>
      <sheetName val="7.f.mell"/>
      <sheetName val="8.mell"/>
      <sheetName val="9.mell"/>
      <sheetName val="10.mell"/>
      <sheetName val="11.mell"/>
      <sheetName val="11.a.mell"/>
      <sheetName val="11.b.mell"/>
      <sheetName val="12.mell"/>
      <sheetName val="13.mell"/>
      <sheetName val="14.mell"/>
      <sheetName val="15.mell"/>
      <sheetName val="16.mell"/>
      <sheetName val="17.mell"/>
      <sheetName val="Munka2"/>
      <sheetName val="Munk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>
      <selection activeCell="A38" sqref="A38"/>
    </sheetView>
  </sheetViews>
  <sheetFormatPr defaultColWidth="22.42578125" defaultRowHeight="15" x14ac:dyDescent="0.25"/>
  <cols>
    <col min="1" max="1" width="71.140625" customWidth="1"/>
    <col min="2" max="2" width="14.7109375" customWidth="1"/>
    <col min="3" max="3" width="14.7109375" style="39" customWidth="1"/>
    <col min="4" max="4" width="14.7109375" style="19" customWidth="1"/>
    <col min="5" max="5" width="9.140625" customWidth="1"/>
    <col min="6" max="6" width="12.7109375" style="11" bestFit="1" customWidth="1"/>
    <col min="7" max="7" width="9.140625" customWidth="1"/>
    <col min="8" max="8" width="9.7109375" bestFit="1" customWidth="1"/>
    <col min="9" max="251" width="9.140625" customWidth="1"/>
    <col min="252" max="252" width="42.7109375" bestFit="1" customWidth="1"/>
  </cols>
  <sheetData>
    <row r="1" spans="1:11" x14ac:dyDescent="0.25">
      <c r="A1" s="52"/>
      <c r="B1" s="52"/>
    </row>
    <row r="2" spans="1:11" x14ac:dyDescent="0.25">
      <c r="A2" s="31" t="s">
        <v>70</v>
      </c>
      <c r="B2" s="31"/>
      <c r="C2" s="31"/>
      <c r="D2" s="31"/>
    </row>
    <row r="3" spans="1:11" x14ac:dyDescent="0.25">
      <c r="A3" s="40" t="s">
        <v>71</v>
      </c>
      <c r="B3" s="40"/>
      <c r="C3" s="40"/>
      <c r="D3" s="40"/>
    </row>
    <row r="6" spans="1:11" ht="15.75" thickBot="1" x14ac:dyDescent="0.3">
      <c r="A6" s="1" t="s">
        <v>74</v>
      </c>
      <c r="B6" s="1"/>
      <c r="C6" s="1"/>
      <c r="D6" s="1"/>
    </row>
    <row r="7" spans="1:11" ht="36.75" thickBot="1" x14ac:dyDescent="0.3">
      <c r="A7" s="55" t="s">
        <v>16</v>
      </c>
      <c r="B7" s="54" t="s">
        <v>76</v>
      </c>
      <c r="C7" s="28" t="s">
        <v>75</v>
      </c>
      <c r="D7" s="59" t="s">
        <v>73</v>
      </c>
    </row>
    <row r="8" spans="1:11" s="42" customFormat="1" ht="12.75" x14ac:dyDescent="0.2">
      <c r="A8" s="32" t="s">
        <v>17</v>
      </c>
      <c r="B8" s="60">
        <v>101972082</v>
      </c>
      <c r="C8" s="8">
        <v>119298918</v>
      </c>
      <c r="D8" s="41">
        <f>'[1]6.mell'!F27</f>
        <v>111284608</v>
      </c>
      <c r="F8" s="61"/>
      <c r="G8" s="30"/>
      <c r="H8" s="30"/>
      <c r="I8" s="30"/>
      <c r="J8" s="30"/>
      <c r="K8" s="30"/>
    </row>
    <row r="9" spans="1:11" s="4" customFormat="1" ht="12.75" x14ac:dyDescent="0.2">
      <c r="A9" s="33" t="s">
        <v>0</v>
      </c>
      <c r="B9" s="62">
        <v>0</v>
      </c>
      <c r="C9" s="7"/>
      <c r="D9" s="63"/>
      <c r="F9" s="19"/>
    </row>
    <row r="10" spans="1:11" x14ac:dyDescent="0.25">
      <c r="A10" s="33" t="s">
        <v>18</v>
      </c>
      <c r="B10" s="62">
        <v>0</v>
      </c>
      <c r="C10" s="7"/>
      <c r="D10" s="63"/>
    </row>
    <row r="11" spans="1:11" x14ac:dyDescent="0.25">
      <c r="A11" s="33" t="s">
        <v>19</v>
      </c>
      <c r="B11" s="62">
        <v>0</v>
      </c>
      <c r="C11" s="7"/>
      <c r="D11" s="63"/>
    </row>
    <row r="12" spans="1:11" s="5" customFormat="1" x14ac:dyDescent="0.25">
      <c r="A12" s="34" t="s">
        <v>20</v>
      </c>
      <c r="B12" s="62">
        <v>2713454</v>
      </c>
      <c r="C12" s="14">
        <v>6483444</v>
      </c>
      <c r="D12" s="41">
        <f>'[1]6.mell'!F48</f>
        <v>21857631</v>
      </c>
      <c r="F12" s="25"/>
    </row>
    <row r="13" spans="1:11" s="5" customFormat="1" x14ac:dyDescent="0.25">
      <c r="A13" s="34" t="s">
        <v>21</v>
      </c>
      <c r="B13" s="62">
        <v>0</v>
      </c>
      <c r="C13" s="14"/>
      <c r="D13" s="63"/>
      <c r="F13" s="25"/>
    </row>
    <row r="14" spans="1:11" x14ac:dyDescent="0.25">
      <c r="A14" s="17" t="s">
        <v>22</v>
      </c>
      <c r="B14" s="7" t="e">
        <f>'[2]6.mell'!E62</f>
        <v>#REF!</v>
      </c>
      <c r="C14" s="7">
        <v>1593844</v>
      </c>
      <c r="D14" s="41">
        <f>'[1]6.mell'!F61</f>
        <v>110000000</v>
      </c>
    </row>
    <row r="15" spans="1:11" ht="15" customHeight="1" x14ac:dyDescent="0.25">
      <c r="A15" s="33" t="s">
        <v>23</v>
      </c>
      <c r="B15" s="62">
        <v>0</v>
      </c>
      <c r="C15" s="7"/>
      <c r="D15" s="63"/>
    </row>
    <row r="16" spans="1:11" ht="15" customHeight="1" x14ac:dyDescent="0.25">
      <c r="A16" s="33" t="s">
        <v>24</v>
      </c>
      <c r="B16" s="62">
        <v>0</v>
      </c>
      <c r="C16" s="7"/>
      <c r="D16" s="63"/>
    </row>
    <row r="17" spans="1:8" x14ac:dyDescent="0.25">
      <c r="A17" s="17" t="s">
        <v>25</v>
      </c>
      <c r="B17" s="62"/>
      <c r="C17" s="7">
        <v>46352</v>
      </c>
      <c r="D17" s="41">
        <f>'[1]6.mell'!F79</f>
        <v>383930624</v>
      </c>
    </row>
    <row r="18" spans="1:8" x14ac:dyDescent="0.25">
      <c r="A18" s="33" t="s">
        <v>26</v>
      </c>
      <c r="B18" s="62">
        <v>30700000</v>
      </c>
      <c r="C18" s="7">
        <v>32855070</v>
      </c>
      <c r="D18" s="41">
        <f>'[1]6.mell'!F88</f>
        <v>31200000</v>
      </c>
    </row>
    <row r="19" spans="1:8" x14ac:dyDescent="0.25">
      <c r="A19" s="17" t="s">
        <v>27</v>
      </c>
      <c r="B19" s="62">
        <v>29800000</v>
      </c>
      <c r="C19" s="7">
        <v>24291712</v>
      </c>
      <c r="D19" s="41">
        <f>'[1]6.mell'!F94</f>
        <v>23000000</v>
      </c>
      <c r="H19" s="4"/>
    </row>
    <row r="20" spans="1:8" x14ac:dyDescent="0.25">
      <c r="A20" s="17" t="s">
        <v>10</v>
      </c>
      <c r="B20" s="62">
        <v>450000</v>
      </c>
      <c r="C20" s="7">
        <v>472880</v>
      </c>
      <c r="D20" s="41">
        <f>'[1]6.mell'!F105</f>
        <v>650000</v>
      </c>
      <c r="H20" s="53"/>
    </row>
    <row r="21" spans="1:8" x14ac:dyDescent="0.25">
      <c r="A21" s="17" t="s">
        <v>28</v>
      </c>
      <c r="B21" s="62">
        <v>0</v>
      </c>
      <c r="C21" s="7">
        <v>91840</v>
      </c>
      <c r="D21" s="44"/>
      <c r="E21" s="4"/>
      <c r="H21" s="53"/>
    </row>
    <row r="22" spans="1:8" x14ac:dyDescent="0.25">
      <c r="A22" s="34" t="s">
        <v>29</v>
      </c>
      <c r="B22" s="62">
        <v>1473732</v>
      </c>
      <c r="C22" s="7">
        <v>1788327</v>
      </c>
      <c r="D22" s="43">
        <v>1134480</v>
      </c>
      <c r="E22" s="4"/>
    </row>
    <row r="23" spans="1:8" x14ac:dyDescent="0.25">
      <c r="A23" s="34" t="s">
        <v>30</v>
      </c>
      <c r="B23" s="62">
        <v>1588135</v>
      </c>
      <c r="C23" s="7">
        <v>1296374</v>
      </c>
      <c r="D23" s="43">
        <v>1485900</v>
      </c>
      <c r="E23" s="4"/>
    </row>
    <row r="24" spans="1:8" x14ac:dyDescent="0.25">
      <c r="A24" s="34" t="s">
        <v>31</v>
      </c>
      <c r="B24" s="62">
        <v>5037960</v>
      </c>
      <c r="C24" s="7">
        <v>5098760</v>
      </c>
      <c r="D24" s="43">
        <v>5037960</v>
      </c>
      <c r="E24" s="4"/>
    </row>
    <row r="25" spans="1:8" s="4" customFormat="1" ht="12.75" x14ac:dyDescent="0.2">
      <c r="A25" s="34" t="s">
        <v>32</v>
      </c>
      <c r="B25" s="62">
        <v>5308514</v>
      </c>
      <c r="C25" s="7">
        <v>5063907</v>
      </c>
      <c r="D25" s="43">
        <v>5702285</v>
      </c>
      <c r="F25" s="19"/>
    </row>
    <row r="26" spans="1:8" x14ac:dyDescent="0.25">
      <c r="A26" s="34" t="s">
        <v>33</v>
      </c>
      <c r="B26" s="62">
        <v>4122693</v>
      </c>
      <c r="C26" s="7">
        <v>2787683</v>
      </c>
      <c r="D26" s="43">
        <v>4195316</v>
      </c>
      <c r="E26" s="4"/>
    </row>
    <row r="27" spans="1:8" x14ac:dyDescent="0.25">
      <c r="A27" s="34" t="s">
        <v>34</v>
      </c>
      <c r="B27" s="62">
        <v>1500000</v>
      </c>
      <c r="C27" s="7">
        <v>6452388</v>
      </c>
      <c r="D27" s="41">
        <f>'[1]6.mell'!F121</f>
        <v>3500000</v>
      </c>
    </row>
    <row r="28" spans="1:8" x14ac:dyDescent="0.25">
      <c r="A28" s="34" t="s">
        <v>35</v>
      </c>
      <c r="B28" s="62">
        <v>0</v>
      </c>
      <c r="C28" s="7">
        <v>278775</v>
      </c>
      <c r="D28" s="41"/>
    </row>
    <row r="29" spans="1:8" x14ac:dyDescent="0.25">
      <c r="A29" s="34" t="s">
        <v>36</v>
      </c>
      <c r="B29" s="62">
        <v>0</v>
      </c>
      <c r="C29" s="7">
        <v>96045</v>
      </c>
      <c r="D29" s="41"/>
    </row>
    <row r="30" spans="1:8" x14ac:dyDescent="0.25">
      <c r="A30" s="17" t="s">
        <v>72</v>
      </c>
      <c r="B30" s="62">
        <v>124800</v>
      </c>
      <c r="C30" s="7">
        <v>98265</v>
      </c>
      <c r="D30" s="41">
        <f>'[1]6.mell'!F149</f>
        <v>0</v>
      </c>
    </row>
    <row r="31" spans="1:8" x14ac:dyDescent="0.25">
      <c r="A31" s="33" t="s">
        <v>37</v>
      </c>
      <c r="B31" s="62">
        <v>0</v>
      </c>
      <c r="C31" s="7"/>
      <c r="D31" s="41"/>
    </row>
    <row r="32" spans="1:8" s="5" customFormat="1" x14ac:dyDescent="0.25">
      <c r="A32" s="34" t="s">
        <v>9</v>
      </c>
      <c r="B32" s="62">
        <v>0</v>
      </c>
      <c r="C32" s="14">
        <v>4435793</v>
      </c>
      <c r="D32" s="41">
        <f>'[1]6.mell'!F114</f>
        <v>0</v>
      </c>
      <c r="F32" s="25"/>
    </row>
    <row r="33" spans="1:6" ht="15" customHeight="1" x14ac:dyDescent="0.25">
      <c r="A33" s="33" t="s">
        <v>38</v>
      </c>
      <c r="B33" s="62">
        <v>0</v>
      </c>
      <c r="C33" s="7"/>
      <c r="D33" s="41">
        <v>0</v>
      </c>
    </row>
    <row r="34" spans="1:6" x14ac:dyDescent="0.25">
      <c r="A34" s="17" t="s">
        <v>39</v>
      </c>
      <c r="B34" s="8">
        <v>6141000</v>
      </c>
      <c r="C34" s="7">
        <v>1088580</v>
      </c>
      <c r="D34" s="41">
        <f>'[1]6.mell'!F172</f>
        <v>6141000</v>
      </c>
    </row>
    <row r="35" spans="1:6" x14ac:dyDescent="0.25">
      <c r="A35" s="17"/>
      <c r="B35" s="64"/>
      <c r="C35" s="7"/>
      <c r="D35" s="6">
        <v>0</v>
      </c>
    </row>
    <row r="36" spans="1:6" x14ac:dyDescent="0.25">
      <c r="A36" s="17"/>
      <c r="B36" s="64"/>
      <c r="C36" s="7"/>
      <c r="D36" s="41">
        <v>0</v>
      </c>
    </row>
    <row r="37" spans="1:6" s="18" customFormat="1" ht="12.75" x14ac:dyDescent="0.2">
      <c r="A37" s="17"/>
      <c r="B37" s="64"/>
      <c r="C37" s="7"/>
      <c r="D37" s="41">
        <v>0</v>
      </c>
      <c r="F37" s="65"/>
    </row>
    <row r="38" spans="1:6" x14ac:dyDescent="0.25">
      <c r="A38" s="35" t="s">
        <v>40</v>
      </c>
      <c r="B38" s="50" t="e">
        <f>SUM(B8:B37)</f>
        <v>#REF!</v>
      </c>
      <c r="C38" s="45">
        <f>SUM(C8:C37)</f>
        <v>213618957</v>
      </c>
      <c r="D38" s="46">
        <f>SUM(D8:D37)</f>
        <v>709119804</v>
      </c>
    </row>
    <row r="39" spans="1:6" x14ac:dyDescent="0.25">
      <c r="A39" s="16" t="s">
        <v>41</v>
      </c>
      <c r="B39" s="62">
        <v>11972500</v>
      </c>
      <c r="C39" s="7">
        <v>13364948</v>
      </c>
      <c r="D39" s="41">
        <f>'[1]6.mell'!F179</f>
        <v>5448976</v>
      </c>
    </row>
    <row r="40" spans="1:6" x14ac:dyDescent="0.25">
      <c r="A40" s="16" t="s">
        <v>42</v>
      </c>
      <c r="B40" s="62">
        <v>206225623</v>
      </c>
      <c r="C40" s="7">
        <v>244784596</v>
      </c>
      <c r="D40" s="41">
        <f>'[1]6.mell'!F183</f>
        <v>207201357</v>
      </c>
    </row>
    <row r="41" spans="1:6" x14ac:dyDescent="0.25">
      <c r="A41" s="17" t="s">
        <v>43</v>
      </c>
      <c r="B41" s="62">
        <v>3421265</v>
      </c>
      <c r="C41" s="7">
        <v>3421265</v>
      </c>
      <c r="D41" s="41">
        <f>'[1]6.mell'!F187</f>
        <v>3817813</v>
      </c>
    </row>
    <row r="42" spans="1:6" x14ac:dyDescent="0.25">
      <c r="A42" s="17" t="s">
        <v>44</v>
      </c>
      <c r="B42" s="62">
        <v>0</v>
      </c>
      <c r="C42" s="7">
        <v>5004736</v>
      </c>
      <c r="D42" s="41"/>
    </row>
    <row r="43" spans="1:6" x14ac:dyDescent="0.25">
      <c r="A43" s="17" t="s">
        <v>45</v>
      </c>
      <c r="B43" s="62">
        <v>0</v>
      </c>
      <c r="C43" s="7"/>
      <c r="D43" s="41">
        <f>'[1]6.mell'!F147</f>
        <v>0</v>
      </c>
    </row>
    <row r="44" spans="1:6" s="5" customFormat="1" x14ac:dyDescent="0.25">
      <c r="A44" s="22" t="s">
        <v>6</v>
      </c>
      <c r="B44" s="62">
        <v>200000000</v>
      </c>
      <c r="C44" s="14">
        <v>218318000</v>
      </c>
      <c r="D44" s="43">
        <f>'[1]6.mell'!F201</f>
        <v>161000000</v>
      </c>
      <c r="F44" s="25"/>
    </row>
    <row r="45" spans="1:6" x14ac:dyDescent="0.25">
      <c r="A45" s="17" t="s">
        <v>46</v>
      </c>
      <c r="B45" s="62">
        <v>0</v>
      </c>
      <c r="C45" s="7"/>
      <c r="D45" s="6"/>
    </row>
    <row r="46" spans="1:6" x14ac:dyDescent="0.25">
      <c r="A46" s="17" t="s">
        <v>47</v>
      </c>
      <c r="B46" s="62">
        <v>0</v>
      </c>
      <c r="C46" s="7"/>
      <c r="D46" s="6"/>
    </row>
    <row r="47" spans="1:6" x14ac:dyDescent="0.25">
      <c r="A47" s="17" t="s">
        <v>48</v>
      </c>
      <c r="B47" s="62">
        <v>0</v>
      </c>
      <c r="C47" s="7"/>
      <c r="D47" s="6"/>
    </row>
    <row r="48" spans="1:6" x14ac:dyDescent="0.25">
      <c r="A48" s="35" t="s">
        <v>49</v>
      </c>
      <c r="B48" s="50">
        <f>SUM(B39:B47)</f>
        <v>421619388</v>
      </c>
      <c r="C48" s="45">
        <f>SUM(C39:C46)</f>
        <v>484893545</v>
      </c>
      <c r="D48" s="46">
        <f>SUM(D39:D46)</f>
        <v>377468146</v>
      </c>
    </row>
    <row r="49" spans="1:8" ht="26.25" x14ac:dyDescent="0.25">
      <c r="A49" s="36" t="s">
        <v>11</v>
      </c>
      <c r="B49" s="56"/>
      <c r="C49" s="51">
        <v>-5367454</v>
      </c>
      <c r="D49" s="46"/>
    </row>
    <row r="50" spans="1:8" ht="15.75" thickBot="1" x14ac:dyDescent="0.3">
      <c r="A50" s="12" t="s">
        <v>50</v>
      </c>
      <c r="B50" s="56">
        <v>0</v>
      </c>
      <c r="C50" s="26">
        <f>269100172-C39-C40-C41</f>
        <v>7529363</v>
      </c>
      <c r="D50" s="47">
        <v>0</v>
      </c>
    </row>
    <row r="51" spans="1:8" ht="15.75" thickBot="1" x14ac:dyDescent="0.3">
      <c r="A51" s="9" t="s">
        <v>51</v>
      </c>
      <c r="B51" s="2" t="e">
        <f>SUM(B38,B48,B50)</f>
        <v>#REF!</v>
      </c>
      <c r="C51" s="2">
        <f>SUM(C38+C48+C49+C50)</f>
        <v>700674411</v>
      </c>
      <c r="D51" s="3">
        <f>SUM(D38,D48,D50)</f>
        <v>1086587950</v>
      </c>
      <c r="H51" s="11"/>
    </row>
    <row r="52" spans="1:8" x14ac:dyDescent="0.25">
      <c r="A52" s="38"/>
      <c r="B52" s="57"/>
    </row>
    <row r="53" spans="1:8" x14ac:dyDescent="0.25">
      <c r="A53" s="38"/>
    </row>
    <row r="54" spans="1:8" x14ac:dyDescent="0.25">
      <c r="A54" s="40" t="s">
        <v>52</v>
      </c>
      <c r="B54" s="40"/>
      <c r="C54" s="40"/>
      <c r="D54" s="40"/>
    </row>
    <row r="55" spans="1:8" ht="15.75" thickBot="1" x14ac:dyDescent="0.3">
      <c r="A55" s="48"/>
      <c r="B55" s="48"/>
    </row>
    <row r="56" spans="1:8" ht="36.75" thickBot="1" x14ac:dyDescent="0.3">
      <c r="A56" s="55" t="s">
        <v>16</v>
      </c>
      <c r="B56" s="54" t="s">
        <v>76</v>
      </c>
      <c r="C56" s="28" t="s">
        <v>75</v>
      </c>
      <c r="D56" s="59" t="s">
        <v>73</v>
      </c>
    </row>
    <row r="57" spans="1:8" x14ac:dyDescent="0.25">
      <c r="A57" s="66" t="s">
        <v>53</v>
      </c>
      <c r="B57" s="15">
        <v>21364806</v>
      </c>
      <c r="C57" s="41">
        <v>22830057</v>
      </c>
      <c r="D57" s="41">
        <f>'[1]7.1.mell'!F64</f>
        <v>30075766</v>
      </c>
    </row>
    <row r="58" spans="1:8" x14ac:dyDescent="0.25">
      <c r="A58" s="67" t="s">
        <v>54</v>
      </c>
      <c r="B58" s="58">
        <v>4679509</v>
      </c>
      <c r="C58" s="41">
        <v>5078176</v>
      </c>
      <c r="D58" s="41">
        <f>'[1]7.2.mell'!F64</f>
        <v>5538831</v>
      </c>
    </row>
    <row r="59" spans="1:8" x14ac:dyDescent="0.25">
      <c r="A59" s="68" t="s">
        <v>7</v>
      </c>
      <c r="B59" s="14">
        <v>73459846</v>
      </c>
      <c r="C59" s="41">
        <v>48111543</v>
      </c>
      <c r="D59" s="41">
        <f>'[1]7.3.mell'!F64</f>
        <v>76478616</v>
      </c>
    </row>
    <row r="60" spans="1:8" x14ac:dyDescent="0.25">
      <c r="A60" s="68" t="s">
        <v>55</v>
      </c>
      <c r="B60" s="14">
        <v>3650000</v>
      </c>
      <c r="C60" s="41">
        <v>2460999</v>
      </c>
      <c r="D60" s="41">
        <f>'[1]7.4.mell'!F64</f>
        <v>3650000</v>
      </c>
    </row>
    <row r="61" spans="1:8" x14ac:dyDescent="0.25">
      <c r="A61" s="68" t="s">
        <v>1</v>
      </c>
      <c r="B61" s="14"/>
      <c r="C61" s="41">
        <v>3432048</v>
      </c>
      <c r="D61" s="41"/>
    </row>
    <row r="62" spans="1:8" x14ac:dyDescent="0.25">
      <c r="A62" s="68" t="s">
        <v>56</v>
      </c>
      <c r="B62" s="14">
        <v>0</v>
      </c>
      <c r="C62" s="7"/>
      <c r="D62" s="41"/>
    </row>
    <row r="63" spans="1:8" x14ac:dyDescent="0.25">
      <c r="A63" s="68" t="s">
        <v>57</v>
      </c>
      <c r="B63" s="14">
        <v>15398404</v>
      </c>
      <c r="C63" s="14">
        <v>15601361</v>
      </c>
      <c r="D63" s="41">
        <f>'[1]8.mell'!D20</f>
        <v>15889411</v>
      </c>
    </row>
    <row r="64" spans="1:8" x14ac:dyDescent="0.25">
      <c r="A64" s="68" t="s">
        <v>58</v>
      </c>
      <c r="B64" s="14">
        <v>0</v>
      </c>
      <c r="C64" s="7"/>
      <c r="D64" s="41"/>
    </row>
    <row r="65" spans="1:6" x14ac:dyDescent="0.25">
      <c r="A65" s="68" t="s">
        <v>59</v>
      </c>
      <c r="B65" s="14">
        <v>4249500</v>
      </c>
      <c r="C65" s="7">
        <v>16410400</v>
      </c>
      <c r="D65" s="41">
        <f>'[1]8.mell'!D42</f>
        <v>3530297</v>
      </c>
    </row>
    <row r="66" spans="1:6" x14ac:dyDescent="0.25">
      <c r="A66" s="68" t="s">
        <v>3</v>
      </c>
      <c r="B66" s="14">
        <v>131560040</v>
      </c>
      <c r="C66" s="14">
        <v>28745365</v>
      </c>
      <c r="D66" s="41">
        <f>'[1]9.mell'!G63</f>
        <v>180124711</v>
      </c>
    </row>
    <row r="67" spans="1:6" x14ac:dyDescent="0.25">
      <c r="A67" s="68" t="s">
        <v>2</v>
      </c>
      <c r="B67" s="14">
        <v>93749361</v>
      </c>
      <c r="C67" s="14">
        <v>16630513</v>
      </c>
      <c r="D67" s="41">
        <f>'[1]9.mell'!G40-'[1]9.mell'!G11</f>
        <v>536066975</v>
      </c>
    </row>
    <row r="68" spans="1:6" x14ac:dyDescent="0.25">
      <c r="A68" s="68" t="s">
        <v>60</v>
      </c>
      <c r="B68" s="14">
        <v>0</v>
      </c>
      <c r="C68" s="7"/>
      <c r="D68" s="41"/>
    </row>
    <row r="69" spans="1:6" x14ac:dyDescent="0.25">
      <c r="A69" s="68" t="s">
        <v>61</v>
      </c>
      <c r="B69" s="14">
        <v>0</v>
      </c>
      <c r="C69" s="7"/>
      <c r="D69" s="41"/>
    </row>
    <row r="70" spans="1:6" s="18" customFormat="1" ht="12.75" x14ac:dyDescent="0.2">
      <c r="A70" s="68" t="s">
        <v>12</v>
      </c>
      <c r="B70" s="41">
        <v>0</v>
      </c>
      <c r="C70" s="7"/>
      <c r="D70" s="41"/>
      <c r="F70" s="65"/>
    </row>
    <row r="71" spans="1:6" s="18" customFormat="1" ht="12.75" x14ac:dyDescent="0.2">
      <c r="A71" s="69" t="s">
        <v>62</v>
      </c>
      <c r="B71" s="14">
        <v>0</v>
      </c>
      <c r="C71" s="14"/>
      <c r="D71" s="41"/>
      <c r="F71" s="65"/>
    </row>
    <row r="72" spans="1:6" x14ac:dyDescent="0.25">
      <c r="A72" s="69" t="s">
        <v>63</v>
      </c>
      <c r="B72" s="14">
        <v>0</v>
      </c>
      <c r="C72" s="7"/>
      <c r="D72" s="6"/>
    </row>
    <row r="73" spans="1:6" x14ac:dyDescent="0.25">
      <c r="A73" s="69" t="s">
        <v>13</v>
      </c>
      <c r="B73" s="14">
        <v>452640</v>
      </c>
      <c r="C73" s="14">
        <v>1288000</v>
      </c>
      <c r="D73" s="41">
        <f>'[1]9.mell'!G72</f>
        <v>300000</v>
      </c>
    </row>
    <row r="74" spans="1:6" x14ac:dyDescent="0.25">
      <c r="A74" s="67" t="s">
        <v>8</v>
      </c>
      <c r="B74" s="14">
        <v>1613602</v>
      </c>
      <c r="C74" s="7"/>
      <c r="D74" s="41">
        <f>'[1]10.mell'!C13</f>
        <v>2927098</v>
      </c>
    </row>
    <row r="75" spans="1:6" x14ac:dyDescent="0.25">
      <c r="A75" s="70" t="s">
        <v>4</v>
      </c>
      <c r="B75" s="13">
        <f>SUM(B57:B74)</f>
        <v>350177708</v>
      </c>
      <c r="C75" s="13">
        <f>SUM(C57:C74)</f>
        <v>160588462</v>
      </c>
      <c r="D75" s="27">
        <f>SUM(D57:D74)</f>
        <v>854581705</v>
      </c>
    </row>
    <row r="76" spans="1:6" x14ac:dyDescent="0.25">
      <c r="A76" s="68" t="s">
        <v>5</v>
      </c>
      <c r="B76" s="14">
        <v>200000000</v>
      </c>
      <c r="C76" s="7">
        <v>218318000</v>
      </c>
      <c r="D76" s="43">
        <f>'[1]9.mell'!G80</f>
        <v>161000000</v>
      </c>
    </row>
    <row r="77" spans="1:6" x14ac:dyDescent="0.25">
      <c r="A77" s="67" t="s">
        <v>64</v>
      </c>
      <c r="B77" s="58">
        <v>0</v>
      </c>
      <c r="C77" s="7">
        <v>0</v>
      </c>
      <c r="D77" s="41">
        <v>0</v>
      </c>
    </row>
    <row r="78" spans="1:6" x14ac:dyDescent="0.25">
      <c r="A78" s="68" t="s">
        <v>65</v>
      </c>
      <c r="B78" s="71">
        <f>58952785-B79</f>
        <v>58080509</v>
      </c>
      <c r="C78" s="14">
        <f>59077345-C79</f>
        <v>58205069</v>
      </c>
      <c r="D78" s="41">
        <f>'[1]11.2.mell'!D45</f>
        <v>66724932</v>
      </c>
    </row>
    <row r="79" spans="1:6" x14ac:dyDescent="0.25">
      <c r="A79" s="68" t="s">
        <v>66</v>
      </c>
      <c r="B79" s="71">
        <v>872276</v>
      </c>
      <c r="C79" s="14">
        <v>872276</v>
      </c>
      <c r="D79" s="41">
        <f>'[1]11.2.mell'!D46</f>
        <v>463500</v>
      </c>
    </row>
    <row r="80" spans="1:6" x14ac:dyDescent="0.25">
      <c r="A80" s="68" t="s">
        <v>44</v>
      </c>
      <c r="B80" s="14">
        <v>3421265</v>
      </c>
      <c r="C80" s="7">
        <v>4608188</v>
      </c>
      <c r="D80" s="41">
        <f>'[1]9.mell'!G94</f>
        <v>3817813</v>
      </c>
    </row>
    <row r="81" spans="1:4" x14ac:dyDescent="0.25">
      <c r="A81" s="68" t="s">
        <v>67</v>
      </c>
      <c r="B81" s="14"/>
      <c r="C81" s="7"/>
      <c r="D81" s="41"/>
    </row>
    <row r="82" spans="1:4" x14ac:dyDescent="0.25">
      <c r="A82" s="70" t="s">
        <v>15</v>
      </c>
      <c r="B82" s="20">
        <f>SUM(B76:B80)</f>
        <v>262374050</v>
      </c>
      <c r="C82" s="20">
        <f>SUM(C76:C81)</f>
        <v>282003533</v>
      </c>
      <c r="D82" s="49">
        <f>SUM(D76:D80)</f>
        <v>232006245</v>
      </c>
    </row>
    <row r="83" spans="1:4" ht="26.25" x14ac:dyDescent="0.25">
      <c r="A83" s="23" t="s">
        <v>14</v>
      </c>
      <c r="B83" s="24"/>
      <c r="C83" s="24">
        <f>3601+12000</f>
        <v>15601</v>
      </c>
      <c r="D83" s="49"/>
    </row>
    <row r="84" spans="1:4" ht="15.75" thickBot="1" x14ac:dyDescent="0.3">
      <c r="A84" s="21" t="s">
        <v>68</v>
      </c>
      <c r="B84" s="72">
        <v>0</v>
      </c>
      <c r="C84" s="37">
        <v>258066815</v>
      </c>
      <c r="D84" s="47">
        <v>0</v>
      </c>
    </row>
    <row r="85" spans="1:4" ht="15.75" thickBot="1" x14ac:dyDescent="0.3">
      <c r="A85" s="10" t="s">
        <v>69</v>
      </c>
      <c r="B85" s="73">
        <f>SUM(B82,B75,B84)</f>
        <v>612551758</v>
      </c>
      <c r="C85" s="29">
        <f>SUM(C75,C82,C83,C84)</f>
        <v>700674411</v>
      </c>
      <c r="D85" s="29">
        <f>SUM(D82,D75,D84)</f>
        <v>1086587950</v>
      </c>
    </row>
  </sheetData>
  <mergeCells count="4">
    <mergeCell ref="A2:D2"/>
    <mergeCell ref="A3:D3"/>
    <mergeCell ref="A6:D6"/>
    <mergeCell ref="A54:D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11.1.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2018-02-27T13:41:50Z</dcterms:modified>
</cp:coreProperties>
</file>