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DF46E447-6BEA-4673-BEDF-B3F8885B529A}" xr6:coauthVersionLast="44" xr6:coauthVersionMax="44" xr10:uidLastSave="{00000000-0000-0000-0000-000000000000}"/>
  <bookViews>
    <workbookView xWindow="-120" yWindow="-120" windowWidth="29040" windowHeight="15840" firstSheet="12" activeTab="12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r:id="rId13"/>
    <sheet name="Gördülő" sheetId="49" state="hidden" r:id="rId14"/>
    <sheet name="Rendeletbe" sheetId="45" state="hidden" r:id="rId15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felújítások'!$A$1:$D$38</definedName>
    <definedName name="_xlnm.Print_Area" localSheetId="5">'Bevételek ÖNK'!$A$1:$G$101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0" i="34"/>
  <c r="D7" i="34"/>
  <c r="D48" i="25"/>
  <c r="D42" i="25"/>
  <c r="D36" i="25"/>
  <c r="D27" i="25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1" i="25" s="1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D42" i="4" l="1"/>
  <c r="D34" i="4"/>
  <c r="D35" i="4" s="1"/>
  <c r="C47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30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D110" i="25"/>
  <c r="D87" i="29"/>
  <c r="D10" i="29"/>
  <c r="B2" i="29" l="1"/>
  <c r="D62" i="4" l="1"/>
  <c r="D64" i="4" s="1"/>
  <c r="D33" i="37"/>
  <c r="D43" i="49" s="1"/>
  <c r="D16" i="37"/>
  <c r="D22" i="4"/>
  <c r="D9" i="29" s="1"/>
  <c r="D8" i="4"/>
  <c r="D7" i="29" s="1"/>
  <c r="D32" i="37" l="1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39" i="33"/>
  <c r="D11" i="35"/>
  <c r="C11" i="45" s="1"/>
  <c r="D49" i="29"/>
  <c r="D39" i="29"/>
  <c r="D38" i="29"/>
  <c r="D116" i="33" l="1"/>
  <c r="D96" i="25"/>
  <c r="D15" i="36"/>
  <c r="D34" i="37"/>
  <c r="D35" i="29" s="1"/>
  <c r="C28" i="44"/>
  <c r="D53" i="4"/>
  <c r="D75" i="32" s="1"/>
  <c r="D82" i="25" l="1"/>
  <c r="C7" i="24"/>
  <c r="D17" i="4"/>
  <c r="D97" i="29"/>
  <c r="D81" i="29"/>
  <c r="G81" i="29" s="1"/>
  <c r="D76" i="29"/>
  <c r="G76" i="29" s="1"/>
  <c r="D64" i="29"/>
  <c r="C21" i="24" s="1"/>
  <c r="D58" i="29"/>
  <c r="D97" i="32"/>
  <c r="D105" i="32" s="1"/>
  <c r="D66" i="29" s="1"/>
  <c r="D83" i="32"/>
  <c r="D94" i="32"/>
  <c r="D25" i="29"/>
  <c r="G25" i="29" s="1"/>
  <c r="D19" i="37"/>
  <c r="D14" i="37"/>
  <c r="D32" i="29" s="1"/>
  <c r="D11" i="37"/>
  <c r="D29" i="29" s="1"/>
  <c r="D44" i="29"/>
  <c r="G44" i="29" s="1"/>
  <c r="G9" i="29"/>
  <c r="G10" i="29"/>
  <c r="G11" i="29"/>
  <c r="G12" i="29"/>
  <c r="G14" i="29"/>
  <c r="G15" i="29"/>
  <c r="G16" i="29"/>
  <c r="G17" i="29"/>
  <c r="G23" i="29"/>
  <c r="G24" i="29"/>
  <c r="G26" i="29"/>
  <c r="G27" i="29"/>
  <c r="G30" i="29"/>
  <c r="G31" i="29"/>
  <c r="G37" i="29"/>
  <c r="G39" i="29"/>
  <c r="G40" i="29"/>
  <c r="G41" i="29"/>
  <c r="G42" i="29"/>
  <c r="G43" i="29"/>
  <c r="G45" i="29"/>
  <c r="G46" i="29"/>
  <c r="G48" i="29"/>
  <c r="G53" i="29"/>
  <c r="G54" i="29"/>
  <c r="G55" i="29"/>
  <c r="G56" i="29"/>
  <c r="G57" i="29"/>
  <c r="G59" i="29"/>
  <c r="G60" i="29"/>
  <c r="G61" i="29"/>
  <c r="G62" i="29"/>
  <c r="G63" i="29"/>
  <c r="G64" i="29"/>
  <c r="G65" i="29"/>
  <c r="G67" i="29"/>
  <c r="G73" i="29"/>
  <c r="G74" i="29"/>
  <c r="G75" i="29"/>
  <c r="G77" i="29"/>
  <c r="G78" i="29"/>
  <c r="G79" i="29"/>
  <c r="G80" i="29"/>
  <c r="G82" i="29"/>
  <c r="G84" i="29"/>
  <c r="G85" i="29"/>
  <c r="G88" i="29"/>
  <c r="G89" i="29"/>
  <c r="G90" i="29"/>
  <c r="G91" i="29"/>
  <c r="G93" i="29"/>
  <c r="G94" i="29"/>
  <c r="G95" i="29"/>
  <c r="G96" i="29"/>
  <c r="G98" i="29"/>
  <c r="G58" i="29" l="1"/>
  <c r="D32" i="4"/>
  <c r="D8" i="29"/>
  <c r="G97" i="29"/>
  <c r="D51" i="29"/>
  <c r="C22" i="24" s="1"/>
  <c r="G38" i="29"/>
  <c r="D10" i="37"/>
  <c r="G35" i="29"/>
  <c r="D37" i="36"/>
  <c r="G32" i="29"/>
  <c r="G50" i="29"/>
  <c r="D68" i="29"/>
  <c r="C23" i="24" s="1"/>
  <c r="G66" i="29"/>
  <c r="G87" i="29"/>
  <c r="D22" i="37"/>
  <c r="G33" i="29"/>
  <c r="G49" i="29"/>
  <c r="D47" i="29"/>
  <c r="C20" i="24" s="1"/>
  <c r="G28" i="29" l="1"/>
  <c r="D39" i="49"/>
  <c r="D45" i="49" s="1"/>
  <c r="G8" i="29"/>
  <c r="D34" i="29"/>
  <c r="G29" i="29"/>
  <c r="G47" i="29"/>
  <c r="G51" i="29"/>
  <c r="D69" i="29"/>
  <c r="G68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C5" i="45"/>
  <c r="G69" i="29"/>
  <c r="G34" i="29"/>
  <c r="D36" i="29"/>
  <c r="C19" i="24" s="1"/>
  <c r="G87" i="25"/>
  <c r="D88" i="25"/>
  <c r="C12" i="24" s="1"/>
  <c r="G27" i="25"/>
  <c r="D9" i="34"/>
  <c r="D53" i="25" s="1"/>
  <c r="C11" i="24"/>
  <c r="D33" i="25"/>
  <c r="D50" i="25"/>
  <c r="G50" i="25" l="1"/>
  <c r="G88" i="25"/>
  <c r="G41" i="25"/>
  <c r="G30" i="25"/>
  <c r="G33" i="25"/>
  <c r="G53" i="25"/>
  <c r="D22" i="36"/>
  <c r="D39" i="32"/>
  <c r="D18" i="29" s="1"/>
  <c r="G36" i="29"/>
  <c r="D86" i="29"/>
  <c r="G83" i="29"/>
  <c r="D51" i="25"/>
  <c r="C8" i="24" s="1"/>
  <c r="D98" i="25"/>
  <c r="D92" i="29" l="1"/>
  <c r="D72" i="29"/>
  <c r="G51" i="25"/>
  <c r="C10" i="45"/>
  <c r="G86" i="29"/>
  <c r="G18" i="29"/>
  <c r="G98" i="25"/>
  <c r="G72" i="29" l="1"/>
  <c r="D99" i="29"/>
  <c r="C25" i="24" s="1"/>
  <c r="G92" i="29"/>
  <c r="G99" i="29" l="1"/>
  <c r="D50" i="4" l="1"/>
  <c r="G15" i="25" l="1"/>
  <c r="D56" i="4" l="1"/>
  <c r="D70" i="4" s="1"/>
  <c r="D73" i="4" l="1"/>
  <c r="D61" i="33"/>
  <c r="G71" i="25" l="1"/>
  <c r="D41" i="34" l="1"/>
  <c r="D59" i="25" s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G13" i="29"/>
  <c r="C17" i="24" l="1"/>
  <c r="D52" i="29"/>
  <c r="G19" i="29"/>
  <c r="D74" i="25"/>
  <c r="C10" i="24" s="1"/>
  <c r="G72" i="25"/>
  <c r="G74" i="25" l="1"/>
  <c r="D75" i="25"/>
  <c r="D100" i="29"/>
  <c r="G70" i="29"/>
  <c r="G52" i="29"/>
  <c r="C24" i="24" l="1"/>
  <c r="C4" i="45"/>
  <c r="D71" i="29"/>
  <c r="G100" i="29"/>
  <c r="G75" i="25"/>
  <c r="C14" i="24" l="1"/>
  <c r="G71" i="29"/>
  <c r="G99" i="25"/>
  <c r="C26" i="24" l="1"/>
  <c r="C6" i="45"/>
  <c r="C3" i="45" s="1"/>
  <c r="G111" i="25"/>
  <c r="D115" i="25"/>
  <c r="D122" i="25" l="1"/>
  <c r="C15" i="24" s="1"/>
  <c r="G115" i="25"/>
  <c r="D123" i="25" l="1"/>
  <c r="G122" i="25"/>
  <c r="G123" i="25" l="1"/>
  <c r="C16" i="24" l="1"/>
  <c r="C12" i="45"/>
</calcChain>
</file>

<file path=xl/sharedStrings.xml><?xml version="1.0" encoding="utf-8"?>
<sst xmlns="http://schemas.openxmlformats.org/spreadsheetml/2006/main" count="2568" uniqueCount="1947">
  <si>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</si>
  <si>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</si>
  <si>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</si>
  <si>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</si>
  <si>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</si>
  <si>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</si>
  <si>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</si>
  <si>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</si>
  <si>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</si>
  <si>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</si>
  <si>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</si>
  <si>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</si>
  <si>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</si>
  <si>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</si>
  <si>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</si>
  <si>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</si>
  <si>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</si>
  <si>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</si>
  <si>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</si>
  <si>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</si>
  <si>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</si>
  <si>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</si>
  <si>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</si>
  <si>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</si>
  <si>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</si>
  <si>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</si>
  <si>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</si>
  <si>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</si>
  <si>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</si>
  <si>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</si>
  <si>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</si>
  <si>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</si>
  <si>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</si>
  <si>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</si>
  <si>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</si>
  <si>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</si>
  <si>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</si>
  <si>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</si>
  <si>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</si>
  <si>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</si>
  <si>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</si>
  <si>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</si>
  <si>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</si>
  <si>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</si>
  <si>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</si>
  <si>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</si>
  <si>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</si>
  <si>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</si>
  <si>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</si>
  <si>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</si>
  <si>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</si>
  <si>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</si>
  <si>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</si>
  <si>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</si>
  <si>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</si>
  <si>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</si>
  <si>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</si>
  <si>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</si>
  <si>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</si>
  <si>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</si>
  <si>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</si>
  <si>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</si>
  <si>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</si>
  <si>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</si>
  <si>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</si>
  <si>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</si>
  <si>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</si>
  <si>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</si>
  <si>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</si>
  <si>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</si>
  <si>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</si>
  <si>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</si>
  <si>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</si>
  <si>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</si>
  <si>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</si>
  <si>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</si>
  <si>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</si>
  <si>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</si>
  <si>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</si>
  <si>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</si>
  <si>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</si>
  <si>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</si>
  <si>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</si>
  <si>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</si>
  <si>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</si>
  <si>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</si>
  <si>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</si>
  <si>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</si>
  <si>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</si>
  <si>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</si>
  <si>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</si>
  <si>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</si>
  <si>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</si>
  <si>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</si>
  <si>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</si>
  <si>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</si>
  <si>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</si>
  <si>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</si>
  <si>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</si>
  <si>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</si>
  <si>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</si>
  <si>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</si>
  <si>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</si>
  <si>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</si>
  <si>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</si>
  <si>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</si>
  <si>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</si>
  <si>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</si>
  <si>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</si>
  <si>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</si>
  <si>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</si>
  <si>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</si>
  <si>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</si>
  <si>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</si>
  <si>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</si>
  <si>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</si>
  <si>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</si>
  <si>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</si>
  <si>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</si>
  <si>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</si>
  <si>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</si>
  <si>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</si>
  <si>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</si>
  <si>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</si>
  <si>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</si>
  <si>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</si>
  <si>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</si>
  <si>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</si>
  <si>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</si>
  <si>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</si>
  <si>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</si>
  <si>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</si>
  <si>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</si>
  <si>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</si>
  <si>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</si>
  <si>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</si>
  <si>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</si>
  <si>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</si>
  <si>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</si>
  <si>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</si>
  <si>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</si>
  <si>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</si>
  <si>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</si>
  <si>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</si>
  <si>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</si>
  <si>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</si>
  <si>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</si>
  <si>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</si>
  <si>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</si>
  <si>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</si>
  <si>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</si>
  <si>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</si>
  <si>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</si>
  <si>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</si>
  <si>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</si>
  <si>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</si>
  <si>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</si>
  <si>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</si>
  <si>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</si>
  <si>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</si>
  <si>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</si>
  <si>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</si>
  <si>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</si>
  <si>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</si>
  <si>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</si>
  <si>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</si>
  <si>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</si>
  <si>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</si>
  <si>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</si>
  <si>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</si>
  <si>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</si>
  <si>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</si>
  <si>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</si>
  <si>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</si>
  <si>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</si>
  <si>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</si>
  <si>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</si>
  <si>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</si>
  <si>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</si>
  <si>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</si>
  <si>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</si>
  <si>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</si>
  <si>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</si>
  <si>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</si>
  <si>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</si>
  <si>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</si>
  <si>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</si>
  <si>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</si>
  <si>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</si>
  <si>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</si>
  <si>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</si>
  <si>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</si>
  <si>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</si>
  <si>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</si>
  <si>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</si>
  <si>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</si>
  <si>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</si>
  <si>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</si>
  <si>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</si>
  <si>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</si>
  <si>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</si>
  <si>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</si>
  <si>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</si>
  <si>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</si>
  <si>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</si>
  <si>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</si>
  <si>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</si>
  <si>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</si>
  <si>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</si>
  <si>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</si>
  <si>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</si>
  <si>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</si>
  <si>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</si>
  <si>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</si>
  <si>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</si>
  <si>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</si>
  <si>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</si>
  <si>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</si>
  <si>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</si>
  <si>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</si>
  <si>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</si>
  <si>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</si>
  <si>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</si>
  <si>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</si>
  <si>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</si>
  <si>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</si>
  <si>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</si>
  <si>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</si>
  <si>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</si>
  <si>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</si>
  <si>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</si>
  <si>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</si>
  <si>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</si>
  <si>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</si>
  <si>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</si>
  <si>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</si>
  <si>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</si>
  <si>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</si>
  <si>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</si>
  <si>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</si>
  <si>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</si>
  <si>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</si>
  <si>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</si>
  <si>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</si>
  <si>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</si>
  <si>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</si>
  <si>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</si>
  <si>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</si>
  <si>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</si>
  <si>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</si>
  <si>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</si>
  <si>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</si>
  <si>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</si>
  <si>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</si>
  <si>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</si>
  <si>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</si>
  <si>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</si>
  <si>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</si>
  <si>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</si>
  <si>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</si>
  <si>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</si>
  <si>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</si>
  <si>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</si>
  <si>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</si>
  <si>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</si>
  <si>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</si>
  <si>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</si>
  <si>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</si>
  <si>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</si>
  <si>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</si>
  <si>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</si>
  <si>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</si>
  <si>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</si>
  <si>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</si>
  <si>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</si>
  <si>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</si>
  <si>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</si>
  <si>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</si>
  <si>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</si>
  <si>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</si>
  <si>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</si>
  <si>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</si>
  <si>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</si>
  <si>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</si>
  <si>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</si>
  <si>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</si>
  <si>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</si>
  <si>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</si>
  <si>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</si>
  <si>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</si>
  <si>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</si>
  <si>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</si>
  <si>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</si>
  <si>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</si>
  <si>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</si>
  <si>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</si>
  <si>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</si>
  <si>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</si>
  <si>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</si>
  <si>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</si>
  <si>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</si>
  <si>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</si>
  <si>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</si>
  <si>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</si>
  <si>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</si>
  <si>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</si>
  <si>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</si>
  <si>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</si>
  <si>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</si>
  <si>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</si>
  <si>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</si>
  <si>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</si>
  <si>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</si>
  <si>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</si>
  <si>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</si>
  <si>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</si>
  <si>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</si>
  <si>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</si>
  <si>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</si>
  <si>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</si>
  <si>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</si>
  <si>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</si>
  <si>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</si>
  <si>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</si>
  <si>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</si>
  <si>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</si>
  <si>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</si>
  <si>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</si>
  <si>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</si>
  <si>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</si>
  <si>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</si>
  <si>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</si>
  <si>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</si>
  <si>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</si>
  <si>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</si>
  <si>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</si>
  <si>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</si>
  <si>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</si>
  <si>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</si>
  <si>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</si>
  <si>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</si>
  <si>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</si>
  <si>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</si>
  <si>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</si>
  <si>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</si>
  <si>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</si>
  <si>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</si>
  <si>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</si>
  <si>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</si>
  <si>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</si>
  <si>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</si>
  <si>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</si>
  <si>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</si>
  <si>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</si>
  <si>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</si>
  <si>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</si>
  <si>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</si>
  <si>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</si>
  <si>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</si>
  <si>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</si>
  <si>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</si>
  <si>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</si>
  <si>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</si>
  <si>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</si>
  <si>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</si>
  <si>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</si>
  <si>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</si>
  <si>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</si>
  <si>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</si>
  <si>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</si>
  <si>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</si>
  <si>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</si>
  <si>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</si>
  <si>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</si>
  <si>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</si>
  <si>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</si>
  <si>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</si>
  <si>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</si>
  <si>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</si>
  <si>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</si>
  <si>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</si>
  <si>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</si>
  <si>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</si>
  <si>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</si>
  <si>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</si>
  <si>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</si>
  <si>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</si>
  <si>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</si>
  <si>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</si>
  <si>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</si>
  <si>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</si>
  <si>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</si>
  <si>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</si>
  <si>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</si>
  <si>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</si>
  <si>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</si>
  <si>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</si>
  <si>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</si>
  <si>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</si>
  <si>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</si>
  <si>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</si>
  <si>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</si>
  <si>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</si>
  <si>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</si>
  <si>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</si>
  <si>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</si>
  <si>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</si>
  <si>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</si>
  <si>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</si>
  <si>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</si>
  <si>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</si>
  <si>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</si>
  <si>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</si>
  <si>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</si>
  <si>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</si>
  <si>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</si>
  <si>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</si>
  <si>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</si>
  <si>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</si>
  <si>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</si>
  <si>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</si>
  <si>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</si>
  <si>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</si>
  <si>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</si>
  <si>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</si>
  <si>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</si>
  <si>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</si>
  <si>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</si>
  <si>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</si>
  <si>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</si>
  <si>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</si>
  <si>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</si>
  <si>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</si>
  <si>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</si>
  <si>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</si>
  <si>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</si>
  <si>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</si>
  <si>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</si>
  <si>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</si>
  <si>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</si>
  <si>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</si>
  <si>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</si>
  <si>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</si>
  <si>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</si>
  <si>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</si>
  <si>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</si>
  <si>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</si>
  <si>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</si>
  <si>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</si>
  <si>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</si>
  <si>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</si>
  <si>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</si>
  <si>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</si>
  <si>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</si>
  <si>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</si>
  <si>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</si>
  <si>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</si>
  <si>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</si>
  <si>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</si>
  <si>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</si>
  <si>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</si>
  <si>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</si>
  <si>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</si>
  <si>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</si>
  <si>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</si>
  <si>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</si>
  <si>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</si>
  <si>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</si>
  <si>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</si>
  <si>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</si>
  <si>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</si>
  <si>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</si>
  <si>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</si>
  <si>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</si>
  <si>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</si>
  <si>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</si>
  <si>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</si>
  <si>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</si>
  <si>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</si>
  <si>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</si>
  <si>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</si>
  <si>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</si>
  <si>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</si>
  <si>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</si>
  <si>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</si>
  <si>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</si>
  <si>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</si>
  <si>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</si>
  <si>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</si>
  <si>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</si>
  <si>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</si>
  <si>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</si>
  <si>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</si>
  <si>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</si>
  <si>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</si>
  <si>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</si>
  <si>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</si>
  <si>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</si>
  <si>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</si>
  <si>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</si>
  <si>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</si>
  <si>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</si>
  <si>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</si>
  <si>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</si>
  <si>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</si>
  <si>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</si>
  <si>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</si>
  <si>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</si>
  <si>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</si>
  <si>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</si>
  <si>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</si>
  <si>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</si>
  <si>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</si>
  <si>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</si>
  <si>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</si>
  <si>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</si>
  <si>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</si>
  <si>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</si>
  <si>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</si>
  <si>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</si>
  <si>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</si>
  <si>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</si>
  <si>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</si>
  <si>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</si>
  <si>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</si>
  <si>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</si>
  <si>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</si>
  <si>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</si>
  <si>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</si>
  <si>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</si>
  <si>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</si>
  <si>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</si>
  <si>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</si>
  <si>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</si>
  <si>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</si>
  <si>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</si>
  <si>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</si>
  <si>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</si>
  <si>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</si>
  <si>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</si>
  <si>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</si>
  <si>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</si>
  <si>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</si>
  <si>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</si>
  <si>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</si>
  <si>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</si>
  <si>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</si>
  <si>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</si>
  <si>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</si>
  <si>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</si>
  <si>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</si>
  <si>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</si>
  <si>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</si>
  <si>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</si>
  <si>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</si>
  <si>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</si>
  <si>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</si>
  <si>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</si>
  <si>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</si>
  <si>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</si>
  <si>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</si>
  <si>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</si>
  <si>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</si>
  <si>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</si>
  <si>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</si>
  <si>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</si>
  <si>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</si>
  <si>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</si>
  <si>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</si>
  <si>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</si>
  <si>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</si>
  <si>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</si>
  <si>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</si>
  <si>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</si>
  <si>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</si>
  <si>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</si>
  <si>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</si>
  <si>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</si>
  <si>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</si>
  <si>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</si>
  <si>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</si>
  <si>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</si>
  <si>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</si>
  <si>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</si>
  <si>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</si>
  <si>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</si>
  <si>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</si>
  <si>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</si>
  <si>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</si>
  <si>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</si>
  <si>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</si>
  <si>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</si>
  <si>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</si>
  <si>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</si>
  <si>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</si>
  <si>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</si>
  <si>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</si>
  <si>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</si>
  <si>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</si>
  <si>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</si>
  <si>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</si>
  <si>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</si>
  <si>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</si>
  <si>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</si>
  <si>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</si>
  <si>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</si>
  <si>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</si>
  <si>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</si>
  <si>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</si>
  <si>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</si>
  <si>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</si>
  <si>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</si>
  <si>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</si>
  <si>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</si>
  <si>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</si>
  <si>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</si>
  <si>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</si>
  <si>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</si>
  <si>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</si>
  <si>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</si>
  <si>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</si>
  <si>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</si>
  <si>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</si>
  <si>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</si>
  <si>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</si>
  <si>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</si>
  <si>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</si>
  <si>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</si>
  <si>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</si>
  <si>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</si>
  <si>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</si>
  <si>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</si>
  <si>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</si>
  <si>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</si>
  <si>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</si>
  <si>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</si>
  <si>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</si>
  <si>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</si>
  <si>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</si>
  <si>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</si>
  <si>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</si>
  <si>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</si>
  <si>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</si>
  <si>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</si>
  <si>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</si>
  <si>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</si>
  <si>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</si>
  <si>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</si>
  <si>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</si>
  <si>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</si>
  <si>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</si>
  <si>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</si>
  <si>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</si>
  <si>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</si>
  <si>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</si>
  <si>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</si>
  <si>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</si>
  <si>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</si>
  <si>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</si>
  <si>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</si>
  <si>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</si>
  <si>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</si>
  <si>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</si>
  <si>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</si>
  <si>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</si>
  <si>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</si>
  <si>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</si>
  <si>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</si>
  <si>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</si>
  <si>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</si>
  <si>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</si>
  <si>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</si>
  <si>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</si>
  <si>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     ac) finanszírozási bevételek:</t>
  </si>
  <si>
    <t xml:space="preserve">     bd) finanszírozási kiadások:</t>
  </si>
  <si>
    <t xml:space="preserve">     bc) tartalékok:</t>
  </si>
  <si>
    <t xml:space="preserve">a.)    a tárgyévi költségvetési bevételek főösszegét: </t>
  </si>
  <si>
    <t>b.)   a tárgyévi költségvetési kiadások főösszegét:</t>
  </si>
  <si>
    <t xml:space="preserve">     aa) működési bevételek:</t>
  </si>
  <si>
    <t xml:space="preserve">     ab) felhalmozási bevételek:</t>
  </si>
  <si>
    <t xml:space="preserve">     ba) működési kiadások:</t>
  </si>
  <si>
    <t xml:space="preserve">     bb) felhalmozási kiadások: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</si>
  <si>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</si>
  <si>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</si>
  <si>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</si>
  <si>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</si>
  <si>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</si>
  <si>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</si>
  <si>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</si>
  <si>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</si>
  <si>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</si>
  <si>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</si>
  <si>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</si>
  <si>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</si>
  <si>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</si>
  <si>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</si>
  <si>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</si>
  <si>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</si>
  <si>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</si>
  <si>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</si>
  <si>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</si>
  <si>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</si>
  <si>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</si>
  <si>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</si>
  <si>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</si>
  <si>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</si>
  <si>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</si>
  <si>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</si>
  <si>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</si>
  <si>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</si>
  <si>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</si>
  <si>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</si>
  <si>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</si>
  <si>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</si>
  <si>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</si>
  <si>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</si>
  <si>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</si>
  <si>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</si>
  <si>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</si>
  <si>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</si>
  <si>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</si>
  <si>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</si>
  <si>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</si>
  <si>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</si>
  <si>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</si>
  <si>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</si>
  <si>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</si>
  <si>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</si>
  <si>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</si>
  <si>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</si>
  <si>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</si>
  <si>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</si>
  <si>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</si>
  <si>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</si>
  <si>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</si>
  <si>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2019.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</si>
  <si>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</si>
  <si>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</si>
  <si>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2019.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</si>
  <si>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</si>
  <si>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</si>
  <si>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</si>
  <si>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</si>
  <si>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</si>
  <si>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</si>
  <si>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</si>
  <si>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Ravatalozó felújítása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</si>
  <si>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</si>
  <si>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</si>
  <si>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</si>
  <si>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</si>
  <si>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</si>
  <si>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</si>
  <si>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</si>
  <si>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</si>
  <si>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</si>
  <si>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</si>
  <si>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</si>
  <si>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</si>
  <si>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</si>
  <si>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</si>
  <si>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</si>
  <si>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</si>
  <si>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</si>
  <si>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</si>
  <si>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</si>
  <si>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</si>
  <si>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</si>
  <si>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</si>
  <si>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</si>
  <si>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</si>
  <si>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</si>
  <si>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</si>
  <si>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</si>
  <si>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</si>
  <si>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</si>
  <si>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</si>
  <si>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</si>
  <si>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</si>
  <si>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</si>
  <si>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</si>
  <si>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</si>
  <si>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</si>
  <si>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</si>
  <si>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</si>
  <si>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</si>
  <si>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</si>
  <si>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</si>
  <si>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</si>
  <si>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</si>
  <si>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</si>
  <si>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</si>
  <si>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</si>
  <si>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</si>
  <si>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</si>
  <si>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</si>
  <si>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</si>
  <si>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</si>
  <si>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</si>
  <si>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</si>
  <si>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</si>
  <si>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</si>
  <si>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</si>
  <si>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</si>
  <si>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</si>
  <si>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</si>
  <si>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</si>
  <si>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</si>
  <si>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</si>
  <si>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</si>
  <si>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</si>
  <si>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</si>
  <si>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</si>
  <si>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</si>
  <si>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</si>
  <si>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</si>
  <si>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</si>
  <si>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</si>
  <si>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</si>
  <si>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</si>
  <si>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</si>
  <si>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</si>
  <si>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</si>
  <si>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</si>
  <si>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</si>
  <si>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</si>
  <si>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</si>
  <si>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</si>
  <si>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</si>
  <si>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</si>
  <si>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</si>
  <si>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</si>
  <si>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</si>
  <si>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</si>
  <si>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</si>
  <si>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</si>
  <si>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</si>
  <si>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</si>
  <si>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</si>
  <si>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</si>
  <si>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</si>
  <si>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</si>
  <si>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</si>
  <si>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</si>
  <si>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</si>
  <si>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</si>
  <si>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</si>
  <si>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</si>
  <si>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</si>
  <si>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</si>
  <si>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</si>
  <si>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</si>
  <si>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</si>
  <si>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</si>
  <si>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</si>
  <si>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</si>
  <si>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</si>
  <si>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</si>
  <si>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</si>
  <si>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</si>
  <si>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</si>
  <si>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</si>
  <si>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</si>
  <si>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</si>
  <si>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</si>
  <si>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</si>
  <si>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</si>
  <si>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</si>
  <si>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</si>
  <si>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</si>
  <si>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</si>
  <si>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</si>
  <si>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</si>
  <si>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</si>
  <si>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</si>
  <si>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</si>
  <si>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</si>
  <si>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</si>
  <si>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</si>
  <si>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</si>
  <si>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</si>
  <si>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</si>
  <si>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</si>
  <si>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</si>
  <si>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</si>
  <si>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</si>
  <si>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</si>
  <si>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</si>
  <si>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</si>
  <si>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</si>
  <si>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</si>
  <si>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</si>
  <si>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</si>
  <si>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</si>
  <si>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</si>
  <si>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</si>
  <si>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</si>
  <si>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</si>
  <si>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</si>
  <si>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</si>
  <si>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</si>
  <si>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</si>
  <si>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</si>
  <si>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</si>
  <si>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</si>
  <si>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</si>
  <si>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</si>
  <si>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</si>
  <si>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</si>
  <si>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</si>
  <si>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</si>
  <si>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</si>
  <si>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</si>
  <si>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</si>
  <si>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</si>
  <si>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</si>
  <si>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</si>
  <si>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</si>
  <si>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</si>
  <si>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</si>
  <si>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</si>
  <si>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</si>
  <si>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</si>
  <si>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</si>
  <si>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</si>
  <si>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</si>
  <si>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</si>
  <si>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</si>
  <si>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</si>
  <si>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</si>
  <si>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</si>
  <si>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</si>
  <si>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</si>
  <si>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</si>
  <si>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</si>
  <si>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</si>
  <si>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</si>
  <si>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</si>
  <si>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</si>
  <si>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</si>
  <si>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</si>
  <si>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</si>
  <si>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</si>
  <si>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</si>
  <si>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</si>
  <si>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</si>
  <si>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</si>
  <si>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</si>
  <si>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</si>
  <si>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</si>
  <si>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</si>
  <si>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</si>
  <si>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</si>
  <si>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</si>
  <si>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</si>
  <si>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</si>
  <si>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</si>
  <si>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</si>
  <si>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</si>
  <si>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</si>
  <si>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</si>
  <si>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</si>
  <si>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</si>
  <si>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</si>
  <si>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</si>
  <si>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</si>
  <si>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</si>
  <si>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</si>
  <si>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</si>
  <si>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</si>
  <si>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</si>
  <si>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</si>
  <si>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</si>
  <si>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</si>
  <si>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</si>
  <si>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</si>
  <si>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</si>
  <si>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</si>
  <si>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</si>
  <si>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</si>
  <si>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</si>
  <si>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</si>
  <si>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</si>
  <si>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</si>
  <si>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</si>
  <si>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</si>
  <si>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</si>
  <si>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</si>
  <si>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</si>
  <si>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</si>
  <si>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</si>
  <si>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</si>
  <si>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</si>
  <si>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</si>
  <si>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</si>
  <si>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</si>
  <si>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</si>
  <si>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</si>
  <si>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</si>
  <si>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</si>
  <si>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</si>
  <si>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</si>
  <si>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</si>
  <si>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</si>
  <si>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</si>
  <si>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</si>
  <si>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</si>
  <si>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</si>
  <si>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</si>
  <si>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</si>
  <si>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</si>
  <si>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</si>
  <si>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</si>
  <si>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</si>
  <si>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</si>
  <si>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</si>
  <si>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</si>
  <si>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</si>
  <si>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</si>
  <si>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</si>
  <si>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</si>
  <si>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</si>
  <si>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</si>
  <si>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</si>
  <si>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</si>
  <si>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</si>
  <si>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</si>
  <si>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</si>
  <si>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</si>
  <si>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</si>
  <si>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</si>
  <si>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</si>
  <si>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</si>
  <si>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</si>
  <si>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</si>
  <si>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</si>
  <si>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</si>
  <si>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</si>
  <si>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</si>
  <si>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</si>
  <si>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</si>
  <si>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</si>
  <si>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</si>
  <si>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</si>
  <si>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</si>
  <si>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</si>
  <si>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</si>
  <si>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</si>
  <si>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</si>
  <si>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</si>
  <si>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</si>
  <si>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</si>
  <si>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</si>
  <si>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</si>
  <si>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</si>
  <si>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</si>
  <si>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</si>
  <si>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</si>
  <si>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</si>
  <si>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</si>
  <si>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</si>
  <si>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</si>
  <si>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</si>
  <si>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</si>
  <si>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</si>
  <si>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</si>
  <si>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</si>
  <si>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</si>
  <si>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</si>
  <si>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</si>
  <si>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</si>
  <si>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</si>
  <si>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</si>
  <si>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</si>
  <si>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</si>
  <si>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</si>
  <si>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</si>
  <si>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</si>
  <si>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</si>
  <si>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</si>
  <si>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</si>
  <si>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</si>
  <si>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</si>
  <si>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</si>
  <si>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</si>
  <si>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</si>
  <si>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</si>
  <si>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</si>
  <si>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</si>
  <si>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</si>
  <si>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</si>
  <si>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</si>
  <si>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</si>
  <si>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</si>
  <si>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</si>
  <si>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</si>
  <si>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</si>
  <si>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</si>
  <si>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</si>
  <si>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</si>
  <si>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</si>
  <si>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</si>
  <si>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</si>
  <si>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</si>
  <si>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</si>
  <si>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</si>
  <si>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</si>
  <si>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</si>
  <si>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</si>
  <si>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</si>
  <si>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</si>
  <si>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</si>
  <si>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</si>
  <si>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</si>
  <si>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</si>
  <si>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</si>
  <si>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</si>
  <si>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</si>
  <si>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</si>
  <si>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</si>
  <si>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</si>
  <si>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</si>
  <si>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</si>
  <si>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</si>
  <si>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</si>
  <si>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</si>
  <si>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</si>
  <si>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</si>
  <si>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</si>
  <si>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</si>
  <si>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</si>
  <si>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</si>
  <si>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</si>
  <si>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</si>
  <si>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</si>
  <si>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</si>
  <si>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</si>
  <si>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</si>
  <si>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</si>
  <si>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</si>
  <si>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</si>
  <si>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</si>
  <si>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</si>
  <si>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</si>
  <si>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</si>
  <si>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</si>
  <si>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</si>
  <si>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</si>
  <si>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</si>
  <si>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</si>
  <si>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</si>
  <si>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</si>
  <si>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</si>
  <si>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</si>
  <si>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</si>
  <si>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</si>
  <si>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</si>
  <si>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</si>
  <si>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</si>
  <si>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</si>
  <si>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</si>
  <si>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</si>
  <si>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</si>
  <si>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</si>
  <si>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</si>
  <si>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</si>
  <si>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</si>
  <si>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</si>
  <si>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</si>
  <si>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</si>
  <si>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</si>
  <si>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</si>
  <si>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</si>
  <si>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</si>
  <si>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</si>
  <si>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</si>
  <si>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</si>
  <si>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</si>
  <si>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</si>
  <si>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</si>
  <si>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</si>
  <si>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</si>
  <si>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</si>
  <si>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</si>
  <si>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</si>
  <si>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</si>
  <si>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</si>
  <si>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</si>
  <si>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</si>
  <si>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</si>
  <si>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</si>
  <si>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</si>
  <si>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</si>
  <si>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</si>
  <si>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</si>
  <si>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</si>
  <si>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</si>
  <si>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</si>
  <si>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</si>
  <si>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</si>
  <si>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</si>
  <si>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</si>
  <si>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</si>
  <si>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</si>
  <si>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</si>
  <si>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</si>
  <si>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</si>
  <si>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</si>
  <si>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</si>
  <si>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</si>
  <si>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</si>
  <si>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</si>
  <si>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</si>
  <si>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</si>
  <si>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</si>
  <si>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</si>
  <si>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</si>
  <si>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</si>
  <si>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</si>
  <si>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</si>
  <si>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</si>
  <si>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</si>
  <si>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</si>
  <si>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</si>
  <si>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</si>
  <si>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</si>
  <si>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</si>
  <si>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</si>
  <si>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</si>
  <si>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</si>
  <si>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</si>
  <si>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</si>
  <si>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</si>
  <si>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</si>
  <si>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</si>
  <si>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</si>
  <si>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</si>
  <si>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</si>
  <si>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</si>
  <si>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</si>
  <si>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</si>
  <si>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</si>
  <si>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</si>
  <si>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</si>
  <si>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</si>
  <si>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</si>
  <si>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</si>
  <si>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</si>
  <si>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</si>
  <si>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</si>
  <si>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</si>
  <si>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</si>
  <si>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</si>
  <si>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</si>
  <si>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</si>
  <si>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</si>
  <si>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</si>
  <si>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</si>
  <si>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</si>
  <si>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</si>
  <si>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</si>
  <si>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</si>
  <si>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</si>
  <si>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</si>
  <si>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</si>
  <si>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</si>
  <si>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</si>
  <si>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</si>
  <si>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</si>
  <si>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</si>
  <si>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</si>
  <si>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</si>
  <si>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</si>
  <si>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</si>
  <si>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</si>
  <si>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</si>
  <si>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</si>
  <si>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</si>
  <si>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</si>
  <si>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</si>
  <si>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</si>
  <si>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</si>
  <si>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</si>
  <si>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</si>
  <si>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</si>
  <si>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</si>
  <si>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</si>
  <si>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</si>
  <si>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</si>
  <si>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</si>
  <si>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</si>
  <si>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</si>
  <si>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</si>
  <si>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</si>
  <si>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</si>
  <si>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</si>
  <si>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</si>
  <si>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</si>
  <si>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</si>
  <si>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</si>
  <si>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</si>
  <si>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</si>
  <si>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</si>
  <si>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</si>
  <si>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</si>
  <si>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</si>
  <si>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</si>
  <si>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</si>
  <si>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</si>
  <si>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</si>
  <si>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</si>
  <si>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</si>
  <si>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</si>
  <si>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</si>
  <si>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</si>
  <si>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</si>
  <si>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</si>
  <si>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</si>
  <si>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</si>
  <si>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</si>
  <si>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</si>
  <si>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</si>
  <si>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</si>
  <si>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</si>
  <si>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</si>
  <si>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</si>
  <si>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</si>
  <si>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</si>
  <si>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</si>
  <si>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</si>
  <si>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</si>
  <si>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</si>
  <si>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</si>
  <si>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</si>
  <si>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</si>
  <si>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</si>
  <si>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</si>
  <si>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</si>
  <si>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</si>
  <si>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</si>
  <si>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</si>
  <si>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</si>
  <si>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</si>
  <si>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</si>
  <si>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</si>
  <si>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</si>
  <si>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</si>
  <si>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</si>
  <si>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</si>
  <si>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</si>
  <si>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</si>
  <si>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</si>
  <si>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</si>
  <si>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</si>
  <si>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</si>
  <si>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</si>
  <si>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</si>
  <si>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</si>
  <si>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</si>
  <si>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</si>
  <si>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</si>
  <si>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</si>
  <si>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</si>
  <si>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</si>
  <si>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</si>
  <si>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</si>
  <si>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</si>
  <si>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</si>
  <si>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</si>
  <si>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</si>
  <si>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</si>
  <si>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</si>
  <si>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</si>
  <si>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</si>
  <si>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</si>
  <si>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</si>
  <si>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</si>
  <si>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</si>
  <si>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</si>
  <si>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</si>
  <si>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</si>
  <si>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</si>
  <si>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</si>
  <si>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</si>
  <si>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</si>
  <si>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</si>
  <si>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</si>
  <si>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</si>
  <si>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</si>
  <si>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</si>
  <si>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</si>
  <si>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</si>
  <si>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</si>
  <si>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</si>
  <si>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</si>
  <si>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</si>
  <si>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</si>
  <si>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</si>
  <si>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</si>
  <si>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</si>
  <si>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</si>
  <si>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</si>
  <si>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</si>
  <si>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</si>
  <si>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</si>
  <si>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</si>
  <si>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</si>
  <si>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</si>
  <si>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</si>
  <si>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</si>
  <si>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</si>
  <si>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</si>
  <si>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</si>
  <si>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</si>
  <si>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</si>
  <si>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</si>
  <si>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</si>
  <si>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</si>
  <si>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</si>
  <si>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</si>
  <si>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</si>
  <si>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</si>
  <si>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</si>
  <si>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</si>
  <si>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</si>
  <si>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</si>
  <si>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</si>
  <si>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</si>
  <si>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</si>
  <si>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</si>
  <si>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</si>
  <si>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</si>
  <si>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</si>
  <si>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</si>
  <si>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</si>
  <si>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</si>
  <si>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</si>
  <si>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</si>
  <si>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</si>
  <si>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</si>
  <si>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</si>
  <si>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</si>
  <si>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</si>
  <si>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</si>
  <si>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</si>
  <si>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</si>
  <si>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</si>
  <si>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</si>
  <si>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</si>
  <si>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</si>
  <si>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</si>
  <si>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</si>
  <si>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</si>
  <si>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</si>
  <si>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</si>
  <si>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</si>
  <si>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</si>
  <si>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</si>
  <si>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</si>
  <si>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</si>
  <si>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</si>
  <si>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</si>
  <si>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</si>
  <si>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</si>
  <si>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</si>
  <si>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</si>
  <si>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</si>
  <si>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</si>
  <si>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</si>
  <si>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</si>
  <si>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</si>
  <si>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</si>
  <si>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</si>
  <si>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</si>
  <si>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</si>
  <si>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</si>
  <si>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</si>
  <si>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</si>
  <si>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</si>
  <si>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</si>
  <si>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</si>
  <si>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</si>
  <si>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</si>
  <si>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</si>
  <si>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</si>
  <si>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</si>
  <si>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</si>
  <si>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</si>
  <si>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</si>
  <si>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</si>
  <si>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</si>
  <si>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</si>
  <si>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</si>
  <si>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</si>
  <si>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</si>
  <si>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</si>
  <si>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</si>
  <si>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</si>
  <si>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</si>
  <si>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</si>
  <si>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</si>
  <si>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</si>
  <si>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</si>
  <si>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</si>
  <si>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</si>
  <si>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</si>
  <si>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</si>
  <si>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</si>
  <si>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</si>
  <si>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</si>
  <si>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</si>
  <si>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</si>
  <si>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</si>
  <si>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</si>
  <si>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</si>
  <si>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</si>
  <si>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</si>
  <si>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</si>
  <si>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</si>
  <si>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</si>
  <si>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</si>
  <si>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</si>
  <si>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</si>
  <si>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</si>
  <si>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</si>
  <si>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</si>
  <si>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</si>
  <si>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</si>
  <si>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</si>
  <si>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</si>
  <si>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</si>
  <si>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</si>
  <si>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</si>
  <si>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</si>
  <si>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</si>
  <si>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</si>
  <si>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</si>
  <si>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</si>
  <si>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</si>
  <si>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</si>
  <si>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</si>
  <si>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</si>
  <si>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</si>
  <si>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</si>
  <si>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</si>
  <si>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</si>
  <si>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</si>
  <si>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</si>
  <si>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</si>
  <si>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</si>
  <si>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</si>
  <si>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</si>
  <si>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</si>
  <si>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</si>
  <si>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</si>
  <si>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</si>
  <si>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</si>
  <si>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</si>
  <si>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</si>
  <si>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</si>
  <si>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</si>
  <si>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</si>
  <si>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</si>
  <si>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</si>
  <si>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</si>
  <si>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</si>
  <si>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</si>
  <si>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</si>
  <si>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</si>
  <si>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</si>
  <si>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</si>
  <si>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</si>
  <si>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</si>
  <si>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</si>
  <si>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</si>
  <si>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</si>
  <si>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</si>
  <si>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</si>
  <si>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</si>
  <si>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</si>
  <si>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</si>
  <si>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</si>
  <si>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</si>
  <si>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</si>
  <si>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</si>
  <si>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</si>
  <si>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</si>
  <si>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</si>
  <si>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</si>
  <si>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</si>
  <si>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</si>
  <si>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</si>
  <si>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</si>
  <si>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</si>
  <si>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</si>
  <si>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</si>
  <si>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</si>
  <si>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</si>
  <si>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</si>
  <si>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</si>
  <si>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</si>
  <si>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</si>
  <si>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</si>
  <si>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</si>
  <si>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</si>
  <si>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</si>
  <si>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</si>
  <si>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</si>
  <si>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</si>
  <si>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</si>
  <si>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</si>
  <si>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</si>
  <si>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</si>
  <si>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</si>
  <si>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</si>
  <si>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</si>
  <si>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</si>
  <si>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</si>
  <si>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</si>
  <si>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</si>
  <si>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</si>
  <si>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</si>
  <si>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</si>
  <si>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</si>
  <si>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</si>
  <si>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</si>
  <si>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</si>
  <si>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</si>
  <si>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</si>
  <si>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</si>
  <si>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</si>
  <si>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</si>
  <si>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</si>
  <si>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</si>
  <si>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</si>
  <si>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</si>
  <si>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</si>
  <si>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</si>
  <si>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</si>
  <si>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</si>
  <si>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</si>
  <si>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</si>
  <si>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</si>
  <si>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</si>
  <si>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</si>
  <si>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</si>
  <si>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</si>
  <si>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</si>
  <si>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</si>
  <si>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</si>
  <si>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</si>
  <si>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</si>
  <si>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</si>
  <si>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</si>
  <si>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</si>
  <si>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</si>
  <si>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</si>
  <si>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</si>
  <si>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</si>
  <si>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</si>
  <si>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</si>
  <si>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</si>
  <si>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</si>
  <si>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</si>
  <si>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</si>
  <si>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</si>
  <si>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</si>
  <si>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</si>
  <si>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</si>
  <si>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</si>
  <si>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</si>
  <si>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</si>
  <si>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</si>
  <si>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</si>
  <si>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</si>
  <si>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</si>
  <si>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</si>
  <si>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</si>
  <si>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</si>
  <si>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</si>
  <si>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</si>
  <si>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</si>
  <si>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</si>
  <si>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</si>
  <si>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</si>
  <si>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</si>
  <si>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</si>
  <si>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</si>
  <si>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</si>
  <si>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</si>
  <si>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</si>
  <si>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</si>
  <si>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</si>
  <si>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</si>
  <si>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</si>
  <si>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</si>
  <si>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</si>
  <si>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</si>
  <si>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</si>
  <si>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</si>
  <si>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</si>
  <si>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</si>
  <si>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</si>
  <si>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</si>
  <si>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</si>
  <si>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</si>
  <si>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</si>
  <si>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</si>
  <si>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</si>
  <si>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</si>
  <si>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</si>
  <si>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</si>
  <si>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</si>
  <si>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</si>
  <si>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</si>
  <si>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</si>
  <si>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</si>
  <si>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</si>
  <si>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</si>
  <si>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</si>
  <si>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</si>
  <si>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</si>
  <si>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</si>
  <si>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</si>
  <si>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</si>
  <si>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</si>
  <si>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</si>
  <si>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</si>
  <si>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</si>
  <si>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</si>
  <si>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</si>
  <si>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</si>
  <si>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</si>
  <si>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</si>
  <si>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</si>
  <si>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</si>
  <si>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</si>
  <si>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</si>
  <si>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</si>
  <si>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</si>
  <si>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</si>
  <si>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</si>
  <si>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</si>
  <si>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</si>
  <si>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</si>
  <si>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</si>
  <si>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</si>
  <si>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</si>
  <si>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</si>
  <si>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</si>
  <si>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</si>
  <si>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</si>
  <si>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</si>
  <si>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</si>
  <si>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</si>
  <si>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</si>
  <si>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</si>
  <si>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</si>
  <si>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</si>
  <si>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</si>
  <si>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</si>
  <si>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</si>
  <si>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</si>
  <si>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</si>
  <si>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</si>
  <si>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</si>
  <si>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</si>
  <si>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</si>
  <si>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</si>
  <si>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</si>
  <si>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</si>
  <si>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</si>
  <si>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</si>
  <si>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</si>
  <si>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</si>
  <si>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</si>
  <si>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</si>
  <si>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</si>
  <si>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</si>
  <si>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</si>
  <si>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</si>
  <si>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</si>
  <si>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</si>
  <si>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</si>
  <si>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</si>
  <si>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</si>
  <si>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</si>
  <si>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</si>
  <si>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</si>
  <si>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</si>
  <si>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</si>
  <si>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</si>
  <si>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</si>
  <si>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</si>
  <si>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</si>
  <si>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</si>
  <si>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</si>
  <si>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</si>
  <si>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</si>
  <si>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</si>
  <si>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</si>
  <si>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</si>
  <si>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</si>
  <si>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</si>
  <si>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</si>
  <si>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</si>
  <si>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</si>
  <si>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</si>
  <si>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</si>
  <si>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</si>
  <si>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</si>
  <si>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</si>
  <si>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</si>
  <si>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</si>
  <si>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</si>
  <si>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</si>
  <si>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</si>
  <si>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</si>
  <si>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</si>
  <si>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</si>
  <si>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</si>
  <si>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</si>
  <si>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</si>
  <si>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</si>
  <si>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</si>
  <si>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</si>
  <si>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</si>
  <si>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</si>
  <si>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</si>
  <si>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</si>
  <si>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</si>
  <si>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</si>
  <si>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</si>
  <si>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</si>
  <si>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</si>
  <si>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</si>
  <si>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</si>
  <si>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</si>
  <si>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</si>
  <si>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</si>
  <si>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</si>
  <si>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</si>
  <si>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</si>
  <si>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</si>
  <si>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</si>
  <si>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</si>
  <si>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</si>
  <si>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</si>
  <si>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</si>
  <si>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</si>
  <si>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</si>
  <si>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</si>
  <si>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</si>
  <si>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</si>
  <si>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</si>
  <si>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</si>
  <si>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</si>
  <si>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</si>
  <si>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</si>
  <si>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</si>
  <si>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</si>
  <si>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</si>
  <si>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</si>
  <si>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</si>
  <si>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</si>
  <si>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</si>
  <si>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</si>
  <si>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</si>
  <si>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</si>
  <si>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</si>
  <si>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</si>
  <si>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</si>
  <si>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</si>
  <si>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</si>
  <si>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</si>
  <si>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</si>
  <si>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</si>
  <si>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</si>
  <si>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</si>
  <si>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</si>
  <si>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</si>
  <si>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</si>
  <si>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</si>
  <si>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</si>
  <si>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</si>
  <si>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</si>
  <si>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</si>
  <si>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</si>
  <si>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</si>
  <si>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</si>
  <si>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</si>
  <si>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</si>
  <si>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</si>
  <si>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</si>
  <si>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</si>
  <si>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</si>
  <si>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</si>
  <si>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</si>
  <si>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</si>
  <si>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</si>
  <si>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</si>
  <si>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</si>
  <si>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</si>
  <si>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</si>
  <si>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</si>
  <si>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</si>
  <si>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</si>
  <si>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</si>
  <si>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</si>
  <si>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</si>
  <si>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</si>
  <si>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</si>
  <si>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</si>
  <si>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</si>
  <si>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</si>
  <si>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</si>
  <si>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</si>
  <si>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</si>
  <si>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</si>
  <si>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</si>
  <si>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</si>
  <si>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</si>
  <si>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</si>
  <si>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</si>
  <si>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</si>
  <si>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</si>
  <si>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Az önkormányzat 2019. évi költségvetése</t>
  </si>
  <si>
    <t>Pályázatok (orvosi rendelő)</t>
  </si>
  <si>
    <t>Művelődési ház felújítása</t>
  </si>
  <si>
    <t>Hivatal belső felújítása</t>
  </si>
  <si>
    <t>Spotöltöző felújítása</t>
  </si>
  <si>
    <t>József A. u. felújítása</t>
  </si>
  <si>
    <t>Iskolai menza felújítása</t>
  </si>
  <si>
    <t>Számítógépvásárlás a könyvtár részére</t>
  </si>
  <si>
    <t>Rendezési terv módosítása</t>
  </si>
  <si>
    <t>saját bevételek 2022.</t>
  </si>
  <si>
    <t>melléklet a 2/2019. (II.27.) önkormányzati rendelethez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</si>
  <si>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</si>
  <si>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</si>
  <si>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</si>
  <si>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</si>
  <si>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</si>
  <si>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DBRHÖT, Bakony és Balaton KKK, KBTT, Bürkösréti)</t>
    </r>
  </si>
  <si>
    <t>Felhalmozási célú támogatások államháztartáson belülről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</si>
  <si>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pénzbeni hozzájárulás)</t>
    </r>
  </si>
  <si>
    <t>telek vásárlás</t>
  </si>
  <si>
    <t>Efop, Magyar Falu program eszközbeszerzés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</si>
</sst>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#########"/>
    <numFmt numFmtId="165" formatCode="0__"/>
    <numFmt numFmtId="166" formatCode="yyyy/mm/dd;@"/>
    <numFmt numFmtId="167" formatCode="#,##0\ &quot;Ft&quot;"/>
    <numFmt numFmtId="168" formatCode="0.0%"/>
  </numFmts>
  <fonts count="4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6" fillId="0" borderId="0"/>
    <xf numFmtId="0" fontId="45" fillId="0" borderId="0"/>
    <xf numFmtId="0" fontId="44" fillId="0" borderId="0"/>
  </cellStyleXfs>
  <cellXfs count="193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justify"/>
    </xf>
    <xf numFmtId="0" fontId="33" fillId="0" borderId="4" xfId="0" applyFont="1" applyBorder="1" applyAlignment="1">
      <alignment horizontal="justify"/>
    </xf>
    <xf numFmtId="0" fontId="34" fillId="0" borderId="4" xfId="0" applyFont="1" applyBorder="1" applyAlignment="1">
      <alignment horizontal="justify"/>
    </xf>
    <xf numFmtId="167" fontId="33" fillId="0" borderId="4" xfId="0" applyNumberFormat="1" applyFont="1" applyBorder="1" applyAlignment="1">
      <alignment horizontal="right"/>
    </xf>
    <xf numFmtId="167" fontId="34" fillId="0" borderId="4" xfId="0" applyNumberFormat="1" applyFont="1" applyBorder="1" applyAlignment="1">
      <alignment horizontal="right"/>
    </xf>
    <xf numFmtId="0" fontId="34" fillId="0" borderId="0" xfId="0" applyFont="1"/>
    <xf numFmtId="167" fontId="34" fillId="0" borderId="0" xfId="0" applyNumberFormat="1" applyFont="1"/>
    <xf numFmtId="167" fontId="34" fillId="0" borderId="4" xfId="0" applyNumberFormat="1" applyFont="1" applyBorder="1"/>
    <xf numFmtId="0" fontId="34" fillId="0" borderId="0" xfId="0" applyFont="1" applyBorder="1" applyAlignment="1">
      <alignment horizontal="justify"/>
    </xf>
    <xf numFmtId="167" fontId="34" fillId="0" borderId="0" xfId="0" applyNumberFormat="1" applyFont="1" applyBorder="1"/>
    <xf numFmtId="0" fontId="35" fillId="0" borderId="0" xfId="0" applyFont="1"/>
    <xf numFmtId="3" fontId="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justify"/>
    </xf>
    <xf numFmtId="0" fontId="39" fillId="0" borderId="0" xfId="0" applyFont="1" applyAlignment="1">
      <alignment horizontal="justify"/>
    </xf>
    <xf numFmtId="0" fontId="38" fillId="0" borderId="0" xfId="0" applyFont="1" applyAlignment="1">
      <alignment horizontal="justify"/>
    </xf>
    <xf numFmtId="0" fontId="41" fillId="0" borderId="0" xfId="0" applyFont="1"/>
    <xf numFmtId="0" fontId="42" fillId="0" borderId="4" xfId="0" applyFont="1" applyBorder="1"/>
    <xf numFmtId="0" fontId="21" fillId="0" borderId="4" xfId="0" applyFont="1" applyFill="1" applyBorder="1" applyAlignment="1">
      <alignment vertical="center"/>
    </xf>
    <xf numFmtId="0" fontId="43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40" fillId="0" borderId="4" xfId="0" applyFont="1" applyBorder="1" applyAlignment="1">
      <alignment wrapText="1"/>
    </xf>
    <xf numFmtId="0" fontId="41" fillId="0" borderId="4" xfId="0" applyFont="1" applyBorder="1" applyAlignment="1">
      <alignment wrapText="1"/>
    </xf>
    <xf numFmtId="3" fontId="46" fillId="0" borderId="0" xfId="5" applyNumberFormat="1" applyFont="1" applyFill="1" applyProtection="1">
      <protection locked="0"/>
    </xf>
    <xf numFmtId="3" fontId="45" fillId="0" borderId="0" xfId="5" applyNumberFormat="1" applyFill="1" applyProtection="1">
      <protection locked="0"/>
    </xf>
    <xf numFmtId="0" fontId="44" fillId="0" borderId="0" xfId="6"/>
    <xf numFmtId="168" fontId="44" fillId="0" borderId="0" xfId="6" applyNumberFormat="1"/>
    <xf numFmtId="0" fontId="1" fillId="0" borderId="0" xfId="6" applyFont="1"/>
    <xf numFmtId="166" fontId="44" fillId="0" borderId="0" xfId="6" applyNumberFormat="1" applyFont="1" applyAlignment="1">
      <alignment horizontal="center"/>
    </xf>
    <xf numFmtId="0" fontId="44" fillId="0" borderId="0" xfId="6" applyFont="1" applyAlignment="1">
      <alignment horizontal="center"/>
    </xf>
    <xf numFmtId="0" fontId="1" fillId="0" borderId="0" xfId="6" applyFont="1" applyBorder="1"/>
    <xf numFmtId="0" fontId="44" fillId="0" borderId="0" xfId="6" applyBorder="1"/>
    <xf numFmtId="3" fontId="44" fillId="0" borderId="0" xfId="6" applyNumberFormat="1" applyBorder="1"/>
    <xf numFmtId="0" fontId="44" fillId="0" borderId="0" xfId="6" applyFont="1" applyAlignment="1">
      <alignment horizontal="left"/>
    </xf>
    <xf numFmtId="3" fontId="44" fillId="0" borderId="0" xfId="6" applyNumberFormat="1" applyBorder="1" applyAlignment="1">
      <alignment horizontal="right"/>
    </xf>
    <xf numFmtId="0" fontId="44" fillId="0" borderId="5" xfId="6" applyBorder="1"/>
    <xf numFmtId="3" fontId="44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4" fillId="0" borderId="0" xfId="6" applyFont="1" applyFill="1" applyBorder="1"/>
    <xf numFmtId="3" fontId="44" fillId="0" borderId="0" xfId="6" applyNumberFormat="1"/>
    <xf numFmtId="0" fontId="44" fillId="0" borderId="0" xfId="6" applyFill="1" applyBorder="1"/>
    <xf numFmtId="3" fontId="44" fillId="0" borderId="0" xfId="6" applyNumberFormat="1" applyFont="1" applyBorder="1"/>
    <xf numFmtId="0" fontId="44" fillId="0" borderId="0" xfId="6" applyFont="1"/>
    <xf numFmtId="9" fontId="44" fillId="0" borderId="0" xfId="6" applyNumberFormat="1"/>
    <xf numFmtId="0" fontId="44" fillId="0" borderId="5" xfId="6" applyFont="1" applyBorder="1"/>
    <xf numFmtId="9" fontId="44" fillId="0" borderId="5" xfId="6" applyNumberFormat="1" applyBorder="1"/>
    <xf numFmtId="3" fontId="1" fillId="0" borderId="0" xfId="6" applyNumberFormat="1" applyFont="1"/>
    <xf numFmtId="0" fontId="44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76" t="s">
        <v>749</v>
      </c>
      <c r="B1" s="177"/>
      <c r="C1" s="177"/>
      <c r="D1" s="178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609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29" t="s">
        <v>750</v>
      </c>
      <c r="D7" s="16" t="s">
        <v>751</v>
      </c>
    </row>
    <row r="8" spans="1:5" x14ac:dyDescent="0.25">
      <c r="A8" s="15"/>
      <c r="B8" s="107" t="s">
        <v>634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631</v>
      </c>
      <c r="C9" s="30">
        <v>2689380</v>
      </c>
      <c r="D9" s="30">
        <v>2689380</v>
      </c>
    </row>
    <row r="10" spans="1:5" x14ac:dyDescent="0.25">
      <c r="A10" s="17"/>
      <c r="B10" s="18" t="s">
        <v>632</v>
      </c>
      <c r="C10" s="30">
        <v>2848000</v>
      </c>
      <c r="D10" s="30">
        <v>2848000</v>
      </c>
    </row>
    <row r="11" spans="1:5" x14ac:dyDescent="0.25">
      <c r="A11" s="17"/>
      <c r="B11" s="18" t="s">
        <v>682</v>
      </c>
      <c r="C11" s="30">
        <v>102600</v>
      </c>
      <c r="D11" s="30">
        <v>0</v>
      </c>
    </row>
    <row r="12" spans="1:5" x14ac:dyDescent="0.25">
      <c r="A12" s="17"/>
      <c r="B12" s="18" t="s">
        <v>633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752</v>
      </c>
      <c r="C15" s="30">
        <v>19642</v>
      </c>
      <c r="D15" s="30"/>
    </row>
    <row r="16" spans="1:5" x14ac:dyDescent="0.25">
      <c r="A16" s="17"/>
      <c r="B16" s="27" t="s">
        <v>683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635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636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684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637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638</v>
      </c>
      <c r="C23" s="30">
        <v>2936000</v>
      </c>
      <c r="D23" s="30">
        <v>5433000</v>
      </c>
    </row>
    <row r="24" spans="1:4" x14ac:dyDescent="0.25">
      <c r="A24" s="17"/>
      <c r="B24" s="27" t="s">
        <v>639</v>
      </c>
      <c r="C24" s="30">
        <v>1439360</v>
      </c>
      <c r="D24" s="30">
        <v>1384000</v>
      </c>
    </row>
    <row r="25" spans="1:4" x14ac:dyDescent="0.25">
      <c r="A25" s="17"/>
      <c r="B25" s="27" t="s">
        <v>640</v>
      </c>
      <c r="C25" s="30"/>
      <c r="D25" s="30"/>
    </row>
    <row r="26" spans="1:4" x14ac:dyDescent="0.25">
      <c r="A26" s="17"/>
      <c r="B26" s="27" t="s">
        <v>756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755</v>
      </c>
      <c r="C27" s="30">
        <v>8084292</v>
      </c>
      <c r="D27" s="30">
        <v>9652386</v>
      </c>
    </row>
    <row r="28" spans="1:4" x14ac:dyDescent="0.25">
      <c r="A28" s="17"/>
      <c r="B28" s="27" t="s">
        <v>757</v>
      </c>
      <c r="C28" s="30">
        <v>2168</v>
      </c>
      <c r="D28" s="30">
        <v>94050</v>
      </c>
    </row>
    <row r="29" spans="1:4" x14ac:dyDescent="0.25">
      <c r="A29" s="17"/>
      <c r="B29" s="27" t="s">
        <v>753</v>
      </c>
      <c r="C29" s="30">
        <v>2095100</v>
      </c>
      <c r="D29" s="30">
        <v>5986000</v>
      </c>
    </row>
    <row r="30" spans="1:4" x14ac:dyDescent="0.25">
      <c r="A30" s="17"/>
      <c r="B30" s="27" t="s">
        <v>754</v>
      </c>
      <c r="C30" s="30">
        <v>439000</v>
      </c>
      <c r="D30" s="30">
        <v>346000</v>
      </c>
    </row>
    <row r="31" spans="1:4" x14ac:dyDescent="0.25">
      <c r="A31" s="17"/>
      <c r="B31" s="108" t="s">
        <v>641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647</v>
      </c>
      <c r="B33" s="109"/>
      <c r="C33" s="22"/>
      <c r="D33" s="22"/>
    </row>
    <row r="34" spans="1:4" x14ac:dyDescent="0.25">
      <c r="A34" s="17"/>
      <c r="B34" s="18" t="s">
        <v>642</v>
      </c>
      <c r="C34" s="30">
        <f>'Fõkönyvi kivonat'!D313</f>
        <v>18635300</v>
      </c>
      <c r="D34" s="172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685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643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644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645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1927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646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426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1938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653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44" customWidth="1"/>
    <col min="2" max="2" width="11.7109375" style="144" customWidth="1"/>
    <col min="3" max="3" width="12.5703125" style="144" customWidth="1"/>
    <col min="4" max="4" width="12.42578125" style="144" customWidth="1"/>
    <col min="5" max="5" width="14.5703125" style="144" customWidth="1"/>
    <col min="6" max="16384" width="9.28515625" style="144"/>
  </cols>
  <sheetData>
    <row r="1" spans="1:5" ht="15.75" x14ac:dyDescent="0.25">
      <c r="A1" s="179" t="s">
        <v>1913</v>
      </c>
      <c r="B1" s="179"/>
      <c r="C1" s="179"/>
      <c r="D1" s="179"/>
    </row>
    <row r="3" spans="1:5" x14ac:dyDescent="0.25">
      <c r="A3" s="144" t="s">
        <v>630</v>
      </c>
      <c r="B3" s="145">
        <v>0.19500000000000001</v>
      </c>
      <c r="C3" s="145">
        <v>0.19500000000000001</v>
      </c>
    </row>
    <row r="5" spans="1:5" x14ac:dyDescent="0.25">
      <c r="A5" s="146" t="s">
        <v>629</v>
      </c>
      <c r="B5" s="147" t="s">
        <v>1914</v>
      </c>
      <c r="C5" s="148" t="s">
        <v>1915</v>
      </c>
      <c r="D5" s="148" t="s">
        <v>1916</v>
      </c>
    </row>
    <row r="6" spans="1:5" x14ac:dyDescent="0.25">
      <c r="A6" s="149"/>
      <c r="B6" s="150"/>
      <c r="C6" s="150"/>
    </row>
    <row r="7" spans="1:5" x14ac:dyDescent="0.25">
      <c r="A7" s="150" t="s">
        <v>628</v>
      </c>
      <c r="B7" s="151">
        <v>212541</v>
      </c>
      <c r="C7" s="151">
        <v>219200</v>
      </c>
      <c r="D7" s="151">
        <f>B7+(C7*11)</f>
        <v>2623741</v>
      </c>
      <c r="E7" s="152" t="s">
        <v>662</v>
      </c>
    </row>
    <row r="8" spans="1:5" x14ac:dyDescent="0.25">
      <c r="A8" s="150" t="s">
        <v>627</v>
      </c>
      <c r="B8" s="151">
        <v>247964</v>
      </c>
      <c r="C8" s="151">
        <v>255800</v>
      </c>
      <c r="D8" s="151">
        <f t="shared" ref="D8:D20" si="0">B8+(C8*11)</f>
        <v>3061764</v>
      </c>
      <c r="E8" s="152" t="s">
        <v>663</v>
      </c>
    </row>
    <row r="9" spans="1:5" x14ac:dyDescent="0.25">
      <c r="A9" s="150" t="s">
        <v>686</v>
      </c>
      <c r="B9" s="151">
        <v>198550</v>
      </c>
      <c r="C9" s="151">
        <v>214500</v>
      </c>
      <c r="D9" s="151">
        <f t="shared" si="0"/>
        <v>2558050</v>
      </c>
      <c r="E9" s="152" t="s">
        <v>664</v>
      </c>
    </row>
    <row r="10" spans="1:5" x14ac:dyDescent="0.25">
      <c r="A10" s="150" t="s">
        <v>626</v>
      </c>
      <c r="B10" s="151">
        <v>400747</v>
      </c>
      <c r="C10" s="151">
        <v>411000</v>
      </c>
      <c r="D10" s="151">
        <f t="shared" si="0"/>
        <v>4921747</v>
      </c>
      <c r="E10" s="152" t="s">
        <v>665</v>
      </c>
    </row>
    <row r="11" spans="1:5" x14ac:dyDescent="0.25">
      <c r="A11" s="150" t="s">
        <v>625</v>
      </c>
      <c r="B11" s="151">
        <v>198002</v>
      </c>
      <c r="C11" s="151">
        <v>245839</v>
      </c>
      <c r="D11" s="151">
        <f t="shared" si="0"/>
        <v>2902231</v>
      </c>
      <c r="E11" s="152" t="s">
        <v>666</v>
      </c>
    </row>
    <row r="12" spans="1:5" x14ac:dyDescent="0.25">
      <c r="A12" s="150" t="s">
        <v>624</v>
      </c>
      <c r="B12" s="153">
        <v>198550</v>
      </c>
      <c r="C12" s="153">
        <v>214500</v>
      </c>
      <c r="D12" s="151">
        <f t="shared" si="0"/>
        <v>2558050</v>
      </c>
      <c r="E12" s="152" t="s">
        <v>667</v>
      </c>
    </row>
    <row r="13" spans="1:5" x14ac:dyDescent="0.25">
      <c r="A13" s="150" t="s">
        <v>687</v>
      </c>
      <c r="B13" s="153">
        <v>327700</v>
      </c>
      <c r="C13" s="153">
        <v>365121</v>
      </c>
      <c r="D13" s="151">
        <f t="shared" si="0"/>
        <v>4344031</v>
      </c>
      <c r="E13" s="152" t="s">
        <v>668</v>
      </c>
    </row>
    <row r="14" spans="1:5" x14ac:dyDescent="0.25">
      <c r="A14" s="150" t="s">
        <v>688</v>
      </c>
      <c r="B14" s="153">
        <v>310000</v>
      </c>
      <c r="C14" s="153">
        <v>319700</v>
      </c>
      <c r="D14" s="151">
        <f t="shared" si="0"/>
        <v>3826700</v>
      </c>
      <c r="E14" s="152" t="s">
        <v>669</v>
      </c>
    </row>
    <row r="15" spans="1:5" x14ac:dyDescent="0.25">
      <c r="A15" s="150" t="s">
        <v>623</v>
      </c>
      <c r="B15" s="151">
        <v>180500</v>
      </c>
      <c r="C15" s="151">
        <v>214500</v>
      </c>
      <c r="D15" s="151">
        <f t="shared" si="0"/>
        <v>2540000</v>
      </c>
      <c r="E15" s="152" t="s">
        <v>670</v>
      </c>
    </row>
    <row r="16" spans="1:5" x14ac:dyDescent="0.25">
      <c r="A16" s="150" t="s">
        <v>622</v>
      </c>
      <c r="B16" s="151">
        <v>148000</v>
      </c>
      <c r="C16" s="151">
        <v>165000</v>
      </c>
      <c r="D16" s="151">
        <f t="shared" si="0"/>
        <v>1963000</v>
      </c>
      <c r="E16" s="152" t="s">
        <v>671</v>
      </c>
    </row>
    <row r="17" spans="1:5" x14ac:dyDescent="0.25">
      <c r="A17" s="150" t="s">
        <v>621</v>
      </c>
      <c r="B17" s="151">
        <v>160000</v>
      </c>
      <c r="C17" s="151">
        <v>180000</v>
      </c>
      <c r="D17" s="151">
        <f t="shared" si="0"/>
        <v>2140000</v>
      </c>
      <c r="E17" s="152" t="s">
        <v>745</v>
      </c>
    </row>
    <row r="18" spans="1:5" x14ac:dyDescent="0.25">
      <c r="A18" s="150" t="s">
        <v>620</v>
      </c>
      <c r="B18" s="151">
        <v>180500</v>
      </c>
      <c r="C18" s="151">
        <v>195000</v>
      </c>
      <c r="D18" s="151">
        <f t="shared" si="0"/>
        <v>2325500</v>
      </c>
      <c r="E18" s="152" t="s">
        <v>748</v>
      </c>
    </row>
    <row r="19" spans="1:5" x14ac:dyDescent="0.25">
      <c r="A19" s="150" t="s">
        <v>1917</v>
      </c>
      <c r="B19" s="151">
        <v>240000</v>
      </c>
      <c r="C19" s="151">
        <v>240000</v>
      </c>
      <c r="D19" s="151">
        <f t="shared" si="0"/>
        <v>2880000</v>
      </c>
      <c r="E19" s="152" t="s">
        <v>1918</v>
      </c>
    </row>
    <row r="20" spans="1:5" x14ac:dyDescent="0.25">
      <c r="A20" s="154" t="s">
        <v>1919</v>
      </c>
      <c r="B20" s="155">
        <v>149000</v>
      </c>
      <c r="C20" s="155">
        <v>149000</v>
      </c>
      <c r="D20" s="155">
        <f t="shared" si="0"/>
        <v>1788000</v>
      </c>
      <c r="E20" s="152" t="s">
        <v>1920</v>
      </c>
    </row>
    <row r="21" spans="1:5" x14ac:dyDescent="0.25">
      <c r="A21" s="156" t="s">
        <v>9</v>
      </c>
      <c r="B21" s="157">
        <f>SUM(B7:B20)</f>
        <v>3152054</v>
      </c>
      <c r="C21" s="157">
        <f>SUM(C7:C20)</f>
        <v>3389160</v>
      </c>
      <c r="D21" s="157">
        <f>SUM(D7:D18)</f>
        <v>35764814</v>
      </c>
    </row>
    <row r="22" spans="1:5" x14ac:dyDescent="0.25">
      <c r="A22" s="156"/>
      <c r="B22" s="157"/>
      <c r="C22" s="157"/>
      <c r="D22" s="157"/>
    </row>
    <row r="23" spans="1:5" x14ac:dyDescent="0.25">
      <c r="A23" s="158" t="s">
        <v>610</v>
      </c>
      <c r="B23" s="159"/>
      <c r="C23" s="159"/>
      <c r="D23" s="157">
        <f>D21*C3</f>
        <v>6974138.7300000004</v>
      </c>
    </row>
    <row r="24" spans="1:5" x14ac:dyDescent="0.25">
      <c r="A24" s="156"/>
      <c r="B24" s="157"/>
      <c r="C24" s="157"/>
      <c r="D24" s="157"/>
    </row>
    <row r="25" spans="1:5" x14ac:dyDescent="0.25">
      <c r="A25" s="158" t="s">
        <v>1921</v>
      </c>
      <c r="B25" s="151"/>
      <c r="C25" s="151">
        <v>10000</v>
      </c>
      <c r="D25" s="157">
        <f>C25*12*14</f>
        <v>1680000</v>
      </c>
    </row>
    <row r="26" spans="1:5" x14ac:dyDescent="0.25">
      <c r="A26" s="160"/>
      <c r="B26" s="151"/>
      <c r="C26" s="151"/>
      <c r="D26" s="161"/>
    </row>
    <row r="27" spans="1:5" x14ac:dyDescent="0.25">
      <c r="A27" s="162" t="s">
        <v>612</v>
      </c>
      <c r="B27" s="163">
        <v>0.14000000000000001</v>
      </c>
      <c r="D27" s="159">
        <f>D25*1.18*B27</f>
        <v>277536</v>
      </c>
    </row>
    <row r="28" spans="1:5" x14ac:dyDescent="0.25">
      <c r="A28" s="164" t="s">
        <v>611</v>
      </c>
      <c r="B28" s="165">
        <v>0.15</v>
      </c>
      <c r="C28" s="154"/>
      <c r="D28" s="155">
        <f>D25*1.18*B28</f>
        <v>297360</v>
      </c>
    </row>
    <row r="29" spans="1:5" x14ac:dyDescent="0.25">
      <c r="A29" s="162"/>
      <c r="B29" s="163"/>
      <c r="D29" s="166">
        <f>SUM(D25:D28)</f>
        <v>2254896</v>
      </c>
    </row>
    <row r="30" spans="1:5" x14ac:dyDescent="0.25">
      <c r="A30" s="156"/>
      <c r="B30" s="159"/>
      <c r="C30" s="159"/>
      <c r="D30" s="157"/>
    </row>
    <row r="31" spans="1:5" x14ac:dyDescent="0.25">
      <c r="A31" s="156" t="s">
        <v>619</v>
      </c>
      <c r="B31" s="159"/>
      <c r="C31" s="159"/>
      <c r="D31" s="157"/>
    </row>
    <row r="32" spans="1:5" x14ac:dyDescent="0.25">
      <c r="A32" s="146"/>
    </row>
    <row r="33" spans="1:6" x14ac:dyDescent="0.25">
      <c r="A33" s="150" t="s">
        <v>618</v>
      </c>
      <c r="B33" s="151">
        <v>398900</v>
      </c>
      <c r="C33" s="151">
        <v>398900</v>
      </c>
      <c r="D33" s="151">
        <f>B33+C33*11</f>
        <v>4786800</v>
      </c>
    </row>
    <row r="34" spans="1:6" x14ac:dyDescent="0.25">
      <c r="A34" s="150" t="s">
        <v>616</v>
      </c>
      <c r="B34" s="151">
        <v>138000</v>
      </c>
      <c r="C34" s="151">
        <v>149000</v>
      </c>
      <c r="D34" s="151">
        <f t="shared" ref="D34:D37" si="1">B34+C34*11</f>
        <v>1777000</v>
      </c>
    </row>
    <row r="35" spans="1:6" x14ac:dyDescent="0.25">
      <c r="A35" s="150" t="s">
        <v>615</v>
      </c>
      <c r="B35" s="151">
        <v>285495</v>
      </c>
      <c r="C35" s="151">
        <v>299995</v>
      </c>
      <c r="D35" s="151">
        <f t="shared" si="1"/>
        <v>3585440</v>
      </c>
    </row>
    <row r="36" spans="1:6" x14ac:dyDescent="0.25">
      <c r="A36" s="170" t="s">
        <v>1924</v>
      </c>
      <c r="B36" s="151"/>
      <c r="C36" s="151"/>
      <c r="D36" s="151">
        <v>2510460</v>
      </c>
    </row>
    <row r="37" spans="1:6" x14ac:dyDescent="0.25">
      <c r="A37" s="150" t="s">
        <v>614</v>
      </c>
      <c r="B37" s="151">
        <v>212000</v>
      </c>
      <c r="C37" s="151">
        <v>226500</v>
      </c>
      <c r="D37" s="151">
        <f t="shared" si="1"/>
        <v>2703500</v>
      </c>
    </row>
    <row r="38" spans="1:6" x14ac:dyDescent="0.25">
      <c r="A38" s="164" t="s">
        <v>617</v>
      </c>
      <c r="B38" s="155">
        <v>34000</v>
      </c>
      <c r="C38" s="155">
        <v>34000</v>
      </c>
      <c r="D38" s="155">
        <f>B38+C38*11</f>
        <v>408000</v>
      </c>
    </row>
    <row r="39" spans="1:6" x14ac:dyDescent="0.25">
      <c r="A39" s="167"/>
      <c r="B39" s="157">
        <f>SUM(B33:B38)</f>
        <v>1068395</v>
      </c>
      <c r="C39" s="157">
        <f>SUM(C33:C38)</f>
        <v>1108395</v>
      </c>
      <c r="D39" s="157">
        <f>SUM(D33:D38)</f>
        <v>15771200</v>
      </c>
    </row>
    <row r="40" spans="1:6" x14ac:dyDescent="0.25">
      <c r="A40" s="167"/>
      <c r="B40" s="151"/>
      <c r="C40" s="151"/>
      <c r="D40" s="151"/>
    </row>
    <row r="41" spans="1:6" x14ac:dyDescent="0.25">
      <c r="A41" s="158" t="s">
        <v>610</v>
      </c>
      <c r="B41" s="159"/>
      <c r="C41" s="159"/>
      <c r="D41" s="157">
        <f>D39*C3</f>
        <v>3075384</v>
      </c>
    </row>
    <row r="42" spans="1:6" x14ac:dyDescent="0.25">
      <c r="A42" s="150"/>
      <c r="B42" s="151"/>
      <c r="C42" s="151"/>
      <c r="D42" s="157"/>
    </row>
    <row r="43" spans="1:6" x14ac:dyDescent="0.25">
      <c r="A43" s="160" t="s">
        <v>613</v>
      </c>
      <c r="B43" s="151"/>
      <c r="C43" s="151">
        <v>148700</v>
      </c>
      <c r="D43" s="157">
        <f>C43*5</f>
        <v>743500</v>
      </c>
      <c r="F43" s="159"/>
    </row>
    <row r="44" spans="1:6" x14ac:dyDescent="0.25">
      <c r="A44" s="160"/>
      <c r="B44" s="151"/>
      <c r="C44" s="151"/>
      <c r="D44" s="161"/>
    </row>
    <row r="45" spans="1:6" x14ac:dyDescent="0.25">
      <c r="A45" s="171" t="s">
        <v>1925</v>
      </c>
      <c r="B45" s="145">
        <v>0.19500000000000001</v>
      </c>
      <c r="D45" s="159">
        <f>D43*B45</f>
        <v>144982.5</v>
      </c>
    </row>
    <row r="46" spans="1:6" x14ac:dyDescent="0.25">
      <c r="A46" s="164" t="s">
        <v>611</v>
      </c>
      <c r="B46" s="165">
        <v>0.15</v>
      </c>
      <c r="C46" s="154"/>
      <c r="D46" s="155">
        <f>D43*B46</f>
        <v>111525</v>
      </c>
    </row>
    <row r="47" spans="1:6" x14ac:dyDescent="0.25">
      <c r="A47" s="162"/>
      <c r="B47" s="163"/>
      <c r="D47" s="166">
        <f>SUM(D45:D46)</f>
        <v>256507.5</v>
      </c>
    </row>
    <row r="49" spans="1:4" x14ac:dyDescent="0.25">
      <c r="A49" s="156" t="s">
        <v>659</v>
      </c>
      <c r="B49" s="151"/>
      <c r="C49" s="151"/>
      <c r="D49" s="151"/>
    </row>
    <row r="50" spans="1:4" x14ac:dyDescent="0.25">
      <c r="A50" s="150" t="s">
        <v>660</v>
      </c>
      <c r="B50" s="151">
        <v>30000</v>
      </c>
      <c r="C50" s="151">
        <v>34000</v>
      </c>
      <c r="D50" s="157">
        <f>B50+C50*11</f>
        <v>404000</v>
      </c>
    </row>
    <row r="51" spans="1:4" x14ac:dyDescent="0.25">
      <c r="A51" s="150"/>
      <c r="B51" s="151"/>
      <c r="C51" s="151"/>
      <c r="D51" s="151"/>
    </row>
    <row r="52" spans="1:4" x14ac:dyDescent="0.25">
      <c r="A52" s="158" t="s">
        <v>610</v>
      </c>
      <c r="B52" s="159"/>
      <c r="C52" s="159"/>
      <c r="D52" s="157">
        <f>D50*C3</f>
        <v>78780</v>
      </c>
    </row>
    <row r="54" spans="1:4" x14ac:dyDescent="0.25">
      <c r="A54" s="156" t="s">
        <v>661</v>
      </c>
    </row>
    <row r="55" spans="1:4" x14ac:dyDescent="0.25">
      <c r="A55" s="158" t="s">
        <v>1922</v>
      </c>
      <c r="B55" s="151"/>
      <c r="C55" s="151">
        <v>60000</v>
      </c>
      <c r="D55" s="157">
        <v>60000</v>
      </c>
    </row>
    <row r="56" spans="1:4" x14ac:dyDescent="0.25">
      <c r="A56" s="158" t="s">
        <v>1923</v>
      </c>
      <c r="B56" s="151">
        <v>20000</v>
      </c>
      <c r="C56" s="151">
        <v>20000</v>
      </c>
      <c r="D56" s="157">
        <f t="shared" ref="D56" si="2">B56+C56*11</f>
        <v>240000</v>
      </c>
    </row>
    <row r="57" spans="1:4" x14ac:dyDescent="0.25">
      <c r="A57" s="158"/>
      <c r="B57" s="151"/>
      <c r="C57" s="151"/>
      <c r="D57" s="168"/>
    </row>
    <row r="58" spans="1:4" x14ac:dyDescent="0.25">
      <c r="A58" s="158" t="s">
        <v>610</v>
      </c>
      <c r="B58" s="159"/>
      <c r="C58" s="159"/>
      <c r="D58" s="157">
        <f>(D55+D56)*C3</f>
        <v>58500</v>
      </c>
    </row>
    <row r="59" spans="1:4" x14ac:dyDescent="0.25">
      <c r="A59" s="150"/>
      <c r="B59" s="151"/>
      <c r="C59" s="151"/>
      <c r="D59" s="157"/>
    </row>
    <row r="61" spans="1:4" x14ac:dyDescent="0.25">
      <c r="A61" s="146" t="s">
        <v>689</v>
      </c>
    </row>
    <row r="62" spans="1:4" x14ac:dyDescent="0.25">
      <c r="A62" s="146"/>
    </row>
    <row r="63" spans="1:4" x14ac:dyDescent="0.25">
      <c r="A63" s="144" t="s">
        <v>690</v>
      </c>
      <c r="B63" s="159">
        <v>216600</v>
      </c>
      <c r="C63" s="159">
        <v>154000</v>
      </c>
      <c r="D63" s="157">
        <f>B63+C63*11</f>
        <v>1910600</v>
      </c>
    </row>
    <row r="64" spans="1:4" x14ac:dyDescent="0.25">
      <c r="A64" s="144" t="s">
        <v>691</v>
      </c>
      <c r="B64" s="159">
        <v>216600</v>
      </c>
      <c r="C64" s="159">
        <v>234000</v>
      </c>
      <c r="D64" s="157">
        <f t="shared" ref="D64:D66" si="3">B64+C64*11</f>
        <v>2790600</v>
      </c>
    </row>
    <row r="65" spans="1:4" x14ac:dyDescent="0.25">
      <c r="A65" s="144" t="s">
        <v>692</v>
      </c>
      <c r="B65" s="159">
        <v>216600</v>
      </c>
      <c r="C65" s="159">
        <v>234000</v>
      </c>
      <c r="D65" s="157">
        <f t="shared" si="3"/>
        <v>2790600</v>
      </c>
    </row>
    <row r="66" spans="1:4" x14ac:dyDescent="0.25">
      <c r="A66" s="162" t="s">
        <v>1902</v>
      </c>
      <c r="B66" s="159">
        <v>216600</v>
      </c>
      <c r="C66" s="159">
        <v>234000</v>
      </c>
      <c r="D66" s="157">
        <f t="shared" si="3"/>
        <v>2790600</v>
      </c>
    </row>
    <row r="67" spans="1:4" x14ac:dyDescent="0.25">
      <c r="A67" s="154" t="s">
        <v>693</v>
      </c>
      <c r="B67" s="155">
        <v>50000</v>
      </c>
      <c r="C67" s="155">
        <v>50000</v>
      </c>
      <c r="D67" s="169">
        <f>B67+C67*5</f>
        <v>300000</v>
      </c>
    </row>
    <row r="68" spans="1:4" x14ac:dyDescent="0.25">
      <c r="B68" s="166">
        <f>SUM(B63:B67)</f>
        <v>916400</v>
      </c>
      <c r="C68" s="166">
        <f t="shared" ref="C68:D68" si="4">SUM(C63:C67)</f>
        <v>906000</v>
      </c>
      <c r="D68" s="166">
        <f t="shared" si="4"/>
        <v>10582400</v>
      </c>
    </row>
    <row r="70" spans="1:4" x14ac:dyDescent="0.25">
      <c r="A70" s="158" t="s">
        <v>610</v>
      </c>
      <c r="B70" s="159"/>
      <c r="C70" s="159"/>
      <c r="D70" s="157">
        <f>D68*C3</f>
        <v>2063568</v>
      </c>
    </row>
    <row r="72" spans="1:4" x14ac:dyDescent="0.25">
      <c r="A72" s="160" t="s">
        <v>613</v>
      </c>
      <c r="B72" s="151"/>
      <c r="C72" s="151">
        <v>149009</v>
      </c>
      <c r="D72" s="157">
        <f>C72*4</f>
        <v>596036</v>
      </c>
    </row>
    <row r="73" spans="1:4" x14ac:dyDescent="0.25">
      <c r="A73" s="160"/>
      <c r="B73" s="151"/>
      <c r="C73" s="151"/>
      <c r="D73" s="161"/>
    </row>
    <row r="74" spans="1:4" x14ac:dyDescent="0.25">
      <c r="A74" s="162" t="s">
        <v>612</v>
      </c>
      <c r="B74" s="163">
        <v>0.14000000000000001</v>
      </c>
      <c r="D74" s="159">
        <f>D72*1.18*B74</f>
        <v>98465.147200000007</v>
      </c>
    </row>
    <row r="75" spans="1:4" x14ac:dyDescent="0.25">
      <c r="A75" s="164" t="s">
        <v>611</v>
      </c>
      <c r="B75" s="165">
        <v>0.15</v>
      </c>
      <c r="C75" s="154"/>
      <c r="D75" s="155">
        <f>D72*1.18*B75</f>
        <v>105498.37199999999</v>
      </c>
    </row>
    <row r="76" spans="1:4" x14ac:dyDescent="0.25">
      <c r="A76" s="162"/>
      <c r="B76" s="163"/>
      <c r="D76" s="166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43" customWidth="1"/>
    <col min="2" max="2" width="74.140625" style="143" customWidth="1"/>
    <col min="3" max="10" width="15.7109375" style="143" customWidth="1"/>
    <col min="11" max="16384" width="8.85546875" style="143"/>
  </cols>
  <sheetData>
    <row r="1" spans="1:4" x14ac:dyDescent="0.2">
      <c r="A1" s="142" t="s">
        <v>1912</v>
      </c>
    </row>
    <row r="2" spans="1:4" x14ac:dyDescent="0.2">
      <c r="A2" s="142" t="s">
        <v>1911</v>
      </c>
      <c r="B2" s="143" t="s">
        <v>1910</v>
      </c>
    </row>
    <row r="3" spans="1:4" x14ac:dyDescent="0.2">
      <c r="A3" s="142" t="s">
        <v>1909</v>
      </c>
      <c r="B3" s="143" t="s">
        <v>1908</v>
      </c>
    </row>
    <row r="4" spans="1:4" x14ac:dyDescent="0.2">
      <c r="A4" s="142" t="s">
        <v>1907</v>
      </c>
      <c r="B4" s="143" t="s">
        <v>1906</v>
      </c>
    </row>
    <row r="5" spans="1:4" x14ac:dyDescent="0.2">
      <c r="A5" s="142" t="s">
        <v>1905</v>
      </c>
      <c r="B5" s="143" t="s">
        <v>1904</v>
      </c>
    </row>
    <row r="6" spans="1:4" x14ac:dyDescent="0.2">
      <c r="A6" s="142" t="s">
        <v>1903</v>
      </c>
      <c r="B6" s="143" t="s">
        <v>1902</v>
      </c>
    </row>
    <row r="7" spans="1:4" x14ac:dyDescent="0.2">
      <c r="A7" s="142" t="s">
        <v>1901</v>
      </c>
      <c r="B7" s="143" t="s">
        <v>1898</v>
      </c>
    </row>
    <row r="8" spans="1:4" x14ac:dyDescent="0.2">
      <c r="A8" s="142" t="s">
        <v>1900</v>
      </c>
      <c r="B8" s="143" t="s">
        <v>1898</v>
      </c>
    </row>
    <row r="9" spans="1:4" x14ac:dyDescent="0.2">
      <c r="A9" s="142" t="s">
        <v>1899</v>
      </c>
      <c r="B9" s="143" t="s">
        <v>1898</v>
      </c>
    </row>
    <row r="10" spans="1:4" x14ac:dyDescent="0.2">
      <c r="A10" s="142" t="s">
        <v>1897</v>
      </c>
      <c r="B10" s="143" t="s">
        <v>1896</v>
      </c>
    </row>
    <row r="11" spans="1:4" x14ac:dyDescent="0.2">
      <c r="A11" s="142" t="s">
        <v>1895</v>
      </c>
    </row>
    <row r="13" spans="1:4" x14ac:dyDescent="0.2">
      <c r="A13" s="142" t="s">
        <v>1894</v>
      </c>
    </row>
    <row r="14" spans="1:4" x14ac:dyDescent="0.2">
      <c r="C14" s="142" t="s">
        <v>951</v>
      </c>
      <c r="D14" s="142" t="s">
        <v>950</v>
      </c>
    </row>
    <row r="15" spans="1:4" x14ac:dyDescent="0.2">
      <c r="C15" s="142" t="s">
        <v>949</v>
      </c>
    </row>
    <row r="16" spans="1:4" x14ac:dyDescent="0.2">
      <c r="C16" s="143">
        <v>0</v>
      </c>
      <c r="D16" s="143">
        <v>0</v>
      </c>
    </row>
    <row r="17" spans="1:4" hidden="1" x14ac:dyDescent="0.2">
      <c r="A17" s="142" t="s">
        <v>1893</v>
      </c>
      <c r="B17" s="143" t="s">
        <v>1892</v>
      </c>
      <c r="C17" s="143">
        <v>0</v>
      </c>
      <c r="D17" s="143">
        <v>135970874</v>
      </c>
    </row>
    <row r="18" spans="1:4" hidden="1" x14ac:dyDescent="0.2">
      <c r="A18" s="142" t="s">
        <v>1891</v>
      </c>
      <c r="B18" s="143" t="s">
        <v>1890</v>
      </c>
      <c r="C18" s="143">
        <v>0</v>
      </c>
      <c r="D18" s="143">
        <v>35724662</v>
      </c>
    </row>
    <row r="19" spans="1:4" hidden="1" x14ac:dyDescent="0.2">
      <c r="A19" s="142" t="s">
        <v>1889</v>
      </c>
      <c r="B19" s="143" t="s">
        <v>1888</v>
      </c>
      <c r="C19" s="143">
        <v>135970874</v>
      </c>
      <c r="D19" s="143">
        <v>0</v>
      </c>
    </row>
    <row r="20" spans="1:4" hidden="1" x14ac:dyDescent="0.2">
      <c r="A20" s="142" t="s">
        <v>1887</v>
      </c>
      <c r="B20" s="143" t="s">
        <v>1886</v>
      </c>
      <c r="C20" s="143">
        <v>35724662</v>
      </c>
      <c r="D20" s="143">
        <v>0</v>
      </c>
    </row>
    <row r="21" spans="1:4" hidden="1" x14ac:dyDescent="0.2">
      <c r="A21" s="142" t="s">
        <v>1885</v>
      </c>
      <c r="C21" s="143">
        <v>0</v>
      </c>
      <c r="D21" s="143">
        <v>0</v>
      </c>
    </row>
    <row r="22" spans="1:4" hidden="1" x14ac:dyDescent="0.2">
      <c r="A22" s="142" t="s">
        <v>1884</v>
      </c>
      <c r="B22" s="143" t="s">
        <v>1883</v>
      </c>
      <c r="C22" s="143">
        <v>9810237</v>
      </c>
      <c r="D22" s="143">
        <v>0</v>
      </c>
    </row>
    <row r="23" spans="1:4" hidden="1" x14ac:dyDescent="0.2">
      <c r="A23" s="142" t="s">
        <v>1882</v>
      </c>
      <c r="B23" s="143" t="s">
        <v>1881</v>
      </c>
      <c r="C23" s="143">
        <v>157602559</v>
      </c>
      <c r="D23" s="143">
        <v>0</v>
      </c>
    </row>
    <row r="24" spans="1:4" hidden="1" x14ac:dyDescent="0.2">
      <c r="A24" s="142" t="s">
        <v>1880</v>
      </c>
      <c r="B24" s="143" t="s">
        <v>1879</v>
      </c>
      <c r="C24" s="143">
        <v>91681600</v>
      </c>
      <c r="D24" s="143">
        <v>0</v>
      </c>
    </row>
    <row r="25" spans="1:4" hidden="1" x14ac:dyDescent="0.2">
      <c r="A25" s="142" t="s">
        <v>1878</v>
      </c>
      <c r="B25" s="143" t="s">
        <v>1877</v>
      </c>
      <c r="C25" s="143">
        <v>0</v>
      </c>
      <c r="D25" s="143">
        <v>0</v>
      </c>
    </row>
    <row r="26" spans="1:4" hidden="1" x14ac:dyDescent="0.2">
      <c r="A26" s="142" t="s">
        <v>1876</v>
      </c>
      <c r="C26" s="143">
        <v>259094396</v>
      </c>
      <c r="D26" s="143">
        <v>0</v>
      </c>
    </row>
    <row r="27" spans="1:4" hidden="1" x14ac:dyDescent="0.2">
      <c r="A27" s="142" t="s">
        <v>1875</v>
      </c>
      <c r="B27" s="143" t="s">
        <v>1874</v>
      </c>
      <c r="C27" s="143">
        <v>0</v>
      </c>
      <c r="D27" s="143">
        <v>69558603</v>
      </c>
    </row>
    <row r="28" spans="1:4" hidden="1" x14ac:dyDescent="0.2">
      <c r="A28" s="142" t="s">
        <v>1873</v>
      </c>
      <c r="B28" s="143" t="s">
        <v>1872</v>
      </c>
      <c r="C28" s="143">
        <v>0</v>
      </c>
      <c r="D28" s="143">
        <v>15781</v>
      </c>
    </row>
    <row r="29" spans="1:4" hidden="1" x14ac:dyDescent="0.2">
      <c r="A29" s="142" t="s">
        <v>1871</v>
      </c>
      <c r="B29" s="143" t="s">
        <v>1870</v>
      </c>
      <c r="C29" s="143">
        <v>0</v>
      </c>
      <c r="D29" s="143">
        <v>2608033</v>
      </c>
    </row>
    <row r="30" spans="1:4" hidden="1" x14ac:dyDescent="0.2">
      <c r="A30" s="142" t="s">
        <v>1869</v>
      </c>
      <c r="B30" s="143" t="s">
        <v>1868</v>
      </c>
      <c r="C30" s="143">
        <v>0</v>
      </c>
      <c r="D30" s="143">
        <v>1330942</v>
      </c>
    </row>
    <row r="31" spans="1:4" hidden="1" x14ac:dyDescent="0.2">
      <c r="A31" s="142" t="s">
        <v>1867</v>
      </c>
      <c r="B31" s="143" t="s">
        <v>1866</v>
      </c>
      <c r="C31" s="143">
        <v>0</v>
      </c>
      <c r="D31" s="143">
        <v>5661642</v>
      </c>
    </row>
    <row r="32" spans="1:4" hidden="1" x14ac:dyDescent="0.2">
      <c r="A32" s="142" t="s">
        <v>1865</v>
      </c>
      <c r="B32" s="143" t="s">
        <v>1864</v>
      </c>
      <c r="C32" s="143">
        <v>0</v>
      </c>
      <c r="D32" s="143">
        <v>21415985</v>
      </c>
    </row>
    <row r="33" spans="1:4" hidden="1" x14ac:dyDescent="0.2">
      <c r="A33" s="142" t="s">
        <v>1863</v>
      </c>
      <c r="B33" s="143" t="s">
        <v>1862</v>
      </c>
      <c r="C33" s="143">
        <v>0</v>
      </c>
      <c r="D33" s="143">
        <v>5678288</v>
      </c>
    </row>
    <row r="34" spans="1:4" hidden="1" x14ac:dyDescent="0.2">
      <c r="A34" s="142" t="s">
        <v>1861</v>
      </c>
      <c r="B34" s="143" t="s">
        <v>1860</v>
      </c>
      <c r="C34" s="143">
        <v>0</v>
      </c>
      <c r="D34" s="143">
        <v>2884613</v>
      </c>
    </row>
    <row r="35" spans="1:4" hidden="1" x14ac:dyDescent="0.2">
      <c r="A35" s="142" t="s">
        <v>1859</v>
      </c>
      <c r="B35" s="143" t="s">
        <v>1858</v>
      </c>
      <c r="C35" s="143">
        <v>0</v>
      </c>
      <c r="D35" s="143">
        <v>3772319</v>
      </c>
    </row>
    <row r="36" spans="1:4" hidden="1" x14ac:dyDescent="0.2">
      <c r="A36" s="142" t="s">
        <v>1857</v>
      </c>
      <c r="B36" s="143" t="s">
        <v>1856</v>
      </c>
      <c r="C36" s="143">
        <v>0</v>
      </c>
      <c r="D36" s="143">
        <v>1224830</v>
      </c>
    </row>
    <row r="37" spans="1:4" hidden="1" x14ac:dyDescent="0.2">
      <c r="A37" s="142" t="s">
        <v>1855</v>
      </c>
      <c r="B37" s="143" t="s">
        <v>1854</v>
      </c>
      <c r="C37" s="143">
        <v>0</v>
      </c>
      <c r="D37" s="143">
        <v>6417280</v>
      </c>
    </row>
    <row r="38" spans="1:4" hidden="1" x14ac:dyDescent="0.2">
      <c r="A38" s="142" t="s">
        <v>1853</v>
      </c>
      <c r="B38" s="143" t="s">
        <v>1852</v>
      </c>
      <c r="C38" s="143">
        <v>0</v>
      </c>
      <c r="D38" s="143">
        <v>16193399</v>
      </c>
    </row>
    <row r="39" spans="1:4" hidden="1" x14ac:dyDescent="0.2">
      <c r="A39" s="142" t="s">
        <v>1851</v>
      </c>
      <c r="B39" s="143" t="s">
        <v>1850</v>
      </c>
      <c r="C39" s="143">
        <v>0</v>
      </c>
      <c r="D39" s="143">
        <v>778935</v>
      </c>
    </row>
    <row r="40" spans="1:4" hidden="1" x14ac:dyDescent="0.2">
      <c r="A40" s="142" t="s">
        <v>1849</v>
      </c>
      <c r="B40" s="143" t="s">
        <v>1848</v>
      </c>
      <c r="C40" s="143">
        <v>0</v>
      </c>
      <c r="D40" s="143">
        <v>4985024</v>
      </c>
    </row>
    <row r="41" spans="1:4" hidden="1" x14ac:dyDescent="0.2">
      <c r="A41" s="142" t="s">
        <v>1847</v>
      </c>
      <c r="B41" s="143" t="s">
        <v>1846</v>
      </c>
      <c r="C41" s="143">
        <v>0</v>
      </c>
      <c r="D41" s="143">
        <v>47626</v>
      </c>
    </row>
    <row r="42" spans="1:4" hidden="1" x14ac:dyDescent="0.2">
      <c r="A42" s="142" t="s">
        <v>1845</v>
      </c>
      <c r="B42" s="143" t="s">
        <v>1844</v>
      </c>
      <c r="C42" s="143">
        <v>0</v>
      </c>
      <c r="D42" s="143">
        <v>25440</v>
      </c>
    </row>
    <row r="43" spans="1:4" hidden="1" x14ac:dyDescent="0.2">
      <c r="A43" s="142" t="s">
        <v>1843</v>
      </c>
      <c r="B43" s="143" t="s">
        <v>1842</v>
      </c>
      <c r="C43" s="143">
        <v>0</v>
      </c>
      <c r="D43" s="143">
        <v>519392</v>
      </c>
    </row>
    <row r="44" spans="1:4" hidden="1" x14ac:dyDescent="0.2">
      <c r="A44" s="142" t="s">
        <v>1841</v>
      </c>
      <c r="B44" s="143" t="s">
        <v>1840</v>
      </c>
      <c r="C44" s="143">
        <v>0</v>
      </c>
      <c r="D44" s="143">
        <v>3785959</v>
      </c>
    </row>
    <row r="45" spans="1:4" hidden="1" x14ac:dyDescent="0.2">
      <c r="A45" s="142" t="s">
        <v>1839</v>
      </c>
      <c r="B45" s="143" t="s">
        <v>1838</v>
      </c>
      <c r="C45" s="143">
        <v>0</v>
      </c>
      <c r="D45" s="143">
        <v>236680</v>
      </c>
    </row>
    <row r="46" spans="1:4" hidden="1" x14ac:dyDescent="0.2">
      <c r="A46" s="142" t="s">
        <v>1837</v>
      </c>
      <c r="B46" s="143" t="s">
        <v>1836</v>
      </c>
      <c r="C46" s="143">
        <v>0</v>
      </c>
      <c r="D46" s="143">
        <v>8531</v>
      </c>
    </row>
    <row r="47" spans="1:4" hidden="1" x14ac:dyDescent="0.2">
      <c r="A47" s="142" t="s">
        <v>1835</v>
      </c>
      <c r="B47" s="143" t="s">
        <v>1834</v>
      </c>
      <c r="C47" s="143">
        <v>0</v>
      </c>
      <c r="D47" s="143">
        <v>1918381</v>
      </c>
    </row>
    <row r="48" spans="1:4" hidden="1" x14ac:dyDescent="0.2">
      <c r="A48" s="142" t="s">
        <v>1833</v>
      </c>
      <c r="B48" s="143" t="s">
        <v>1832</v>
      </c>
      <c r="C48" s="143">
        <v>0</v>
      </c>
      <c r="D48" s="143">
        <v>91108</v>
      </c>
    </row>
    <row r="49" spans="1:4" hidden="1" x14ac:dyDescent="0.2">
      <c r="A49" s="142" t="s">
        <v>1831</v>
      </c>
      <c r="B49" s="143" t="s">
        <v>1830</v>
      </c>
      <c r="C49" s="143">
        <v>0</v>
      </c>
      <c r="D49" s="143">
        <v>304500</v>
      </c>
    </row>
    <row r="50" spans="1:4" hidden="1" x14ac:dyDescent="0.2">
      <c r="A50" s="142" t="s">
        <v>1829</v>
      </c>
      <c r="B50" s="143" t="s">
        <v>1828</v>
      </c>
      <c r="C50" s="143">
        <v>0</v>
      </c>
      <c r="D50" s="143">
        <v>205000</v>
      </c>
    </row>
    <row r="51" spans="1:4" hidden="1" x14ac:dyDescent="0.2">
      <c r="A51" s="142" t="s">
        <v>1827</v>
      </c>
      <c r="B51" s="143" t="s">
        <v>1826</v>
      </c>
      <c r="C51" s="143">
        <v>0</v>
      </c>
      <c r="D51" s="143">
        <v>271530</v>
      </c>
    </row>
    <row r="52" spans="1:4" hidden="1" x14ac:dyDescent="0.2">
      <c r="A52" s="142" t="s">
        <v>1825</v>
      </c>
      <c r="B52" s="143" t="s">
        <v>1824</v>
      </c>
      <c r="C52" s="143">
        <v>0</v>
      </c>
      <c r="D52" s="143">
        <v>3801480</v>
      </c>
    </row>
    <row r="53" spans="1:4" hidden="1" x14ac:dyDescent="0.2">
      <c r="A53" s="142" t="s">
        <v>1823</v>
      </c>
      <c r="C53" s="143">
        <v>0</v>
      </c>
      <c r="D53" s="143">
        <v>153741301</v>
      </c>
    </row>
    <row r="54" spans="1:4" hidden="1" x14ac:dyDescent="0.2">
      <c r="A54" s="142" t="s">
        <v>1822</v>
      </c>
      <c r="B54" s="143" t="s">
        <v>1821</v>
      </c>
      <c r="C54" s="143">
        <v>0</v>
      </c>
      <c r="D54" s="143">
        <v>186214244</v>
      </c>
    </row>
    <row r="55" spans="1:4" hidden="1" x14ac:dyDescent="0.2">
      <c r="A55" s="142" t="s">
        <v>1820</v>
      </c>
      <c r="B55" s="143" t="s">
        <v>1819</v>
      </c>
      <c r="C55" s="143">
        <v>0</v>
      </c>
      <c r="D55" s="143">
        <v>61317</v>
      </c>
    </row>
    <row r="56" spans="1:4" hidden="1" x14ac:dyDescent="0.2">
      <c r="A56" s="142" t="s">
        <v>1818</v>
      </c>
      <c r="C56" s="143">
        <v>0</v>
      </c>
      <c r="D56" s="143">
        <v>186275561</v>
      </c>
    </row>
    <row r="57" spans="1:4" hidden="1" x14ac:dyDescent="0.2">
      <c r="A57" s="142" t="s">
        <v>1817</v>
      </c>
      <c r="B57" s="143" t="s">
        <v>1816</v>
      </c>
      <c r="C57" s="143">
        <v>5397712</v>
      </c>
      <c r="D57" s="143">
        <v>0</v>
      </c>
    </row>
    <row r="58" spans="1:4" hidden="1" x14ac:dyDescent="0.2">
      <c r="A58" s="142" t="s">
        <v>1815</v>
      </c>
      <c r="B58" s="143" t="s">
        <v>1814</v>
      </c>
      <c r="C58" s="143">
        <v>4372567</v>
      </c>
      <c r="D58" s="143">
        <v>0</v>
      </c>
    </row>
    <row r="59" spans="1:4" hidden="1" x14ac:dyDescent="0.2">
      <c r="A59" s="142" t="s">
        <v>1813</v>
      </c>
      <c r="B59" s="143" t="s">
        <v>1812</v>
      </c>
      <c r="C59" s="143">
        <v>90056633</v>
      </c>
      <c r="D59" s="143">
        <v>0</v>
      </c>
    </row>
    <row r="60" spans="1:4" hidden="1" x14ac:dyDescent="0.2">
      <c r="A60" s="142" t="s">
        <v>1811</v>
      </c>
      <c r="B60" s="143" t="s">
        <v>1810</v>
      </c>
      <c r="C60" s="143">
        <v>20945776</v>
      </c>
      <c r="D60" s="143">
        <v>0</v>
      </c>
    </row>
    <row r="61" spans="1:4" hidden="1" x14ac:dyDescent="0.2">
      <c r="A61" s="142" t="s">
        <v>1809</v>
      </c>
      <c r="B61" s="143" t="s">
        <v>1808</v>
      </c>
      <c r="C61" s="143">
        <v>1625326</v>
      </c>
      <c r="D61" s="143">
        <v>0</v>
      </c>
    </row>
    <row r="62" spans="1:4" hidden="1" x14ac:dyDescent="0.2">
      <c r="A62" s="142" t="s">
        <v>1807</v>
      </c>
      <c r="B62" s="143" t="s">
        <v>1806</v>
      </c>
      <c r="C62" s="143">
        <v>522050</v>
      </c>
      <c r="D62" s="143">
        <v>0</v>
      </c>
    </row>
    <row r="63" spans="1:4" hidden="1" x14ac:dyDescent="0.2">
      <c r="A63" s="142" t="s">
        <v>1805</v>
      </c>
      <c r="B63" s="143" t="s">
        <v>1804</v>
      </c>
      <c r="C63" s="143">
        <v>12730200</v>
      </c>
      <c r="D63" s="143">
        <v>0</v>
      </c>
    </row>
    <row r="64" spans="1:4" hidden="1" x14ac:dyDescent="0.2">
      <c r="A64" s="142" t="s">
        <v>1803</v>
      </c>
      <c r="B64" s="143" t="s">
        <v>1802</v>
      </c>
      <c r="C64" s="143">
        <v>3658100</v>
      </c>
      <c r="D64" s="143">
        <v>0</v>
      </c>
    </row>
    <row r="65" spans="1:4" hidden="1" x14ac:dyDescent="0.2">
      <c r="A65" s="142" t="s">
        <v>1801</v>
      </c>
      <c r="B65" s="143" t="s">
        <v>1800</v>
      </c>
      <c r="C65" s="143">
        <v>91995</v>
      </c>
      <c r="D65" s="143">
        <v>0</v>
      </c>
    </row>
    <row r="66" spans="1:4" hidden="1" x14ac:dyDescent="0.2">
      <c r="A66" s="142" t="s">
        <v>1799</v>
      </c>
      <c r="B66" s="143" t="s">
        <v>1798</v>
      </c>
      <c r="C66" s="143">
        <v>304500</v>
      </c>
      <c r="D66" s="143">
        <v>0</v>
      </c>
    </row>
    <row r="67" spans="1:4" hidden="1" x14ac:dyDescent="0.2">
      <c r="A67" s="142" t="s">
        <v>1797</v>
      </c>
      <c r="B67" s="143" t="s">
        <v>1796</v>
      </c>
      <c r="C67" s="143">
        <v>31113858</v>
      </c>
      <c r="D67" s="143">
        <v>0</v>
      </c>
    </row>
    <row r="68" spans="1:4" hidden="1" x14ac:dyDescent="0.2">
      <c r="A68" s="142" t="s">
        <v>1795</v>
      </c>
      <c r="C68" s="143">
        <v>170818717</v>
      </c>
      <c r="D68" s="143">
        <v>0</v>
      </c>
    </row>
    <row r="69" spans="1:4" hidden="1" x14ac:dyDescent="0.2">
      <c r="A69" s="142" t="s">
        <v>1794</v>
      </c>
      <c r="C69" s="143">
        <v>89896251</v>
      </c>
      <c r="D69" s="143">
        <v>0</v>
      </c>
    </row>
    <row r="70" spans="1:4" hidden="1" x14ac:dyDescent="0.2">
      <c r="A70" s="142" t="s">
        <v>1390</v>
      </c>
      <c r="C70" s="143">
        <v>89896251</v>
      </c>
      <c r="D70" s="143">
        <v>0</v>
      </c>
    </row>
    <row r="71" spans="1:4" hidden="1" x14ac:dyDescent="0.2">
      <c r="A71" s="142"/>
      <c r="B71" s="143" t="s">
        <v>70</v>
      </c>
      <c r="C71" s="143">
        <v>1211314264</v>
      </c>
      <c r="D71" s="143">
        <v>851729260</v>
      </c>
    </row>
    <row r="72" spans="1:4" hidden="1" x14ac:dyDescent="0.2">
      <c r="A72" s="142" t="s">
        <v>1793</v>
      </c>
    </row>
    <row r="73" spans="1:4" hidden="1" x14ac:dyDescent="0.2">
      <c r="C73" s="142" t="s">
        <v>951</v>
      </c>
      <c r="D73" s="142" t="s">
        <v>950</v>
      </c>
    </row>
    <row r="74" spans="1:4" hidden="1" x14ac:dyDescent="0.2">
      <c r="C74" s="142" t="s">
        <v>949</v>
      </c>
    </row>
    <row r="75" spans="1:4" hidden="1" x14ac:dyDescent="0.2">
      <c r="C75" s="143">
        <v>0</v>
      </c>
      <c r="D75" s="143">
        <v>0</v>
      </c>
    </row>
    <row r="76" spans="1:4" hidden="1" x14ac:dyDescent="0.2">
      <c r="A76" s="142" t="s">
        <v>1792</v>
      </c>
      <c r="B76" s="143" t="s">
        <v>1791</v>
      </c>
      <c r="C76" s="143">
        <v>18350000</v>
      </c>
      <c r="D76" s="143">
        <v>0</v>
      </c>
    </row>
    <row r="77" spans="1:4" hidden="1" x14ac:dyDescent="0.2">
      <c r="A77" s="142" t="s">
        <v>1790</v>
      </c>
      <c r="B77" s="143" t="s">
        <v>1789</v>
      </c>
      <c r="C77" s="143">
        <v>1475000</v>
      </c>
      <c r="D77" s="143">
        <v>0</v>
      </c>
    </row>
    <row r="78" spans="1:4" hidden="1" x14ac:dyDescent="0.2">
      <c r="A78" s="142" t="s">
        <v>1788</v>
      </c>
      <c r="B78" s="143" t="s">
        <v>1787</v>
      </c>
      <c r="C78" s="143">
        <v>260000</v>
      </c>
      <c r="D78" s="143">
        <v>0</v>
      </c>
    </row>
    <row r="79" spans="1:4" hidden="1" x14ac:dyDescent="0.2">
      <c r="A79" s="142" t="s">
        <v>1786</v>
      </c>
      <c r="B79" s="143" t="s">
        <v>1785</v>
      </c>
      <c r="C79" s="143">
        <v>277000</v>
      </c>
      <c r="D79" s="143">
        <v>0</v>
      </c>
    </row>
    <row r="80" spans="1:4" hidden="1" x14ac:dyDescent="0.2">
      <c r="A80" s="142" t="s">
        <v>1784</v>
      </c>
      <c r="B80" s="143" t="s">
        <v>1783</v>
      </c>
      <c r="C80" s="143">
        <v>7230000</v>
      </c>
      <c r="D80" s="143">
        <v>0</v>
      </c>
    </row>
    <row r="81" spans="1:4" hidden="1" x14ac:dyDescent="0.2">
      <c r="A81" s="142" t="s">
        <v>1782</v>
      </c>
      <c r="B81" s="143" t="s">
        <v>1781</v>
      </c>
      <c r="C81" s="143">
        <v>1470000</v>
      </c>
      <c r="D81" s="143">
        <v>0</v>
      </c>
    </row>
    <row r="82" spans="1:4" hidden="1" x14ac:dyDescent="0.2">
      <c r="A82" s="142" t="s">
        <v>1780</v>
      </c>
      <c r="B82" s="143" t="s">
        <v>1779</v>
      </c>
      <c r="C82" s="143">
        <v>216010</v>
      </c>
      <c r="D82" s="143">
        <v>0</v>
      </c>
    </row>
    <row r="83" spans="1:4" hidden="1" x14ac:dyDescent="0.2">
      <c r="A83" s="142" t="s">
        <v>1534</v>
      </c>
      <c r="C83" s="143">
        <v>29278010</v>
      </c>
      <c r="D83" s="143">
        <v>0</v>
      </c>
    </row>
    <row r="84" spans="1:4" hidden="1" x14ac:dyDescent="0.2">
      <c r="A84" s="142" t="s">
        <v>1778</v>
      </c>
      <c r="B84" s="143" t="s">
        <v>1777</v>
      </c>
      <c r="C84" s="143">
        <v>11000000</v>
      </c>
      <c r="D84" s="143">
        <v>0</v>
      </c>
    </row>
    <row r="85" spans="1:4" hidden="1" x14ac:dyDescent="0.2">
      <c r="A85" s="142" t="s">
        <v>1525</v>
      </c>
      <c r="C85" s="143">
        <v>11000000</v>
      </c>
      <c r="D85" s="143">
        <v>0</v>
      </c>
    </row>
    <row r="86" spans="1:4" hidden="1" x14ac:dyDescent="0.2">
      <c r="A86" s="142" t="s">
        <v>1776</v>
      </c>
      <c r="B86" s="143" t="s">
        <v>1775</v>
      </c>
      <c r="C86" s="143">
        <v>141452</v>
      </c>
      <c r="D86" s="143">
        <v>0</v>
      </c>
    </row>
    <row r="87" spans="1:4" hidden="1" x14ac:dyDescent="0.2">
      <c r="A87" s="142" t="s">
        <v>1774</v>
      </c>
      <c r="B87" s="143" t="s">
        <v>1773</v>
      </c>
      <c r="C87" s="143">
        <v>2752976</v>
      </c>
      <c r="D87" s="143">
        <v>0</v>
      </c>
    </row>
    <row r="88" spans="1:4" hidden="1" x14ac:dyDescent="0.2">
      <c r="A88" s="142" t="s">
        <v>1772</v>
      </c>
      <c r="B88" s="143" t="s">
        <v>1771</v>
      </c>
      <c r="C88" s="143">
        <v>1146344</v>
      </c>
      <c r="D88" s="143">
        <v>0</v>
      </c>
    </row>
    <row r="89" spans="1:4" hidden="1" x14ac:dyDescent="0.2">
      <c r="A89" s="142" t="s">
        <v>1770</v>
      </c>
      <c r="B89" s="143" t="s">
        <v>1769</v>
      </c>
      <c r="C89" s="143">
        <v>238655</v>
      </c>
      <c r="D89" s="143">
        <v>0</v>
      </c>
    </row>
    <row r="90" spans="1:4" hidden="1" x14ac:dyDescent="0.2">
      <c r="A90" s="142" t="s">
        <v>1768</v>
      </c>
      <c r="B90" s="143" t="s">
        <v>1767</v>
      </c>
      <c r="C90" s="143">
        <v>5456867</v>
      </c>
      <c r="D90" s="143">
        <v>0</v>
      </c>
    </row>
    <row r="91" spans="1:4" hidden="1" x14ac:dyDescent="0.2">
      <c r="A91" s="142" t="s">
        <v>1766</v>
      </c>
      <c r="B91" s="143" t="s">
        <v>1765</v>
      </c>
      <c r="C91" s="143">
        <v>414479</v>
      </c>
      <c r="D91" s="143">
        <v>0</v>
      </c>
    </row>
    <row r="92" spans="1:4" hidden="1" x14ac:dyDescent="0.2">
      <c r="A92" s="142" t="s">
        <v>1764</v>
      </c>
      <c r="B92" s="143" t="s">
        <v>1763</v>
      </c>
      <c r="C92" s="143">
        <v>348716</v>
      </c>
      <c r="D92" s="143">
        <v>0</v>
      </c>
    </row>
    <row r="93" spans="1:4" hidden="1" x14ac:dyDescent="0.2">
      <c r="A93" s="142" t="s">
        <v>1762</v>
      </c>
      <c r="B93" s="143" t="s">
        <v>1761</v>
      </c>
      <c r="C93" s="143">
        <v>3808672</v>
      </c>
      <c r="D93" s="143">
        <v>0</v>
      </c>
    </row>
    <row r="94" spans="1:4" hidden="1" x14ac:dyDescent="0.2">
      <c r="A94" s="142" t="s">
        <v>1760</v>
      </c>
      <c r="B94" s="143" t="s">
        <v>1759</v>
      </c>
      <c r="C94" s="143">
        <v>950000</v>
      </c>
      <c r="D94" s="143">
        <v>0</v>
      </c>
    </row>
    <row r="95" spans="1:4" hidden="1" x14ac:dyDescent="0.2">
      <c r="A95" s="142" t="s">
        <v>1758</v>
      </c>
      <c r="B95" s="143" t="s">
        <v>1757</v>
      </c>
      <c r="C95" s="143">
        <v>11171482</v>
      </c>
      <c r="D95" s="143">
        <v>0</v>
      </c>
    </row>
    <row r="96" spans="1:4" hidden="1" x14ac:dyDescent="0.2">
      <c r="A96" s="142" t="s">
        <v>1756</v>
      </c>
      <c r="B96" s="143" t="s">
        <v>1755</v>
      </c>
      <c r="C96" s="143">
        <v>5989912</v>
      </c>
      <c r="D96" s="143">
        <v>0</v>
      </c>
    </row>
    <row r="97" spans="1:4" hidden="1" x14ac:dyDescent="0.2">
      <c r="A97" s="142" t="s">
        <v>1754</v>
      </c>
      <c r="B97" s="143" t="s">
        <v>1753</v>
      </c>
      <c r="C97" s="143">
        <v>232000</v>
      </c>
      <c r="D97" s="143">
        <v>0</v>
      </c>
    </row>
    <row r="98" spans="1:4" hidden="1" x14ac:dyDescent="0.2">
      <c r="A98" s="142" t="s">
        <v>1752</v>
      </c>
      <c r="B98" s="143" t="s">
        <v>1751</v>
      </c>
      <c r="C98" s="143">
        <v>4041705</v>
      </c>
      <c r="D98" s="143">
        <v>0</v>
      </c>
    </row>
    <row r="99" spans="1:4" hidden="1" x14ac:dyDescent="0.2">
      <c r="A99" s="142" t="s">
        <v>1750</v>
      </c>
      <c r="B99" s="143" t="s">
        <v>1749</v>
      </c>
      <c r="C99" s="143">
        <v>11355</v>
      </c>
      <c r="D99" s="143">
        <v>0</v>
      </c>
    </row>
    <row r="100" spans="1:4" hidden="1" x14ac:dyDescent="0.2">
      <c r="A100" s="142" t="s">
        <v>1748</v>
      </c>
      <c r="B100" s="143" t="s">
        <v>1747</v>
      </c>
      <c r="C100" s="143">
        <v>29411</v>
      </c>
      <c r="D100" s="143">
        <v>0</v>
      </c>
    </row>
    <row r="101" spans="1:4" hidden="1" x14ac:dyDescent="0.2">
      <c r="A101" s="142" t="s">
        <v>1503</v>
      </c>
      <c r="C101" s="143">
        <v>36734026</v>
      </c>
      <c r="D101" s="143">
        <v>0</v>
      </c>
    </row>
    <row r="102" spans="1:4" hidden="1" x14ac:dyDescent="0.2">
      <c r="A102" s="142" t="s">
        <v>1746</v>
      </c>
      <c r="B102" s="143" t="s">
        <v>1745</v>
      </c>
      <c r="C102" s="143">
        <v>305000</v>
      </c>
      <c r="D102" s="143">
        <v>0</v>
      </c>
    </row>
    <row r="103" spans="1:4" hidden="1" x14ac:dyDescent="0.2">
      <c r="A103" s="142" t="s">
        <v>1744</v>
      </c>
      <c r="B103" s="143" t="s">
        <v>1743</v>
      </c>
      <c r="C103" s="143">
        <v>3830337</v>
      </c>
      <c r="D103" s="143">
        <v>0</v>
      </c>
    </row>
    <row r="104" spans="1:4" hidden="1" x14ac:dyDescent="0.2">
      <c r="A104" s="142" t="s">
        <v>1492</v>
      </c>
      <c r="C104" s="143">
        <v>4135337</v>
      </c>
      <c r="D104" s="143">
        <v>0</v>
      </c>
    </row>
    <row r="105" spans="1:4" hidden="1" x14ac:dyDescent="0.2">
      <c r="A105" s="142" t="s">
        <v>1742</v>
      </c>
      <c r="B105" s="143" t="s">
        <v>1741</v>
      </c>
      <c r="C105" s="143">
        <v>57183024</v>
      </c>
      <c r="D105" s="143">
        <v>0</v>
      </c>
    </row>
    <row r="106" spans="1:4" hidden="1" x14ac:dyDescent="0.2">
      <c r="A106" s="142" t="s">
        <v>1740</v>
      </c>
      <c r="B106" s="143" t="s">
        <v>1739</v>
      </c>
      <c r="C106" s="143">
        <v>1168899</v>
      </c>
      <c r="D106" s="143">
        <v>0</v>
      </c>
    </row>
    <row r="107" spans="1:4" hidden="1" x14ac:dyDescent="0.2">
      <c r="A107" s="142" t="s">
        <v>1738</v>
      </c>
      <c r="B107" s="143" t="s">
        <v>1737</v>
      </c>
      <c r="C107" s="143">
        <v>3170000</v>
      </c>
      <c r="D107" s="143">
        <v>0</v>
      </c>
    </row>
    <row r="108" spans="1:4" hidden="1" x14ac:dyDescent="0.2">
      <c r="A108" s="142" t="s">
        <v>1736</v>
      </c>
      <c r="B108" s="143" t="s">
        <v>1735</v>
      </c>
      <c r="C108" s="143">
        <v>13037046</v>
      </c>
      <c r="D108" s="143">
        <v>0</v>
      </c>
    </row>
    <row r="109" spans="1:4" hidden="1" x14ac:dyDescent="0.2">
      <c r="A109" s="142" t="s">
        <v>1475</v>
      </c>
      <c r="C109" s="143">
        <v>74558969</v>
      </c>
      <c r="D109" s="143">
        <v>0</v>
      </c>
    </row>
    <row r="110" spans="1:4" hidden="1" x14ac:dyDescent="0.2">
      <c r="A110" s="142" t="s">
        <v>1734</v>
      </c>
      <c r="B110" s="143" t="s">
        <v>1733</v>
      </c>
      <c r="C110" s="143">
        <v>1192441</v>
      </c>
      <c r="D110" s="143">
        <v>0</v>
      </c>
    </row>
    <row r="111" spans="1:4" hidden="1" x14ac:dyDescent="0.2">
      <c r="A111" s="142" t="s">
        <v>1732</v>
      </c>
      <c r="B111" s="143" t="s">
        <v>1731</v>
      </c>
      <c r="C111" s="143">
        <v>15000</v>
      </c>
      <c r="D111" s="143">
        <v>0</v>
      </c>
    </row>
    <row r="112" spans="1:4" hidden="1" x14ac:dyDescent="0.2">
      <c r="A112" s="142" t="s">
        <v>1730</v>
      </c>
      <c r="B112" s="143" t="s">
        <v>1729</v>
      </c>
      <c r="C112" s="143">
        <v>1233701</v>
      </c>
      <c r="D112" s="143">
        <v>0</v>
      </c>
    </row>
    <row r="113" spans="1:4" hidden="1" x14ac:dyDescent="0.2">
      <c r="A113" s="142" t="s">
        <v>1728</v>
      </c>
      <c r="B113" s="143" t="s">
        <v>1727</v>
      </c>
      <c r="C113" s="143">
        <v>633858</v>
      </c>
      <c r="D113" s="143">
        <v>0</v>
      </c>
    </row>
    <row r="114" spans="1:4" hidden="1" x14ac:dyDescent="0.2">
      <c r="A114" s="142" t="s">
        <v>1470</v>
      </c>
      <c r="C114" s="143">
        <v>3075000</v>
      </c>
      <c r="D114" s="143">
        <v>0</v>
      </c>
    </row>
    <row r="115" spans="1:4" hidden="1" x14ac:dyDescent="0.2">
      <c r="A115" s="142" t="s">
        <v>1726</v>
      </c>
      <c r="B115" s="143" t="s">
        <v>1725</v>
      </c>
      <c r="C115" s="143">
        <v>3779528</v>
      </c>
      <c r="D115" s="143">
        <v>0</v>
      </c>
    </row>
    <row r="116" spans="1:4" hidden="1" x14ac:dyDescent="0.2">
      <c r="A116" s="142" t="s">
        <v>1724</v>
      </c>
      <c r="B116" s="143" t="s">
        <v>1723</v>
      </c>
      <c r="C116" s="143">
        <v>1020472</v>
      </c>
      <c r="D116" s="143">
        <v>0</v>
      </c>
    </row>
    <row r="117" spans="1:4" hidden="1" x14ac:dyDescent="0.2">
      <c r="A117" s="142" t="s">
        <v>1467</v>
      </c>
      <c r="C117" s="143">
        <v>4800000</v>
      </c>
      <c r="D117" s="143">
        <v>0</v>
      </c>
    </row>
    <row r="118" spans="1:4" hidden="1" x14ac:dyDescent="0.2">
      <c r="A118" s="142" t="s">
        <v>1722</v>
      </c>
      <c r="B118" s="143" t="s">
        <v>1721</v>
      </c>
      <c r="C118" s="143">
        <v>4000000</v>
      </c>
      <c r="D118" s="143">
        <v>0</v>
      </c>
    </row>
    <row r="119" spans="1:4" hidden="1" x14ac:dyDescent="0.2">
      <c r="A119" s="142" t="s">
        <v>1464</v>
      </c>
      <c r="C119" s="143">
        <v>4000000</v>
      </c>
      <c r="D119" s="143">
        <v>0</v>
      </c>
    </row>
    <row r="120" spans="1:4" hidden="1" x14ac:dyDescent="0.2">
      <c r="A120" s="142" t="s">
        <v>1720</v>
      </c>
      <c r="B120" s="143" t="s">
        <v>1719</v>
      </c>
      <c r="C120" s="143">
        <v>4114194</v>
      </c>
      <c r="D120" s="143">
        <v>0</v>
      </c>
    </row>
    <row r="121" spans="1:4" hidden="1" x14ac:dyDescent="0.2">
      <c r="A121" s="142" t="s">
        <v>1459</v>
      </c>
      <c r="C121" s="143">
        <v>4114194</v>
      </c>
      <c r="D121" s="143">
        <v>0</v>
      </c>
    </row>
    <row r="122" spans="1:4" hidden="1" x14ac:dyDescent="0.2">
      <c r="A122" s="142" t="s">
        <v>1458</v>
      </c>
      <c r="C122" s="143">
        <v>171695536</v>
      </c>
      <c r="D122" s="143">
        <v>0</v>
      </c>
    </row>
    <row r="123" spans="1:4" hidden="1" x14ac:dyDescent="0.2">
      <c r="A123" s="142" t="s">
        <v>1718</v>
      </c>
      <c r="B123" s="143" t="s">
        <v>1717</v>
      </c>
      <c r="C123" s="143">
        <v>0</v>
      </c>
      <c r="D123" s="143">
        <v>10261336</v>
      </c>
    </row>
    <row r="124" spans="1:4" hidden="1" x14ac:dyDescent="0.2">
      <c r="A124" s="142" t="s">
        <v>1716</v>
      </c>
      <c r="B124" s="143" t="s">
        <v>1715</v>
      </c>
      <c r="C124" s="143">
        <v>0</v>
      </c>
      <c r="D124" s="143">
        <v>35251766</v>
      </c>
    </row>
    <row r="125" spans="1:4" hidden="1" x14ac:dyDescent="0.2">
      <c r="A125" s="142" t="s">
        <v>1714</v>
      </c>
      <c r="B125" s="143" t="s">
        <v>1713</v>
      </c>
      <c r="C125" s="143">
        <v>0</v>
      </c>
      <c r="D125" s="143">
        <v>19378468</v>
      </c>
    </row>
    <row r="126" spans="1:4" hidden="1" x14ac:dyDescent="0.2">
      <c r="A126" s="142" t="s">
        <v>1712</v>
      </c>
      <c r="B126" s="143" t="s">
        <v>1711</v>
      </c>
      <c r="C126" s="143">
        <v>0</v>
      </c>
      <c r="D126" s="143">
        <v>1800000</v>
      </c>
    </row>
    <row r="127" spans="1:4" hidden="1" x14ac:dyDescent="0.2">
      <c r="A127" s="142" t="s">
        <v>1710</v>
      </c>
      <c r="B127" s="143" t="s">
        <v>1709</v>
      </c>
      <c r="C127" s="143">
        <v>0</v>
      </c>
      <c r="D127" s="143">
        <v>3500000</v>
      </c>
    </row>
    <row r="128" spans="1:4" hidden="1" x14ac:dyDescent="0.2">
      <c r="A128" s="142" t="s">
        <v>1708</v>
      </c>
      <c r="B128" s="143" t="s">
        <v>1707</v>
      </c>
      <c r="C128" s="143">
        <v>0</v>
      </c>
      <c r="D128" s="143">
        <v>2234275</v>
      </c>
    </row>
    <row r="129" spans="1:4" hidden="1" x14ac:dyDescent="0.2">
      <c r="A129" s="142" t="s">
        <v>1706</v>
      </c>
      <c r="B129" s="143" t="s">
        <v>1705</v>
      </c>
      <c r="C129" s="143">
        <v>0</v>
      </c>
      <c r="D129" s="143">
        <v>1168899</v>
      </c>
    </row>
    <row r="130" spans="1:4" hidden="1" x14ac:dyDescent="0.2">
      <c r="A130" s="142" t="s">
        <v>1704</v>
      </c>
      <c r="B130" s="143" t="s">
        <v>1703</v>
      </c>
      <c r="C130" s="143">
        <v>0</v>
      </c>
      <c r="D130" s="143">
        <v>16400600</v>
      </c>
    </row>
    <row r="131" spans="1:4" hidden="1" x14ac:dyDescent="0.2">
      <c r="A131" s="142" t="s">
        <v>1437</v>
      </c>
      <c r="C131" s="143">
        <v>0</v>
      </c>
      <c r="D131" s="143">
        <v>89995344</v>
      </c>
    </row>
    <row r="132" spans="1:4" hidden="1" x14ac:dyDescent="0.2">
      <c r="A132" s="142" t="s">
        <v>1702</v>
      </c>
      <c r="B132" s="143" t="s">
        <v>1701</v>
      </c>
      <c r="C132" s="143">
        <v>0</v>
      </c>
      <c r="D132" s="143">
        <v>7870194</v>
      </c>
    </row>
    <row r="133" spans="1:4" hidden="1" x14ac:dyDescent="0.2">
      <c r="A133" s="142" t="s">
        <v>1434</v>
      </c>
      <c r="C133" s="143">
        <v>0</v>
      </c>
      <c r="D133" s="143">
        <v>7870194</v>
      </c>
    </row>
    <row r="134" spans="1:4" hidden="1" x14ac:dyDescent="0.2">
      <c r="A134" s="142" t="s">
        <v>1700</v>
      </c>
      <c r="B134" s="143" t="s">
        <v>1699</v>
      </c>
      <c r="C134" s="143">
        <v>0</v>
      </c>
      <c r="D134" s="143">
        <v>3500000</v>
      </c>
    </row>
    <row r="135" spans="1:4" hidden="1" x14ac:dyDescent="0.2">
      <c r="A135" s="142" t="s">
        <v>1698</v>
      </c>
      <c r="B135" s="143" t="s">
        <v>1697</v>
      </c>
      <c r="C135" s="143">
        <v>0</v>
      </c>
      <c r="D135" s="143">
        <v>34715924</v>
      </c>
    </row>
    <row r="136" spans="1:4" hidden="1" x14ac:dyDescent="0.2">
      <c r="A136" s="142" t="s">
        <v>1696</v>
      </c>
      <c r="B136" s="143" t="s">
        <v>1695</v>
      </c>
      <c r="C136" s="143">
        <v>0</v>
      </c>
      <c r="D136" s="143">
        <v>1490889</v>
      </c>
    </row>
    <row r="137" spans="1:4" hidden="1" x14ac:dyDescent="0.2">
      <c r="A137" s="142" t="s">
        <v>1694</v>
      </c>
      <c r="B137" s="143" t="s">
        <v>1693</v>
      </c>
      <c r="C137" s="143">
        <v>0</v>
      </c>
      <c r="D137" s="143">
        <v>165723</v>
      </c>
    </row>
    <row r="138" spans="1:4" hidden="1" x14ac:dyDescent="0.2">
      <c r="A138" s="142" t="s">
        <v>1421</v>
      </c>
      <c r="C138" s="143">
        <v>0</v>
      </c>
      <c r="D138" s="143">
        <v>39872536</v>
      </c>
    </row>
    <row r="139" spans="1:4" hidden="1" x14ac:dyDescent="0.2">
      <c r="A139" s="142" t="s">
        <v>1692</v>
      </c>
      <c r="B139" s="143" t="s">
        <v>1691</v>
      </c>
      <c r="C139" s="143">
        <v>0</v>
      </c>
      <c r="D139" s="143">
        <v>1698442</v>
      </c>
    </row>
    <row r="140" spans="1:4" hidden="1" x14ac:dyDescent="0.2">
      <c r="A140" s="142" t="s">
        <v>1690</v>
      </c>
      <c r="B140" s="143" t="s">
        <v>1689</v>
      </c>
      <c r="C140" s="143">
        <v>0</v>
      </c>
      <c r="D140" s="143">
        <v>945663</v>
      </c>
    </row>
    <row r="141" spans="1:4" hidden="1" x14ac:dyDescent="0.2">
      <c r="A141" s="142" t="s">
        <v>1688</v>
      </c>
      <c r="B141" s="143" t="s">
        <v>1687</v>
      </c>
      <c r="C141" s="143">
        <v>0</v>
      </c>
      <c r="D141" s="143">
        <v>1170</v>
      </c>
    </row>
    <row r="142" spans="1:4" hidden="1" x14ac:dyDescent="0.2">
      <c r="A142" s="142" t="s">
        <v>1404</v>
      </c>
      <c r="C142" s="143">
        <v>0</v>
      </c>
      <c r="D142" s="143">
        <v>2645275</v>
      </c>
    </row>
    <row r="143" spans="1:4" hidden="1" x14ac:dyDescent="0.2">
      <c r="A143" s="142" t="s">
        <v>1686</v>
      </c>
      <c r="B143" s="143" t="s">
        <v>1685</v>
      </c>
      <c r="C143" s="143">
        <v>0</v>
      </c>
      <c r="D143" s="143">
        <v>30000</v>
      </c>
    </row>
    <row r="144" spans="1:4" hidden="1" x14ac:dyDescent="0.2">
      <c r="A144" s="142" t="s">
        <v>1684</v>
      </c>
      <c r="B144" s="143" t="s">
        <v>1683</v>
      </c>
      <c r="C144" s="143">
        <v>0</v>
      </c>
      <c r="D144" s="143">
        <v>18000</v>
      </c>
    </row>
    <row r="145" spans="1:4" hidden="1" x14ac:dyDescent="0.2">
      <c r="A145" s="142" t="s">
        <v>1397</v>
      </c>
      <c r="C145" s="143">
        <v>0</v>
      </c>
      <c r="D145" s="143">
        <v>48000</v>
      </c>
    </row>
    <row r="146" spans="1:4" hidden="1" x14ac:dyDescent="0.2">
      <c r="A146" s="142" t="s">
        <v>1682</v>
      </c>
      <c r="B146" s="143" t="s">
        <v>1681</v>
      </c>
      <c r="C146" s="143">
        <v>0</v>
      </c>
      <c r="D146" s="143">
        <v>241205</v>
      </c>
    </row>
    <row r="147" spans="1:4" hidden="1" x14ac:dyDescent="0.2">
      <c r="A147" s="142" t="s">
        <v>1553</v>
      </c>
      <c r="C147" s="143">
        <v>0</v>
      </c>
      <c r="D147" s="143">
        <v>241205</v>
      </c>
    </row>
    <row r="148" spans="1:4" hidden="1" x14ac:dyDescent="0.2">
      <c r="A148" s="142" t="s">
        <v>1680</v>
      </c>
      <c r="B148" s="143" t="s">
        <v>1679</v>
      </c>
      <c r="C148" s="143">
        <v>0</v>
      </c>
      <c r="D148" s="143">
        <v>29470569</v>
      </c>
    </row>
    <row r="149" spans="1:4" hidden="1" x14ac:dyDescent="0.2">
      <c r="A149" s="142" t="s">
        <v>1678</v>
      </c>
      <c r="B149" s="143" t="s">
        <v>1677</v>
      </c>
      <c r="C149" s="143">
        <v>0</v>
      </c>
      <c r="D149" s="143">
        <v>1552413</v>
      </c>
    </row>
    <row r="150" spans="1:4" hidden="1" x14ac:dyDescent="0.2">
      <c r="A150" s="142" t="s">
        <v>1392</v>
      </c>
      <c r="C150" s="143">
        <v>0</v>
      </c>
      <c r="D150" s="143">
        <v>31022982</v>
      </c>
    </row>
    <row r="151" spans="1:4" hidden="1" x14ac:dyDescent="0.2">
      <c r="A151" s="142" t="s">
        <v>1391</v>
      </c>
      <c r="C151" s="143">
        <v>0</v>
      </c>
      <c r="D151" s="143">
        <v>171695536</v>
      </c>
    </row>
    <row r="152" spans="1:4" hidden="1" x14ac:dyDescent="0.2">
      <c r="A152" s="142" t="s">
        <v>1390</v>
      </c>
      <c r="C152" s="143">
        <v>0</v>
      </c>
      <c r="D152" s="143">
        <v>0</v>
      </c>
    </row>
    <row r="153" spans="1:4" hidden="1" x14ac:dyDescent="0.2">
      <c r="A153" s="142"/>
      <c r="B153" s="143" t="s">
        <v>70</v>
      </c>
      <c r="C153" s="143">
        <v>515086608</v>
      </c>
      <c r="D153" s="143">
        <v>515086608</v>
      </c>
    </row>
    <row r="154" spans="1:4" hidden="1" x14ac:dyDescent="0.2">
      <c r="A154" s="142" t="s">
        <v>1676</v>
      </c>
    </row>
    <row r="155" spans="1:4" hidden="1" x14ac:dyDescent="0.2">
      <c r="C155" s="142" t="s">
        <v>951</v>
      </c>
      <c r="D155" s="142" t="s">
        <v>950</v>
      </c>
    </row>
    <row r="156" spans="1:4" hidden="1" x14ac:dyDescent="0.2">
      <c r="C156" s="142" t="s">
        <v>949</v>
      </c>
    </row>
    <row r="157" spans="1:4" hidden="1" x14ac:dyDescent="0.2">
      <c r="C157" s="143">
        <v>0</v>
      </c>
      <c r="D157" s="143">
        <v>0</v>
      </c>
    </row>
    <row r="158" spans="1:4" hidden="1" x14ac:dyDescent="0.2">
      <c r="A158" s="142" t="s">
        <v>1675</v>
      </c>
      <c r="B158" s="143" t="s">
        <v>1674</v>
      </c>
      <c r="C158" s="143">
        <v>0</v>
      </c>
      <c r="D158" s="143">
        <v>55573693</v>
      </c>
    </row>
    <row r="159" spans="1:4" hidden="1" x14ac:dyDescent="0.2">
      <c r="A159" s="142" t="s">
        <v>1673</v>
      </c>
      <c r="B159" s="143" t="s">
        <v>1672</v>
      </c>
      <c r="C159" s="143">
        <v>0</v>
      </c>
      <c r="D159" s="143">
        <v>3219009</v>
      </c>
    </row>
    <row r="160" spans="1:4" hidden="1" x14ac:dyDescent="0.2">
      <c r="A160" s="142" t="s">
        <v>1671</v>
      </c>
      <c r="B160" s="143" t="s">
        <v>1670</v>
      </c>
      <c r="C160" s="143">
        <v>0</v>
      </c>
      <c r="D160" s="143">
        <v>813810</v>
      </c>
    </row>
    <row r="161" spans="1:4" hidden="1" x14ac:dyDescent="0.2">
      <c r="A161" s="142" t="s">
        <v>1669</v>
      </c>
      <c r="B161" s="143" t="s">
        <v>1668</v>
      </c>
      <c r="C161" s="143">
        <v>0</v>
      </c>
      <c r="D161" s="143">
        <v>547743</v>
      </c>
    </row>
    <row r="162" spans="1:4" hidden="1" x14ac:dyDescent="0.2">
      <c r="A162" s="142" t="s">
        <v>1667</v>
      </c>
      <c r="B162" s="143" t="s">
        <v>1666</v>
      </c>
      <c r="C162" s="143">
        <v>0</v>
      </c>
      <c r="D162" s="143">
        <v>25814118</v>
      </c>
    </row>
    <row r="163" spans="1:4" hidden="1" x14ac:dyDescent="0.2">
      <c r="A163" s="142" t="s">
        <v>1665</v>
      </c>
      <c r="B163" s="143" t="s">
        <v>1664</v>
      </c>
      <c r="C163" s="143">
        <v>0</v>
      </c>
      <c r="D163" s="143">
        <v>3803355</v>
      </c>
    </row>
    <row r="164" spans="1:4" hidden="1" x14ac:dyDescent="0.2">
      <c r="A164" s="142" t="s">
        <v>1663</v>
      </c>
      <c r="B164" s="143" t="s">
        <v>1662</v>
      </c>
      <c r="C164" s="143">
        <v>0</v>
      </c>
      <c r="D164" s="143">
        <v>95010</v>
      </c>
    </row>
    <row r="165" spans="1:4" hidden="1" x14ac:dyDescent="0.2">
      <c r="A165" s="142" t="s">
        <v>1534</v>
      </c>
      <c r="C165" s="143">
        <v>0</v>
      </c>
      <c r="D165" s="143">
        <v>89866738</v>
      </c>
    </row>
    <row r="166" spans="1:4" hidden="1" x14ac:dyDescent="0.2">
      <c r="A166" s="142" t="s">
        <v>1661</v>
      </c>
      <c r="B166" s="143" t="s">
        <v>1660</v>
      </c>
      <c r="C166" s="143">
        <v>0</v>
      </c>
      <c r="D166" s="143">
        <v>22349814</v>
      </c>
    </row>
    <row r="167" spans="1:4" hidden="1" x14ac:dyDescent="0.2">
      <c r="A167" s="142" t="s">
        <v>1525</v>
      </c>
      <c r="C167" s="143">
        <v>0</v>
      </c>
      <c r="D167" s="143">
        <v>22349814</v>
      </c>
    </row>
    <row r="168" spans="1:4" hidden="1" x14ac:dyDescent="0.2">
      <c r="A168" s="142" t="s">
        <v>1659</v>
      </c>
      <c r="B168" s="143" t="s">
        <v>1658</v>
      </c>
      <c r="C168" s="143">
        <v>0</v>
      </c>
      <c r="D168" s="143">
        <v>112247</v>
      </c>
    </row>
    <row r="169" spans="1:4" hidden="1" x14ac:dyDescent="0.2">
      <c r="A169" s="142" t="s">
        <v>1657</v>
      </c>
      <c r="B169" s="143" t="s">
        <v>1656</v>
      </c>
      <c r="C169" s="143">
        <v>0</v>
      </c>
      <c r="D169" s="143">
        <v>3247405</v>
      </c>
    </row>
    <row r="170" spans="1:4" hidden="1" x14ac:dyDescent="0.2">
      <c r="A170" s="142" t="s">
        <v>1655</v>
      </c>
      <c r="B170" s="143" t="s">
        <v>1654</v>
      </c>
      <c r="C170" s="143">
        <v>0</v>
      </c>
      <c r="D170" s="143">
        <v>1146929</v>
      </c>
    </row>
    <row r="171" spans="1:4" hidden="1" x14ac:dyDescent="0.2">
      <c r="A171" s="142" t="s">
        <v>1653</v>
      </c>
      <c r="B171" s="143" t="s">
        <v>1652</v>
      </c>
      <c r="C171" s="143">
        <v>0</v>
      </c>
      <c r="D171" s="143">
        <v>238307</v>
      </c>
    </row>
    <row r="172" spans="1:4" hidden="1" x14ac:dyDescent="0.2">
      <c r="A172" s="142" t="s">
        <v>1651</v>
      </c>
      <c r="B172" s="143" t="s">
        <v>1650</v>
      </c>
      <c r="C172" s="143">
        <v>0</v>
      </c>
      <c r="D172" s="143">
        <v>20216236</v>
      </c>
    </row>
    <row r="173" spans="1:4" hidden="1" x14ac:dyDescent="0.2">
      <c r="A173" s="142" t="s">
        <v>1649</v>
      </c>
      <c r="B173" s="143" t="s">
        <v>1648</v>
      </c>
      <c r="C173" s="143">
        <v>0</v>
      </c>
      <c r="D173" s="143">
        <v>213803</v>
      </c>
    </row>
    <row r="174" spans="1:4" hidden="1" x14ac:dyDescent="0.2">
      <c r="A174" s="142" t="s">
        <v>1647</v>
      </c>
      <c r="B174" s="143" t="s">
        <v>1646</v>
      </c>
      <c r="C174" s="143">
        <v>0</v>
      </c>
      <c r="D174" s="143">
        <v>319463</v>
      </c>
    </row>
    <row r="175" spans="1:4" hidden="1" x14ac:dyDescent="0.2">
      <c r="A175" s="142" t="s">
        <v>1645</v>
      </c>
      <c r="B175" s="143" t="s">
        <v>1644</v>
      </c>
      <c r="C175" s="143">
        <v>0</v>
      </c>
      <c r="D175" s="143">
        <v>3773924</v>
      </c>
    </row>
    <row r="176" spans="1:4" hidden="1" x14ac:dyDescent="0.2">
      <c r="A176" s="142" t="s">
        <v>1643</v>
      </c>
      <c r="B176" s="143" t="s">
        <v>1642</v>
      </c>
      <c r="C176" s="143">
        <v>0</v>
      </c>
      <c r="D176" s="143">
        <v>968765</v>
      </c>
    </row>
    <row r="177" spans="1:4" hidden="1" x14ac:dyDescent="0.2">
      <c r="A177" s="142" t="s">
        <v>1641</v>
      </c>
      <c r="B177" s="143" t="s">
        <v>1640</v>
      </c>
      <c r="C177" s="143">
        <v>0</v>
      </c>
      <c r="D177" s="143">
        <v>12071960</v>
      </c>
    </row>
    <row r="178" spans="1:4" hidden="1" x14ac:dyDescent="0.2">
      <c r="A178" s="142" t="s">
        <v>1639</v>
      </c>
      <c r="B178" s="143" t="s">
        <v>1638</v>
      </c>
      <c r="C178" s="143">
        <v>0</v>
      </c>
      <c r="D178" s="143">
        <v>11735477</v>
      </c>
    </row>
    <row r="179" spans="1:4" hidden="1" x14ac:dyDescent="0.2">
      <c r="A179" s="142" t="s">
        <v>1637</v>
      </c>
      <c r="B179" s="143" t="s">
        <v>1636</v>
      </c>
      <c r="C179" s="143">
        <v>0</v>
      </c>
      <c r="D179" s="143">
        <v>49935</v>
      </c>
    </row>
    <row r="180" spans="1:4" hidden="1" x14ac:dyDescent="0.2">
      <c r="A180" s="142" t="s">
        <v>1635</v>
      </c>
      <c r="B180" s="143" t="s">
        <v>1634</v>
      </c>
      <c r="C180" s="143">
        <v>0</v>
      </c>
      <c r="D180" s="143">
        <v>9327625</v>
      </c>
    </row>
    <row r="181" spans="1:4" hidden="1" x14ac:dyDescent="0.2">
      <c r="A181" s="142" t="s">
        <v>1633</v>
      </c>
      <c r="B181" s="143" t="s">
        <v>1632</v>
      </c>
      <c r="C181" s="143">
        <v>0</v>
      </c>
      <c r="D181" s="143">
        <v>2281</v>
      </c>
    </row>
    <row r="182" spans="1:4" hidden="1" x14ac:dyDescent="0.2">
      <c r="A182" s="142" t="s">
        <v>1631</v>
      </c>
      <c r="B182" s="143" t="s">
        <v>1630</v>
      </c>
      <c r="C182" s="143">
        <v>0</v>
      </c>
      <c r="D182" s="143">
        <v>26977</v>
      </c>
    </row>
    <row r="183" spans="1:4" hidden="1" x14ac:dyDescent="0.2">
      <c r="A183" s="142" t="s">
        <v>1503</v>
      </c>
      <c r="C183" s="143">
        <v>0</v>
      </c>
      <c r="D183" s="143">
        <v>63451334</v>
      </c>
    </row>
    <row r="184" spans="1:4" hidden="1" x14ac:dyDescent="0.2">
      <c r="A184" s="142" t="s">
        <v>1629</v>
      </c>
      <c r="B184" s="143" t="s">
        <v>1628</v>
      </c>
      <c r="C184" s="143">
        <v>0</v>
      </c>
      <c r="D184" s="143">
        <v>304500</v>
      </c>
    </row>
    <row r="185" spans="1:4" hidden="1" x14ac:dyDescent="0.2">
      <c r="A185" s="142" t="s">
        <v>1627</v>
      </c>
      <c r="B185" s="143" t="s">
        <v>1626</v>
      </c>
      <c r="C185" s="143">
        <v>0</v>
      </c>
      <c r="D185" s="143">
        <v>2661440</v>
      </c>
    </row>
    <row r="186" spans="1:4" hidden="1" x14ac:dyDescent="0.2">
      <c r="A186" s="142" t="s">
        <v>1492</v>
      </c>
      <c r="C186" s="143">
        <v>0</v>
      </c>
      <c r="D186" s="143">
        <v>2965940</v>
      </c>
    </row>
    <row r="187" spans="1:4" hidden="1" x14ac:dyDescent="0.2">
      <c r="A187" s="142" t="s">
        <v>1625</v>
      </c>
      <c r="B187" s="143" t="s">
        <v>1624</v>
      </c>
      <c r="C187" s="143">
        <v>0</v>
      </c>
      <c r="D187" s="143">
        <v>53300</v>
      </c>
    </row>
    <row r="188" spans="1:4" hidden="1" x14ac:dyDescent="0.2">
      <c r="A188" s="142" t="s">
        <v>1623</v>
      </c>
      <c r="B188" s="143" t="s">
        <v>1622</v>
      </c>
      <c r="C188" s="143">
        <v>0</v>
      </c>
      <c r="D188" s="143">
        <v>500</v>
      </c>
    </row>
    <row r="189" spans="1:4" hidden="1" x14ac:dyDescent="0.2">
      <c r="A189" s="142" t="s">
        <v>1621</v>
      </c>
      <c r="B189" s="143" t="s">
        <v>1620</v>
      </c>
      <c r="C189" s="143">
        <v>0</v>
      </c>
      <c r="D189" s="143">
        <v>57155424</v>
      </c>
    </row>
    <row r="190" spans="1:4" hidden="1" x14ac:dyDescent="0.2">
      <c r="A190" s="142" t="s">
        <v>1619</v>
      </c>
      <c r="B190" s="143" t="s">
        <v>1618</v>
      </c>
      <c r="C190" s="143">
        <v>0</v>
      </c>
      <c r="D190" s="143">
        <v>3280972</v>
      </c>
    </row>
    <row r="191" spans="1:4" hidden="1" x14ac:dyDescent="0.2">
      <c r="A191" s="142" t="s">
        <v>1475</v>
      </c>
      <c r="C191" s="143">
        <v>0</v>
      </c>
      <c r="D191" s="143">
        <v>60490196</v>
      </c>
    </row>
    <row r="192" spans="1:4" hidden="1" x14ac:dyDescent="0.2">
      <c r="A192" s="142" t="s">
        <v>1617</v>
      </c>
      <c r="B192" s="143" t="s">
        <v>1616</v>
      </c>
      <c r="C192" s="143">
        <v>0</v>
      </c>
      <c r="D192" s="143">
        <v>1182897</v>
      </c>
    </row>
    <row r="193" spans="1:4" hidden="1" x14ac:dyDescent="0.2">
      <c r="A193" s="142" t="s">
        <v>1615</v>
      </c>
      <c r="B193" s="143" t="s">
        <v>1614</v>
      </c>
      <c r="C193" s="143">
        <v>0</v>
      </c>
      <c r="D193" s="143">
        <v>14732</v>
      </c>
    </row>
    <row r="194" spans="1:4" hidden="1" x14ac:dyDescent="0.2">
      <c r="A194" s="142" t="s">
        <v>1613</v>
      </c>
      <c r="B194" s="143" t="s">
        <v>1612</v>
      </c>
      <c r="C194" s="143">
        <v>0</v>
      </c>
      <c r="D194" s="143">
        <v>1413632</v>
      </c>
    </row>
    <row r="195" spans="1:4" hidden="1" x14ac:dyDescent="0.2">
      <c r="A195" s="142" t="s">
        <v>1611</v>
      </c>
      <c r="B195" s="143" t="s">
        <v>1610</v>
      </c>
      <c r="C195" s="143">
        <v>0</v>
      </c>
      <c r="D195" s="143">
        <v>675883</v>
      </c>
    </row>
    <row r="196" spans="1:4" hidden="1" x14ac:dyDescent="0.2">
      <c r="A196" s="142" t="s">
        <v>1470</v>
      </c>
      <c r="C196" s="143">
        <v>0</v>
      </c>
      <c r="D196" s="143">
        <v>3287144</v>
      </c>
    </row>
    <row r="197" spans="1:4" hidden="1" x14ac:dyDescent="0.2">
      <c r="A197" s="142" t="s">
        <v>1609</v>
      </c>
      <c r="B197" s="143" t="s">
        <v>1608</v>
      </c>
      <c r="C197" s="143">
        <v>0</v>
      </c>
      <c r="D197" s="143">
        <v>6796037</v>
      </c>
    </row>
    <row r="198" spans="1:4" hidden="1" x14ac:dyDescent="0.2">
      <c r="A198" s="142" t="s">
        <v>1607</v>
      </c>
      <c r="B198" s="143" t="s">
        <v>1606</v>
      </c>
      <c r="C198" s="143">
        <v>0</v>
      </c>
      <c r="D198" s="143">
        <v>1774169</v>
      </c>
    </row>
    <row r="199" spans="1:4" hidden="1" x14ac:dyDescent="0.2">
      <c r="A199" s="142" t="s">
        <v>1467</v>
      </c>
      <c r="C199" s="143">
        <v>0</v>
      </c>
      <c r="D199" s="143">
        <v>8570206</v>
      </c>
    </row>
    <row r="200" spans="1:4" hidden="1" x14ac:dyDescent="0.2">
      <c r="A200" s="142" t="s">
        <v>1605</v>
      </c>
      <c r="B200" s="143" t="s">
        <v>1604</v>
      </c>
      <c r="C200" s="143">
        <v>0</v>
      </c>
      <c r="D200" s="143">
        <v>4000000</v>
      </c>
    </row>
    <row r="201" spans="1:4" hidden="1" x14ac:dyDescent="0.2">
      <c r="A201" s="142" t="s">
        <v>1464</v>
      </c>
      <c r="C201" s="143">
        <v>0</v>
      </c>
      <c r="D201" s="143">
        <v>4000000</v>
      </c>
    </row>
    <row r="202" spans="1:4" hidden="1" x14ac:dyDescent="0.2">
      <c r="A202" s="142" t="s">
        <v>1603</v>
      </c>
      <c r="B202" s="143" t="s">
        <v>1602</v>
      </c>
      <c r="C202" s="143">
        <v>0</v>
      </c>
      <c r="D202" s="143">
        <v>4113024</v>
      </c>
    </row>
    <row r="203" spans="1:4" hidden="1" x14ac:dyDescent="0.2">
      <c r="A203" s="142" t="s">
        <v>1601</v>
      </c>
      <c r="B203" s="143" t="s">
        <v>1600</v>
      </c>
      <c r="C203" s="143">
        <v>0</v>
      </c>
      <c r="D203" s="143">
        <v>0</v>
      </c>
    </row>
    <row r="204" spans="1:4" hidden="1" x14ac:dyDescent="0.2">
      <c r="A204" s="142" t="s">
        <v>1459</v>
      </c>
      <c r="C204" s="143">
        <v>0</v>
      </c>
      <c r="D204" s="143">
        <v>4113024</v>
      </c>
    </row>
    <row r="205" spans="1:4" hidden="1" x14ac:dyDescent="0.2">
      <c r="A205" s="142" t="s">
        <v>1458</v>
      </c>
      <c r="C205" s="143">
        <v>0</v>
      </c>
      <c r="D205" s="143">
        <v>259094396</v>
      </c>
    </row>
    <row r="206" spans="1:4" hidden="1" x14ac:dyDescent="0.2">
      <c r="A206" s="142" t="s">
        <v>1599</v>
      </c>
      <c r="B206" s="143" t="s">
        <v>1598</v>
      </c>
      <c r="C206" s="143">
        <v>12554687</v>
      </c>
      <c r="D206" s="143">
        <v>0</v>
      </c>
    </row>
    <row r="207" spans="1:4" hidden="1" x14ac:dyDescent="0.2">
      <c r="A207" s="142" t="s">
        <v>1597</v>
      </c>
      <c r="B207" s="143" t="s">
        <v>1596</v>
      </c>
      <c r="C207" s="143">
        <v>40285184</v>
      </c>
      <c r="D207" s="143">
        <v>0</v>
      </c>
    </row>
    <row r="208" spans="1:4" hidden="1" x14ac:dyDescent="0.2">
      <c r="A208" s="142" t="s">
        <v>1595</v>
      </c>
      <c r="B208" s="143" t="s">
        <v>1594</v>
      </c>
      <c r="C208" s="143">
        <v>20704948</v>
      </c>
      <c r="D208" s="143">
        <v>0</v>
      </c>
    </row>
    <row r="209" spans="1:4" hidden="1" x14ac:dyDescent="0.2">
      <c r="A209" s="142" t="s">
        <v>1593</v>
      </c>
      <c r="B209" s="143" t="s">
        <v>1592</v>
      </c>
      <c r="C209" s="143">
        <v>1944000</v>
      </c>
      <c r="D209" s="143">
        <v>0</v>
      </c>
    </row>
    <row r="210" spans="1:4" hidden="1" x14ac:dyDescent="0.2">
      <c r="A210" s="142" t="s">
        <v>1591</v>
      </c>
      <c r="B210" s="143" t="s">
        <v>1590</v>
      </c>
      <c r="C210" s="143">
        <v>3989432</v>
      </c>
      <c r="D210" s="143">
        <v>0</v>
      </c>
    </row>
    <row r="211" spans="1:4" hidden="1" x14ac:dyDescent="0.2">
      <c r="A211" s="142" t="s">
        <v>1589</v>
      </c>
      <c r="B211" s="143" t="s">
        <v>1588</v>
      </c>
      <c r="C211" s="143">
        <v>2234275</v>
      </c>
      <c r="D211" s="143">
        <v>0</v>
      </c>
    </row>
    <row r="212" spans="1:4" hidden="1" x14ac:dyDescent="0.2">
      <c r="A212" s="142" t="s">
        <v>1587</v>
      </c>
      <c r="B212" s="143" t="s">
        <v>1586</v>
      </c>
      <c r="C212" s="143">
        <v>1168899</v>
      </c>
      <c r="D212" s="143">
        <v>0</v>
      </c>
    </row>
    <row r="213" spans="1:4" hidden="1" x14ac:dyDescent="0.2">
      <c r="A213" s="142" t="s">
        <v>1585</v>
      </c>
      <c r="B213" s="143" t="s">
        <v>1584</v>
      </c>
      <c r="C213" s="143">
        <v>26876461</v>
      </c>
      <c r="D213" s="143">
        <v>0</v>
      </c>
    </row>
    <row r="214" spans="1:4" hidden="1" x14ac:dyDescent="0.2">
      <c r="A214" s="142" t="s">
        <v>1437</v>
      </c>
      <c r="C214" s="143">
        <v>109757886</v>
      </c>
      <c r="D214" s="143">
        <v>0</v>
      </c>
    </row>
    <row r="215" spans="1:4" hidden="1" x14ac:dyDescent="0.2">
      <c r="A215" s="142" t="s">
        <v>1583</v>
      </c>
      <c r="B215" s="143" t="s">
        <v>1582</v>
      </c>
      <c r="C215" s="143">
        <v>7946614</v>
      </c>
      <c r="D215" s="143">
        <v>0</v>
      </c>
    </row>
    <row r="216" spans="1:4" hidden="1" x14ac:dyDescent="0.2">
      <c r="A216" s="142" t="s">
        <v>1434</v>
      </c>
      <c r="C216" s="143">
        <v>7946614</v>
      </c>
      <c r="D216" s="143">
        <v>0</v>
      </c>
    </row>
    <row r="217" spans="1:4" hidden="1" x14ac:dyDescent="0.2">
      <c r="A217" s="142" t="s">
        <v>1581</v>
      </c>
      <c r="B217" s="143" t="s">
        <v>1580</v>
      </c>
      <c r="C217" s="143">
        <v>5099707</v>
      </c>
      <c r="D217" s="143">
        <v>0</v>
      </c>
    </row>
    <row r="218" spans="1:4" hidden="1" x14ac:dyDescent="0.2">
      <c r="A218" s="142" t="s">
        <v>1579</v>
      </c>
      <c r="B218" s="143" t="s">
        <v>1578</v>
      </c>
      <c r="C218" s="143">
        <v>27574803</v>
      </c>
      <c r="D218" s="143">
        <v>0</v>
      </c>
    </row>
    <row r="219" spans="1:4" hidden="1" x14ac:dyDescent="0.2">
      <c r="A219" s="142" t="s">
        <v>1577</v>
      </c>
      <c r="B219" s="143" t="s">
        <v>1576</v>
      </c>
      <c r="C219" s="143">
        <v>2385927</v>
      </c>
      <c r="D219" s="143">
        <v>0</v>
      </c>
    </row>
    <row r="220" spans="1:4" hidden="1" x14ac:dyDescent="0.2">
      <c r="A220" s="142" t="s">
        <v>1575</v>
      </c>
      <c r="B220" s="143" t="s">
        <v>1574</v>
      </c>
      <c r="C220" s="143">
        <v>144014</v>
      </c>
      <c r="D220" s="143">
        <v>0</v>
      </c>
    </row>
    <row r="221" spans="1:4" hidden="1" x14ac:dyDescent="0.2">
      <c r="A221" s="142" t="s">
        <v>1421</v>
      </c>
      <c r="C221" s="143">
        <v>35204451</v>
      </c>
      <c r="D221" s="143">
        <v>0</v>
      </c>
    </row>
    <row r="222" spans="1:4" hidden="1" x14ac:dyDescent="0.2">
      <c r="A222" s="142" t="s">
        <v>1573</v>
      </c>
      <c r="B222" s="143" t="s">
        <v>1572</v>
      </c>
      <c r="C222" s="143">
        <v>1813144</v>
      </c>
      <c r="D222" s="143">
        <v>0</v>
      </c>
    </row>
    <row r="223" spans="1:4" hidden="1" x14ac:dyDescent="0.2">
      <c r="A223" s="142" t="s">
        <v>1571</v>
      </c>
      <c r="B223" s="143" t="s">
        <v>1570</v>
      </c>
      <c r="C223" s="143">
        <v>1255173</v>
      </c>
      <c r="D223" s="143">
        <v>0</v>
      </c>
    </row>
    <row r="224" spans="1:4" hidden="1" x14ac:dyDescent="0.2">
      <c r="A224" s="142" t="s">
        <v>1569</v>
      </c>
      <c r="B224" s="143" t="s">
        <v>1568</v>
      </c>
      <c r="C224" s="143">
        <v>646314</v>
      </c>
      <c r="D224" s="143">
        <v>0</v>
      </c>
    </row>
    <row r="225" spans="1:4" hidden="1" x14ac:dyDescent="0.2">
      <c r="A225" s="142" t="s">
        <v>1567</v>
      </c>
      <c r="B225" s="143" t="s">
        <v>1566</v>
      </c>
      <c r="C225" s="143">
        <v>586</v>
      </c>
      <c r="D225" s="143">
        <v>0</v>
      </c>
    </row>
    <row r="226" spans="1:4" hidden="1" x14ac:dyDescent="0.2">
      <c r="A226" s="142" t="s">
        <v>1565</v>
      </c>
      <c r="B226" s="143" t="s">
        <v>1564</v>
      </c>
      <c r="C226" s="143">
        <v>222955</v>
      </c>
      <c r="D226" s="143">
        <v>0</v>
      </c>
    </row>
    <row r="227" spans="1:4" hidden="1" x14ac:dyDescent="0.2">
      <c r="A227" s="142" t="s">
        <v>1563</v>
      </c>
      <c r="B227" s="143" t="s">
        <v>1562</v>
      </c>
      <c r="C227" s="143">
        <v>810018</v>
      </c>
      <c r="D227" s="143">
        <v>0</v>
      </c>
    </row>
    <row r="228" spans="1:4" hidden="1" x14ac:dyDescent="0.2">
      <c r="A228" s="142" t="s">
        <v>1404</v>
      </c>
      <c r="C228" s="143">
        <v>4748190</v>
      </c>
      <c r="D228" s="143">
        <v>0</v>
      </c>
    </row>
    <row r="229" spans="1:4" hidden="1" x14ac:dyDescent="0.2">
      <c r="A229" s="142" t="s">
        <v>1561</v>
      </c>
      <c r="B229" s="143" t="s">
        <v>1560</v>
      </c>
      <c r="C229" s="143">
        <v>1600000</v>
      </c>
      <c r="D229" s="143">
        <v>0</v>
      </c>
    </row>
    <row r="230" spans="1:4" hidden="1" x14ac:dyDescent="0.2">
      <c r="A230" s="142" t="s">
        <v>1402</v>
      </c>
      <c r="C230" s="143">
        <v>1600000</v>
      </c>
      <c r="D230" s="143">
        <v>0</v>
      </c>
    </row>
    <row r="231" spans="1:4" hidden="1" x14ac:dyDescent="0.2">
      <c r="A231" s="142" t="s">
        <v>1559</v>
      </c>
      <c r="B231" s="143" t="s">
        <v>1558</v>
      </c>
      <c r="C231" s="143">
        <v>120000</v>
      </c>
      <c r="D231" s="143">
        <v>0</v>
      </c>
    </row>
    <row r="232" spans="1:4" hidden="1" x14ac:dyDescent="0.2">
      <c r="A232" s="142" t="s">
        <v>1557</v>
      </c>
      <c r="B232" s="143" t="s">
        <v>1556</v>
      </c>
      <c r="C232" s="143">
        <v>18000</v>
      </c>
      <c r="D232" s="143">
        <v>0</v>
      </c>
    </row>
    <row r="233" spans="1:4" hidden="1" x14ac:dyDescent="0.2">
      <c r="A233" s="142" t="s">
        <v>1397</v>
      </c>
      <c r="C233" s="143">
        <v>138000</v>
      </c>
      <c r="D233" s="143">
        <v>0</v>
      </c>
    </row>
    <row r="234" spans="1:4" hidden="1" x14ac:dyDescent="0.2">
      <c r="A234" s="142" t="s">
        <v>1555</v>
      </c>
      <c r="B234" s="143" t="s">
        <v>1554</v>
      </c>
      <c r="C234" s="143">
        <v>1927182</v>
      </c>
      <c r="D234" s="143">
        <v>0</v>
      </c>
    </row>
    <row r="235" spans="1:4" hidden="1" x14ac:dyDescent="0.2">
      <c r="A235" s="142" t="s">
        <v>1553</v>
      </c>
      <c r="C235" s="143">
        <v>1927182</v>
      </c>
      <c r="D235" s="143">
        <v>0</v>
      </c>
    </row>
    <row r="236" spans="1:4" hidden="1" x14ac:dyDescent="0.2">
      <c r="A236" s="142" t="s">
        <v>1552</v>
      </c>
      <c r="B236" s="143" t="s">
        <v>1551</v>
      </c>
      <c r="C236" s="143">
        <v>20498381</v>
      </c>
      <c r="D236" s="143">
        <v>0</v>
      </c>
    </row>
    <row r="237" spans="1:4" hidden="1" x14ac:dyDescent="0.2">
      <c r="A237" s="142" t="s">
        <v>1550</v>
      </c>
      <c r="B237" s="143" t="s">
        <v>1549</v>
      </c>
      <c r="C237" s="143">
        <v>4454857</v>
      </c>
      <c r="D237" s="143">
        <v>0</v>
      </c>
    </row>
    <row r="238" spans="1:4" hidden="1" x14ac:dyDescent="0.2">
      <c r="A238" s="142" t="s">
        <v>1392</v>
      </c>
      <c r="C238" s="143">
        <v>24953238</v>
      </c>
      <c r="D238" s="143">
        <v>0</v>
      </c>
    </row>
    <row r="239" spans="1:4" hidden="1" x14ac:dyDescent="0.2">
      <c r="A239" s="142" t="s">
        <v>1391</v>
      </c>
      <c r="C239" s="143">
        <v>186275561</v>
      </c>
      <c r="D239" s="143">
        <v>0</v>
      </c>
    </row>
    <row r="240" spans="1:4" hidden="1" x14ac:dyDescent="0.2">
      <c r="A240" s="142" t="s">
        <v>1390</v>
      </c>
      <c r="C240" s="143">
        <v>0</v>
      </c>
      <c r="D240" s="143">
        <v>72818835</v>
      </c>
    </row>
    <row r="241" spans="1:4" x14ac:dyDescent="0.2">
      <c r="A241" s="142"/>
      <c r="B241" s="143" t="s">
        <v>70</v>
      </c>
      <c r="C241" s="143">
        <v>558826683</v>
      </c>
      <c r="D241" s="143">
        <v>850102023</v>
      </c>
    </row>
    <row r="242" spans="1:4" x14ac:dyDescent="0.2">
      <c r="A242" s="142" t="s">
        <v>1548</v>
      </c>
    </row>
    <row r="243" spans="1:4" x14ac:dyDescent="0.2">
      <c r="C243" s="142" t="s">
        <v>951</v>
      </c>
      <c r="D243" s="142" t="s">
        <v>950</v>
      </c>
    </row>
    <row r="244" spans="1:4" x14ac:dyDescent="0.2">
      <c r="C244" s="142" t="s">
        <v>949</v>
      </c>
    </row>
    <row r="245" spans="1:4" x14ac:dyDescent="0.2">
      <c r="C245" s="143">
        <v>0</v>
      </c>
      <c r="D245" s="143">
        <v>0</v>
      </c>
    </row>
    <row r="246" spans="1:4" x14ac:dyDescent="0.2">
      <c r="A246" s="142" t="s">
        <v>1547</v>
      </c>
      <c r="B246" s="143" t="s">
        <v>1546</v>
      </c>
      <c r="C246" s="143">
        <v>15542637</v>
      </c>
      <c r="D246" s="143">
        <v>0</v>
      </c>
    </row>
    <row r="247" spans="1:4" x14ac:dyDescent="0.2">
      <c r="A247" s="142" t="s">
        <v>1545</v>
      </c>
      <c r="B247" s="143" t="s">
        <v>1544</v>
      </c>
      <c r="C247" s="143">
        <v>645000</v>
      </c>
      <c r="D247" s="143">
        <v>0</v>
      </c>
    </row>
    <row r="248" spans="1:4" x14ac:dyDescent="0.2">
      <c r="A248" s="142" t="s">
        <v>694</v>
      </c>
      <c r="B248" s="143" t="s">
        <v>1543</v>
      </c>
      <c r="C248" s="143">
        <v>172250</v>
      </c>
      <c r="D248" s="143">
        <v>0</v>
      </c>
    </row>
    <row r="249" spans="1:4" x14ac:dyDescent="0.2">
      <c r="A249" s="142" t="s">
        <v>1542</v>
      </c>
      <c r="B249" s="143" t="s">
        <v>1541</v>
      </c>
      <c r="C249" s="143">
        <v>140943</v>
      </c>
      <c r="D249" s="143">
        <v>0</v>
      </c>
    </row>
    <row r="250" spans="1:4" x14ac:dyDescent="0.2">
      <c r="A250" s="142" t="s">
        <v>1540</v>
      </c>
      <c r="B250" s="143" t="s">
        <v>1539</v>
      </c>
      <c r="C250" s="143">
        <v>5767704</v>
      </c>
      <c r="D250" s="143">
        <v>0</v>
      </c>
    </row>
    <row r="251" spans="1:4" x14ac:dyDescent="0.2">
      <c r="A251" s="142" t="s">
        <v>1538</v>
      </c>
      <c r="B251" s="143" t="s">
        <v>1537</v>
      </c>
      <c r="C251" s="143">
        <v>976129</v>
      </c>
      <c r="D251" s="143">
        <v>0</v>
      </c>
    </row>
    <row r="252" spans="1:4" x14ac:dyDescent="0.2">
      <c r="A252" s="142" t="s">
        <v>1536</v>
      </c>
      <c r="B252" s="143" t="s">
        <v>1535</v>
      </c>
      <c r="C252" s="143">
        <v>95010</v>
      </c>
      <c r="D252" s="143">
        <v>0</v>
      </c>
    </row>
    <row r="253" spans="1:4" x14ac:dyDescent="0.2">
      <c r="A253" s="142" t="s">
        <v>1534</v>
      </c>
      <c r="C253" s="143">
        <v>23339673</v>
      </c>
      <c r="D253" s="143">
        <v>0</v>
      </c>
    </row>
    <row r="254" spans="1:4" x14ac:dyDescent="0.2">
      <c r="A254" s="142" t="s">
        <v>1533</v>
      </c>
      <c r="B254" s="143" t="s">
        <v>1532</v>
      </c>
      <c r="C254" s="143">
        <v>3932765</v>
      </c>
      <c r="D254" s="143">
        <v>0</v>
      </c>
    </row>
    <row r="255" spans="1:4" x14ac:dyDescent="0.2">
      <c r="A255" s="142" t="s">
        <v>1531</v>
      </c>
      <c r="B255" s="143" t="s">
        <v>1530</v>
      </c>
      <c r="C255" s="143">
        <v>157282</v>
      </c>
      <c r="D255" s="143">
        <v>0</v>
      </c>
    </row>
    <row r="256" spans="1:4" x14ac:dyDescent="0.2">
      <c r="A256" s="142" t="s">
        <v>1529</v>
      </c>
      <c r="B256" s="143" t="s">
        <v>1528</v>
      </c>
      <c r="C256" s="143">
        <v>6227</v>
      </c>
      <c r="D256" s="143">
        <v>0</v>
      </c>
    </row>
    <row r="257" spans="1:4" x14ac:dyDescent="0.2">
      <c r="A257" s="142" t="s">
        <v>1527</v>
      </c>
      <c r="B257" s="143" t="s">
        <v>1526</v>
      </c>
      <c r="C257" s="143">
        <v>160127</v>
      </c>
      <c r="D257" s="143">
        <v>0</v>
      </c>
    </row>
    <row r="258" spans="1:4" x14ac:dyDescent="0.2">
      <c r="A258" s="142" t="s">
        <v>1525</v>
      </c>
      <c r="C258" s="143">
        <v>4256401</v>
      </c>
      <c r="D258" s="143">
        <v>0</v>
      </c>
    </row>
    <row r="259" spans="1:4" x14ac:dyDescent="0.2">
      <c r="A259" s="142" t="s">
        <v>695</v>
      </c>
      <c r="B259" s="143" t="s">
        <v>1524</v>
      </c>
      <c r="C259" s="143">
        <v>108373</v>
      </c>
      <c r="D259" s="143">
        <v>0</v>
      </c>
    </row>
    <row r="260" spans="1:4" x14ac:dyDescent="0.2">
      <c r="A260" s="142" t="s">
        <v>696</v>
      </c>
      <c r="B260" s="143" t="s">
        <v>1523</v>
      </c>
      <c r="C260" s="143">
        <v>3212051</v>
      </c>
      <c r="D260" s="143">
        <v>0</v>
      </c>
    </row>
    <row r="261" spans="1:4" x14ac:dyDescent="0.2">
      <c r="A261" s="142" t="s">
        <v>697</v>
      </c>
      <c r="B261" s="143" t="s">
        <v>1522</v>
      </c>
      <c r="C261" s="143">
        <v>1146692</v>
      </c>
      <c r="D261" s="143">
        <v>0</v>
      </c>
    </row>
    <row r="262" spans="1:4" x14ac:dyDescent="0.2">
      <c r="A262" s="142" t="s">
        <v>1521</v>
      </c>
      <c r="B262" s="143" t="s">
        <v>1520</v>
      </c>
      <c r="C262" s="143">
        <v>231884</v>
      </c>
      <c r="D262" s="143">
        <v>0</v>
      </c>
    </row>
    <row r="263" spans="1:4" x14ac:dyDescent="0.2">
      <c r="A263" s="142" t="s">
        <v>1519</v>
      </c>
      <c r="B263" s="143" t="s">
        <v>1518</v>
      </c>
      <c r="C263" s="143">
        <v>4616054</v>
      </c>
      <c r="D263" s="143">
        <v>0</v>
      </c>
    </row>
    <row r="264" spans="1:4" x14ac:dyDescent="0.2">
      <c r="A264" s="142" t="s">
        <v>698</v>
      </c>
      <c r="B264" s="143" t="s">
        <v>1517</v>
      </c>
      <c r="C264" s="143">
        <v>213803</v>
      </c>
      <c r="D264" s="143">
        <v>0</v>
      </c>
    </row>
    <row r="265" spans="1:4" x14ac:dyDescent="0.2">
      <c r="A265" s="142" t="s">
        <v>699</v>
      </c>
      <c r="B265" s="143" t="s">
        <v>1516</v>
      </c>
      <c r="C265" s="143">
        <v>319463</v>
      </c>
      <c r="D265" s="143">
        <v>0</v>
      </c>
    </row>
    <row r="266" spans="1:4" x14ac:dyDescent="0.2">
      <c r="A266" s="142" t="s">
        <v>700</v>
      </c>
      <c r="B266" s="143" t="s">
        <v>1515</v>
      </c>
      <c r="C266" s="143">
        <v>3773924</v>
      </c>
      <c r="D266" s="143">
        <v>0</v>
      </c>
    </row>
    <row r="267" spans="1:4" x14ac:dyDescent="0.2">
      <c r="A267" s="142" t="s">
        <v>1514</v>
      </c>
      <c r="B267" s="143" t="s">
        <v>1513</v>
      </c>
      <c r="C267" s="143">
        <v>669134</v>
      </c>
      <c r="D267" s="143">
        <v>0</v>
      </c>
    </row>
    <row r="268" spans="1:4" x14ac:dyDescent="0.2">
      <c r="A268" s="142" t="s">
        <v>701</v>
      </c>
      <c r="B268" s="143" t="s">
        <v>1512</v>
      </c>
      <c r="C268" s="143">
        <v>11706460</v>
      </c>
      <c r="D268" s="143">
        <v>0</v>
      </c>
    </row>
    <row r="269" spans="1:4" x14ac:dyDescent="0.2">
      <c r="A269" s="142" t="s">
        <v>702</v>
      </c>
      <c r="B269" s="143" t="s">
        <v>1511</v>
      </c>
      <c r="C269" s="143">
        <v>11180207</v>
      </c>
      <c r="D269" s="143">
        <v>0</v>
      </c>
    </row>
    <row r="270" spans="1:4" x14ac:dyDescent="0.2">
      <c r="A270" s="142" t="s">
        <v>1510</v>
      </c>
      <c r="B270" s="143" t="s">
        <v>1509</v>
      </c>
      <c r="C270" s="143">
        <v>550220</v>
      </c>
      <c r="D270" s="143">
        <v>0</v>
      </c>
    </row>
    <row r="271" spans="1:4" x14ac:dyDescent="0.2">
      <c r="A271" s="142" t="s">
        <v>703</v>
      </c>
      <c r="B271" s="143" t="s">
        <v>1508</v>
      </c>
      <c r="C271" s="143">
        <v>43260</v>
      </c>
      <c r="D271" s="143">
        <v>0</v>
      </c>
    </row>
    <row r="272" spans="1:4" x14ac:dyDescent="0.2">
      <c r="A272" s="142" t="s">
        <v>704</v>
      </c>
      <c r="B272" s="143" t="s">
        <v>1507</v>
      </c>
      <c r="C272" s="143">
        <v>5072284</v>
      </c>
      <c r="D272" s="143">
        <v>0</v>
      </c>
    </row>
    <row r="273" spans="1:4" x14ac:dyDescent="0.2">
      <c r="A273" s="142" t="s">
        <v>1506</v>
      </c>
      <c r="B273" s="143" t="s">
        <v>1505</v>
      </c>
      <c r="C273" s="143">
        <v>2281</v>
      </c>
      <c r="D273" s="143">
        <v>0</v>
      </c>
    </row>
    <row r="274" spans="1:4" x14ac:dyDescent="0.2">
      <c r="A274" s="142" t="s">
        <v>705</v>
      </c>
      <c r="B274" s="143" t="s">
        <v>1504</v>
      </c>
      <c r="C274" s="143">
        <v>20377</v>
      </c>
      <c r="D274" s="143">
        <v>0</v>
      </c>
    </row>
    <row r="275" spans="1:4" x14ac:dyDescent="0.2">
      <c r="A275" s="142" t="s">
        <v>1503</v>
      </c>
      <c r="C275" s="143">
        <v>42866467</v>
      </c>
      <c r="D275" s="143">
        <v>0</v>
      </c>
    </row>
    <row r="276" spans="1:4" x14ac:dyDescent="0.2">
      <c r="A276" s="142" t="s">
        <v>1502</v>
      </c>
      <c r="B276" s="143" t="s">
        <v>1501</v>
      </c>
      <c r="C276" s="143">
        <v>304500</v>
      </c>
      <c r="D276" s="143">
        <v>0</v>
      </c>
    </row>
    <row r="277" spans="1:4" x14ac:dyDescent="0.2">
      <c r="A277" s="142" t="s">
        <v>1500</v>
      </c>
      <c r="B277" s="143" t="s">
        <v>1499</v>
      </c>
      <c r="C277" s="143">
        <v>205000</v>
      </c>
      <c r="D277" s="143">
        <v>0</v>
      </c>
    </row>
    <row r="278" spans="1:4" x14ac:dyDescent="0.2">
      <c r="A278" s="142" t="s">
        <v>1498</v>
      </c>
      <c r="B278" s="143" t="s">
        <v>1497</v>
      </c>
      <c r="C278" s="143">
        <v>646080</v>
      </c>
      <c r="D278" s="143">
        <v>0</v>
      </c>
    </row>
    <row r="279" spans="1:4" x14ac:dyDescent="0.2">
      <c r="A279" s="142" t="s">
        <v>1496</v>
      </c>
      <c r="B279" s="143" t="s">
        <v>1495</v>
      </c>
      <c r="C279" s="143">
        <v>1422000</v>
      </c>
      <c r="D279" s="143">
        <v>0</v>
      </c>
    </row>
    <row r="280" spans="1:4" x14ac:dyDescent="0.2">
      <c r="A280" s="142" t="s">
        <v>1494</v>
      </c>
      <c r="B280" s="143" t="s">
        <v>1493</v>
      </c>
      <c r="C280" s="143">
        <v>285600</v>
      </c>
      <c r="D280" s="143">
        <v>0</v>
      </c>
    </row>
    <row r="281" spans="1:4" x14ac:dyDescent="0.2">
      <c r="A281" s="142" t="s">
        <v>1492</v>
      </c>
      <c r="C281" s="143">
        <v>2863180</v>
      </c>
      <c r="D281" s="143">
        <v>0</v>
      </c>
    </row>
    <row r="282" spans="1:4" x14ac:dyDescent="0.2">
      <c r="A282" s="142" t="s">
        <v>1491</v>
      </c>
      <c r="B282" s="143" t="s">
        <v>1490</v>
      </c>
      <c r="C282" s="143">
        <v>53300</v>
      </c>
      <c r="D282" s="143">
        <v>0</v>
      </c>
    </row>
    <row r="283" spans="1:4" x14ac:dyDescent="0.2">
      <c r="A283" s="142" t="s">
        <v>1489</v>
      </c>
      <c r="B283" s="143" t="s">
        <v>1488</v>
      </c>
      <c r="C283" s="143">
        <v>500</v>
      </c>
      <c r="D283" s="143">
        <v>0</v>
      </c>
    </row>
    <row r="284" spans="1:4" x14ac:dyDescent="0.2">
      <c r="A284" s="142" t="s">
        <v>1487</v>
      </c>
      <c r="B284" s="143" t="s">
        <v>1486</v>
      </c>
      <c r="C284" s="143">
        <v>2279161</v>
      </c>
      <c r="D284" s="143">
        <v>0</v>
      </c>
    </row>
    <row r="285" spans="1:4" x14ac:dyDescent="0.2">
      <c r="A285" s="142" t="s">
        <v>1485</v>
      </c>
      <c r="B285" s="143" t="s">
        <v>1484</v>
      </c>
      <c r="C285" s="143">
        <v>54876263</v>
      </c>
      <c r="D285" s="143">
        <v>0</v>
      </c>
    </row>
    <row r="286" spans="1:4" x14ac:dyDescent="0.2">
      <c r="A286" s="142" t="s">
        <v>1483</v>
      </c>
      <c r="B286" s="143" t="s">
        <v>1482</v>
      </c>
      <c r="C286" s="143">
        <v>231541</v>
      </c>
      <c r="D286" s="143">
        <v>0</v>
      </c>
    </row>
    <row r="287" spans="1:4" x14ac:dyDescent="0.2">
      <c r="A287" s="142" t="s">
        <v>1481</v>
      </c>
      <c r="B287" s="143" t="s">
        <v>1480</v>
      </c>
      <c r="C287" s="143">
        <v>466980</v>
      </c>
      <c r="D287" s="143">
        <v>0</v>
      </c>
    </row>
    <row r="288" spans="1:4" x14ac:dyDescent="0.2">
      <c r="A288" s="142" t="s">
        <v>1479</v>
      </c>
      <c r="B288" s="143" t="s">
        <v>1478</v>
      </c>
      <c r="C288" s="143">
        <v>582451</v>
      </c>
      <c r="D288" s="143">
        <v>0</v>
      </c>
    </row>
    <row r="289" spans="1:4" x14ac:dyDescent="0.2">
      <c r="A289" s="142" t="s">
        <v>1477</v>
      </c>
      <c r="B289" s="143" t="s">
        <v>1476</v>
      </c>
      <c r="C289" s="143">
        <v>2000000</v>
      </c>
      <c r="D289" s="143">
        <v>0</v>
      </c>
    </row>
    <row r="290" spans="1:4" x14ac:dyDescent="0.2">
      <c r="A290" s="142" t="s">
        <v>1475</v>
      </c>
      <c r="C290" s="143">
        <v>60490196</v>
      </c>
      <c r="D290" s="143">
        <v>0</v>
      </c>
    </row>
    <row r="291" spans="1:4" x14ac:dyDescent="0.2">
      <c r="A291" s="142" t="s">
        <v>706</v>
      </c>
      <c r="B291" s="143" t="s">
        <v>1474</v>
      </c>
      <c r="C291" s="143">
        <v>1182897</v>
      </c>
      <c r="D291" s="143">
        <v>0</v>
      </c>
    </row>
    <row r="292" spans="1:4" x14ac:dyDescent="0.2">
      <c r="A292" s="142" t="s">
        <v>707</v>
      </c>
      <c r="B292" s="143" t="s">
        <v>1473</v>
      </c>
      <c r="C292" s="143">
        <v>14732</v>
      </c>
      <c r="D292" s="143">
        <v>0</v>
      </c>
    </row>
    <row r="293" spans="1:4" x14ac:dyDescent="0.2">
      <c r="A293" s="142" t="s">
        <v>708</v>
      </c>
      <c r="B293" s="143" t="s">
        <v>1472</v>
      </c>
      <c r="C293" s="143">
        <v>1378207</v>
      </c>
      <c r="D293" s="143">
        <v>0</v>
      </c>
    </row>
    <row r="294" spans="1:4" x14ac:dyDescent="0.2">
      <c r="A294" s="142" t="s">
        <v>709</v>
      </c>
      <c r="B294" s="143" t="s">
        <v>1471</v>
      </c>
      <c r="C294" s="143">
        <v>666318</v>
      </c>
      <c r="D294" s="143">
        <v>0</v>
      </c>
    </row>
    <row r="295" spans="1:4" x14ac:dyDescent="0.2">
      <c r="A295" s="142" t="s">
        <v>1470</v>
      </c>
      <c r="C295" s="143">
        <v>3242154</v>
      </c>
      <c r="D295" s="143">
        <v>0</v>
      </c>
    </row>
    <row r="296" spans="1:4" x14ac:dyDescent="0.2">
      <c r="A296" s="142" t="s">
        <v>710</v>
      </c>
      <c r="B296" s="143" t="s">
        <v>1469</v>
      </c>
      <c r="C296" s="143">
        <v>6796037</v>
      </c>
      <c r="D296" s="143">
        <v>0</v>
      </c>
    </row>
    <row r="297" spans="1:4" x14ac:dyDescent="0.2">
      <c r="A297" s="142" t="s">
        <v>711</v>
      </c>
      <c r="B297" s="143" t="s">
        <v>1468</v>
      </c>
      <c r="C297" s="143">
        <v>1774169</v>
      </c>
      <c r="D297" s="143">
        <v>0</v>
      </c>
    </row>
    <row r="298" spans="1:4" x14ac:dyDescent="0.2">
      <c r="A298" s="142" t="s">
        <v>1467</v>
      </c>
      <c r="C298" s="143">
        <v>8570206</v>
      </c>
      <c r="D298" s="143">
        <v>0</v>
      </c>
    </row>
    <row r="299" spans="1:4" x14ac:dyDescent="0.2">
      <c r="A299" s="142" t="s">
        <v>1466</v>
      </c>
      <c r="B299" s="143" t="s">
        <v>1465</v>
      </c>
      <c r="C299" s="143">
        <v>4000000</v>
      </c>
      <c r="D299" s="143">
        <v>0</v>
      </c>
    </row>
    <row r="300" spans="1:4" x14ac:dyDescent="0.2">
      <c r="A300" s="142" t="s">
        <v>1464</v>
      </c>
      <c r="C300" s="143">
        <v>4000000</v>
      </c>
      <c r="D300" s="143">
        <v>0</v>
      </c>
    </row>
    <row r="301" spans="1:4" x14ac:dyDescent="0.2">
      <c r="A301" s="142" t="s">
        <v>1463</v>
      </c>
      <c r="B301" s="143" t="s">
        <v>1462</v>
      </c>
      <c r="C301" s="143">
        <v>4113024</v>
      </c>
      <c r="D301" s="143">
        <v>0</v>
      </c>
    </row>
    <row r="302" spans="1:4" x14ac:dyDescent="0.2">
      <c r="A302" s="142" t="s">
        <v>1461</v>
      </c>
      <c r="B302" s="143" t="s">
        <v>1460</v>
      </c>
      <c r="C302" s="143">
        <v>0</v>
      </c>
      <c r="D302" s="143">
        <v>0</v>
      </c>
    </row>
    <row r="303" spans="1:4" x14ac:dyDescent="0.2">
      <c r="A303" s="142" t="s">
        <v>1459</v>
      </c>
      <c r="C303" s="143">
        <v>4113024</v>
      </c>
      <c r="D303" s="143">
        <v>0</v>
      </c>
    </row>
    <row r="304" spans="1:4" x14ac:dyDescent="0.2">
      <c r="A304" s="142" t="s">
        <v>1458</v>
      </c>
      <c r="C304" s="143">
        <v>153741301</v>
      </c>
      <c r="D304" s="143">
        <v>0</v>
      </c>
    </row>
    <row r="305" spans="1:4" x14ac:dyDescent="0.2">
      <c r="A305" s="142" t="s">
        <v>1457</v>
      </c>
      <c r="B305" s="143" t="s">
        <v>1456</v>
      </c>
      <c r="C305" s="143">
        <v>0</v>
      </c>
      <c r="D305" s="143">
        <v>7600364</v>
      </c>
    </row>
    <row r="306" spans="1:4" x14ac:dyDescent="0.2">
      <c r="A306" s="142" t="s">
        <v>1455</v>
      </c>
      <c r="B306" s="143" t="s">
        <v>1454</v>
      </c>
      <c r="C306" s="143">
        <v>0</v>
      </c>
      <c r="D306" s="143">
        <v>40285184</v>
      </c>
    </row>
    <row r="307" spans="1:4" x14ac:dyDescent="0.2">
      <c r="A307" s="142" t="s">
        <v>1453</v>
      </c>
      <c r="B307" s="143" t="s">
        <v>1452</v>
      </c>
      <c r="C307" s="143">
        <v>0</v>
      </c>
      <c r="D307" s="143">
        <v>20704948</v>
      </c>
    </row>
    <row r="308" spans="1:4" x14ac:dyDescent="0.2">
      <c r="A308" s="142" t="s">
        <v>1451</v>
      </c>
      <c r="B308" s="143" t="s">
        <v>1450</v>
      </c>
      <c r="C308" s="143">
        <v>0</v>
      </c>
      <c r="D308" s="143">
        <v>1944000</v>
      </c>
    </row>
    <row r="309" spans="1:4" x14ac:dyDescent="0.2">
      <c r="A309" s="142" t="s">
        <v>1449</v>
      </c>
      <c r="B309" s="143" t="s">
        <v>1448</v>
      </c>
      <c r="C309" s="143">
        <v>0</v>
      </c>
      <c r="D309" s="143">
        <v>3989432</v>
      </c>
    </row>
    <row r="310" spans="1:4" x14ac:dyDescent="0.2">
      <c r="A310" s="142" t="s">
        <v>1447</v>
      </c>
      <c r="B310" s="143" t="s">
        <v>1446</v>
      </c>
      <c r="C310" s="143">
        <v>0</v>
      </c>
      <c r="D310" s="143">
        <v>2234275</v>
      </c>
    </row>
    <row r="311" spans="1:4" x14ac:dyDescent="0.2">
      <c r="A311" s="142" t="s">
        <v>1445</v>
      </c>
      <c r="B311" s="143" t="s">
        <v>1444</v>
      </c>
      <c r="C311" s="143">
        <v>0</v>
      </c>
      <c r="D311" s="143">
        <v>257021</v>
      </c>
    </row>
    <row r="312" spans="1:4" x14ac:dyDescent="0.2">
      <c r="A312" s="142" t="s">
        <v>1443</v>
      </c>
      <c r="B312" s="143" t="s">
        <v>1442</v>
      </c>
      <c r="C312" s="143">
        <v>0</v>
      </c>
      <c r="D312" s="143">
        <v>304500</v>
      </c>
    </row>
    <row r="313" spans="1:4" x14ac:dyDescent="0.2">
      <c r="A313" s="142" t="s">
        <v>1441</v>
      </c>
      <c r="B313" s="143" t="s">
        <v>1440</v>
      </c>
      <c r="C313" s="143">
        <v>0</v>
      </c>
      <c r="D313" s="143">
        <v>18635300</v>
      </c>
    </row>
    <row r="314" spans="1:4" x14ac:dyDescent="0.2">
      <c r="A314" s="142" t="s">
        <v>1439</v>
      </c>
      <c r="B314" s="143" t="s">
        <v>1438</v>
      </c>
      <c r="C314" s="143">
        <v>0</v>
      </c>
      <c r="D314" s="143">
        <v>5300924</v>
      </c>
    </row>
    <row r="315" spans="1:4" x14ac:dyDescent="0.2">
      <c r="A315" s="142" t="s">
        <v>1437</v>
      </c>
      <c r="C315" s="143">
        <v>0</v>
      </c>
      <c r="D315" s="143">
        <v>101255948</v>
      </c>
    </row>
    <row r="316" spans="1:4" x14ac:dyDescent="0.2">
      <c r="A316" s="142" t="s">
        <v>1436</v>
      </c>
      <c r="B316" s="143" t="s">
        <v>1435</v>
      </c>
      <c r="C316" s="143">
        <v>0</v>
      </c>
      <c r="D316" s="143">
        <v>7946614</v>
      </c>
    </row>
    <row r="317" spans="1:4" x14ac:dyDescent="0.2">
      <c r="A317" s="142" t="s">
        <v>1434</v>
      </c>
      <c r="C317" s="143">
        <v>0</v>
      </c>
      <c r="D317" s="143">
        <v>7946614</v>
      </c>
    </row>
    <row r="318" spans="1:4" x14ac:dyDescent="0.2">
      <c r="A318" s="142" t="s">
        <v>1433</v>
      </c>
      <c r="B318" s="143" t="s">
        <v>1432</v>
      </c>
      <c r="C318" s="143">
        <v>0</v>
      </c>
      <c r="D318" s="143">
        <v>4140075</v>
      </c>
    </row>
    <row r="319" spans="1:4" x14ac:dyDescent="0.2">
      <c r="A319" s="142" t="s">
        <v>1431</v>
      </c>
      <c r="B319" s="143" t="s">
        <v>1430</v>
      </c>
      <c r="C319" s="143">
        <v>0</v>
      </c>
      <c r="D319" s="143">
        <v>25025677</v>
      </c>
    </row>
    <row r="320" spans="1:4" x14ac:dyDescent="0.2">
      <c r="A320" s="142" t="s">
        <v>1429</v>
      </c>
      <c r="B320" s="143" t="s">
        <v>1428</v>
      </c>
      <c r="C320" s="143">
        <v>0</v>
      </c>
      <c r="D320" s="143">
        <v>1520301</v>
      </c>
    </row>
    <row r="321" spans="1:4" x14ac:dyDescent="0.2">
      <c r="A321" s="142" t="s">
        <v>1427</v>
      </c>
      <c r="B321" s="143" t="s">
        <v>1426</v>
      </c>
      <c r="C321" s="143">
        <v>0</v>
      </c>
      <c r="D321" s="143">
        <v>161378</v>
      </c>
    </row>
    <row r="322" spans="1:4" x14ac:dyDescent="0.2">
      <c r="A322" s="142" t="s">
        <v>1425</v>
      </c>
      <c r="B322" s="143" t="s">
        <v>1424</v>
      </c>
      <c r="C322" s="143">
        <v>0</v>
      </c>
      <c r="D322" s="143">
        <v>3600</v>
      </c>
    </row>
    <row r="323" spans="1:4" x14ac:dyDescent="0.2">
      <c r="A323" s="142" t="s">
        <v>1423</v>
      </c>
      <c r="B323" s="143" t="s">
        <v>1422</v>
      </c>
      <c r="C323" s="143">
        <v>0</v>
      </c>
      <c r="D323" s="143">
        <v>8000</v>
      </c>
    </row>
    <row r="324" spans="1:4" x14ac:dyDescent="0.2">
      <c r="A324" s="142" t="s">
        <v>1421</v>
      </c>
      <c r="C324" s="143">
        <v>0</v>
      </c>
      <c r="D324" s="143">
        <v>30859031</v>
      </c>
    </row>
    <row r="325" spans="1:4" x14ac:dyDescent="0.2">
      <c r="A325" s="142" t="s">
        <v>1420</v>
      </c>
      <c r="B325" s="143" t="s">
        <v>1419</v>
      </c>
      <c r="C325" s="143">
        <v>0</v>
      </c>
      <c r="D325" s="143">
        <v>15600</v>
      </c>
    </row>
    <row r="326" spans="1:4" x14ac:dyDescent="0.2">
      <c r="A326" s="142" t="s">
        <v>1418</v>
      </c>
      <c r="B326" s="143" t="s">
        <v>1417</v>
      </c>
      <c r="C326" s="143">
        <v>0</v>
      </c>
      <c r="D326" s="143">
        <v>1450000</v>
      </c>
    </row>
    <row r="327" spans="1:4" x14ac:dyDescent="0.2">
      <c r="A327" s="142" t="s">
        <v>1416</v>
      </c>
      <c r="B327" s="143" t="s">
        <v>1415</v>
      </c>
      <c r="C327" s="143">
        <v>0</v>
      </c>
      <c r="D327" s="143">
        <v>1040413</v>
      </c>
    </row>
    <row r="328" spans="1:4" x14ac:dyDescent="0.2">
      <c r="A328" s="142" t="s">
        <v>1414</v>
      </c>
      <c r="B328" s="143" t="s">
        <v>1413</v>
      </c>
      <c r="C328" s="143">
        <v>0</v>
      </c>
      <c r="D328" s="143">
        <v>646314</v>
      </c>
    </row>
    <row r="329" spans="1:4" x14ac:dyDescent="0.2">
      <c r="A329" s="142" t="s">
        <v>1412</v>
      </c>
      <c r="B329" s="143" t="s">
        <v>1411</v>
      </c>
      <c r="C329" s="143">
        <v>0</v>
      </c>
      <c r="D329" s="143">
        <v>586</v>
      </c>
    </row>
    <row r="330" spans="1:4" x14ac:dyDescent="0.2">
      <c r="A330" s="142" t="s">
        <v>1410</v>
      </c>
      <c r="B330" s="143" t="s">
        <v>1409</v>
      </c>
      <c r="C330" s="143">
        <v>0</v>
      </c>
      <c r="D330" s="143">
        <v>222955</v>
      </c>
    </row>
    <row r="331" spans="1:4" x14ac:dyDescent="0.2">
      <c r="A331" s="142" t="s">
        <v>1408</v>
      </c>
      <c r="B331" s="143" t="s">
        <v>1407</v>
      </c>
      <c r="C331" s="143">
        <v>0</v>
      </c>
      <c r="D331" s="143">
        <v>6156</v>
      </c>
    </row>
    <row r="332" spans="1:4" x14ac:dyDescent="0.2">
      <c r="A332" s="142" t="s">
        <v>1406</v>
      </c>
      <c r="B332" s="143" t="s">
        <v>1405</v>
      </c>
      <c r="C332" s="143">
        <v>0</v>
      </c>
      <c r="D332" s="143">
        <v>803862</v>
      </c>
    </row>
    <row r="333" spans="1:4" x14ac:dyDescent="0.2">
      <c r="A333" s="142" t="s">
        <v>1404</v>
      </c>
      <c r="C333" s="143">
        <v>0</v>
      </c>
      <c r="D333" s="143">
        <v>4185886</v>
      </c>
    </row>
    <row r="334" spans="1:4" x14ac:dyDescent="0.2">
      <c r="A334" s="142" t="s">
        <v>1403</v>
      </c>
      <c r="B334" s="143" t="s">
        <v>773</v>
      </c>
      <c r="C334" s="143">
        <v>0</v>
      </c>
      <c r="D334" s="143">
        <v>1600000</v>
      </c>
    </row>
    <row r="335" spans="1:4" x14ac:dyDescent="0.2">
      <c r="A335" s="142" t="s">
        <v>1402</v>
      </c>
      <c r="C335" s="143">
        <v>0</v>
      </c>
      <c r="D335" s="143">
        <v>1600000</v>
      </c>
    </row>
    <row r="336" spans="1:4" x14ac:dyDescent="0.2">
      <c r="A336" s="142" t="s">
        <v>1401</v>
      </c>
      <c r="B336" s="143" t="s">
        <v>1400</v>
      </c>
      <c r="C336" s="143">
        <v>0</v>
      </c>
      <c r="D336" s="143">
        <v>4500</v>
      </c>
    </row>
    <row r="337" spans="1:4" x14ac:dyDescent="0.2">
      <c r="A337" s="142" t="s">
        <v>1399</v>
      </c>
      <c r="B337" s="143" t="s">
        <v>1398</v>
      </c>
      <c r="C337" s="143">
        <v>0</v>
      </c>
      <c r="D337" s="143">
        <v>13500</v>
      </c>
    </row>
    <row r="338" spans="1:4" x14ac:dyDescent="0.2">
      <c r="A338" s="142" t="s">
        <v>1397</v>
      </c>
      <c r="C338" s="143">
        <v>0</v>
      </c>
      <c r="D338" s="143">
        <v>18000</v>
      </c>
    </row>
    <row r="339" spans="1:4" x14ac:dyDescent="0.2">
      <c r="A339" s="142" t="s">
        <v>1396</v>
      </c>
      <c r="B339" s="143" t="s">
        <v>1395</v>
      </c>
      <c r="C339" s="143">
        <v>0</v>
      </c>
      <c r="D339" s="143">
        <v>20498381</v>
      </c>
    </row>
    <row r="340" spans="1:4" x14ac:dyDescent="0.2">
      <c r="A340" s="142" t="s">
        <v>1394</v>
      </c>
      <c r="B340" s="143" t="s">
        <v>1393</v>
      </c>
      <c r="C340" s="143">
        <v>0</v>
      </c>
      <c r="D340" s="143">
        <v>4454857</v>
      </c>
    </row>
    <row r="341" spans="1:4" x14ac:dyDescent="0.2">
      <c r="A341" s="142" t="s">
        <v>1392</v>
      </c>
      <c r="C341" s="143">
        <v>0</v>
      </c>
      <c r="D341" s="143">
        <v>24953238</v>
      </c>
    </row>
    <row r="342" spans="1:4" x14ac:dyDescent="0.2">
      <c r="A342" s="142" t="s">
        <v>1391</v>
      </c>
      <c r="C342" s="143">
        <v>0</v>
      </c>
      <c r="D342" s="143">
        <v>170818717</v>
      </c>
    </row>
    <row r="343" spans="1:4" x14ac:dyDescent="0.2">
      <c r="A343" s="142" t="s">
        <v>1390</v>
      </c>
      <c r="C343" s="143">
        <v>0</v>
      </c>
      <c r="D343" s="143">
        <v>17077416</v>
      </c>
    </row>
    <row r="344" spans="1:4" x14ac:dyDescent="0.2">
      <c r="A344" s="142"/>
      <c r="B344" s="143" t="s">
        <v>70</v>
      </c>
      <c r="C344" s="143">
        <v>461223903</v>
      </c>
      <c r="D344" s="143">
        <v>529533567</v>
      </c>
    </row>
    <row r="345" spans="1:4" x14ac:dyDescent="0.2">
      <c r="A345" s="142" t="s">
        <v>1389</v>
      </c>
    </row>
    <row r="346" spans="1:4" x14ac:dyDescent="0.2">
      <c r="C346" s="142" t="s">
        <v>951</v>
      </c>
      <c r="D346" s="142" t="s">
        <v>950</v>
      </c>
    </row>
    <row r="347" spans="1:4" x14ac:dyDescent="0.2">
      <c r="C347" s="142" t="s">
        <v>949</v>
      </c>
    </row>
    <row r="348" spans="1:4" x14ac:dyDescent="0.2">
      <c r="C348" s="143">
        <v>0</v>
      </c>
      <c r="D348" s="143">
        <v>0</v>
      </c>
    </row>
    <row r="349" spans="1:4" x14ac:dyDescent="0.2">
      <c r="A349" s="142" t="s">
        <v>1388</v>
      </c>
      <c r="B349" s="143" t="s">
        <v>1387</v>
      </c>
      <c r="C349" s="143">
        <v>160560</v>
      </c>
      <c r="D349" s="143">
        <v>0</v>
      </c>
    </row>
    <row r="350" spans="1:4" x14ac:dyDescent="0.2">
      <c r="A350" s="142" t="s">
        <v>1386</v>
      </c>
      <c r="C350" s="143">
        <v>160560</v>
      </c>
      <c r="D350" s="143">
        <v>0</v>
      </c>
    </row>
    <row r="351" spans="1:4" x14ac:dyDescent="0.2">
      <c r="A351" s="142" t="s">
        <v>1385</v>
      </c>
      <c r="B351" s="143" t="s">
        <v>1384</v>
      </c>
      <c r="C351" s="143">
        <v>889000</v>
      </c>
      <c r="D351" s="143">
        <v>0</v>
      </c>
    </row>
    <row r="352" spans="1:4" x14ac:dyDescent="0.2">
      <c r="A352" s="142" t="s">
        <v>1383</v>
      </c>
      <c r="B352" s="143" t="s">
        <v>1382</v>
      </c>
      <c r="C352" s="143">
        <v>8452000</v>
      </c>
      <c r="D352" s="143">
        <v>0</v>
      </c>
    </row>
    <row r="353" spans="1:4" x14ac:dyDescent="0.2">
      <c r="A353" s="142" t="s">
        <v>1381</v>
      </c>
      <c r="C353" s="143">
        <v>9341000</v>
      </c>
      <c r="D353" s="143">
        <v>0</v>
      </c>
    </row>
    <row r="354" spans="1:4" x14ac:dyDescent="0.2">
      <c r="A354" s="142" t="s">
        <v>1380</v>
      </c>
      <c r="B354" s="143" t="s">
        <v>1379</v>
      </c>
      <c r="C354" s="143">
        <v>0</v>
      </c>
      <c r="D354" s="143">
        <v>160560</v>
      </c>
    </row>
    <row r="355" spans="1:4" x14ac:dyDescent="0.2">
      <c r="A355" s="142" t="s">
        <v>1378</v>
      </c>
      <c r="B355" s="143" t="s">
        <v>1377</v>
      </c>
      <c r="C355" s="143">
        <v>0</v>
      </c>
      <c r="D355" s="143">
        <v>8685691</v>
      </c>
    </row>
    <row r="356" spans="1:4" x14ac:dyDescent="0.2">
      <c r="A356" s="142" t="s">
        <v>1376</v>
      </c>
      <c r="C356" s="143">
        <v>0</v>
      </c>
      <c r="D356" s="143">
        <v>8846251</v>
      </c>
    </row>
    <row r="357" spans="1:4" x14ac:dyDescent="0.2">
      <c r="A357" s="142" t="s">
        <v>1375</v>
      </c>
      <c r="C357" s="143">
        <v>655309</v>
      </c>
      <c r="D357" s="143">
        <v>0</v>
      </c>
    </row>
    <row r="358" spans="1:4" x14ac:dyDescent="0.2">
      <c r="A358" s="142" t="s">
        <v>1374</v>
      </c>
      <c r="B358" s="143" t="s">
        <v>1373</v>
      </c>
      <c r="C358" s="143">
        <v>47586540</v>
      </c>
      <c r="D358" s="143">
        <v>0</v>
      </c>
    </row>
    <row r="359" spans="1:4" x14ac:dyDescent="0.2">
      <c r="A359" s="142" t="s">
        <v>1372</v>
      </c>
      <c r="B359" s="143" t="s">
        <v>1371</v>
      </c>
      <c r="C359" s="143">
        <v>436000</v>
      </c>
      <c r="D359" s="143">
        <v>0</v>
      </c>
    </row>
    <row r="360" spans="1:4" x14ac:dyDescent="0.2">
      <c r="A360" s="142" t="s">
        <v>1370</v>
      </c>
      <c r="B360" s="143" t="s">
        <v>1369</v>
      </c>
      <c r="C360" s="143">
        <v>13197000</v>
      </c>
      <c r="D360" s="143">
        <v>0</v>
      </c>
    </row>
    <row r="361" spans="1:4" x14ac:dyDescent="0.2">
      <c r="A361" s="142" t="s">
        <v>1368</v>
      </c>
      <c r="B361" s="143" t="s">
        <v>1367</v>
      </c>
      <c r="C361" s="143">
        <v>1411000</v>
      </c>
      <c r="D361" s="143">
        <v>0</v>
      </c>
    </row>
    <row r="362" spans="1:4" x14ac:dyDescent="0.2">
      <c r="A362" s="142" t="s">
        <v>1366</v>
      </c>
      <c r="B362" s="143" t="s">
        <v>1365</v>
      </c>
      <c r="C362" s="143">
        <v>1421000</v>
      </c>
      <c r="D362" s="143">
        <v>0</v>
      </c>
    </row>
    <row r="363" spans="1:4" x14ac:dyDescent="0.2">
      <c r="A363" s="142" t="s">
        <v>1364</v>
      </c>
      <c r="B363" s="143" t="s">
        <v>1363</v>
      </c>
      <c r="C363" s="143">
        <v>11000</v>
      </c>
      <c r="D363" s="143">
        <v>0</v>
      </c>
    </row>
    <row r="364" spans="1:4" x14ac:dyDescent="0.2">
      <c r="A364" s="142" t="s">
        <v>1362</v>
      </c>
      <c r="B364" s="143" t="s">
        <v>1361</v>
      </c>
      <c r="C364" s="143">
        <v>4359001</v>
      </c>
      <c r="D364" s="143">
        <v>0</v>
      </c>
    </row>
    <row r="365" spans="1:4" x14ac:dyDescent="0.2">
      <c r="A365" s="142" t="s">
        <v>1360</v>
      </c>
      <c r="B365" s="143" t="s">
        <v>1359</v>
      </c>
      <c r="C365" s="143">
        <v>1245000</v>
      </c>
      <c r="D365" s="143">
        <v>0</v>
      </c>
    </row>
    <row r="366" spans="1:4" x14ac:dyDescent="0.2">
      <c r="A366" s="142" t="s">
        <v>1358</v>
      </c>
      <c r="B366" s="143" t="s">
        <v>1357</v>
      </c>
      <c r="C366" s="143">
        <v>3520000</v>
      </c>
      <c r="D366" s="143">
        <v>0</v>
      </c>
    </row>
    <row r="367" spans="1:4" x14ac:dyDescent="0.2">
      <c r="A367" s="142" t="s">
        <v>1356</v>
      </c>
      <c r="B367" s="143" t="s">
        <v>1355</v>
      </c>
      <c r="C367" s="143">
        <v>2046000</v>
      </c>
      <c r="D367" s="143">
        <v>0</v>
      </c>
    </row>
    <row r="368" spans="1:4" x14ac:dyDescent="0.2">
      <c r="A368" s="142" t="s">
        <v>1354</v>
      </c>
      <c r="B368" s="143" t="s">
        <v>1353</v>
      </c>
      <c r="C368" s="143">
        <v>117598643</v>
      </c>
      <c r="D368" s="143">
        <v>0</v>
      </c>
    </row>
    <row r="369" spans="1:4" x14ac:dyDescent="0.2">
      <c r="A369" s="142" t="s">
        <v>1352</v>
      </c>
      <c r="B369" s="143" t="s">
        <v>1351</v>
      </c>
      <c r="C369" s="143">
        <v>7201268</v>
      </c>
      <c r="D369" s="143">
        <v>0</v>
      </c>
    </row>
    <row r="370" spans="1:4" x14ac:dyDescent="0.2">
      <c r="A370" s="142" t="s">
        <v>1350</v>
      </c>
      <c r="B370" s="143" t="s">
        <v>1349</v>
      </c>
      <c r="C370" s="143">
        <v>4138073</v>
      </c>
      <c r="D370" s="143">
        <v>0</v>
      </c>
    </row>
    <row r="371" spans="1:4" x14ac:dyDescent="0.2">
      <c r="A371" s="142" t="s">
        <v>1348</v>
      </c>
      <c r="B371" s="143" t="s">
        <v>1347</v>
      </c>
      <c r="C371" s="143">
        <v>1938183</v>
      </c>
      <c r="D371" s="143">
        <v>0</v>
      </c>
    </row>
    <row r="372" spans="1:4" x14ac:dyDescent="0.2">
      <c r="A372" s="142" t="s">
        <v>1346</v>
      </c>
      <c r="B372" s="143" t="s">
        <v>1345</v>
      </c>
      <c r="C372" s="143">
        <v>8000</v>
      </c>
      <c r="D372" s="143">
        <v>0</v>
      </c>
    </row>
    <row r="373" spans="1:4" x14ac:dyDescent="0.2">
      <c r="A373" s="142" t="s">
        <v>1344</v>
      </c>
      <c r="B373" s="143" t="s">
        <v>1343</v>
      </c>
      <c r="C373" s="143">
        <v>1341000</v>
      </c>
      <c r="D373" s="143">
        <v>0</v>
      </c>
    </row>
    <row r="374" spans="1:4" x14ac:dyDescent="0.2">
      <c r="A374" s="142" t="s">
        <v>1342</v>
      </c>
      <c r="B374" s="143" t="s">
        <v>1341</v>
      </c>
      <c r="C374" s="143">
        <v>188042324</v>
      </c>
      <c r="D374" s="143">
        <v>0</v>
      </c>
    </row>
    <row r="375" spans="1:4" x14ac:dyDescent="0.2">
      <c r="A375" s="142" t="s">
        <v>1340</v>
      </c>
      <c r="B375" s="143" t="s">
        <v>1339</v>
      </c>
      <c r="C375" s="143">
        <v>423629000</v>
      </c>
      <c r="D375" s="143">
        <v>0</v>
      </c>
    </row>
    <row r="376" spans="1:4" x14ac:dyDescent="0.2">
      <c r="A376" s="142" t="s">
        <v>1338</v>
      </c>
      <c r="B376" s="143" t="s">
        <v>1337</v>
      </c>
      <c r="C376" s="143">
        <v>1058223</v>
      </c>
      <c r="D376" s="143">
        <v>0</v>
      </c>
    </row>
    <row r="377" spans="1:4" x14ac:dyDescent="0.2">
      <c r="A377" s="142" t="s">
        <v>1336</v>
      </c>
      <c r="B377" s="143" t="s">
        <v>1335</v>
      </c>
      <c r="C377" s="143">
        <v>136000</v>
      </c>
      <c r="D377" s="143">
        <v>0</v>
      </c>
    </row>
    <row r="378" spans="1:4" x14ac:dyDescent="0.2">
      <c r="A378" s="142" t="s">
        <v>1334</v>
      </c>
      <c r="B378" s="143" t="s">
        <v>1333</v>
      </c>
      <c r="C378" s="143">
        <v>26000</v>
      </c>
      <c r="D378" s="143">
        <v>0</v>
      </c>
    </row>
    <row r="379" spans="1:4" x14ac:dyDescent="0.2">
      <c r="A379" s="142" t="s">
        <v>1332</v>
      </c>
      <c r="C379" s="143">
        <v>820349255</v>
      </c>
      <c r="D379" s="143">
        <v>0</v>
      </c>
    </row>
    <row r="380" spans="1:4" x14ac:dyDescent="0.2">
      <c r="A380" s="142" t="s">
        <v>1331</v>
      </c>
      <c r="B380" s="143" t="s">
        <v>1330</v>
      </c>
      <c r="C380" s="143">
        <v>0</v>
      </c>
      <c r="D380" s="143">
        <v>2372402</v>
      </c>
    </row>
    <row r="381" spans="1:4" x14ac:dyDescent="0.2">
      <c r="A381" s="142" t="s">
        <v>1329</v>
      </c>
      <c r="B381" s="143" t="s">
        <v>1328</v>
      </c>
      <c r="C381" s="143">
        <v>0</v>
      </c>
      <c r="D381" s="143">
        <v>1249115</v>
      </c>
    </row>
    <row r="382" spans="1:4" x14ac:dyDescent="0.2">
      <c r="A382" s="142" t="s">
        <v>1327</v>
      </c>
      <c r="B382" s="143" t="s">
        <v>1326</v>
      </c>
      <c r="C382" s="143">
        <v>0</v>
      </c>
      <c r="D382" s="143">
        <v>32680695</v>
      </c>
    </row>
    <row r="383" spans="1:4" x14ac:dyDescent="0.2">
      <c r="A383" s="142" t="s">
        <v>1325</v>
      </c>
      <c r="B383" s="143" t="s">
        <v>1324</v>
      </c>
      <c r="C383" s="143">
        <v>0</v>
      </c>
      <c r="D383" s="143">
        <v>996232</v>
      </c>
    </row>
    <row r="384" spans="1:4" x14ac:dyDescent="0.2">
      <c r="A384" s="142" t="s">
        <v>1323</v>
      </c>
      <c r="B384" s="143" t="s">
        <v>1322</v>
      </c>
      <c r="C384" s="143">
        <v>0</v>
      </c>
      <c r="D384" s="143">
        <v>84764290</v>
      </c>
    </row>
    <row r="385" spans="1:4" x14ac:dyDescent="0.2">
      <c r="A385" s="142" t="s">
        <v>1321</v>
      </c>
      <c r="B385" s="143" t="s">
        <v>1320</v>
      </c>
      <c r="C385" s="143">
        <v>0</v>
      </c>
      <c r="D385" s="143">
        <v>160060329</v>
      </c>
    </row>
    <row r="386" spans="1:4" x14ac:dyDescent="0.2">
      <c r="A386" s="142" t="s">
        <v>1319</v>
      </c>
      <c r="B386" s="143" t="s">
        <v>1318</v>
      </c>
      <c r="C386" s="143">
        <v>0</v>
      </c>
      <c r="D386" s="143">
        <v>43374</v>
      </c>
    </row>
    <row r="387" spans="1:4" x14ac:dyDescent="0.2">
      <c r="A387" s="142" t="s">
        <v>1317</v>
      </c>
      <c r="C387" s="143">
        <v>0</v>
      </c>
      <c r="D387" s="143">
        <v>282166437</v>
      </c>
    </row>
    <row r="388" spans="1:4" x14ac:dyDescent="0.2">
      <c r="A388" s="142" t="s">
        <v>1316</v>
      </c>
      <c r="C388" s="143">
        <v>538182818</v>
      </c>
      <c r="D388" s="143">
        <v>0</v>
      </c>
    </row>
    <row r="389" spans="1:4" x14ac:dyDescent="0.2">
      <c r="A389" s="142" t="s">
        <v>1315</v>
      </c>
      <c r="B389" s="143" t="s">
        <v>1314</v>
      </c>
      <c r="C389" s="143">
        <v>203150</v>
      </c>
      <c r="D389" s="143">
        <v>0</v>
      </c>
    </row>
    <row r="390" spans="1:4" x14ac:dyDescent="0.2">
      <c r="A390" s="142" t="s">
        <v>1313</v>
      </c>
      <c r="B390" s="143" t="s">
        <v>1312</v>
      </c>
      <c r="C390" s="143">
        <v>499752</v>
      </c>
      <c r="D390" s="143">
        <v>0</v>
      </c>
    </row>
    <row r="391" spans="1:4" x14ac:dyDescent="0.2">
      <c r="A391" s="142" t="s">
        <v>1311</v>
      </c>
      <c r="B391" s="143" t="s">
        <v>1310</v>
      </c>
      <c r="C391" s="143">
        <v>5580392</v>
      </c>
      <c r="D391" s="143">
        <v>0</v>
      </c>
    </row>
    <row r="392" spans="1:4" x14ac:dyDescent="0.2">
      <c r="A392" s="142" t="s">
        <v>1309</v>
      </c>
      <c r="B392" s="143" t="s">
        <v>1308</v>
      </c>
      <c r="C392" s="143">
        <v>4129601</v>
      </c>
      <c r="D392" s="143">
        <v>0</v>
      </c>
    </row>
    <row r="393" spans="1:4" x14ac:dyDescent="0.2">
      <c r="A393" s="142" t="s">
        <v>1307</v>
      </c>
      <c r="B393" s="143" t="s">
        <v>1306</v>
      </c>
      <c r="C393" s="143">
        <v>669000</v>
      </c>
      <c r="D393" s="143">
        <v>0</v>
      </c>
    </row>
    <row r="394" spans="1:4" x14ac:dyDescent="0.2">
      <c r="A394" s="142" t="s">
        <v>1305</v>
      </c>
      <c r="B394" s="143" t="s">
        <v>1304</v>
      </c>
      <c r="C394" s="143">
        <v>3050000</v>
      </c>
      <c r="D394" s="143">
        <v>0</v>
      </c>
    </row>
    <row r="395" spans="1:4" x14ac:dyDescent="0.2">
      <c r="A395" s="142" t="s">
        <v>1303</v>
      </c>
      <c r="B395" s="143" t="s">
        <v>1302</v>
      </c>
      <c r="C395" s="143">
        <v>6227440</v>
      </c>
      <c r="D395" s="143">
        <v>0</v>
      </c>
    </row>
    <row r="396" spans="1:4" x14ac:dyDescent="0.2">
      <c r="A396" s="142" t="s">
        <v>1301</v>
      </c>
      <c r="B396" s="143" t="s">
        <v>1300</v>
      </c>
      <c r="C396" s="143">
        <v>42174280</v>
      </c>
      <c r="D396" s="143">
        <v>0</v>
      </c>
    </row>
    <row r="397" spans="1:4" x14ac:dyDescent="0.2">
      <c r="A397" s="142" t="s">
        <v>1299</v>
      </c>
      <c r="B397" s="143" t="s">
        <v>1298</v>
      </c>
      <c r="C397" s="143">
        <v>6214736</v>
      </c>
      <c r="D397" s="143">
        <v>0</v>
      </c>
    </row>
    <row r="398" spans="1:4" x14ac:dyDescent="0.2">
      <c r="A398" s="142" t="s">
        <v>1297</v>
      </c>
      <c r="C398" s="143">
        <v>68748351</v>
      </c>
      <c r="D398" s="143">
        <v>0</v>
      </c>
    </row>
    <row r="399" spans="1:4" x14ac:dyDescent="0.2">
      <c r="A399" s="142" t="s">
        <v>1296</v>
      </c>
      <c r="B399" s="143" t="s">
        <v>1295</v>
      </c>
      <c r="C399" s="143">
        <v>0</v>
      </c>
      <c r="D399" s="143">
        <v>6378416</v>
      </c>
    </row>
    <row r="400" spans="1:4" x14ac:dyDescent="0.2">
      <c r="A400" s="142" t="s">
        <v>1294</v>
      </c>
      <c r="B400" s="143" t="s">
        <v>1293</v>
      </c>
      <c r="C400" s="143">
        <v>0</v>
      </c>
      <c r="D400" s="143">
        <v>499752</v>
      </c>
    </row>
    <row r="401" spans="1:4" x14ac:dyDescent="0.2">
      <c r="A401" s="142" t="s">
        <v>1292</v>
      </c>
      <c r="B401" s="143" t="s">
        <v>1291</v>
      </c>
      <c r="C401" s="143">
        <v>0</v>
      </c>
      <c r="D401" s="143">
        <v>46967275</v>
      </c>
    </row>
    <row r="402" spans="1:4" x14ac:dyDescent="0.2">
      <c r="A402" s="142" t="s">
        <v>1290</v>
      </c>
      <c r="B402" s="143" t="s">
        <v>1289</v>
      </c>
      <c r="C402" s="143">
        <v>0</v>
      </c>
      <c r="D402" s="143">
        <v>4129601</v>
      </c>
    </row>
    <row r="403" spans="1:4" x14ac:dyDescent="0.2">
      <c r="A403" s="142" t="s">
        <v>1288</v>
      </c>
      <c r="B403" s="143" t="s">
        <v>1287</v>
      </c>
      <c r="C403" s="143">
        <v>0</v>
      </c>
      <c r="D403" s="143">
        <v>8556933</v>
      </c>
    </row>
    <row r="404" spans="1:4" x14ac:dyDescent="0.2">
      <c r="A404" s="142" t="s">
        <v>1286</v>
      </c>
      <c r="C404" s="143">
        <v>0</v>
      </c>
      <c r="D404" s="143">
        <v>66531977</v>
      </c>
    </row>
    <row r="405" spans="1:4" x14ac:dyDescent="0.2">
      <c r="A405" s="142" t="s">
        <v>1285</v>
      </c>
      <c r="C405" s="143">
        <v>2216374</v>
      </c>
      <c r="D405" s="143">
        <v>0</v>
      </c>
    </row>
    <row r="406" spans="1:4" x14ac:dyDescent="0.2">
      <c r="A406" s="142" t="s">
        <v>1284</v>
      </c>
      <c r="B406" s="143" t="s">
        <v>1283</v>
      </c>
      <c r="C406" s="143">
        <v>515683</v>
      </c>
      <c r="D406" s="143">
        <v>0</v>
      </c>
    </row>
    <row r="407" spans="1:4" x14ac:dyDescent="0.2">
      <c r="A407" s="142" t="s">
        <v>1282</v>
      </c>
      <c r="B407" s="143" t="s">
        <v>1281</v>
      </c>
      <c r="C407" s="143">
        <v>3455629</v>
      </c>
      <c r="D407" s="143">
        <v>0</v>
      </c>
    </row>
    <row r="408" spans="1:4" x14ac:dyDescent="0.2">
      <c r="A408" s="142" t="s">
        <v>1280</v>
      </c>
      <c r="B408" s="143" t="s">
        <v>1279</v>
      </c>
      <c r="C408" s="143">
        <v>14732</v>
      </c>
      <c r="D408" s="143">
        <v>0</v>
      </c>
    </row>
    <row r="409" spans="1:4" x14ac:dyDescent="0.2">
      <c r="A409" s="142" t="s">
        <v>1278</v>
      </c>
      <c r="B409" s="143" t="s">
        <v>1277</v>
      </c>
      <c r="C409" s="143">
        <v>1413632</v>
      </c>
      <c r="D409" s="143">
        <v>0</v>
      </c>
    </row>
    <row r="410" spans="1:4" x14ac:dyDescent="0.2">
      <c r="A410" s="142" t="s">
        <v>1276</v>
      </c>
      <c r="C410" s="143">
        <v>5399676</v>
      </c>
      <c r="D410" s="143">
        <v>0</v>
      </c>
    </row>
    <row r="411" spans="1:4" x14ac:dyDescent="0.2">
      <c r="A411" s="142" t="s">
        <v>1275</v>
      </c>
      <c r="B411" s="143" t="s">
        <v>1274</v>
      </c>
      <c r="C411" s="143">
        <v>8935082</v>
      </c>
      <c r="D411" s="143">
        <v>0</v>
      </c>
    </row>
    <row r="412" spans="1:4" x14ac:dyDescent="0.2">
      <c r="A412" s="142" t="s">
        <v>1273</v>
      </c>
      <c r="C412" s="143">
        <v>8935082</v>
      </c>
      <c r="D412" s="143">
        <v>0</v>
      </c>
    </row>
    <row r="413" spans="1:4" x14ac:dyDescent="0.2">
      <c r="A413" s="142" t="s">
        <v>1272</v>
      </c>
      <c r="C413" s="143">
        <v>14334758</v>
      </c>
      <c r="D413" s="143">
        <v>0</v>
      </c>
    </row>
    <row r="414" spans="1:4" x14ac:dyDescent="0.2">
      <c r="A414" s="142" t="s">
        <v>1271</v>
      </c>
      <c r="B414" s="143" t="s">
        <v>1270</v>
      </c>
      <c r="C414" s="143">
        <v>17000</v>
      </c>
      <c r="D414" s="143">
        <v>0</v>
      </c>
    </row>
    <row r="415" spans="1:4" x14ac:dyDescent="0.2">
      <c r="A415" s="142" t="s">
        <v>1269</v>
      </c>
      <c r="C415" s="143">
        <v>17000</v>
      </c>
      <c r="D415" s="143">
        <v>0</v>
      </c>
    </row>
    <row r="416" spans="1:4" x14ac:dyDescent="0.2">
      <c r="A416" s="142" t="s">
        <v>1268</v>
      </c>
      <c r="B416" s="143" t="s">
        <v>1267</v>
      </c>
      <c r="C416" s="143">
        <v>7197</v>
      </c>
      <c r="D416" s="143">
        <v>0</v>
      </c>
    </row>
    <row r="417" spans="1:4" x14ac:dyDescent="0.2">
      <c r="A417" s="142" t="s">
        <v>1266</v>
      </c>
      <c r="C417" s="143">
        <v>7197</v>
      </c>
      <c r="D417" s="143">
        <v>0</v>
      </c>
    </row>
    <row r="418" spans="1:4" x14ac:dyDescent="0.2">
      <c r="A418" s="142" t="s">
        <v>1265</v>
      </c>
      <c r="C418" s="143">
        <v>24197</v>
      </c>
      <c r="D418" s="143">
        <v>0</v>
      </c>
    </row>
    <row r="419" spans="1:4" x14ac:dyDescent="0.2">
      <c r="A419" s="142" t="s">
        <v>1264</v>
      </c>
      <c r="C419" s="143">
        <v>555413456</v>
      </c>
      <c r="D419" s="143">
        <v>0</v>
      </c>
    </row>
    <row r="420" spans="1:4" x14ac:dyDescent="0.2">
      <c r="A420" s="142" t="s">
        <v>1263</v>
      </c>
      <c r="B420" s="143" t="s">
        <v>1262</v>
      </c>
      <c r="C420" s="143">
        <v>945</v>
      </c>
      <c r="D420" s="143">
        <v>0</v>
      </c>
    </row>
    <row r="421" spans="1:4" x14ac:dyDescent="0.2">
      <c r="A421" s="142" t="s">
        <v>1261</v>
      </c>
      <c r="B421" s="143" t="s">
        <v>1260</v>
      </c>
      <c r="C421" s="143">
        <v>4189</v>
      </c>
      <c r="D421" s="143">
        <v>0</v>
      </c>
    </row>
    <row r="422" spans="1:4" x14ac:dyDescent="0.2">
      <c r="A422" s="142" t="s">
        <v>1259</v>
      </c>
      <c r="B422" s="143" t="s">
        <v>1258</v>
      </c>
      <c r="C422" s="143">
        <v>57480</v>
      </c>
      <c r="D422" s="143">
        <v>0</v>
      </c>
    </row>
    <row r="423" spans="1:4" x14ac:dyDescent="0.2">
      <c r="A423" s="142" t="s">
        <v>1257</v>
      </c>
      <c r="B423" s="143" t="s">
        <v>1256</v>
      </c>
      <c r="C423" s="143">
        <v>1447800</v>
      </c>
      <c r="D423" s="143">
        <v>0</v>
      </c>
    </row>
    <row r="424" spans="1:4" x14ac:dyDescent="0.2">
      <c r="A424" s="142" t="s">
        <v>1255</v>
      </c>
      <c r="B424" s="143" t="s">
        <v>1254</v>
      </c>
      <c r="C424" s="143">
        <v>14881</v>
      </c>
      <c r="D424" s="143">
        <v>0</v>
      </c>
    </row>
    <row r="425" spans="1:4" x14ac:dyDescent="0.2">
      <c r="A425" s="142" t="s">
        <v>1253</v>
      </c>
      <c r="C425" s="143">
        <v>1525295</v>
      </c>
      <c r="D425" s="143">
        <v>0</v>
      </c>
    </row>
    <row r="426" spans="1:4" x14ac:dyDescent="0.2">
      <c r="A426" s="142" t="s">
        <v>1252</v>
      </c>
      <c r="C426" s="143">
        <v>1525295</v>
      </c>
      <c r="D426" s="143">
        <v>0</v>
      </c>
    </row>
    <row r="427" spans="1:4" x14ac:dyDescent="0.2">
      <c r="A427" s="142" t="s">
        <v>1251</v>
      </c>
      <c r="C427" s="143">
        <v>1525295</v>
      </c>
      <c r="D427" s="143">
        <v>0</v>
      </c>
    </row>
    <row r="428" spans="1:4" x14ac:dyDescent="0.2">
      <c r="A428" s="142" t="s">
        <v>1250</v>
      </c>
      <c r="B428" s="143" t="s">
        <v>1249</v>
      </c>
      <c r="C428" s="143">
        <v>5652414</v>
      </c>
      <c r="D428" s="143">
        <v>0</v>
      </c>
    </row>
    <row r="429" spans="1:4" x14ac:dyDescent="0.2">
      <c r="A429" s="142" t="s">
        <v>1248</v>
      </c>
      <c r="C429" s="143">
        <v>5652414</v>
      </c>
      <c r="D429" s="143">
        <v>0</v>
      </c>
    </row>
    <row r="430" spans="1:4" x14ac:dyDescent="0.2">
      <c r="A430" s="142" t="s">
        <v>1247</v>
      </c>
      <c r="C430" s="143">
        <v>5652414</v>
      </c>
      <c r="D430" s="143">
        <v>0</v>
      </c>
    </row>
    <row r="431" spans="1:4" x14ac:dyDescent="0.2">
      <c r="A431" s="142" t="s">
        <v>1246</v>
      </c>
      <c r="B431" s="143" t="s">
        <v>1245</v>
      </c>
      <c r="C431" s="143">
        <v>0</v>
      </c>
      <c r="D431" s="143">
        <v>0</v>
      </c>
    </row>
    <row r="432" spans="1:4" x14ac:dyDescent="0.2">
      <c r="A432" s="142" t="s">
        <v>1244</v>
      </c>
      <c r="C432" s="143">
        <v>0</v>
      </c>
      <c r="D432" s="143">
        <v>0</v>
      </c>
    </row>
    <row r="433" spans="1:4" x14ac:dyDescent="0.2">
      <c r="A433" s="142" t="s">
        <v>1243</v>
      </c>
      <c r="C433" s="143">
        <v>0</v>
      </c>
      <c r="D433" s="143">
        <v>0</v>
      </c>
    </row>
    <row r="434" spans="1:4" x14ac:dyDescent="0.2">
      <c r="A434" s="142" t="s">
        <v>1242</v>
      </c>
      <c r="B434" s="143" t="s">
        <v>1241</v>
      </c>
      <c r="C434" s="143">
        <v>25766342</v>
      </c>
      <c r="D434" s="143">
        <v>0</v>
      </c>
    </row>
    <row r="435" spans="1:4" x14ac:dyDescent="0.2">
      <c r="A435" s="142" t="s">
        <v>1240</v>
      </c>
      <c r="B435" s="143" t="s">
        <v>1239</v>
      </c>
      <c r="C435" s="143">
        <v>26956</v>
      </c>
      <c r="D435" s="143">
        <v>0</v>
      </c>
    </row>
    <row r="436" spans="1:4" x14ac:dyDescent="0.2">
      <c r="A436" s="142" t="s">
        <v>1238</v>
      </c>
      <c r="B436" s="143" t="s">
        <v>1237</v>
      </c>
      <c r="C436" s="143">
        <v>464218</v>
      </c>
      <c r="D436" s="143">
        <v>0</v>
      </c>
    </row>
    <row r="437" spans="1:4" x14ac:dyDescent="0.2">
      <c r="A437" s="142" t="s">
        <v>1236</v>
      </c>
      <c r="B437" s="143" t="s">
        <v>1235</v>
      </c>
      <c r="C437" s="143">
        <v>1668318</v>
      </c>
      <c r="D437" s="143">
        <v>0</v>
      </c>
    </row>
    <row r="438" spans="1:4" x14ac:dyDescent="0.2">
      <c r="A438" s="142" t="s">
        <v>1234</v>
      </c>
      <c r="B438" s="143" t="s">
        <v>1233</v>
      </c>
      <c r="C438" s="143">
        <v>261642</v>
      </c>
      <c r="D438" s="143">
        <v>0</v>
      </c>
    </row>
    <row r="439" spans="1:4" x14ac:dyDescent="0.2">
      <c r="A439" s="142" t="s">
        <v>1232</v>
      </c>
      <c r="B439" s="143" t="s">
        <v>1231</v>
      </c>
      <c r="C439" s="143">
        <v>0</v>
      </c>
      <c r="D439" s="143">
        <v>0</v>
      </c>
    </row>
    <row r="440" spans="1:4" x14ac:dyDescent="0.2">
      <c r="A440" s="142" t="s">
        <v>1230</v>
      </c>
      <c r="B440" s="143" t="s">
        <v>1229</v>
      </c>
      <c r="C440" s="143">
        <v>0</v>
      </c>
      <c r="D440" s="143">
        <v>810150</v>
      </c>
    </row>
    <row r="441" spans="1:4" x14ac:dyDescent="0.2">
      <c r="A441" s="142" t="s">
        <v>1228</v>
      </c>
      <c r="B441" s="143" t="s">
        <v>1227</v>
      </c>
      <c r="C441" s="143">
        <v>7696</v>
      </c>
      <c r="D441" s="143">
        <v>0</v>
      </c>
    </row>
    <row r="442" spans="1:4" x14ac:dyDescent="0.2">
      <c r="A442" s="142" t="s">
        <v>1226</v>
      </c>
      <c r="B442" s="143" t="s">
        <v>1225</v>
      </c>
      <c r="C442" s="143">
        <v>0</v>
      </c>
      <c r="D442" s="143">
        <v>0</v>
      </c>
    </row>
    <row r="443" spans="1:4" x14ac:dyDescent="0.2">
      <c r="A443" s="142" t="s">
        <v>1224</v>
      </c>
      <c r="B443" s="143" t="s">
        <v>1223</v>
      </c>
      <c r="C443" s="143">
        <v>10800</v>
      </c>
      <c r="D443" s="143">
        <v>0</v>
      </c>
    </row>
    <row r="444" spans="1:4" x14ac:dyDescent="0.2">
      <c r="A444" s="142" t="s">
        <v>1222</v>
      </c>
      <c r="B444" s="143" t="s">
        <v>1221</v>
      </c>
      <c r="C444" s="143">
        <v>0</v>
      </c>
      <c r="D444" s="143">
        <v>0</v>
      </c>
    </row>
    <row r="445" spans="1:4" x14ac:dyDescent="0.2">
      <c r="A445" s="142" t="s">
        <v>1220</v>
      </c>
      <c r="B445" s="143" t="s">
        <v>1219</v>
      </c>
      <c r="C445" s="143">
        <v>13200</v>
      </c>
      <c r="D445" s="143">
        <v>0</v>
      </c>
    </row>
    <row r="446" spans="1:4" x14ac:dyDescent="0.2">
      <c r="A446" s="142" t="s">
        <v>1218</v>
      </c>
      <c r="B446" s="143" t="s">
        <v>1217</v>
      </c>
      <c r="C446" s="143">
        <v>30000</v>
      </c>
      <c r="D446" s="143">
        <v>0</v>
      </c>
    </row>
    <row r="447" spans="1:4" x14ac:dyDescent="0.2">
      <c r="A447" s="142" t="s">
        <v>1216</v>
      </c>
      <c r="C447" s="143">
        <v>27439022</v>
      </c>
      <c r="D447" s="143">
        <v>0</v>
      </c>
    </row>
    <row r="448" spans="1:4" x14ac:dyDescent="0.2">
      <c r="A448" s="142" t="s">
        <v>1215</v>
      </c>
      <c r="C448" s="143">
        <v>27439022</v>
      </c>
      <c r="D448" s="143">
        <v>0</v>
      </c>
    </row>
    <row r="449" spans="1:4" x14ac:dyDescent="0.2">
      <c r="A449" s="142" t="s">
        <v>1214</v>
      </c>
      <c r="B449" s="143" t="s">
        <v>1213</v>
      </c>
      <c r="C449" s="143">
        <v>4954323</v>
      </c>
      <c r="D449" s="143">
        <v>0</v>
      </c>
    </row>
    <row r="450" spans="1:4" x14ac:dyDescent="0.2">
      <c r="A450" s="142" t="s">
        <v>1212</v>
      </c>
      <c r="B450" s="143" t="s">
        <v>1211</v>
      </c>
      <c r="C450" s="143">
        <v>0</v>
      </c>
      <c r="D450" s="143">
        <v>0</v>
      </c>
    </row>
    <row r="451" spans="1:4" x14ac:dyDescent="0.2">
      <c r="A451" s="142" t="s">
        <v>1210</v>
      </c>
      <c r="B451" s="143" t="s">
        <v>1209</v>
      </c>
      <c r="C451" s="143">
        <v>0</v>
      </c>
      <c r="D451" s="143">
        <v>0</v>
      </c>
    </row>
    <row r="452" spans="1:4" x14ac:dyDescent="0.2">
      <c r="A452" s="142" t="s">
        <v>1208</v>
      </c>
      <c r="B452" s="143" t="s">
        <v>1207</v>
      </c>
      <c r="C452" s="143">
        <v>0</v>
      </c>
      <c r="D452" s="143">
        <v>0</v>
      </c>
    </row>
    <row r="453" spans="1:4" x14ac:dyDescent="0.2">
      <c r="A453" s="142" t="s">
        <v>1206</v>
      </c>
      <c r="B453" s="143" t="s">
        <v>1205</v>
      </c>
      <c r="C453" s="143">
        <v>0</v>
      </c>
      <c r="D453" s="143">
        <v>0</v>
      </c>
    </row>
    <row r="454" spans="1:4" x14ac:dyDescent="0.2">
      <c r="A454" s="142" t="s">
        <v>1204</v>
      </c>
      <c r="B454" s="143" t="s">
        <v>1203</v>
      </c>
      <c r="C454" s="143">
        <v>0</v>
      </c>
      <c r="D454" s="143">
        <v>0</v>
      </c>
    </row>
    <row r="455" spans="1:4" x14ac:dyDescent="0.2">
      <c r="A455" s="142" t="s">
        <v>1202</v>
      </c>
      <c r="B455" s="143" t="s">
        <v>1201</v>
      </c>
      <c r="C455" s="143">
        <v>0</v>
      </c>
      <c r="D455" s="143">
        <v>0</v>
      </c>
    </row>
    <row r="456" spans="1:4" x14ac:dyDescent="0.2">
      <c r="A456" s="142" t="s">
        <v>1200</v>
      </c>
      <c r="B456" s="143" t="s">
        <v>1199</v>
      </c>
      <c r="C456" s="143">
        <v>1168899</v>
      </c>
      <c r="D456" s="143">
        <v>0</v>
      </c>
    </row>
    <row r="457" spans="1:4" x14ac:dyDescent="0.2">
      <c r="A457" s="142" t="s">
        <v>1198</v>
      </c>
      <c r="B457" s="143" t="s">
        <v>1197</v>
      </c>
      <c r="C457" s="143">
        <v>0</v>
      </c>
      <c r="D457" s="143">
        <v>0</v>
      </c>
    </row>
    <row r="458" spans="1:4" x14ac:dyDescent="0.2">
      <c r="A458" s="142" t="s">
        <v>1196</v>
      </c>
      <c r="B458" s="143" t="s">
        <v>1195</v>
      </c>
      <c r="C458" s="143">
        <v>2246700</v>
      </c>
      <c r="D458" s="143">
        <v>0</v>
      </c>
    </row>
    <row r="459" spans="1:4" x14ac:dyDescent="0.2">
      <c r="A459" s="142" t="s">
        <v>1194</v>
      </c>
      <c r="B459" s="143" t="s">
        <v>1193</v>
      </c>
      <c r="C459" s="143">
        <v>132016</v>
      </c>
      <c r="D459" s="143">
        <v>0</v>
      </c>
    </row>
    <row r="460" spans="1:4" x14ac:dyDescent="0.2">
      <c r="A460" s="142" t="s">
        <v>1192</v>
      </c>
      <c r="B460" s="143" t="s">
        <v>1191</v>
      </c>
      <c r="C460" s="143">
        <v>0</v>
      </c>
      <c r="D460" s="143">
        <v>0</v>
      </c>
    </row>
    <row r="461" spans="1:4" x14ac:dyDescent="0.2">
      <c r="A461" s="142" t="s">
        <v>1190</v>
      </c>
      <c r="B461" s="143" t="s">
        <v>1189</v>
      </c>
      <c r="C461" s="143">
        <v>1511376</v>
      </c>
      <c r="D461" s="143">
        <v>0</v>
      </c>
    </row>
    <row r="462" spans="1:4" x14ac:dyDescent="0.2">
      <c r="A462" s="142" t="s">
        <v>1188</v>
      </c>
      <c r="B462" s="143" t="s">
        <v>1187</v>
      </c>
      <c r="C462" s="143">
        <v>0</v>
      </c>
      <c r="D462" s="143">
        <v>0</v>
      </c>
    </row>
    <row r="463" spans="1:4" x14ac:dyDescent="0.2">
      <c r="A463" s="142" t="s">
        <v>1186</v>
      </c>
      <c r="B463" s="143" t="s">
        <v>1185</v>
      </c>
      <c r="C463" s="143">
        <v>3542569</v>
      </c>
      <c r="D463" s="143">
        <v>0</v>
      </c>
    </row>
    <row r="464" spans="1:4" x14ac:dyDescent="0.2">
      <c r="A464" s="142" t="s">
        <v>1184</v>
      </c>
      <c r="B464" s="143" t="s">
        <v>1183</v>
      </c>
      <c r="C464" s="143">
        <v>680000</v>
      </c>
      <c r="D464" s="143">
        <v>0</v>
      </c>
    </row>
    <row r="465" spans="1:4" x14ac:dyDescent="0.2">
      <c r="A465" s="142" t="s">
        <v>1182</v>
      </c>
      <c r="B465" s="143" t="s">
        <v>1181</v>
      </c>
      <c r="C465" s="143">
        <v>458431</v>
      </c>
      <c r="D465" s="143">
        <v>0</v>
      </c>
    </row>
    <row r="466" spans="1:4" x14ac:dyDescent="0.2">
      <c r="A466" s="142" t="s">
        <v>1180</v>
      </c>
      <c r="B466" s="143" t="s">
        <v>1179</v>
      </c>
      <c r="C466" s="143">
        <v>595359</v>
      </c>
      <c r="D466" s="143">
        <v>0</v>
      </c>
    </row>
    <row r="467" spans="1:4" x14ac:dyDescent="0.2">
      <c r="A467" s="142" t="s">
        <v>1178</v>
      </c>
      <c r="B467" s="143" t="s">
        <v>1177</v>
      </c>
      <c r="C467" s="143">
        <v>0</v>
      </c>
      <c r="D467" s="143">
        <v>0</v>
      </c>
    </row>
    <row r="468" spans="1:4" x14ac:dyDescent="0.2">
      <c r="A468" s="142" t="s">
        <v>1176</v>
      </c>
      <c r="B468" s="143" t="s">
        <v>1175</v>
      </c>
      <c r="C468" s="143">
        <v>0</v>
      </c>
      <c r="D468" s="143">
        <v>0</v>
      </c>
    </row>
    <row r="469" spans="1:4" x14ac:dyDescent="0.2">
      <c r="A469" s="142" t="s">
        <v>1174</v>
      </c>
      <c r="B469" s="143" t="s">
        <v>1173</v>
      </c>
      <c r="C469" s="143">
        <v>0</v>
      </c>
      <c r="D469" s="143">
        <v>0</v>
      </c>
    </row>
    <row r="470" spans="1:4" x14ac:dyDescent="0.2">
      <c r="A470" s="142" t="s">
        <v>1172</v>
      </c>
      <c r="B470" s="143" t="s">
        <v>1171</v>
      </c>
      <c r="C470" s="143">
        <v>347544</v>
      </c>
      <c r="D470" s="143">
        <v>0</v>
      </c>
    </row>
    <row r="471" spans="1:4" x14ac:dyDescent="0.2">
      <c r="A471" s="142" t="s">
        <v>1170</v>
      </c>
      <c r="B471" s="143" t="s">
        <v>1169</v>
      </c>
      <c r="C471" s="143">
        <v>3910</v>
      </c>
      <c r="D471" s="143">
        <v>0</v>
      </c>
    </row>
    <row r="472" spans="1:4" x14ac:dyDescent="0.2">
      <c r="A472" s="142" t="s">
        <v>1168</v>
      </c>
      <c r="B472" s="143" t="s">
        <v>1167</v>
      </c>
      <c r="C472" s="143">
        <v>210850</v>
      </c>
      <c r="D472" s="143">
        <v>0</v>
      </c>
    </row>
    <row r="473" spans="1:4" x14ac:dyDescent="0.2">
      <c r="A473" s="142" t="s">
        <v>1166</v>
      </c>
      <c r="B473" s="143" t="s">
        <v>1165</v>
      </c>
      <c r="C473" s="143">
        <v>0</v>
      </c>
      <c r="D473" s="143">
        <v>0</v>
      </c>
    </row>
    <row r="474" spans="1:4" x14ac:dyDescent="0.2">
      <c r="A474" s="142" t="s">
        <v>1164</v>
      </c>
      <c r="B474" s="143" t="s">
        <v>1163</v>
      </c>
      <c r="C474" s="143">
        <v>0</v>
      </c>
      <c r="D474" s="143">
        <v>0</v>
      </c>
    </row>
    <row r="475" spans="1:4" x14ac:dyDescent="0.2">
      <c r="A475" s="142" t="s">
        <v>1162</v>
      </c>
      <c r="B475" s="143" t="s">
        <v>1161</v>
      </c>
      <c r="C475" s="143">
        <v>0</v>
      </c>
      <c r="D475" s="143">
        <v>0</v>
      </c>
    </row>
    <row r="476" spans="1:4" x14ac:dyDescent="0.2">
      <c r="A476" s="142" t="s">
        <v>1160</v>
      </c>
      <c r="B476" s="143" t="s">
        <v>1159</v>
      </c>
      <c r="C476" s="143">
        <v>0</v>
      </c>
      <c r="D476" s="143">
        <v>0</v>
      </c>
    </row>
    <row r="477" spans="1:4" x14ac:dyDescent="0.2">
      <c r="A477" s="142" t="s">
        <v>1158</v>
      </c>
      <c r="B477" s="143" t="s">
        <v>1157</v>
      </c>
      <c r="C477" s="143">
        <v>0</v>
      </c>
      <c r="D477" s="143">
        <v>0</v>
      </c>
    </row>
    <row r="478" spans="1:4" x14ac:dyDescent="0.2">
      <c r="A478" s="142" t="s">
        <v>1156</v>
      </c>
      <c r="B478" s="143" t="s">
        <v>1155</v>
      </c>
      <c r="C478" s="143">
        <v>0</v>
      </c>
      <c r="D478" s="143">
        <v>0</v>
      </c>
    </row>
    <row r="479" spans="1:4" x14ac:dyDescent="0.2">
      <c r="A479" s="142" t="s">
        <v>1154</v>
      </c>
      <c r="B479" s="143" t="s">
        <v>1153</v>
      </c>
      <c r="C479" s="143">
        <v>120000</v>
      </c>
      <c r="D479" s="143">
        <v>0</v>
      </c>
    </row>
    <row r="480" spans="1:4" x14ac:dyDescent="0.2">
      <c r="A480" s="142" t="s">
        <v>1152</v>
      </c>
      <c r="B480" s="143" t="s">
        <v>1151</v>
      </c>
      <c r="C480" s="143">
        <v>0</v>
      </c>
      <c r="D480" s="143">
        <v>0</v>
      </c>
    </row>
    <row r="481" spans="1:4" x14ac:dyDescent="0.2">
      <c r="A481" s="142" t="s">
        <v>1150</v>
      </c>
      <c r="B481" s="143" t="s">
        <v>1149</v>
      </c>
      <c r="C481" s="143">
        <v>0</v>
      </c>
      <c r="D481" s="143">
        <v>0</v>
      </c>
    </row>
    <row r="482" spans="1:4" x14ac:dyDescent="0.2">
      <c r="A482" s="142" t="s">
        <v>1148</v>
      </c>
      <c r="B482" s="143" t="s">
        <v>1147</v>
      </c>
      <c r="C482" s="143">
        <v>1927182</v>
      </c>
      <c r="D482" s="143">
        <v>0</v>
      </c>
    </row>
    <row r="483" spans="1:4" x14ac:dyDescent="0.2">
      <c r="A483" s="142" t="s">
        <v>1146</v>
      </c>
      <c r="C483" s="143">
        <v>17899159</v>
      </c>
      <c r="D483" s="143">
        <v>0</v>
      </c>
    </row>
    <row r="484" spans="1:4" x14ac:dyDescent="0.2">
      <c r="A484" s="142" t="s">
        <v>1145</v>
      </c>
      <c r="B484" s="143" t="s">
        <v>1144</v>
      </c>
      <c r="C484" s="143">
        <v>59500</v>
      </c>
      <c r="D484" s="143">
        <v>0</v>
      </c>
    </row>
    <row r="485" spans="1:4" x14ac:dyDescent="0.2">
      <c r="A485" s="142" t="s">
        <v>1143</v>
      </c>
      <c r="B485" s="143" t="s">
        <v>1142</v>
      </c>
      <c r="C485" s="143">
        <v>1817</v>
      </c>
      <c r="D485" s="143">
        <v>0</v>
      </c>
    </row>
    <row r="486" spans="1:4" x14ac:dyDescent="0.2">
      <c r="A486" s="142" t="s">
        <v>1141</v>
      </c>
      <c r="C486" s="143">
        <v>61317</v>
      </c>
      <c r="D486" s="143">
        <v>0</v>
      </c>
    </row>
    <row r="487" spans="1:4" x14ac:dyDescent="0.2">
      <c r="A487" s="142" t="s">
        <v>1140</v>
      </c>
      <c r="B487" s="143" t="s">
        <v>1139</v>
      </c>
      <c r="C487" s="143">
        <v>0</v>
      </c>
      <c r="D487" s="143">
        <v>611244</v>
      </c>
    </row>
    <row r="488" spans="1:4" x14ac:dyDescent="0.2">
      <c r="A488" s="142" t="s">
        <v>1138</v>
      </c>
      <c r="B488" s="143" t="s">
        <v>1137</v>
      </c>
      <c r="C488" s="143">
        <v>0</v>
      </c>
      <c r="D488" s="143">
        <v>993443</v>
      </c>
    </row>
    <row r="489" spans="1:4" x14ac:dyDescent="0.2">
      <c r="A489" s="142" t="s">
        <v>1136</v>
      </c>
      <c r="B489" s="143" t="s">
        <v>1135</v>
      </c>
      <c r="C489" s="143">
        <v>0</v>
      </c>
      <c r="D489" s="143">
        <v>274622</v>
      </c>
    </row>
    <row r="490" spans="1:4" x14ac:dyDescent="0.2">
      <c r="A490" s="142" t="s">
        <v>1134</v>
      </c>
      <c r="B490" s="143" t="s">
        <v>1133</v>
      </c>
      <c r="C490" s="143">
        <v>0</v>
      </c>
      <c r="D490" s="143">
        <v>624323</v>
      </c>
    </row>
    <row r="491" spans="1:4" x14ac:dyDescent="0.2">
      <c r="A491" s="142" t="s">
        <v>1132</v>
      </c>
      <c r="C491" s="143">
        <v>0</v>
      </c>
      <c r="D491" s="143">
        <v>2503632</v>
      </c>
    </row>
    <row r="492" spans="1:4" x14ac:dyDescent="0.2">
      <c r="A492" s="142" t="s">
        <v>1131</v>
      </c>
      <c r="C492" s="143">
        <v>15456844</v>
      </c>
      <c r="D492" s="143">
        <v>0</v>
      </c>
    </row>
    <row r="493" spans="1:4" x14ac:dyDescent="0.2">
      <c r="A493" s="142" t="s">
        <v>1130</v>
      </c>
      <c r="B493" s="143" t="s">
        <v>1129</v>
      </c>
      <c r="C493" s="143">
        <v>25838791</v>
      </c>
      <c r="D493" s="143">
        <v>0</v>
      </c>
    </row>
    <row r="494" spans="1:4" x14ac:dyDescent="0.2">
      <c r="A494" s="142" t="s">
        <v>1128</v>
      </c>
      <c r="B494" s="143" t="s">
        <v>1127</v>
      </c>
      <c r="C494" s="143">
        <v>20353241</v>
      </c>
      <c r="D494" s="143">
        <v>0</v>
      </c>
    </row>
    <row r="495" spans="1:4" x14ac:dyDescent="0.2">
      <c r="A495" s="142" t="s">
        <v>1126</v>
      </c>
      <c r="B495" s="143" t="s">
        <v>1125</v>
      </c>
      <c r="C495" s="143">
        <v>0</v>
      </c>
      <c r="D495" s="143">
        <v>46142814</v>
      </c>
    </row>
    <row r="496" spans="1:4" x14ac:dyDescent="0.2">
      <c r="A496" s="142" t="s">
        <v>1124</v>
      </c>
      <c r="C496" s="143">
        <v>49218</v>
      </c>
      <c r="D496" s="143">
        <v>0</v>
      </c>
    </row>
    <row r="497" spans="1:4" x14ac:dyDescent="0.2">
      <c r="A497" s="142" t="s">
        <v>1123</v>
      </c>
      <c r="B497" s="143" t="s">
        <v>1122</v>
      </c>
      <c r="C497" s="143">
        <v>356874</v>
      </c>
      <c r="D497" s="143">
        <v>0</v>
      </c>
    </row>
    <row r="498" spans="1:4" x14ac:dyDescent="0.2">
      <c r="A498" s="142" t="s">
        <v>1121</v>
      </c>
      <c r="B498" s="143" t="s">
        <v>1120</v>
      </c>
      <c r="C498" s="143">
        <v>0</v>
      </c>
      <c r="D498" s="143">
        <v>356874</v>
      </c>
    </row>
    <row r="499" spans="1:4" x14ac:dyDescent="0.2">
      <c r="A499" s="142" t="s">
        <v>1119</v>
      </c>
      <c r="C499" s="143">
        <v>0</v>
      </c>
      <c r="D499" s="143">
        <v>0</v>
      </c>
    </row>
    <row r="500" spans="1:4" x14ac:dyDescent="0.2">
      <c r="A500" s="142" t="s">
        <v>1118</v>
      </c>
      <c r="B500" s="143" t="s">
        <v>1117</v>
      </c>
      <c r="C500" s="143">
        <v>49319</v>
      </c>
      <c r="D500" s="143">
        <v>0</v>
      </c>
    </row>
    <row r="501" spans="1:4" x14ac:dyDescent="0.2">
      <c r="A501" s="142" t="s">
        <v>1116</v>
      </c>
      <c r="B501" s="143" t="s">
        <v>1115</v>
      </c>
      <c r="C501" s="143">
        <v>5094996</v>
      </c>
      <c r="D501" s="143">
        <v>0</v>
      </c>
    </row>
    <row r="502" spans="1:4" x14ac:dyDescent="0.2">
      <c r="A502" s="142" t="s">
        <v>1114</v>
      </c>
      <c r="B502" s="143" t="s">
        <v>1113</v>
      </c>
      <c r="C502" s="143">
        <v>666318</v>
      </c>
      <c r="D502" s="143">
        <v>0</v>
      </c>
    </row>
    <row r="503" spans="1:4" x14ac:dyDescent="0.2">
      <c r="A503" s="142" t="s">
        <v>1112</v>
      </c>
      <c r="B503" s="143" t="s">
        <v>1111</v>
      </c>
      <c r="C503" s="143">
        <v>1774169</v>
      </c>
      <c r="D503" s="143">
        <v>0</v>
      </c>
    </row>
    <row r="504" spans="1:4" x14ac:dyDescent="0.2">
      <c r="A504" s="142" t="s">
        <v>1110</v>
      </c>
      <c r="C504" s="143">
        <v>7584802</v>
      </c>
      <c r="D504" s="143">
        <v>0</v>
      </c>
    </row>
    <row r="505" spans="1:4" x14ac:dyDescent="0.2">
      <c r="A505" s="142" t="s">
        <v>1109</v>
      </c>
      <c r="B505" s="143" t="s">
        <v>1108</v>
      </c>
      <c r="C505" s="143">
        <v>2940064</v>
      </c>
      <c r="D505" s="143">
        <v>0</v>
      </c>
    </row>
    <row r="506" spans="1:4" x14ac:dyDescent="0.2">
      <c r="A506" s="142" t="s">
        <v>1107</v>
      </c>
      <c r="B506" s="143" t="s">
        <v>1106</v>
      </c>
      <c r="C506" s="143">
        <v>0</v>
      </c>
      <c r="D506" s="143">
        <v>0</v>
      </c>
    </row>
    <row r="507" spans="1:4" x14ac:dyDescent="0.2">
      <c r="A507" s="142" t="s">
        <v>1105</v>
      </c>
      <c r="B507" s="143" t="s">
        <v>1104</v>
      </c>
      <c r="C507" s="143">
        <v>0</v>
      </c>
      <c r="D507" s="143">
        <v>0</v>
      </c>
    </row>
    <row r="508" spans="1:4" x14ac:dyDescent="0.2">
      <c r="A508" s="142" t="s">
        <v>1103</v>
      </c>
      <c r="B508" s="143" t="s">
        <v>1102</v>
      </c>
      <c r="C508" s="143">
        <v>1072906</v>
      </c>
      <c r="D508" s="143">
        <v>0</v>
      </c>
    </row>
    <row r="509" spans="1:4" x14ac:dyDescent="0.2">
      <c r="A509" s="142" t="s">
        <v>1101</v>
      </c>
      <c r="B509" s="143" t="s">
        <v>1100</v>
      </c>
      <c r="C509" s="143">
        <v>90154</v>
      </c>
      <c r="D509" s="143">
        <v>0</v>
      </c>
    </row>
    <row r="510" spans="1:4" x14ac:dyDescent="0.2">
      <c r="A510" s="142" t="s">
        <v>1099</v>
      </c>
      <c r="B510" s="143" t="s">
        <v>1098</v>
      </c>
      <c r="C510" s="143">
        <v>0</v>
      </c>
      <c r="D510" s="143">
        <v>1462770</v>
      </c>
    </row>
    <row r="511" spans="1:4" x14ac:dyDescent="0.2">
      <c r="A511" s="142" t="s">
        <v>1097</v>
      </c>
      <c r="C511" s="143">
        <v>2640354</v>
      </c>
      <c r="D511" s="143">
        <v>0</v>
      </c>
    </row>
    <row r="512" spans="1:4" x14ac:dyDescent="0.2">
      <c r="A512" s="142" t="s">
        <v>1096</v>
      </c>
      <c r="B512" s="143" t="s">
        <v>1095</v>
      </c>
      <c r="C512" s="143">
        <v>25951</v>
      </c>
      <c r="D512" s="143">
        <v>0</v>
      </c>
    </row>
    <row r="513" spans="1:4" x14ac:dyDescent="0.2">
      <c r="A513" s="142" t="s">
        <v>1094</v>
      </c>
      <c r="B513" s="143" t="s">
        <v>1093</v>
      </c>
      <c r="C513" s="143">
        <v>10000</v>
      </c>
      <c r="D513" s="143">
        <v>0</v>
      </c>
    </row>
    <row r="514" spans="1:4" x14ac:dyDescent="0.2">
      <c r="A514" s="142" t="s">
        <v>1092</v>
      </c>
      <c r="C514" s="143">
        <v>35951</v>
      </c>
      <c r="D514" s="143">
        <v>0</v>
      </c>
    </row>
    <row r="515" spans="1:4" x14ac:dyDescent="0.2">
      <c r="A515" s="142" t="s">
        <v>1091</v>
      </c>
      <c r="B515" s="143" t="s">
        <v>1090</v>
      </c>
      <c r="C515" s="143">
        <v>0</v>
      </c>
      <c r="D515" s="143">
        <v>687671</v>
      </c>
    </row>
    <row r="516" spans="1:4" x14ac:dyDescent="0.2">
      <c r="A516" s="142" t="s">
        <v>1089</v>
      </c>
      <c r="B516" s="143" t="s">
        <v>1088</v>
      </c>
      <c r="C516" s="143">
        <v>119636</v>
      </c>
      <c r="D516" s="143">
        <v>0</v>
      </c>
    </row>
    <row r="517" spans="1:4" x14ac:dyDescent="0.2">
      <c r="A517" s="142" t="s">
        <v>1087</v>
      </c>
      <c r="B517" s="143" t="s">
        <v>1086</v>
      </c>
      <c r="C517" s="143">
        <v>0</v>
      </c>
      <c r="D517" s="143">
        <v>0</v>
      </c>
    </row>
    <row r="518" spans="1:4" x14ac:dyDescent="0.2">
      <c r="A518" s="142" t="s">
        <v>1085</v>
      </c>
      <c r="B518" s="143" t="s">
        <v>1084</v>
      </c>
      <c r="C518" s="143">
        <v>0</v>
      </c>
      <c r="D518" s="143">
        <v>0</v>
      </c>
    </row>
    <row r="519" spans="1:4" x14ac:dyDescent="0.2">
      <c r="A519" s="142" t="s">
        <v>1083</v>
      </c>
      <c r="B519" s="143" t="s">
        <v>1082</v>
      </c>
      <c r="C519" s="143">
        <v>0</v>
      </c>
      <c r="D519" s="143">
        <v>165562</v>
      </c>
    </row>
    <row r="520" spans="1:4" x14ac:dyDescent="0.2">
      <c r="A520" s="142" t="s">
        <v>1081</v>
      </c>
      <c r="B520" s="143" t="s">
        <v>1080</v>
      </c>
      <c r="C520" s="143">
        <v>0</v>
      </c>
      <c r="D520" s="143">
        <v>0</v>
      </c>
    </row>
    <row r="521" spans="1:4" x14ac:dyDescent="0.2">
      <c r="A521" s="142" t="s">
        <v>1079</v>
      </c>
      <c r="B521" s="143" t="s">
        <v>1078</v>
      </c>
      <c r="C521" s="143">
        <v>0</v>
      </c>
      <c r="D521" s="143">
        <v>13348884</v>
      </c>
    </row>
    <row r="522" spans="1:4" x14ac:dyDescent="0.2">
      <c r="A522" s="142" t="s">
        <v>1077</v>
      </c>
      <c r="C522" s="143">
        <v>0</v>
      </c>
      <c r="D522" s="143">
        <v>14082481</v>
      </c>
    </row>
    <row r="523" spans="1:4" x14ac:dyDescent="0.2">
      <c r="A523" s="142" t="s">
        <v>1076</v>
      </c>
      <c r="C523" s="143">
        <v>0</v>
      </c>
      <c r="D523" s="143">
        <v>3772156</v>
      </c>
    </row>
    <row r="524" spans="1:4" x14ac:dyDescent="0.2">
      <c r="A524" s="142" t="s">
        <v>1075</v>
      </c>
      <c r="C524" s="143">
        <v>44776124</v>
      </c>
      <c r="D524" s="143">
        <v>0</v>
      </c>
    </row>
    <row r="525" spans="1:4" x14ac:dyDescent="0.2">
      <c r="A525" s="142" t="s">
        <v>1074</v>
      </c>
      <c r="B525" s="143" t="s">
        <v>1073</v>
      </c>
      <c r="C525" s="143">
        <v>0</v>
      </c>
      <c r="D525" s="143">
        <v>731249738</v>
      </c>
    </row>
    <row r="526" spans="1:4" x14ac:dyDescent="0.2">
      <c r="A526" s="142" t="s">
        <v>1072</v>
      </c>
      <c r="C526" s="143">
        <v>0</v>
      </c>
      <c r="D526" s="143">
        <v>731249738</v>
      </c>
    </row>
    <row r="527" spans="1:4" x14ac:dyDescent="0.2">
      <c r="A527" s="142" t="s">
        <v>1071</v>
      </c>
      <c r="B527" s="143" t="s">
        <v>1070</v>
      </c>
      <c r="C527" s="143">
        <v>0</v>
      </c>
      <c r="D527" s="143">
        <v>27664690</v>
      </c>
    </row>
    <row r="528" spans="1:4" x14ac:dyDescent="0.2">
      <c r="A528" s="142" t="s">
        <v>1069</v>
      </c>
      <c r="C528" s="143">
        <v>0</v>
      </c>
      <c r="D528" s="143">
        <v>27664690</v>
      </c>
    </row>
    <row r="529" spans="1:4" x14ac:dyDescent="0.2">
      <c r="A529" s="142" t="s">
        <v>1068</v>
      </c>
      <c r="B529" s="143" t="s">
        <v>1067</v>
      </c>
      <c r="C529" s="143">
        <v>182603884</v>
      </c>
      <c r="D529" s="143">
        <v>0</v>
      </c>
    </row>
    <row r="530" spans="1:4" x14ac:dyDescent="0.2">
      <c r="A530" s="142" t="s">
        <v>1066</v>
      </c>
      <c r="C530" s="143">
        <v>182603884</v>
      </c>
      <c r="D530" s="143">
        <v>0</v>
      </c>
    </row>
    <row r="531" spans="1:4" x14ac:dyDescent="0.2">
      <c r="A531" s="142" t="s">
        <v>1065</v>
      </c>
      <c r="B531" s="143" t="s">
        <v>1064</v>
      </c>
      <c r="C531" s="143">
        <v>0</v>
      </c>
      <c r="D531" s="143">
        <v>0</v>
      </c>
    </row>
    <row r="532" spans="1:4" x14ac:dyDescent="0.2">
      <c r="A532" s="142" t="s">
        <v>1063</v>
      </c>
      <c r="C532" s="143">
        <v>0</v>
      </c>
      <c r="D532" s="143">
        <v>0</v>
      </c>
    </row>
    <row r="533" spans="1:4" x14ac:dyDescent="0.2">
      <c r="A533" s="142" t="s">
        <v>1062</v>
      </c>
      <c r="C533" s="143">
        <v>0</v>
      </c>
      <c r="D533" s="143">
        <v>576310544</v>
      </c>
    </row>
    <row r="534" spans="1:4" x14ac:dyDescent="0.2">
      <c r="A534" s="142" t="s">
        <v>1061</v>
      </c>
      <c r="B534" s="143" t="s">
        <v>1060</v>
      </c>
      <c r="C534" s="143">
        <v>0</v>
      </c>
      <c r="D534" s="143">
        <v>1583556</v>
      </c>
    </row>
    <row r="535" spans="1:4" x14ac:dyDescent="0.2">
      <c r="A535" s="142" t="s">
        <v>1059</v>
      </c>
      <c r="B535" s="143" t="s">
        <v>1058</v>
      </c>
      <c r="C535" s="143">
        <v>0</v>
      </c>
      <c r="D535" s="143">
        <v>419009</v>
      </c>
    </row>
    <row r="536" spans="1:4" x14ac:dyDescent="0.2">
      <c r="A536" s="142" t="s">
        <v>1057</v>
      </c>
      <c r="B536" s="143" t="s">
        <v>1056</v>
      </c>
      <c r="C536" s="143">
        <v>0</v>
      </c>
      <c r="D536" s="143">
        <v>11340</v>
      </c>
    </row>
    <row r="537" spans="1:4" x14ac:dyDescent="0.2">
      <c r="A537" s="142" t="s">
        <v>1055</v>
      </c>
      <c r="B537" s="143" t="s">
        <v>1054</v>
      </c>
      <c r="C537" s="143">
        <v>0</v>
      </c>
      <c r="D537" s="143">
        <v>25353</v>
      </c>
    </row>
    <row r="538" spans="1:4" x14ac:dyDescent="0.2">
      <c r="A538" s="142" t="s">
        <v>1053</v>
      </c>
      <c r="B538" s="143" t="s">
        <v>1052</v>
      </c>
      <c r="C538" s="143">
        <v>0</v>
      </c>
      <c r="D538" s="143">
        <v>597445</v>
      </c>
    </row>
    <row r="539" spans="1:4" x14ac:dyDescent="0.2">
      <c r="A539" s="142" t="s">
        <v>1051</v>
      </c>
      <c r="B539" s="143" t="s">
        <v>1050</v>
      </c>
      <c r="C539" s="143">
        <v>0</v>
      </c>
      <c r="D539" s="143">
        <v>132226</v>
      </c>
    </row>
    <row r="540" spans="1:4" x14ac:dyDescent="0.2">
      <c r="A540" s="142" t="s">
        <v>1049</v>
      </c>
      <c r="B540" s="143" t="s">
        <v>1048</v>
      </c>
      <c r="C540" s="143">
        <v>0</v>
      </c>
      <c r="D540" s="143">
        <v>0</v>
      </c>
    </row>
    <row r="541" spans="1:4" x14ac:dyDescent="0.2">
      <c r="A541" s="142" t="s">
        <v>1047</v>
      </c>
      <c r="B541" s="143" t="s">
        <v>1046</v>
      </c>
      <c r="C541" s="143">
        <v>0</v>
      </c>
      <c r="D541" s="143">
        <v>437753</v>
      </c>
    </row>
    <row r="542" spans="1:4" x14ac:dyDescent="0.2">
      <c r="A542" s="142" t="s">
        <v>1045</v>
      </c>
      <c r="B542" s="143" t="s">
        <v>1044</v>
      </c>
      <c r="C542" s="143">
        <v>0</v>
      </c>
      <c r="D542" s="143">
        <v>3874</v>
      </c>
    </row>
    <row r="543" spans="1:4" x14ac:dyDescent="0.2">
      <c r="A543" s="142" t="s">
        <v>1043</v>
      </c>
      <c r="B543" s="143" t="s">
        <v>1042</v>
      </c>
      <c r="C543" s="143">
        <v>0</v>
      </c>
      <c r="D543" s="143">
        <v>35354</v>
      </c>
    </row>
    <row r="544" spans="1:4" x14ac:dyDescent="0.2">
      <c r="A544" s="142" t="s">
        <v>1041</v>
      </c>
      <c r="B544" s="143" t="s">
        <v>1040</v>
      </c>
      <c r="C544" s="143">
        <v>0</v>
      </c>
      <c r="D544" s="143">
        <v>237</v>
      </c>
    </row>
    <row r="545" spans="1:4" x14ac:dyDescent="0.2">
      <c r="A545" s="142" t="s">
        <v>1039</v>
      </c>
      <c r="B545" s="143" t="s">
        <v>1038</v>
      </c>
      <c r="C545" s="143">
        <v>0</v>
      </c>
      <c r="D545" s="143">
        <v>6423</v>
      </c>
    </row>
    <row r="546" spans="1:4" x14ac:dyDescent="0.2">
      <c r="A546" s="142" t="s">
        <v>1037</v>
      </c>
      <c r="B546" s="143" t="s">
        <v>1036</v>
      </c>
      <c r="C546" s="143">
        <v>0</v>
      </c>
      <c r="D546" s="143">
        <v>99286</v>
      </c>
    </row>
    <row r="547" spans="1:4" x14ac:dyDescent="0.2">
      <c r="A547" s="142" t="s">
        <v>1035</v>
      </c>
      <c r="B547" s="143" t="s">
        <v>1034</v>
      </c>
      <c r="C547" s="143">
        <v>0</v>
      </c>
      <c r="D547" s="143">
        <v>0</v>
      </c>
    </row>
    <row r="548" spans="1:4" x14ac:dyDescent="0.2">
      <c r="A548" s="142" t="s">
        <v>1033</v>
      </c>
      <c r="B548" s="143" t="s">
        <v>1032</v>
      </c>
      <c r="C548" s="143">
        <v>0</v>
      </c>
      <c r="D548" s="143">
        <v>0</v>
      </c>
    </row>
    <row r="549" spans="1:4" x14ac:dyDescent="0.2">
      <c r="A549" s="142" t="s">
        <v>1031</v>
      </c>
      <c r="B549" s="143" t="s">
        <v>1030</v>
      </c>
      <c r="C549" s="143">
        <v>0</v>
      </c>
      <c r="D549" s="143">
        <v>0</v>
      </c>
    </row>
    <row r="550" spans="1:4" x14ac:dyDescent="0.2">
      <c r="A550" s="142" t="s">
        <v>1029</v>
      </c>
      <c r="B550" s="143" t="s">
        <v>1028</v>
      </c>
      <c r="C550" s="143">
        <v>483</v>
      </c>
      <c r="D550" s="143">
        <v>0</v>
      </c>
    </row>
    <row r="551" spans="1:4" x14ac:dyDescent="0.2">
      <c r="A551" s="142" t="s">
        <v>1027</v>
      </c>
      <c r="B551" s="143" t="s">
        <v>1026</v>
      </c>
      <c r="C551" s="143">
        <v>0</v>
      </c>
      <c r="D551" s="143">
        <v>345500</v>
      </c>
    </row>
    <row r="552" spans="1:4" x14ac:dyDescent="0.2">
      <c r="A552" s="142" t="s">
        <v>1025</v>
      </c>
      <c r="B552" s="143" t="s">
        <v>1024</v>
      </c>
      <c r="C552" s="143">
        <v>0</v>
      </c>
      <c r="D552" s="143">
        <v>5050</v>
      </c>
    </row>
    <row r="553" spans="1:4" x14ac:dyDescent="0.2">
      <c r="A553" s="142" t="s">
        <v>1023</v>
      </c>
      <c r="B553" s="143" t="s">
        <v>1022</v>
      </c>
      <c r="C553" s="143">
        <v>0</v>
      </c>
      <c r="D553" s="143">
        <v>1115</v>
      </c>
    </row>
    <row r="554" spans="1:4" x14ac:dyDescent="0.2">
      <c r="A554" s="142" t="s">
        <v>1021</v>
      </c>
      <c r="B554" s="143" t="s">
        <v>1020</v>
      </c>
      <c r="C554" s="143">
        <v>0</v>
      </c>
      <c r="D554" s="143">
        <v>36630</v>
      </c>
    </row>
    <row r="555" spans="1:4" x14ac:dyDescent="0.2">
      <c r="A555" s="142" t="s">
        <v>1019</v>
      </c>
      <c r="B555" s="143" t="s">
        <v>1018</v>
      </c>
      <c r="C555" s="143">
        <v>0</v>
      </c>
      <c r="D555" s="143">
        <v>0</v>
      </c>
    </row>
    <row r="556" spans="1:4" x14ac:dyDescent="0.2">
      <c r="A556" s="142" t="s">
        <v>1017</v>
      </c>
      <c r="B556" s="143" t="s">
        <v>1016</v>
      </c>
      <c r="C556" s="143">
        <v>0</v>
      </c>
      <c r="D556" s="143">
        <v>6600</v>
      </c>
    </row>
    <row r="557" spans="1:4" x14ac:dyDescent="0.2">
      <c r="A557" s="142" t="s">
        <v>1015</v>
      </c>
      <c r="B557" s="143" t="s">
        <v>1014</v>
      </c>
      <c r="C557" s="143">
        <v>0</v>
      </c>
      <c r="D557" s="143">
        <v>0</v>
      </c>
    </row>
    <row r="558" spans="1:4" x14ac:dyDescent="0.2">
      <c r="A558" s="142" t="s">
        <v>1013</v>
      </c>
      <c r="B558" s="143" t="s">
        <v>1012</v>
      </c>
      <c r="C558" s="143">
        <v>0</v>
      </c>
      <c r="D558" s="143">
        <v>70000</v>
      </c>
    </row>
    <row r="559" spans="1:4" x14ac:dyDescent="0.2">
      <c r="A559" s="142" t="s">
        <v>1011</v>
      </c>
      <c r="B559" s="143" t="s">
        <v>1010</v>
      </c>
      <c r="C559" s="143">
        <v>0</v>
      </c>
      <c r="D559" s="143">
        <v>0</v>
      </c>
    </row>
    <row r="560" spans="1:4" x14ac:dyDescent="0.2">
      <c r="A560" s="142" t="s">
        <v>1009</v>
      </c>
      <c r="B560" s="143" t="s">
        <v>1008</v>
      </c>
      <c r="C560" s="143">
        <v>0</v>
      </c>
      <c r="D560" s="143">
        <v>0</v>
      </c>
    </row>
    <row r="561" spans="1:4" x14ac:dyDescent="0.2">
      <c r="A561" s="142" t="s">
        <v>1007</v>
      </c>
      <c r="B561" s="143" t="s">
        <v>1006</v>
      </c>
      <c r="C561" s="143">
        <v>0</v>
      </c>
      <c r="D561" s="143">
        <v>0</v>
      </c>
    </row>
    <row r="562" spans="1:4" x14ac:dyDescent="0.2">
      <c r="A562" s="142" t="s">
        <v>1005</v>
      </c>
      <c r="B562" s="143" t="s">
        <v>1004</v>
      </c>
      <c r="C562" s="143">
        <v>0</v>
      </c>
      <c r="D562" s="143">
        <v>0</v>
      </c>
    </row>
    <row r="563" spans="1:4" x14ac:dyDescent="0.2">
      <c r="A563" s="142" t="s">
        <v>1003</v>
      </c>
      <c r="B563" s="143" t="s">
        <v>1002</v>
      </c>
      <c r="C563" s="143">
        <v>0</v>
      </c>
      <c r="D563" s="143">
        <v>0</v>
      </c>
    </row>
    <row r="564" spans="1:4" x14ac:dyDescent="0.2">
      <c r="A564" s="142" t="s">
        <v>1001</v>
      </c>
      <c r="B564" s="143" t="s">
        <v>1000</v>
      </c>
      <c r="C564" s="143">
        <v>0</v>
      </c>
      <c r="D564" s="143">
        <v>0</v>
      </c>
    </row>
    <row r="565" spans="1:4" x14ac:dyDescent="0.2">
      <c r="A565" s="142" t="s">
        <v>999</v>
      </c>
      <c r="B565" s="143" t="s">
        <v>998</v>
      </c>
      <c r="C565" s="143">
        <v>0</v>
      </c>
      <c r="D565" s="143">
        <v>0</v>
      </c>
    </row>
    <row r="566" spans="1:4" x14ac:dyDescent="0.2">
      <c r="A566" s="142" t="s">
        <v>997</v>
      </c>
      <c r="B566" s="143" t="s">
        <v>996</v>
      </c>
      <c r="C566" s="143">
        <v>0</v>
      </c>
      <c r="D566" s="143">
        <v>0</v>
      </c>
    </row>
    <row r="567" spans="1:4" x14ac:dyDescent="0.2">
      <c r="A567" s="142" t="s">
        <v>995</v>
      </c>
      <c r="B567" s="143" t="s">
        <v>994</v>
      </c>
      <c r="C567" s="143">
        <v>0</v>
      </c>
      <c r="D567" s="143">
        <v>0</v>
      </c>
    </row>
    <row r="568" spans="1:4" x14ac:dyDescent="0.2">
      <c r="A568" s="142" t="s">
        <v>993</v>
      </c>
      <c r="B568" s="143" t="s">
        <v>992</v>
      </c>
      <c r="C568" s="143">
        <v>0</v>
      </c>
      <c r="D568" s="143">
        <v>0</v>
      </c>
    </row>
    <row r="569" spans="1:4" x14ac:dyDescent="0.2">
      <c r="A569" s="142" t="s">
        <v>991</v>
      </c>
      <c r="B569" s="143" t="s">
        <v>990</v>
      </c>
      <c r="C569" s="143">
        <v>0</v>
      </c>
      <c r="D569" s="143">
        <v>35425</v>
      </c>
    </row>
    <row r="570" spans="1:4" x14ac:dyDescent="0.2">
      <c r="A570" s="142" t="s">
        <v>989</v>
      </c>
      <c r="B570" s="143" t="s">
        <v>988</v>
      </c>
      <c r="C570" s="143">
        <v>0</v>
      </c>
      <c r="D570" s="143">
        <v>9565</v>
      </c>
    </row>
    <row r="571" spans="1:4" x14ac:dyDescent="0.2">
      <c r="A571" s="142" t="s">
        <v>987</v>
      </c>
      <c r="B571" s="143" t="s">
        <v>986</v>
      </c>
      <c r="C571" s="143">
        <v>0</v>
      </c>
      <c r="D571" s="143">
        <v>0</v>
      </c>
    </row>
    <row r="572" spans="1:4" x14ac:dyDescent="0.2">
      <c r="A572" s="142" t="s">
        <v>985</v>
      </c>
      <c r="B572" s="143" t="s">
        <v>984</v>
      </c>
      <c r="C572" s="143">
        <v>0</v>
      </c>
      <c r="D572" s="143">
        <v>0</v>
      </c>
    </row>
    <row r="573" spans="1:4" x14ac:dyDescent="0.2">
      <c r="A573" s="142" t="s">
        <v>983</v>
      </c>
      <c r="B573" s="143" t="s">
        <v>982</v>
      </c>
      <c r="C573" s="143">
        <v>0</v>
      </c>
      <c r="D573" s="143">
        <v>0</v>
      </c>
    </row>
    <row r="574" spans="1:4" x14ac:dyDescent="0.2">
      <c r="A574" s="142" t="s">
        <v>981</v>
      </c>
      <c r="B574" s="143" t="s">
        <v>980</v>
      </c>
      <c r="C574" s="143">
        <v>0</v>
      </c>
      <c r="D574" s="143">
        <v>0</v>
      </c>
    </row>
    <row r="575" spans="1:4" x14ac:dyDescent="0.2">
      <c r="A575" s="142" t="s">
        <v>979</v>
      </c>
      <c r="B575" s="143" t="s">
        <v>978</v>
      </c>
      <c r="C575" s="143">
        <v>0</v>
      </c>
      <c r="D575" s="143">
        <v>0</v>
      </c>
    </row>
    <row r="576" spans="1:4" x14ac:dyDescent="0.2">
      <c r="A576" s="142" t="s">
        <v>977</v>
      </c>
      <c r="C576" s="143">
        <v>0</v>
      </c>
      <c r="D576" s="143">
        <v>3861258</v>
      </c>
    </row>
    <row r="577" spans="1:4" x14ac:dyDescent="0.2">
      <c r="A577" s="142" t="s">
        <v>976</v>
      </c>
      <c r="B577" s="143" t="s">
        <v>975</v>
      </c>
      <c r="C577" s="143">
        <v>0</v>
      </c>
      <c r="D577" s="143">
        <v>0</v>
      </c>
    </row>
    <row r="578" spans="1:4" x14ac:dyDescent="0.2">
      <c r="A578" s="142" t="s">
        <v>974</v>
      </c>
      <c r="C578" s="143">
        <v>0</v>
      </c>
      <c r="D578" s="143">
        <v>0</v>
      </c>
    </row>
    <row r="579" spans="1:4" x14ac:dyDescent="0.2">
      <c r="A579" s="142" t="s">
        <v>973</v>
      </c>
      <c r="C579" s="143">
        <v>0</v>
      </c>
      <c r="D579" s="143">
        <v>3861258</v>
      </c>
    </row>
    <row r="580" spans="1:4" x14ac:dyDescent="0.2">
      <c r="A580" s="142" t="s">
        <v>972</v>
      </c>
      <c r="B580" s="143" t="s">
        <v>971</v>
      </c>
      <c r="C580" s="143">
        <v>0</v>
      </c>
      <c r="D580" s="143">
        <v>0</v>
      </c>
    </row>
    <row r="581" spans="1:4" x14ac:dyDescent="0.2">
      <c r="A581" s="142" t="s">
        <v>970</v>
      </c>
      <c r="C581" s="143">
        <v>0</v>
      </c>
      <c r="D581" s="143">
        <v>0</v>
      </c>
    </row>
    <row r="582" spans="1:4" x14ac:dyDescent="0.2">
      <c r="A582" s="142" t="s">
        <v>969</v>
      </c>
      <c r="B582" s="143" t="s">
        <v>968</v>
      </c>
      <c r="C582" s="143">
        <v>0</v>
      </c>
      <c r="D582" s="143">
        <v>14751393</v>
      </c>
    </row>
    <row r="583" spans="1:4" x14ac:dyDescent="0.2">
      <c r="A583" s="142" t="s">
        <v>967</v>
      </c>
      <c r="C583" s="143">
        <v>0</v>
      </c>
      <c r="D583" s="143">
        <v>14751393</v>
      </c>
    </row>
    <row r="584" spans="1:4" x14ac:dyDescent="0.2">
      <c r="A584" s="142" t="s">
        <v>966</v>
      </c>
      <c r="C584" s="143">
        <v>0</v>
      </c>
      <c r="D584" s="143">
        <v>14751393</v>
      </c>
    </row>
    <row r="585" spans="1:4" x14ac:dyDescent="0.2">
      <c r="A585" s="142" t="s">
        <v>965</v>
      </c>
      <c r="B585" s="143" t="s">
        <v>964</v>
      </c>
      <c r="C585" s="143">
        <v>0</v>
      </c>
      <c r="D585" s="143">
        <v>0</v>
      </c>
    </row>
    <row r="586" spans="1:4" x14ac:dyDescent="0.2">
      <c r="A586" s="142" t="s">
        <v>963</v>
      </c>
      <c r="C586" s="143">
        <v>0</v>
      </c>
      <c r="D586" s="143">
        <v>0</v>
      </c>
    </row>
    <row r="587" spans="1:4" x14ac:dyDescent="0.2">
      <c r="A587" s="142" t="s">
        <v>962</v>
      </c>
      <c r="B587" s="143" t="s">
        <v>961</v>
      </c>
      <c r="C587" s="143">
        <v>0</v>
      </c>
      <c r="D587" s="143">
        <v>0</v>
      </c>
    </row>
    <row r="588" spans="1:4" x14ac:dyDescent="0.2">
      <c r="A588" s="142" t="s">
        <v>960</v>
      </c>
      <c r="C588" s="143">
        <v>0</v>
      </c>
      <c r="D588" s="143">
        <v>0</v>
      </c>
    </row>
    <row r="589" spans="1:4" x14ac:dyDescent="0.2">
      <c r="A589" s="142" t="s">
        <v>959</v>
      </c>
      <c r="B589" s="143" t="s">
        <v>958</v>
      </c>
      <c r="C589" s="143">
        <v>0</v>
      </c>
      <c r="D589" s="143">
        <v>0</v>
      </c>
    </row>
    <row r="590" spans="1:4" x14ac:dyDescent="0.2">
      <c r="A590" s="142" t="s">
        <v>957</v>
      </c>
      <c r="B590" s="143" t="s">
        <v>956</v>
      </c>
      <c r="C590" s="143">
        <v>0</v>
      </c>
      <c r="D590" s="143">
        <v>3226849</v>
      </c>
    </row>
    <row r="591" spans="1:4" x14ac:dyDescent="0.2">
      <c r="A591" s="142" t="s">
        <v>955</v>
      </c>
      <c r="C591" s="143">
        <v>0</v>
      </c>
      <c r="D591" s="143">
        <v>3226849</v>
      </c>
    </row>
    <row r="592" spans="1:4" x14ac:dyDescent="0.2">
      <c r="A592" s="142" t="s">
        <v>954</v>
      </c>
      <c r="C592" s="143">
        <v>0</v>
      </c>
      <c r="D592" s="143">
        <v>3226849</v>
      </c>
    </row>
    <row r="593" spans="1:4" x14ac:dyDescent="0.2">
      <c r="A593" s="142" t="s">
        <v>953</v>
      </c>
      <c r="C593" s="143">
        <v>0</v>
      </c>
      <c r="D593" s="143">
        <v>598150044</v>
      </c>
    </row>
    <row r="594" spans="1:4" x14ac:dyDescent="0.2">
      <c r="A594" s="142"/>
      <c r="B594" s="143" t="s">
        <v>70</v>
      </c>
      <c r="C594" s="143">
        <v>3572993707</v>
      </c>
      <c r="D594" s="143">
        <v>3558734383</v>
      </c>
    </row>
    <row r="595" spans="1:4" x14ac:dyDescent="0.2">
      <c r="A595" s="142" t="s">
        <v>952</v>
      </c>
    </row>
    <row r="596" spans="1:4" x14ac:dyDescent="0.2">
      <c r="C596" s="142" t="s">
        <v>951</v>
      </c>
      <c r="D596" s="142" t="s">
        <v>950</v>
      </c>
    </row>
    <row r="597" spans="1:4" x14ac:dyDescent="0.2">
      <c r="C597" s="142" t="s">
        <v>949</v>
      </c>
    </row>
    <row r="598" spans="1:4" x14ac:dyDescent="0.2">
      <c r="C598" s="143">
        <v>0</v>
      </c>
      <c r="D598" s="143">
        <v>0</v>
      </c>
    </row>
    <row r="599" spans="1:4" x14ac:dyDescent="0.2">
      <c r="A599" s="142" t="s">
        <v>948</v>
      </c>
      <c r="B599" s="143" t="s">
        <v>947</v>
      </c>
      <c r="C599" s="143">
        <v>827</v>
      </c>
      <c r="D599" s="143">
        <v>0</v>
      </c>
    </row>
    <row r="600" spans="1:4" x14ac:dyDescent="0.2">
      <c r="A600" s="142" t="s">
        <v>946</v>
      </c>
      <c r="B600" s="143" t="s">
        <v>945</v>
      </c>
      <c r="C600" s="143">
        <v>5000</v>
      </c>
      <c r="D600" s="143">
        <v>0</v>
      </c>
    </row>
    <row r="601" spans="1:4" x14ac:dyDescent="0.2">
      <c r="A601" s="142" t="s">
        <v>944</v>
      </c>
      <c r="B601" s="143" t="s">
        <v>943</v>
      </c>
      <c r="C601" s="143">
        <v>28102</v>
      </c>
      <c r="D601" s="143">
        <v>0</v>
      </c>
    </row>
    <row r="602" spans="1:4" x14ac:dyDescent="0.2">
      <c r="A602" s="142" t="s">
        <v>942</v>
      </c>
      <c r="B602" s="143" t="s">
        <v>941</v>
      </c>
      <c r="C602" s="143">
        <v>3398</v>
      </c>
      <c r="D602" s="143">
        <v>0</v>
      </c>
    </row>
    <row r="603" spans="1:4" x14ac:dyDescent="0.2">
      <c r="A603" s="142" t="s">
        <v>940</v>
      </c>
      <c r="B603" s="143" t="s">
        <v>939</v>
      </c>
      <c r="C603" s="143">
        <v>17244</v>
      </c>
      <c r="D603" s="143">
        <v>0</v>
      </c>
    </row>
    <row r="604" spans="1:4" x14ac:dyDescent="0.2">
      <c r="A604" s="142" t="s">
        <v>938</v>
      </c>
      <c r="B604" s="143" t="s">
        <v>937</v>
      </c>
      <c r="C604" s="143">
        <v>52542</v>
      </c>
      <c r="D604" s="143">
        <v>0</v>
      </c>
    </row>
    <row r="605" spans="1:4" x14ac:dyDescent="0.2">
      <c r="A605" s="142" t="s">
        <v>936</v>
      </c>
      <c r="C605" s="143">
        <v>107113</v>
      </c>
      <c r="D605" s="143">
        <v>0</v>
      </c>
    </row>
    <row r="606" spans="1:4" x14ac:dyDescent="0.2">
      <c r="A606" s="142" t="s">
        <v>935</v>
      </c>
      <c r="B606" s="143" t="s">
        <v>934</v>
      </c>
      <c r="C606" s="143">
        <v>360638</v>
      </c>
      <c r="D606" s="143">
        <v>0</v>
      </c>
    </row>
    <row r="607" spans="1:4" x14ac:dyDescent="0.2">
      <c r="A607" s="142" t="s">
        <v>933</v>
      </c>
      <c r="B607" s="143" t="s">
        <v>932</v>
      </c>
      <c r="C607" s="143">
        <v>16273</v>
      </c>
      <c r="D607" s="143">
        <v>0</v>
      </c>
    </row>
    <row r="608" spans="1:4" x14ac:dyDescent="0.2">
      <c r="A608" s="142" t="s">
        <v>931</v>
      </c>
      <c r="B608" s="143" t="s">
        <v>930</v>
      </c>
      <c r="C608" s="143">
        <v>526940</v>
      </c>
      <c r="D608" s="143">
        <v>0</v>
      </c>
    </row>
    <row r="609" spans="1:4" x14ac:dyDescent="0.2">
      <c r="A609" s="142" t="s">
        <v>929</v>
      </c>
      <c r="B609" s="143" t="s">
        <v>928</v>
      </c>
      <c r="C609" s="143">
        <v>59264</v>
      </c>
      <c r="D609" s="143">
        <v>0</v>
      </c>
    </row>
    <row r="610" spans="1:4" x14ac:dyDescent="0.2">
      <c r="A610" s="142" t="s">
        <v>927</v>
      </c>
      <c r="B610" s="143" t="s">
        <v>926</v>
      </c>
      <c r="C610" s="143">
        <v>50370</v>
      </c>
      <c r="D610" s="143">
        <v>0</v>
      </c>
    </row>
    <row r="611" spans="1:4" x14ac:dyDescent="0.2">
      <c r="A611" s="142" t="s">
        <v>925</v>
      </c>
      <c r="B611" s="143" t="s">
        <v>924</v>
      </c>
      <c r="C611" s="143">
        <v>713759</v>
      </c>
      <c r="D611" s="143">
        <v>0</v>
      </c>
    </row>
    <row r="612" spans="1:4" x14ac:dyDescent="0.2">
      <c r="A612" s="142" t="s">
        <v>923</v>
      </c>
      <c r="C612" s="143">
        <v>1727244</v>
      </c>
      <c r="D612" s="143">
        <v>0</v>
      </c>
    </row>
    <row r="613" spans="1:4" x14ac:dyDescent="0.2">
      <c r="A613" s="142" t="s">
        <v>922</v>
      </c>
      <c r="C613" s="143">
        <v>1834357</v>
      </c>
      <c r="D613" s="143">
        <v>0</v>
      </c>
    </row>
    <row r="614" spans="1:4" x14ac:dyDescent="0.2">
      <c r="A614" s="142" t="s">
        <v>921</v>
      </c>
      <c r="B614" s="143" t="s">
        <v>920</v>
      </c>
      <c r="C614" s="143">
        <v>1381458</v>
      </c>
      <c r="D614" s="143">
        <v>0</v>
      </c>
    </row>
    <row r="615" spans="1:4" x14ac:dyDescent="0.2">
      <c r="A615" s="142" t="s">
        <v>919</v>
      </c>
      <c r="C615" s="143">
        <v>1381458</v>
      </c>
      <c r="D615" s="143">
        <v>0</v>
      </c>
    </row>
    <row r="616" spans="1:4" x14ac:dyDescent="0.2">
      <c r="A616" s="142" t="s">
        <v>918</v>
      </c>
      <c r="B616" s="143" t="s">
        <v>917</v>
      </c>
      <c r="C616" s="143">
        <v>3510574</v>
      </c>
      <c r="D616" s="143">
        <v>0</v>
      </c>
    </row>
    <row r="617" spans="1:4" x14ac:dyDescent="0.2">
      <c r="A617" s="142" t="s">
        <v>916</v>
      </c>
      <c r="B617" s="143" t="s">
        <v>915</v>
      </c>
      <c r="C617" s="143">
        <v>918112</v>
      </c>
      <c r="D617" s="143">
        <v>0</v>
      </c>
    </row>
    <row r="618" spans="1:4" x14ac:dyDescent="0.2">
      <c r="A618" s="142" t="s">
        <v>914</v>
      </c>
      <c r="B618" s="143" t="s">
        <v>913</v>
      </c>
      <c r="C618" s="143">
        <v>394201</v>
      </c>
      <c r="D618" s="143">
        <v>0</v>
      </c>
    </row>
    <row r="619" spans="1:4" x14ac:dyDescent="0.2">
      <c r="A619" s="142" t="s">
        <v>912</v>
      </c>
      <c r="C619" s="143">
        <v>4822887</v>
      </c>
      <c r="D619" s="143">
        <v>0</v>
      </c>
    </row>
    <row r="620" spans="1:4" x14ac:dyDescent="0.2">
      <c r="A620" s="142" t="s">
        <v>911</v>
      </c>
      <c r="B620" s="143" t="s">
        <v>910</v>
      </c>
      <c r="C620" s="143">
        <v>213803</v>
      </c>
      <c r="D620" s="143">
        <v>0</v>
      </c>
    </row>
    <row r="621" spans="1:4" x14ac:dyDescent="0.2">
      <c r="A621" s="142" t="s">
        <v>909</v>
      </c>
      <c r="C621" s="143">
        <v>213803</v>
      </c>
      <c r="D621" s="143">
        <v>0</v>
      </c>
    </row>
    <row r="622" spans="1:4" x14ac:dyDescent="0.2">
      <c r="A622" s="142" t="s">
        <v>908</v>
      </c>
      <c r="B622" s="143" t="s">
        <v>907</v>
      </c>
      <c r="C622" s="143">
        <v>319463</v>
      </c>
      <c r="D622" s="143">
        <v>0</v>
      </c>
    </row>
    <row r="623" spans="1:4" x14ac:dyDescent="0.2">
      <c r="A623" s="142" t="s">
        <v>906</v>
      </c>
      <c r="C623" s="143">
        <v>319463</v>
      </c>
      <c r="D623" s="143">
        <v>0</v>
      </c>
    </row>
    <row r="624" spans="1:4" x14ac:dyDescent="0.2">
      <c r="A624" s="142" t="s">
        <v>905</v>
      </c>
      <c r="B624" s="143" t="s">
        <v>904</v>
      </c>
      <c r="C624" s="143">
        <v>3773924</v>
      </c>
      <c r="D624" s="143">
        <v>0</v>
      </c>
    </row>
    <row r="625" spans="1:4" x14ac:dyDescent="0.2">
      <c r="A625" s="142" t="s">
        <v>903</v>
      </c>
      <c r="C625" s="143">
        <v>3773924</v>
      </c>
      <c r="D625" s="143">
        <v>0</v>
      </c>
    </row>
    <row r="626" spans="1:4" x14ac:dyDescent="0.2">
      <c r="A626" s="142" t="s">
        <v>902</v>
      </c>
      <c r="B626" s="143" t="s">
        <v>901</v>
      </c>
      <c r="C626" s="143">
        <v>11706460</v>
      </c>
      <c r="D626" s="143">
        <v>0</v>
      </c>
    </row>
    <row r="627" spans="1:4" x14ac:dyDescent="0.2">
      <c r="A627" s="142" t="s">
        <v>900</v>
      </c>
      <c r="C627" s="143">
        <v>11706460</v>
      </c>
      <c r="D627" s="143">
        <v>0</v>
      </c>
    </row>
    <row r="628" spans="1:4" x14ac:dyDescent="0.2">
      <c r="A628" s="142" t="s">
        <v>899</v>
      </c>
      <c r="B628" s="143" t="s">
        <v>898</v>
      </c>
      <c r="C628" s="143">
        <v>567574</v>
      </c>
      <c r="D628" s="143">
        <v>0</v>
      </c>
    </row>
    <row r="629" spans="1:4" x14ac:dyDescent="0.2">
      <c r="A629" s="142" t="s">
        <v>897</v>
      </c>
      <c r="B629" s="143" t="s">
        <v>896</v>
      </c>
      <c r="C629" s="143">
        <v>718876</v>
      </c>
      <c r="D629" s="143">
        <v>0</v>
      </c>
    </row>
    <row r="630" spans="1:4" x14ac:dyDescent="0.2">
      <c r="A630" s="142" t="s">
        <v>895</v>
      </c>
      <c r="B630" s="143" t="s">
        <v>894</v>
      </c>
      <c r="C630" s="143">
        <v>1587539</v>
      </c>
      <c r="D630" s="143">
        <v>0</v>
      </c>
    </row>
    <row r="631" spans="1:4" x14ac:dyDescent="0.2">
      <c r="A631" s="142" t="s">
        <v>893</v>
      </c>
      <c r="B631" s="143" t="s">
        <v>892</v>
      </c>
      <c r="C631" s="143">
        <v>17189</v>
      </c>
      <c r="D631" s="143">
        <v>0</v>
      </c>
    </row>
    <row r="632" spans="1:4" x14ac:dyDescent="0.2">
      <c r="A632" s="142" t="s">
        <v>891</v>
      </c>
      <c r="B632" s="143" t="s">
        <v>890</v>
      </c>
      <c r="C632" s="143">
        <v>8844299</v>
      </c>
      <c r="D632" s="143">
        <v>0</v>
      </c>
    </row>
    <row r="633" spans="1:4" x14ac:dyDescent="0.2">
      <c r="A633" s="142" t="s">
        <v>889</v>
      </c>
      <c r="C633" s="143">
        <v>11735477</v>
      </c>
      <c r="D633" s="143">
        <v>0</v>
      </c>
    </row>
    <row r="634" spans="1:4" x14ac:dyDescent="0.2">
      <c r="A634" s="142" t="s">
        <v>888</v>
      </c>
      <c r="B634" s="143" t="s">
        <v>887</v>
      </c>
      <c r="C634" s="143">
        <v>41598</v>
      </c>
      <c r="D634" s="143">
        <v>0</v>
      </c>
    </row>
    <row r="635" spans="1:4" x14ac:dyDescent="0.2">
      <c r="A635" s="142" t="s">
        <v>886</v>
      </c>
      <c r="C635" s="143">
        <v>41598</v>
      </c>
      <c r="D635" s="143">
        <v>0</v>
      </c>
    </row>
    <row r="636" spans="1:4" x14ac:dyDescent="0.2">
      <c r="A636" s="142" t="s">
        <v>885</v>
      </c>
      <c r="C636" s="143">
        <v>33995070</v>
      </c>
      <c r="D636" s="143">
        <v>0</v>
      </c>
    </row>
    <row r="637" spans="1:4" x14ac:dyDescent="0.2">
      <c r="A637" s="142" t="s">
        <v>884</v>
      </c>
      <c r="B637" s="143" t="s">
        <v>883</v>
      </c>
      <c r="C637" s="143">
        <v>16066724</v>
      </c>
      <c r="D637" s="143">
        <v>0</v>
      </c>
    </row>
    <row r="638" spans="1:4" x14ac:dyDescent="0.2">
      <c r="A638" s="142" t="s">
        <v>882</v>
      </c>
      <c r="C638" s="143">
        <v>16066724</v>
      </c>
      <c r="D638" s="143">
        <v>0</v>
      </c>
    </row>
    <row r="639" spans="1:4" x14ac:dyDescent="0.2">
      <c r="A639" s="142" t="s">
        <v>881</v>
      </c>
      <c r="C639" s="143">
        <v>16066724</v>
      </c>
      <c r="D639" s="143">
        <v>0</v>
      </c>
    </row>
    <row r="640" spans="1:4" x14ac:dyDescent="0.2">
      <c r="A640" s="142" t="s">
        <v>880</v>
      </c>
      <c r="B640" s="143" t="s">
        <v>879</v>
      </c>
      <c r="C640" s="143">
        <v>1064009</v>
      </c>
      <c r="D640" s="143">
        <v>0</v>
      </c>
    </row>
    <row r="641" spans="1:4" x14ac:dyDescent="0.2">
      <c r="A641" s="142" t="s">
        <v>878</v>
      </c>
      <c r="C641" s="143">
        <v>1064009</v>
      </c>
      <c r="D641" s="143">
        <v>0</v>
      </c>
    </row>
    <row r="642" spans="1:4" x14ac:dyDescent="0.2">
      <c r="A642" s="142" t="s">
        <v>877</v>
      </c>
      <c r="B642" s="143" t="s">
        <v>876</v>
      </c>
      <c r="C642" s="143">
        <v>183590</v>
      </c>
      <c r="D642" s="143">
        <v>0</v>
      </c>
    </row>
    <row r="643" spans="1:4" x14ac:dyDescent="0.2">
      <c r="A643" s="142" t="s">
        <v>875</v>
      </c>
      <c r="C643" s="143">
        <v>183590</v>
      </c>
      <c r="D643" s="143">
        <v>0</v>
      </c>
    </row>
    <row r="644" spans="1:4" x14ac:dyDescent="0.2">
      <c r="A644" s="142" t="s">
        <v>874</v>
      </c>
      <c r="B644" s="143" t="s">
        <v>873</v>
      </c>
      <c r="C644" s="143">
        <v>161096</v>
      </c>
      <c r="D644" s="143">
        <v>0</v>
      </c>
    </row>
    <row r="645" spans="1:4" x14ac:dyDescent="0.2">
      <c r="A645" s="142" t="s">
        <v>872</v>
      </c>
      <c r="C645" s="143">
        <v>161096</v>
      </c>
      <c r="D645" s="143">
        <v>0</v>
      </c>
    </row>
    <row r="646" spans="1:4" x14ac:dyDescent="0.2">
      <c r="A646" s="142" t="s">
        <v>871</v>
      </c>
      <c r="B646" s="143" t="s">
        <v>870</v>
      </c>
      <c r="C646" s="143">
        <v>6331219</v>
      </c>
      <c r="D646" s="143">
        <v>0</v>
      </c>
    </row>
    <row r="647" spans="1:4" x14ac:dyDescent="0.2">
      <c r="A647" s="142" t="s">
        <v>869</v>
      </c>
      <c r="B647" s="143" t="s">
        <v>868</v>
      </c>
      <c r="C647" s="143">
        <v>1108355</v>
      </c>
      <c r="D647" s="143">
        <v>0</v>
      </c>
    </row>
    <row r="648" spans="1:4" x14ac:dyDescent="0.2">
      <c r="A648" s="142" t="s">
        <v>867</v>
      </c>
      <c r="B648" s="143" t="s">
        <v>866</v>
      </c>
      <c r="C648" s="143">
        <v>95010</v>
      </c>
      <c r="D648" s="143">
        <v>0</v>
      </c>
    </row>
    <row r="649" spans="1:4" x14ac:dyDescent="0.2">
      <c r="A649" s="142" t="s">
        <v>865</v>
      </c>
      <c r="C649" s="143">
        <v>7534584</v>
      </c>
      <c r="D649" s="143">
        <v>0</v>
      </c>
    </row>
    <row r="650" spans="1:4" x14ac:dyDescent="0.2">
      <c r="A650" s="142" t="s">
        <v>864</v>
      </c>
      <c r="C650" s="143">
        <v>8943279</v>
      </c>
      <c r="D650" s="143">
        <v>0</v>
      </c>
    </row>
    <row r="651" spans="1:4" x14ac:dyDescent="0.2">
      <c r="A651" s="142" t="s">
        <v>863</v>
      </c>
      <c r="B651" s="143" t="s">
        <v>862</v>
      </c>
      <c r="C651" s="143">
        <v>3652734</v>
      </c>
      <c r="D651" s="143">
        <v>0</v>
      </c>
    </row>
    <row r="652" spans="1:4" x14ac:dyDescent="0.2">
      <c r="A652" s="142" t="s">
        <v>861</v>
      </c>
      <c r="B652" s="143" t="s">
        <v>860</v>
      </c>
      <c r="C652" s="143">
        <v>528450</v>
      </c>
      <c r="D652" s="143">
        <v>0</v>
      </c>
    </row>
    <row r="653" spans="1:4" x14ac:dyDescent="0.2">
      <c r="A653" s="142" t="s">
        <v>859</v>
      </c>
      <c r="C653" s="143">
        <v>528450</v>
      </c>
      <c r="D653" s="143">
        <v>0</v>
      </c>
    </row>
    <row r="654" spans="1:4" x14ac:dyDescent="0.2">
      <c r="A654" s="142" t="s">
        <v>858</v>
      </c>
      <c r="B654" s="143" t="s">
        <v>857</v>
      </c>
      <c r="C654" s="143">
        <v>0</v>
      </c>
      <c r="D654" s="143">
        <v>0</v>
      </c>
    </row>
    <row r="655" spans="1:4" x14ac:dyDescent="0.2">
      <c r="A655" s="142" t="s">
        <v>856</v>
      </c>
      <c r="C655" s="143">
        <v>0</v>
      </c>
      <c r="D655" s="143">
        <v>0</v>
      </c>
    </row>
    <row r="656" spans="1:4" x14ac:dyDescent="0.2">
      <c r="A656" s="142" t="s">
        <v>855</v>
      </c>
      <c r="B656" s="143" t="s">
        <v>854</v>
      </c>
      <c r="C656" s="143">
        <v>0</v>
      </c>
      <c r="D656" s="143">
        <v>0</v>
      </c>
    </row>
    <row r="657" spans="1:4" x14ac:dyDescent="0.2">
      <c r="A657" s="142" t="s">
        <v>853</v>
      </c>
      <c r="C657" s="143">
        <v>0</v>
      </c>
      <c r="D657" s="143">
        <v>0</v>
      </c>
    </row>
    <row r="658" spans="1:4" x14ac:dyDescent="0.2">
      <c r="A658" s="142" t="s">
        <v>852</v>
      </c>
      <c r="C658" s="143">
        <v>4181184</v>
      </c>
      <c r="D658" s="143">
        <v>0</v>
      </c>
    </row>
    <row r="659" spans="1:4" x14ac:dyDescent="0.2">
      <c r="A659" s="142" t="s">
        <v>851</v>
      </c>
      <c r="B659" s="143" t="s">
        <v>850</v>
      </c>
      <c r="C659" s="143">
        <v>220027</v>
      </c>
      <c r="D659" s="143">
        <v>0</v>
      </c>
    </row>
    <row r="660" spans="1:4" x14ac:dyDescent="0.2">
      <c r="A660" s="142" t="s">
        <v>849</v>
      </c>
      <c r="B660" s="143" t="s">
        <v>848</v>
      </c>
      <c r="C660" s="143">
        <v>15339283</v>
      </c>
      <c r="D660" s="143">
        <v>0</v>
      </c>
    </row>
    <row r="661" spans="1:4" x14ac:dyDescent="0.2">
      <c r="A661" s="142" t="s">
        <v>847</v>
      </c>
      <c r="B661" s="143" t="s">
        <v>846</v>
      </c>
      <c r="C661" s="143">
        <v>2590749</v>
      </c>
      <c r="D661" s="143">
        <v>0</v>
      </c>
    </row>
    <row r="662" spans="1:4" x14ac:dyDescent="0.2">
      <c r="A662" s="142" t="s">
        <v>845</v>
      </c>
      <c r="C662" s="143">
        <v>18150059</v>
      </c>
      <c r="D662" s="143">
        <v>0</v>
      </c>
    </row>
    <row r="663" spans="1:4" x14ac:dyDescent="0.2">
      <c r="A663" s="142" t="s">
        <v>844</v>
      </c>
      <c r="C663" s="143">
        <v>18150059</v>
      </c>
      <c r="D663" s="143">
        <v>0</v>
      </c>
    </row>
    <row r="664" spans="1:4" x14ac:dyDescent="0.2">
      <c r="A664" s="142" t="s">
        <v>843</v>
      </c>
      <c r="C664" s="143">
        <v>83170673</v>
      </c>
      <c r="D664" s="143">
        <v>0</v>
      </c>
    </row>
    <row r="665" spans="1:4" x14ac:dyDescent="0.2">
      <c r="A665" s="142" t="s">
        <v>842</v>
      </c>
      <c r="B665" s="143" t="s">
        <v>841</v>
      </c>
      <c r="C665" s="143">
        <v>469574</v>
      </c>
      <c r="D665" s="143">
        <v>0</v>
      </c>
    </row>
    <row r="666" spans="1:4" x14ac:dyDescent="0.2">
      <c r="A666" s="142" t="s">
        <v>840</v>
      </c>
      <c r="C666" s="143">
        <v>469574</v>
      </c>
      <c r="D666" s="143">
        <v>0</v>
      </c>
    </row>
    <row r="667" spans="1:4" x14ac:dyDescent="0.2">
      <c r="A667" s="142" t="s">
        <v>839</v>
      </c>
      <c r="C667" s="143">
        <v>469574</v>
      </c>
      <c r="D667" s="143">
        <v>0</v>
      </c>
    </row>
    <row r="668" spans="1:4" x14ac:dyDescent="0.2">
      <c r="A668" s="142" t="s">
        <v>838</v>
      </c>
      <c r="B668" s="143" t="s">
        <v>837</v>
      </c>
      <c r="C668" s="143">
        <v>1872491</v>
      </c>
      <c r="D668" s="143">
        <v>0</v>
      </c>
    </row>
    <row r="669" spans="1:4" x14ac:dyDescent="0.2">
      <c r="A669" s="142" t="s">
        <v>836</v>
      </c>
      <c r="B669" s="143" t="s">
        <v>835</v>
      </c>
      <c r="C669" s="143">
        <v>0</v>
      </c>
      <c r="D669" s="143">
        <v>0</v>
      </c>
    </row>
    <row r="670" spans="1:4" x14ac:dyDescent="0.2">
      <c r="A670" s="142" t="s">
        <v>834</v>
      </c>
      <c r="B670" s="143" t="s">
        <v>833</v>
      </c>
      <c r="C670" s="143">
        <v>2591420</v>
      </c>
      <c r="D670" s="143">
        <v>0</v>
      </c>
    </row>
    <row r="671" spans="1:4" x14ac:dyDescent="0.2">
      <c r="A671" s="142" t="s">
        <v>832</v>
      </c>
      <c r="B671" s="143" t="s">
        <v>831</v>
      </c>
      <c r="C671" s="143">
        <v>55576345</v>
      </c>
      <c r="D671" s="143">
        <v>0</v>
      </c>
    </row>
    <row r="672" spans="1:4" x14ac:dyDescent="0.2">
      <c r="A672" s="142" t="s">
        <v>830</v>
      </c>
      <c r="B672" s="143" t="s">
        <v>829</v>
      </c>
      <c r="C672" s="143">
        <v>3280972</v>
      </c>
      <c r="D672" s="143">
        <v>0</v>
      </c>
    </row>
    <row r="673" spans="1:4" x14ac:dyDescent="0.2">
      <c r="A673" s="142" t="s">
        <v>828</v>
      </c>
      <c r="B673" s="143" t="s">
        <v>827</v>
      </c>
      <c r="C673" s="143">
        <v>4000000</v>
      </c>
      <c r="D673" s="143">
        <v>0</v>
      </c>
    </row>
    <row r="674" spans="1:4" x14ac:dyDescent="0.2">
      <c r="A674" s="142" t="s">
        <v>826</v>
      </c>
      <c r="B674" s="143" t="s">
        <v>825</v>
      </c>
      <c r="C674" s="143">
        <v>500</v>
      </c>
      <c r="D674" s="143">
        <v>0</v>
      </c>
    </row>
    <row r="675" spans="1:4" x14ac:dyDescent="0.2">
      <c r="A675" s="142" t="s">
        <v>824</v>
      </c>
      <c r="B675" s="143" t="s">
        <v>823</v>
      </c>
      <c r="C675" s="143">
        <v>13200</v>
      </c>
      <c r="D675" s="143">
        <v>0</v>
      </c>
    </row>
    <row r="676" spans="1:4" x14ac:dyDescent="0.2">
      <c r="A676" s="142" t="s">
        <v>822</v>
      </c>
      <c r="B676" s="143" t="s">
        <v>821</v>
      </c>
      <c r="C676" s="143">
        <v>13665</v>
      </c>
      <c r="D676" s="143">
        <v>0</v>
      </c>
    </row>
    <row r="677" spans="1:4" x14ac:dyDescent="0.2">
      <c r="A677" s="142" t="s">
        <v>820</v>
      </c>
      <c r="C677" s="143">
        <v>67348593</v>
      </c>
      <c r="D677" s="143">
        <v>0</v>
      </c>
    </row>
    <row r="678" spans="1:4" x14ac:dyDescent="0.2">
      <c r="A678" s="142" t="s">
        <v>819</v>
      </c>
      <c r="C678" s="143">
        <v>67348593</v>
      </c>
      <c r="D678" s="143">
        <v>0</v>
      </c>
    </row>
    <row r="679" spans="1:4" x14ac:dyDescent="0.2">
      <c r="A679" s="142" t="s">
        <v>818</v>
      </c>
      <c r="B679" s="143" t="s">
        <v>817</v>
      </c>
      <c r="C679" s="143">
        <v>926</v>
      </c>
      <c r="D679" s="143">
        <v>0</v>
      </c>
    </row>
    <row r="680" spans="1:4" x14ac:dyDescent="0.2">
      <c r="A680" s="142" t="s">
        <v>816</v>
      </c>
      <c r="C680" s="143">
        <v>926</v>
      </c>
      <c r="D680" s="143">
        <v>0</v>
      </c>
    </row>
    <row r="681" spans="1:4" x14ac:dyDescent="0.2">
      <c r="A681" s="142" t="s">
        <v>815</v>
      </c>
      <c r="C681" s="143">
        <v>926</v>
      </c>
      <c r="D681" s="143">
        <v>0</v>
      </c>
    </row>
    <row r="682" spans="1:4" x14ac:dyDescent="0.2">
      <c r="A682" s="142" t="s">
        <v>814</v>
      </c>
      <c r="C682" s="143">
        <v>67819093</v>
      </c>
      <c r="D682" s="143">
        <v>0</v>
      </c>
    </row>
    <row r="683" spans="1:4" x14ac:dyDescent="0.2">
      <c r="A683" s="142" t="s">
        <v>813</v>
      </c>
      <c r="B683" s="143" t="s">
        <v>812</v>
      </c>
      <c r="C683" s="143">
        <v>0</v>
      </c>
      <c r="D683" s="143">
        <v>4140075</v>
      </c>
    </row>
    <row r="684" spans="1:4" x14ac:dyDescent="0.2">
      <c r="A684" s="142" t="s">
        <v>811</v>
      </c>
      <c r="B684" s="143" t="s">
        <v>810</v>
      </c>
      <c r="C684" s="143">
        <v>0</v>
      </c>
      <c r="D684" s="143">
        <v>25835827</v>
      </c>
    </row>
    <row r="685" spans="1:4" x14ac:dyDescent="0.2">
      <c r="A685" s="142" t="s">
        <v>809</v>
      </c>
      <c r="B685" s="143" t="s">
        <v>808</v>
      </c>
      <c r="C685" s="143">
        <v>1512437</v>
      </c>
      <c r="D685" s="143">
        <v>0</v>
      </c>
    </row>
    <row r="686" spans="1:4" x14ac:dyDescent="0.2">
      <c r="A686" s="142" t="s">
        <v>807</v>
      </c>
      <c r="B686" s="143" t="s">
        <v>806</v>
      </c>
      <c r="C686" s="143">
        <v>0</v>
      </c>
      <c r="D686" s="143">
        <v>3706093</v>
      </c>
    </row>
    <row r="687" spans="1:4" x14ac:dyDescent="0.2">
      <c r="A687" s="142" t="s">
        <v>805</v>
      </c>
      <c r="B687" s="143" t="s">
        <v>804</v>
      </c>
      <c r="C687" s="143">
        <v>0</v>
      </c>
      <c r="D687" s="143">
        <v>8000</v>
      </c>
    </row>
    <row r="688" spans="1:4" x14ac:dyDescent="0.2">
      <c r="A688" s="142" t="s">
        <v>803</v>
      </c>
      <c r="B688" s="143" t="s">
        <v>802</v>
      </c>
      <c r="C688" s="143">
        <v>0</v>
      </c>
      <c r="D688" s="143">
        <v>13200</v>
      </c>
    </row>
    <row r="689" spans="1:4" x14ac:dyDescent="0.2">
      <c r="A689" s="142" t="s">
        <v>801</v>
      </c>
      <c r="B689" s="143" t="s">
        <v>800</v>
      </c>
      <c r="C689" s="143">
        <v>0</v>
      </c>
      <c r="D689" s="143">
        <v>92838</v>
      </c>
    </row>
    <row r="690" spans="1:4" x14ac:dyDescent="0.2">
      <c r="A690" s="142" t="s">
        <v>799</v>
      </c>
      <c r="B690" s="143" t="s">
        <v>798</v>
      </c>
      <c r="C690" s="143">
        <v>0</v>
      </c>
      <c r="D690" s="143">
        <v>28600</v>
      </c>
    </row>
    <row r="691" spans="1:4" x14ac:dyDescent="0.2">
      <c r="A691" s="142" t="s">
        <v>797</v>
      </c>
      <c r="C691" s="143">
        <v>0</v>
      </c>
      <c r="D691" s="143">
        <v>32312196</v>
      </c>
    </row>
    <row r="692" spans="1:4" x14ac:dyDescent="0.2">
      <c r="A692" s="142" t="s">
        <v>796</v>
      </c>
      <c r="B692" s="143" t="s">
        <v>795</v>
      </c>
      <c r="C692" s="143">
        <v>0</v>
      </c>
      <c r="D692" s="143">
        <v>1388400</v>
      </c>
    </row>
    <row r="693" spans="1:4" x14ac:dyDescent="0.2">
      <c r="A693" s="142" t="s">
        <v>794</v>
      </c>
      <c r="B693" s="143" t="s">
        <v>793</v>
      </c>
      <c r="C693" s="143">
        <v>0</v>
      </c>
      <c r="D693" s="143">
        <v>1020780</v>
      </c>
    </row>
    <row r="694" spans="1:4" x14ac:dyDescent="0.2">
      <c r="A694" s="142" t="s">
        <v>792</v>
      </c>
      <c r="C694" s="143">
        <v>0</v>
      </c>
      <c r="D694" s="143">
        <v>2409180</v>
      </c>
    </row>
    <row r="695" spans="1:4" x14ac:dyDescent="0.2">
      <c r="A695" s="142" t="s">
        <v>791</v>
      </c>
      <c r="B695" s="143" t="s">
        <v>790</v>
      </c>
      <c r="C695" s="143">
        <v>0</v>
      </c>
      <c r="D695" s="143">
        <v>646314</v>
      </c>
    </row>
    <row r="696" spans="1:4" x14ac:dyDescent="0.2">
      <c r="A696" s="142" t="s">
        <v>789</v>
      </c>
      <c r="C696" s="143">
        <v>0</v>
      </c>
      <c r="D696" s="143">
        <v>646314</v>
      </c>
    </row>
    <row r="697" spans="1:4" x14ac:dyDescent="0.2">
      <c r="A697" s="142" t="s">
        <v>788</v>
      </c>
      <c r="C697" s="143">
        <v>0</v>
      </c>
      <c r="D697" s="143">
        <v>35367690</v>
      </c>
    </row>
    <row r="698" spans="1:4" x14ac:dyDescent="0.2">
      <c r="A698" s="142" t="s">
        <v>787</v>
      </c>
      <c r="B698" s="143" t="s">
        <v>786</v>
      </c>
      <c r="C698" s="143">
        <v>0</v>
      </c>
      <c r="D698" s="143">
        <v>81712526</v>
      </c>
    </row>
    <row r="699" spans="1:4" x14ac:dyDescent="0.2">
      <c r="A699" s="142" t="s">
        <v>785</v>
      </c>
      <c r="C699" s="143">
        <v>0</v>
      </c>
      <c r="D699" s="143">
        <v>81712526</v>
      </c>
    </row>
    <row r="700" spans="1:4" x14ac:dyDescent="0.2">
      <c r="A700" s="142" t="s">
        <v>784</v>
      </c>
      <c r="B700" s="143" t="s">
        <v>783</v>
      </c>
      <c r="C700" s="143">
        <v>0</v>
      </c>
      <c r="D700" s="143">
        <v>26871661</v>
      </c>
    </row>
    <row r="701" spans="1:4" x14ac:dyDescent="0.2">
      <c r="A701" s="142" t="s">
        <v>782</v>
      </c>
      <c r="B701" s="143" t="s">
        <v>781</v>
      </c>
      <c r="C701" s="143">
        <v>0</v>
      </c>
      <c r="D701" s="143">
        <v>18000</v>
      </c>
    </row>
    <row r="702" spans="1:4" x14ac:dyDescent="0.2">
      <c r="A702" s="142" t="s">
        <v>780</v>
      </c>
      <c r="C702" s="143">
        <v>0</v>
      </c>
      <c r="D702" s="143">
        <v>26889661</v>
      </c>
    </row>
    <row r="703" spans="1:4" x14ac:dyDescent="0.2">
      <c r="A703" s="142" t="s">
        <v>779</v>
      </c>
      <c r="B703" s="143" t="s">
        <v>778</v>
      </c>
      <c r="C703" s="143">
        <v>0</v>
      </c>
      <c r="D703" s="143">
        <v>106745</v>
      </c>
    </row>
    <row r="704" spans="1:4" x14ac:dyDescent="0.2">
      <c r="A704" s="142" t="s">
        <v>777</v>
      </c>
      <c r="C704" s="143">
        <v>0</v>
      </c>
      <c r="D704" s="143">
        <v>106745</v>
      </c>
    </row>
    <row r="705" spans="1:4" x14ac:dyDescent="0.2">
      <c r="A705" s="142" t="s">
        <v>776</v>
      </c>
      <c r="B705" s="143" t="s">
        <v>775</v>
      </c>
      <c r="C705" s="143">
        <v>0</v>
      </c>
      <c r="D705" s="143">
        <v>809768</v>
      </c>
    </row>
    <row r="706" spans="1:4" x14ac:dyDescent="0.2">
      <c r="A706" s="142" t="s">
        <v>774</v>
      </c>
      <c r="B706" s="143" t="s">
        <v>773</v>
      </c>
      <c r="C706" s="143">
        <v>0</v>
      </c>
      <c r="D706" s="143">
        <v>1600000</v>
      </c>
    </row>
    <row r="707" spans="1:4" x14ac:dyDescent="0.2">
      <c r="A707" s="142" t="s">
        <v>772</v>
      </c>
      <c r="B707" s="143" t="s">
        <v>771</v>
      </c>
      <c r="C707" s="143">
        <v>0</v>
      </c>
      <c r="D707" s="143">
        <v>7844669</v>
      </c>
    </row>
    <row r="708" spans="1:4" x14ac:dyDescent="0.2">
      <c r="A708" s="142" t="s">
        <v>770</v>
      </c>
      <c r="B708" s="143" t="s">
        <v>769</v>
      </c>
      <c r="C708" s="143">
        <v>0</v>
      </c>
      <c r="D708" s="143">
        <v>222955</v>
      </c>
    </row>
    <row r="709" spans="1:4" x14ac:dyDescent="0.2">
      <c r="A709" s="142" t="s">
        <v>768</v>
      </c>
      <c r="B709" s="143" t="s">
        <v>767</v>
      </c>
      <c r="C709" s="143">
        <v>0</v>
      </c>
      <c r="D709" s="143">
        <v>7</v>
      </c>
    </row>
    <row r="710" spans="1:4" x14ac:dyDescent="0.2">
      <c r="A710" s="142" t="s">
        <v>766</v>
      </c>
      <c r="C710" s="143">
        <v>0</v>
      </c>
      <c r="D710" s="143">
        <v>10477399</v>
      </c>
    </row>
    <row r="711" spans="1:4" x14ac:dyDescent="0.2">
      <c r="A711" s="142" t="s">
        <v>765</v>
      </c>
      <c r="C711" s="143">
        <v>0</v>
      </c>
      <c r="D711" s="143">
        <v>119186331</v>
      </c>
    </row>
    <row r="712" spans="1:4" x14ac:dyDescent="0.2">
      <c r="A712" s="142" t="s">
        <v>764</v>
      </c>
      <c r="B712" s="143" t="s">
        <v>763</v>
      </c>
      <c r="C712" s="143">
        <v>0</v>
      </c>
      <c r="D712" s="143">
        <v>6</v>
      </c>
    </row>
    <row r="713" spans="1:4" x14ac:dyDescent="0.2">
      <c r="A713" s="142" t="s">
        <v>762</v>
      </c>
      <c r="B713" s="143" t="s">
        <v>761</v>
      </c>
      <c r="C713" s="143">
        <v>0</v>
      </c>
      <c r="D713" s="143">
        <v>570</v>
      </c>
    </row>
    <row r="714" spans="1:4" x14ac:dyDescent="0.2">
      <c r="A714" s="142" t="s">
        <v>760</v>
      </c>
      <c r="C714" s="143">
        <v>0</v>
      </c>
      <c r="D714" s="143">
        <v>576</v>
      </c>
    </row>
    <row r="715" spans="1:4" x14ac:dyDescent="0.2">
      <c r="A715" s="142" t="s">
        <v>759</v>
      </c>
      <c r="C715" s="143">
        <v>0</v>
      </c>
      <c r="D715" s="143">
        <v>576</v>
      </c>
    </row>
    <row r="716" spans="1:4" x14ac:dyDescent="0.2">
      <c r="A716" s="142" t="s">
        <v>758</v>
      </c>
      <c r="C716" s="143">
        <v>0</v>
      </c>
      <c r="D716" s="143">
        <v>154554597</v>
      </c>
    </row>
    <row r="717" spans="1:4" x14ac:dyDescent="0.2">
      <c r="A717" s="142"/>
      <c r="B717" s="143" t="s">
        <v>70</v>
      </c>
      <c r="C717" s="143">
        <v>601818767</v>
      </c>
      <c r="D717" s="143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C19" sqref="C19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662</v>
      </c>
      <c r="B1" t="s">
        <v>1936</v>
      </c>
    </row>
    <row r="2" spans="1:10" ht="22.5" customHeight="1" x14ac:dyDescent="0.25">
      <c r="B2" s="180" t="s">
        <v>1926</v>
      </c>
      <c r="C2" s="181"/>
      <c r="D2" s="180"/>
      <c r="E2" s="181"/>
      <c r="F2" s="180"/>
      <c r="G2" s="181"/>
    </row>
    <row r="3" spans="1:10" ht="42" customHeight="1" x14ac:dyDescent="0.25">
      <c r="B3" s="180" t="s">
        <v>607</v>
      </c>
      <c r="C3" s="181"/>
    </row>
    <row r="4" spans="1:10" ht="21.75" customHeight="1" x14ac:dyDescent="0.25">
      <c r="B4" s="180" t="s">
        <v>606</v>
      </c>
      <c r="C4" s="181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24351400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4925472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43641974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3631500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74584038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15013936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20599999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190748319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4454857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195203176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96528999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v>32796296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ÖNK'!D36</f>
        <v>28668279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ÖNK'!D47</f>
        <v>2490999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ÖNK'!D64</f>
        <v>2000000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ÖNK'!D51</f>
        <v>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ÖNK'!D68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162484573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ÖNK'!D99</f>
        <v>32718603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195203176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topLeftCell="A71" zoomScaleNormal="100" workbookViewId="0">
      <selection activeCell="D75" sqref="D75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663</v>
      </c>
      <c r="B1" t="str">
        <f>'Kiemelt EI.'!B1</f>
        <v>melléklet a 2/2019. (II.27.) önkormányzati rendelethez</v>
      </c>
    </row>
    <row r="2" spans="1:7" ht="21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7" ht="18.75" customHeight="1" x14ac:dyDescent="0.25">
      <c r="B3" s="185" t="s">
        <v>588</v>
      </c>
      <c r="C3" s="183"/>
      <c r="D3" s="183"/>
      <c r="E3" s="183"/>
      <c r="F3" s="183"/>
      <c r="G3" s="184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17457537</v>
      </c>
      <c r="E7" s="37"/>
      <c r="F7" s="37"/>
      <c r="G7" s="49">
        <f>SUM(D7:F7)</f>
        <v>17457537</v>
      </c>
    </row>
    <row r="8" spans="1:7" x14ac:dyDescent="0.25">
      <c r="B8" s="47" t="s">
        <v>73</v>
      </c>
      <c r="C8" s="50" t="s">
        <v>74</v>
      </c>
      <c r="D8" s="9"/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90000</v>
      </c>
      <c r="E9" s="37"/>
      <c r="F9" s="37"/>
      <c r="G9" s="49">
        <f t="shared" si="0"/>
        <v>90000</v>
      </c>
    </row>
    <row r="10" spans="1:7" x14ac:dyDescent="0.25">
      <c r="B10" s="51" t="s">
        <v>77</v>
      </c>
      <c r="C10" s="50" t="s">
        <v>78</v>
      </c>
      <c r="D10" s="9"/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/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/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504800</v>
      </c>
      <c r="E13" s="37"/>
      <c r="F13" s="37"/>
      <c r="G13" s="49">
        <f t="shared" si="0"/>
        <v>504800</v>
      </c>
    </row>
    <row r="14" spans="1:7" x14ac:dyDescent="0.25">
      <c r="B14" s="51" t="s">
        <v>84</v>
      </c>
      <c r="C14" s="50" t="s">
        <v>85</v>
      </c>
      <c r="D14" s="9"/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154890</v>
      </c>
      <c r="E15" s="37"/>
      <c r="F15" s="37"/>
      <c r="G15" s="49">
        <f t="shared" si="0"/>
        <v>154890</v>
      </c>
    </row>
    <row r="16" spans="1:7" x14ac:dyDescent="0.25">
      <c r="B16" s="52" t="s">
        <v>87</v>
      </c>
      <c r="C16" s="50" t="s">
        <v>88</v>
      </c>
      <c r="D16" s="9"/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/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/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142675</v>
      </c>
      <c r="E19" s="37"/>
      <c r="F19" s="37"/>
      <c r="G19" s="49">
        <f t="shared" si="0"/>
        <v>142675</v>
      </c>
    </row>
    <row r="20" spans="2:7" x14ac:dyDescent="0.25">
      <c r="B20" s="53" t="s">
        <v>95</v>
      </c>
      <c r="C20" s="54" t="s">
        <v>96</v>
      </c>
      <c r="D20" s="49">
        <f>SUM(D7:D19)</f>
        <v>18349902</v>
      </c>
      <c r="E20" s="37"/>
      <c r="F20" s="37"/>
      <c r="G20" s="49">
        <f t="shared" si="0"/>
        <v>18349902</v>
      </c>
    </row>
    <row r="21" spans="2:7" x14ac:dyDescent="0.25">
      <c r="B21" s="52" t="s">
        <v>97</v>
      </c>
      <c r="C21" s="50" t="s">
        <v>98</v>
      </c>
      <c r="D21" s="9">
        <f>Bérek!D33+Bérek!D38+Bérek!C43</f>
        <v>5343500</v>
      </c>
      <c r="E21" s="37"/>
      <c r="F21" s="37"/>
      <c r="G21" s="49">
        <f t="shared" si="0"/>
        <v>5343500</v>
      </c>
    </row>
    <row r="22" spans="2:7" ht="30" x14ac:dyDescent="0.25">
      <c r="B22" s="52" t="s">
        <v>99</v>
      </c>
      <c r="C22" s="50" t="s">
        <v>100</v>
      </c>
      <c r="D22" s="9">
        <v>635498</v>
      </c>
      <c r="E22" s="37"/>
      <c r="F22" s="37"/>
      <c r="G22" s="49">
        <f t="shared" si="0"/>
        <v>635498</v>
      </c>
    </row>
    <row r="23" spans="2:7" x14ac:dyDescent="0.25">
      <c r="B23" s="55" t="s">
        <v>101</v>
      </c>
      <c r="C23" s="50" t="s">
        <v>102</v>
      </c>
      <c r="D23" s="9">
        <v>22500</v>
      </c>
      <c r="E23" s="37"/>
      <c r="F23" s="37"/>
      <c r="G23" s="49">
        <f t="shared" si="0"/>
        <v>22500</v>
      </c>
    </row>
    <row r="24" spans="2:7" x14ac:dyDescent="0.25">
      <c r="B24" s="56" t="s">
        <v>103</v>
      </c>
      <c r="C24" s="54" t="s">
        <v>104</v>
      </c>
      <c r="D24" s="49">
        <f>SUM(D21:D23)</f>
        <v>6001498</v>
      </c>
      <c r="E24" s="37"/>
      <c r="F24" s="37"/>
      <c r="G24" s="49">
        <f t="shared" si="0"/>
        <v>6001498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24351400</v>
      </c>
      <c r="E25" s="37"/>
      <c r="F25" s="37"/>
      <c r="G25" s="49">
        <f t="shared" si="0"/>
        <v>24351400</v>
      </c>
    </row>
    <row r="26" spans="2:7" ht="33" customHeight="1" x14ac:dyDescent="0.25">
      <c r="B26" s="59" t="s">
        <v>107</v>
      </c>
      <c r="C26" s="58" t="s">
        <v>108</v>
      </c>
      <c r="D26" s="49">
        <v>4925472</v>
      </c>
      <c r="E26" s="37"/>
      <c r="F26" s="37"/>
      <c r="G26" s="49">
        <f t="shared" si="0"/>
        <v>4925472</v>
      </c>
    </row>
    <row r="27" spans="2:7" x14ac:dyDescent="0.25">
      <c r="B27" s="52" t="s">
        <v>13</v>
      </c>
      <c r="C27" s="50" t="s">
        <v>109</v>
      </c>
      <c r="D27" s="9">
        <f>'Fõkönyvi kivonat'!C259</f>
        <v>108373</v>
      </c>
      <c r="E27" s="37"/>
      <c r="F27" s="37"/>
      <c r="G27" s="49">
        <f t="shared" si="0"/>
        <v>108373</v>
      </c>
    </row>
    <row r="28" spans="2:7" x14ac:dyDescent="0.25">
      <c r="B28" s="52" t="s">
        <v>14</v>
      </c>
      <c r="C28" s="50" t="s">
        <v>110</v>
      </c>
      <c r="D28" s="9">
        <v>3026726</v>
      </c>
      <c r="E28" s="37"/>
      <c r="F28" s="37"/>
      <c r="G28" s="49">
        <f t="shared" si="0"/>
        <v>3026726</v>
      </c>
    </row>
    <row r="29" spans="2:7" x14ac:dyDescent="0.25">
      <c r="B29" s="52" t="s">
        <v>1940</v>
      </c>
      <c r="C29" s="50" t="s">
        <v>111</v>
      </c>
      <c r="D29" s="9">
        <v>21572</v>
      </c>
      <c r="E29" s="37"/>
      <c r="F29" s="37"/>
      <c r="G29" s="49">
        <f t="shared" si="0"/>
        <v>21572</v>
      </c>
    </row>
    <row r="30" spans="2:7" x14ac:dyDescent="0.25">
      <c r="B30" s="56" t="s">
        <v>112</v>
      </c>
      <c r="C30" s="54" t="s">
        <v>113</v>
      </c>
      <c r="D30" s="49">
        <f>SUM(D27:D29)</f>
        <v>3156671</v>
      </c>
      <c r="E30" s="37"/>
      <c r="F30" s="37"/>
      <c r="G30" s="49">
        <f t="shared" si="0"/>
        <v>3156671</v>
      </c>
    </row>
    <row r="31" spans="2:7" x14ac:dyDescent="0.25">
      <c r="B31" s="52" t="s">
        <v>15</v>
      </c>
      <c r="C31" s="50" t="s">
        <v>114</v>
      </c>
      <c r="D31" s="9">
        <v>1234933</v>
      </c>
      <c r="E31" s="37"/>
      <c r="F31" s="37"/>
      <c r="G31" s="49">
        <f t="shared" si="0"/>
        <v>1234933</v>
      </c>
    </row>
    <row r="32" spans="2:7" x14ac:dyDescent="0.25">
      <c r="B32" s="52" t="s">
        <v>115</v>
      </c>
      <c r="C32" s="50" t="s">
        <v>116</v>
      </c>
      <c r="D32" s="9">
        <v>283986</v>
      </c>
      <c r="E32" s="37"/>
      <c r="F32" s="37"/>
      <c r="G32" s="49">
        <f t="shared" si="0"/>
        <v>283986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1518919</v>
      </c>
      <c r="E33" s="37"/>
      <c r="F33" s="37"/>
      <c r="G33" s="49">
        <f t="shared" si="0"/>
        <v>1518919</v>
      </c>
    </row>
    <row r="34" spans="2:7" x14ac:dyDescent="0.25">
      <c r="B34" s="52" t="s">
        <v>119</v>
      </c>
      <c r="C34" s="50" t="s">
        <v>120</v>
      </c>
      <c r="D34" s="9">
        <v>4616054</v>
      </c>
      <c r="E34" s="37"/>
      <c r="F34" s="37"/>
      <c r="G34" s="49">
        <f t="shared" si="0"/>
        <v>4616054</v>
      </c>
    </row>
    <row r="35" spans="2:7" x14ac:dyDescent="0.25">
      <c r="B35" s="52" t="s">
        <v>121</v>
      </c>
      <c r="C35" s="50" t="s">
        <v>122</v>
      </c>
      <c r="D35" s="9">
        <v>246316</v>
      </c>
      <c r="E35" s="37"/>
      <c r="F35" s="37"/>
      <c r="G35" s="49">
        <f t="shared" si="0"/>
        <v>246316</v>
      </c>
    </row>
    <row r="36" spans="2:7" x14ac:dyDescent="0.25">
      <c r="B36" s="52" t="s">
        <v>16</v>
      </c>
      <c r="C36" s="50" t="s">
        <v>123</v>
      </c>
      <c r="D36" s="9">
        <f>'Fõkönyvi kivonat'!C265</f>
        <v>319463</v>
      </c>
      <c r="E36" s="37"/>
      <c r="F36" s="37"/>
      <c r="G36" s="49">
        <f t="shared" si="0"/>
        <v>319463</v>
      </c>
    </row>
    <row r="37" spans="2:7" x14ac:dyDescent="0.25">
      <c r="B37" s="52" t="s">
        <v>17</v>
      </c>
      <c r="C37" s="50" t="s">
        <v>124</v>
      </c>
      <c r="D37" s="9">
        <v>2500000</v>
      </c>
      <c r="E37" s="37"/>
      <c r="F37" s="37"/>
      <c r="G37" s="49">
        <f t="shared" si="0"/>
        <v>2500000</v>
      </c>
    </row>
    <row r="38" spans="2:7" x14ac:dyDescent="0.25">
      <c r="B38" s="60" t="s">
        <v>18</v>
      </c>
      <c r="C38" s="50" t="s">
        <v>125</v>
      </c>
      <c r="D38" s="9">
        <v>718622</v>
      </c>
      <c r="E38" s="37"/>
      <c r="F38" s="37"/>
      <c r="G38" s="49">
        <f t="shared" si="0"/>
        <v>718622</v>
      </c>
    </row>
    <row r="39" spans="2:7" x14ac:dyDescent="0.25">
      <c r="B39" s="55" t="s">
        <v>126</v>
      </c>
      <c r="C39" s="50" t="s">
        <v>127</v>
      </c>
      <c r="D39" s="9">
        <v>13632505</v>
      </c>
      <c r="E39" s="37"/>
      <c r="F39" s="37"/>
      <c r="G39" s="49">
        <v>11406460</v>
      </c>
    </row>
    <row r="40" spans="2:7" x14ac:dyDescent="0.25">
      <c r="B40" s="52" t="s">
        <v>19</v>
      </c>
      <c r="C40" s="50" t="s">
        <v>128</v>
      </c>
      <c r="D40" s="9">
        <v>10879041</v>
      </c>
      <c r="E40" s="37"/>
      <c r="F40" s="37"/>
      <c r="G40" s="49">
        <v>3554974</v>
      </c>
    </row>
    <row r="41" spans="2:7" x14ac:dyDescent="0.25">
      <c r="B41" s="56" t="s">
        <v>129</v>
      </c>
      <c r="C41" s="54" t="s">
        <v>130</v>
      </c>
      <c r="D41" s="49">
        <f>SUM(D34:D40)</f>
        <v>32912001</v>
      </c>
      <c r="E41" s="37"/>
      <c r="F41" s="37"/>
      <c r="G41" s="49">
        <f t="shared" si="0"/>
        <v>32912001</v>
      </c>
    </row>
    <row r="42" spans="2:7" x14ac:dyDescent="0.25">
      <c r="B42" s="52" t="s">
        <v>20</v>
      </c>
      <c r="C42" s="50" t="s">
        <v>131</v>
      </c>
      <c r="D42" s="9">
        <f>'Fõkönyvi kivonat'!C271</f>
        <v>43260</v>
      </c>
      <c r="E42" s="37"/>
      <c r="F42" s="37"/>
      <c r="G42" s="49">
        <f t="shared" si="0"/>
        <v>43260</v>
      </c>
    </row>
    <row r="43" spans="2:7" x14ac:dyDescent="0.25">
      <c r="B43" s="52" t="s">
        <v>132</v>
      </c>
      <c r="C43" s="50" t="s">
        <v>133</v>
      </c>
      <c r="D43" s="9">
        <v>217100</v>
      </c>
      <c r="E43" s="37"/>
      <c r="F43" s="37"/>
      <c r="G43" s="49">
        <f t="shared" si="0"/>
        <v>217100</v>
      </c>
    </row>
    <row r="44" spans="2:7" x14ac:dyDescent="0.25">
      <c r="B44" s="56" t="s">
        <v>134</v>
      </c>
      <c r="C44" s="54" t="s">
        <v>135</v>
      </c>
      <c r="D44" s="49">
        <f>SUM(D42:D43)</f>
        <v>260360</v>
      </c>
      <c r="E44" s="37"/>
      <c r="F44" s="37"/>
      <c r="G44" s="49">
        <f t="shared" si="0"/>
        <v>260360</v>
      </c>
    </row>
    <row r="45" spans="2:7" x14ac:dyDescent="0.25">
      <c r="B45" s="52" t="s">
        <v>21</v>
      </c>
      <c r="C45" s="50" t="s">
        <v>136</v>
      </c>
      <c r="D45" s="9">
        <v>4891742</v>
      </c>
      <c r="E45" s="37"/>
      <c r="F45" s="37"/>
      <c r="G45" s="49">
        <f t="shared" si="0"/>
        <v>4891742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f>'Fõkönyvi kivonat'!C273</f>
        <v>2281</v>
      </c>
      <c r="E48" s="37"/>
      <c r="F48" s="37"/>
      <c r="G48" s="49">
        <f t="shared" si="0"/>
        <v>2281</v>
      </c>
    </row>
    <row r="49" spans="2:7" x14ac:dyDescent="0.25">
      <c r="B49" s="52" t="s">
        <v>143</v>
      </c>
      <c r="C49" s="50" t="s">
        <v>144</v>
      </c>
      <c r="D49" s="9">
        <v>900000</v>
      </c>
      <c r="E49" s="37"/>
      <c r="F49" s="37"/>
      <c r="G49" s="49">
        <f t="shared" si="0"/>
        <v>900000</v>
      </c>
    </row>
    <row r="50" spans="2:7" x14ac:dyDescent="0.25">
      <c r="B50" s="56" t="s">
        <v>145</v>
      </c>
      <c r="C50" s="54" t="s">
        <v>146</v>
      </c>
      <c r="D50" s="49">
        <f>SUM(D45:D49)</f>
        <v>5794023</v>
      </c>
      <c r="E50" s="37"/>
      <c r="F50" s="37"/>
      <c r="G50" s="49">
        <f t="shared" si="0"/>
        <v>5794023</v>
      </c>
    </row>
    <row r="51" spans="2:7" x14ac:dyDescent="0.25">
      <c r="B51" s="59" t="s">
        <v>11</v>
      </c>
      <c r="C51" s="58" t="s">
        <v>147</v>
      </c>
      <c r="D51" s="49">
        <f>D30+D33+D41+D44+D50</f>
        <v>43641974</v>
      </c>
      <c r="E51" s="37"/>
      <c r="F51" s="37"/>
      <c r="G51" s="49">
        <f t="shared" si="0"/>
        <v>43641974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f>'Szociális kiadások'!D9</f>
        <v>304500</v>
      </c>
      <c r="E53" s="37"/>
      <c r="F53" s="37"/>
      <c r="G53" s="49">
        <f t="shared" si="0"/>
        <v>304500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f>'Szociális kiadások'!D41</f>
        <v>3327000</v>
      </c>
      <c r="E59" s="37"/>
      <c r="F59" s="37"/>
      <c r="G59" s="49">
        <f t="shared" si="0"/>
        <v>3327000</v>
      </c>
    </row>
    <row r="60" spans="2:7" x14ac:dyDescent="0.25">
      <c r="B60" s="63" t="s">
        <v>164</v>
      </c>
      <c r="C60" s="58" t="s">
        <v>165</v>
      </c>
      <c r="D60" s="49">
        <f>SUM(D52:D59)</f>
        <v>3631500</v>
      </c>
      <c r="E60" s="37"/>
      <c r="F60" s="37"/>
      <c r="G60" s="49">
        <f t="shared" si="0"/>
        <v>3631500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560525</v>
      </c>
      <c r="E62" s="37"/>
      <c r="F62" s="37"/>
      <c r="G62" s="49">
        <f t="shared" si="0"/>
        <v>560525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65939040</v>
      </c>
      <c r="E66" s="37"/>
      <c r="F66" s="37"/>
      <c r="G66" s="49">
        <f t="shared" si="0"/>
        <v>65939040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595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594</v>
      </c>
      <c r="C71" s="50" t="s">
        <v>186</v>
      </c>
      <c r="D71" s="9">
        <v>600000</v>
      </c>
      <c r="E71" s="37"/>
      <c r="F71" s="37"/>
      <c r="G71" s="49">
        <f t="shared" si="0"/>
        <v>600000</v>
      </c>
    </row>
    <row r="72" spans="2:7" x14ac:dyDescent="0.25">
      <c r="B72" s="65" t="s">
        <v>185</v>
      </c>
      <c r="C72" s="50" t="s">
        <v>593</v>
      </c>
      <c r="D72" s="9">
        <v>7484473</v>
      </c>
      <c r="E72" s="37"/>
      <c r="F72" s="37"/>
      <c r="G72" s="49">
        <f t="shared" ref="G72:G123" si="1">SUM(D72:F72)</f>
        <v>7484473</v>
      </c>
    </row>
    <row r="73" spans="2:7" x14ac:dyDescent="0.25">
      <c r="B73" s="65" t="s">
        <v>187</v>
      </c>
      <c r="C73" s="50" t="s">
        <v>593</v>
      </c>
      <c r="D73" s="9"/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74584038</v>
      </c>
      <c r="E74" s="37"/>
      <c r="F74" s="37"/>
      <c r="G74" s="49">
        <f t="shared" si="1"/>
        <v>74584038</v>
      </c>
    </row>
    <row r="75" spans="2:7" ht="15.75" x14ac:dyDescent="0.25">
      <c r="B75" s="66" t="s">
        <v>190</v>
      </c>
      <c r="C75" s="58"/>
      <c r="D75" s="49">
        <f>D25+D26+D51+D60+D74</f>
        <v>151134384</v>
      </c>
      <c r="E75" s="37"/>
      <c r="F75" s="37"/>
      <c r="G75" s="49">
        <f t="shared" si="1"/>
        <v>151134384</v>
      </c>
    </row>
    <row r="76" spans="2:7" x14ac:dyDescent="0.25">
      <c r="B76" s="67" t="s">
        <v>22</v>
      </c>
      <c r="C76" s="50" t="s">
        <v>191</v>
      </c>
      <c r="D76" s="9">
        <v>1582705</v>
      </c>
      <c r="E76" s="37"/>
      <c r="F76" s="37"/>
      <c r="G76" s="49">
        <f t="shared" si="1"/>
        <v>1582705</v>
      </c>
    </row>
    <row r="77" spans="2:7" x14ac:dyDescent="0.25">
      <c r="B77" s="67" t="s">
        <v>192</v>
      </c>
      <c r="C77" s="50" t="s">
        <v>193</v>
      </c>
      <c r="D77" s="9">
        <v>6800970</v>
      </c>
      <c r="E77" s="37"/>
      <c r="F77" s="37"/>
      <c r="G77" s="49">
        <f t="shared" si="1"/>
        <v>6800970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5949946</v>
      </c>
      <c r="E79" s="37"/>
      <c r="F79" s="37"/>
      <c r="G79" s="49">
        <f t="shared" si="1"/>
        <v>5949946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f>'Beruházások felújítások'!D21</f>
        <v>680315</v>
      </c>
      <c r="E82" s="37"/>
      <c r="F82" s="37"/>
      <c r="G82" s="49">
        <f t="shared" si="1"/>
        <v>680315</v>
      </c>
    </row>
    <row r="83" spans="2:7" x14ac:dyDescent="0.25">
      <c r="B83" s="68" t="s">
        <v>201</v>
      </c>
      <c r="C83" s="58" t="s">
        <v>202</v>
      </c>
      <c r="D83" s="49">
        <v>15013936</v>
      </c>
      <c r="E83" s="37"/>
      <c r="F83" s="37"/>
      <c r="G83" s="49">
        <v>3212969</v>
      </c>
    </row>
    <row r="84" spans="2:7" x14ac:dyDescent="0.25">
      <c r="B84" s="61" t="s">
        <v>203</v>
      </c>
      <c r="C84" s="50" t="s">
        <v>204</v>
      </c>
      <c r="D84" s="9">
        <v>19391385</v>
      </c>
      <c r="E84" s="37"/>
      <c r="F84" s="37"/>
      <c r="G84" s="49">
        <f t="shared" si="1"/>
        <v>19391385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18063</v>
      </c>
      <c r="E86" s="37"/>
      <c r="F86" s="37"/>
      <c r="G86" s="49">
        <f t="shared" si="1"/>
        <v>18063</v>
      </c>
    </row>
    <row r="87" spans="2:7" x14ac:dyDescent="0.25">
      <c r="B87" s="61" t="s">
        <v>26</v>
      </c>
      <c r="C87" s="50" t="s">
        <v>209</v>
      </c>
      <c r="D87" s="9">
        <v>1190551</v>
      </c>
      <c r="E87" s="37"/>
      <c r="F87" s="37"/>
      <c r="G87" s="49">
        <f t="shared" si="1"/>
        <v>1190551</v>
      </c>
    </row>
    <row r="88" spans="2:7" x14ac:dyDescent="0.25">
      <c r="B88" s="63" t="s">
        <v>210</v>
      </c>
      <c r="C88" s="58" t="s">
        <v>211</v>
      </c>
      <c r="D88" s="49">
        <f>SUM(D84:D87)</f>
        <v>20599999</v>
      </c>
      <c r="E88" s="37"/>
      <c r="F88" s="37"/>
      <c r="G88" s="49">
        <f t="shared" si="1"/>
        <v>20599999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712</v>
      </c>
      <c r="D96" s="9">
        <f>'Átadott pe.'!D112</f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39613935</v>
      </c>
      <c r="E98" s="37"/>
      <c r="F98" s="37"/>
      <c r="G98" s="49">
        <f t="shared" si="1"/>
        <v>39613935</v>
      </c>
    </row>
    <row r="99" spans="2:26" ht="15.75" x14ac:dyDescent="0.25">
      <c r="B99" s="69" t="s">
        <v>230</v>
      </c>
      <c r="C99" s="70" t="s">
        <v>231</v>
      </c>
      <c r="D99" s="49">
        <v>190748319</v>
      </c>
      <c r="E99" s="37"/>
      <c r="F99" s="37"/>
      <c r="G99" s="49">
        <f t="shared" si="1"/>
        <v>190748319</v>
      </c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f>'Önkorm bevételek'!D63</f>
        <v>4454857</v>
      </c>
      <c r="E110" s="74"/>
      <c r="F110" s="74"/>
      <c r="G110" s="49">
        <f t="shared" si="1"/>
        <v>4454857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f>D103+D108+D109+D110+D111+D112+D113+D114</f>
        <v>4454857</v>
      </c>
      <c r="E115" s="76"/>
      <c r="F115" s="76"/>
      <c r="G115" s="49">
        <f t="shared" si="1"/>
        <v>4454857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f>D115+D120+D121</f>
        <v>4454857</v>
      </c>
      <c r="E122" s="76"/>
      <c r="F122" s="76"/>
      <c r="G122" s="49">
        <f t="shared" si="1"/>
        <v>4454857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195203176</v>
      </c>
      <c r="E123" s="37"/>
      <c r="F123" s="37"/>
      <c r="G123" s="49">
        <f t="shared" si="1"/>
        <v>195203176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747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2"/>
  <sheetViews>
    <sheetView topLeftCell="A71" zoomScaleNormal="100" workbookViewId="0">
      <selection activeCell="A48" sqref="A48:XFD48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3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664</v>
      </c>
      <c r="B1" t="str">
        <f>'Kiemelt EI.'!B1</f>
        <v>melléklet a 2/2019. (II.27.) önkormányzati rendelethez</v>
      </c>
    </row>
    <row r="2" spans="1:9" ht="24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9" ht="24" customHeight="1" x14ac:dyDescent="0.25">
      <c r="B3" s="185" t="s">
        <v>597</v>
      </c>
      <c r="C3" s="183"/>
      <c r="D3" s="183"/>
      <c r="E3" s="183"/>
      <c r="F3" s="183"/>
      <c r="G3" s="184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f>'Önkorm bevételek'!D8</f>
        <v>11608803</v>
      </c>
      <c r="E7" s="8"/>
      <c r="F7" s="8"/>
      <c r="G7" s="49">
        <f>SUM(D7:F7)</f>
        <v>11608803</v>
      </c>
    </row>
    <row r="8" spans="1:9" ht="15" customHeight="1" x14ac:dyDescent="0.25">
      <c r="B8" s="52" t="s">
        <v>281</v>
      </c>
      <c r="C8" s="55" t="s">
        <v>282</v>
      </c>
      <c r="D8" s="9">
        <f>'Önkorm bevételek'!D17</f>
        <v>34869100</v>
      </c>
      <c r="E8" s="8"/>
      <c r="F8" s="8"/>
      <c r="G8" s="49">
        <f t="shared" ref="G8:G74" si="0">SUM(D8:F8)</f>
        <v>34869100</v>
      </c>
    </row>
    <row r="9" spans="1:9" ht="15" customHeight="1" x14ac:dyDescent="0.25">
      <c r="B9" s="52" t="s">
        <v>283</v>
      </c>
      <c r="C9" s="55" t="s">
        <v>284</v>
      </c>
      <c r="D9" s="9">
        <f>'Önkorm bevételek'!D22</f>
        <v>28082436</v>
      </c>
      <c r="E9" s="8"/>
      <c r="F9" s="8"/>
      <c r="G9" s="49">
        <f t="shared" si="0"/>
        <v>28082436</v>
      </c>
    </row>
    <row r="10" spans="1:9" ht="15" customHeight="1" x14ac:dyDescent="0.25">
      <c r="B10" s="52" t="s">
        <v>285</v>
      </c>
      <c r="C10" s="55" t="s">
        <v>286</v>
      </c>
      <c r="D10" s="9">
        <f>'Önkorm bevételek'!D31</f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287</v>
      </c>
      <c r="C11" s="55" t="s">
        <v>288</v>
      </c>
      <c r="D11" s="8">
        <v>1165860</v>
      </c>
      <c r="E11" s="8"/>
      <c r="F11" s="8"/>
      <c r="G11" s="49">
        <f t="shared" si="0"/>
        <v>1165860</v>
      </c>
    </row>
    <row r="12" spans="1:9" ht="15" customHeight="1" x14ac:dyDescent="0.25">
      <c r="B12" s="52" t="s">
        <v>1941</v>
      </c>
      <c r="C12" s="55" t="s">
        <v>289</v>
      </c>
      <c r="D12" s="8">
        <v>63000</v>
      </c>
      <c r="E12" s="8"/>
      <c r="F12" s="8"/>
      <c r="G12" s="49">
        <f t="shared" si="0"/>
        <v>63000</v>
      </c>
    </row>
    <row r="13" spans="1:9" ht="15" customHeight="1" x14ac:dyDescent="0.25">
      <c r="B13" s="56" t="s">
        <v>290</v>
      </c>
      <c r="C13" s="84" t="s">
        <v>291</v>
      </c>
      <c r="D13" s="49">
        <f>SUM(D7:D12)</f>
        <v>77589199</v>
      </c>
      <c r="E13" s="8"/>
      <c r="F13" s="8"/>
      <c r="G13" s="49">
        <f t="shared" si="0"/>
        <v>77589199</v>
      </c>
    </row>
    <row r="14" spans="1:9" ht="15" customHeight="1" x14ac:dyDescent="0.25">
      <c r="B14" s="52" t="s">
        <v>292</v>
      </c>
      <c r="C14" s="55" t="s">
        <v>293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294</v>
      </c>
      <c r="C15" s="55" t="s">
        <v>295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296</v>
      </c>
      <c r="C16" s="55" t="s">
        <v>297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298</v>
      </c>
      <c r="C17" s="55" t="s">
        <v>299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300</v>
      </c>
      <c r="C18" s="55" t="s">
        <v>301</v>
      </c>
      <c r="D18" s="9">
        <f>'Átvett pe.'!D39</f>
        <v>18939800</v>
      </c>
      <c r="E18" s="8"/>
      <c r="F18" s="8"/>
      <c r="G18" s="49">
        <f t="shared" si="0"/>
        <v>18939800</v>
      </c>
    </row>
    <row r="19" spans="2:7" ht="15" customHeight="1" x14ac:dyDescent="0.25">
      <c r="B19" s="59" t="s">
        <v>302</v>
      </c>
      <c r="C19" s="68" t="s">
        <v>303</v>
      </c>
      <c r="D19" s="49">
        <f>D13+D14+D15+D16+D17+D18</f>
        <v>96528999</v>
      </c>
      <c r="E19" s="8"/>
      <c r="F19" s="8"/>
      <c r="G19" s="49">
        <f t="shared" si="0"/>
        <v>96528999</v>
      </c>
    </row>
    <row r="20" spans="2:7" ht="15" customHeight="1" x14ac:dyDescent="0.25">
      <c r="B20" s="174" t="s">
        <v>363</v>
      </c>
      <c r="C20" s="175" t="s">
        <v>364</v>
      </c>
      <c r="D20" s="173">
        <v>22796296</v>
      </c>
      <c r="E20" s="8"/>
      <c r="F20" s="8"/>
      <c r="G20" s="49"/>
    </row>
    <row r="21" spans="2:7" ht="15" customHeight="1" x14ac:dyDescent="0.25">
      <c r="B21" s="174" t="s">
        <v>371</v>
      </c>
      <c r="C21" s="175" t="s">
        <v>372</v>
      </c>
      <c r="D21" s="173">
        <v>10000000</v>
      </c>
      <c r="E21" s="8"/>
      <c r="F21" s="8"/>
      <c r="G21" s="49"/>
    </row>
    <row r="22" spans="2:7" ht="15" customHeight="1" x14ac:dyDescent="0.25">
      <c r="B22" s="59" t="s">
        <v>1943</v>
      </c>
      <c r="C22" s="68" t="s">
        <v>374</v>
      </c>
      <c r="D22" s="49">
        <v>32796296</v>
      </c>
      <c r="E22" s="8"/>
      <c r="F22" s="8"/>
      <c r="G22" s="49"/>
    </row>
    <row r="23" spans="2:7" ht="15" customHeight="1" x14ac:dyDescent="0.25">
      <c r="B23" s="52" t="s">
        <v>304</v>
      </c>
      <c r="C23" s="55" t="s">
        <v>305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306</v>
      </c>
      <c r="C24" s="55" t="s">
        <v>307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6" t="s">
        <v>308</v>
      </c>
      <c r="C25" s="84" t="s">
        <v>309</v>
      </c>
      <c r="D25" s="85">
        <f>SUM(D23:D24)</f>
        <v>0</v>
      </c>
      <c r="E25" s="8"/>
      <c r="F25" s="8"/>
      <c r="G25" s="49">
        <f t="shared" si="0"/>
        <v>0</v>
      </c>
    </row>
    <row r="26" spans="2:7" ht="15" customHeight="1" x14ac:dyDescent="0.25">
      <c r="B26" s="52" t="s">
        <v>310</v>
      </c>
      <c r="C26" s="55" t="s">
        <v>311</v>
      </c>
      <c r="D26" s="8"/>
      <c r="E26" s="8"/>
      <c r="F26" s="8"/>
      <c r="G26" s="49">
        <f t="shared" si="0"/>
        <v>0</v>
      </c>
    </row>
    <row r="27" spans="2:7" ht="15" customHeight="1" x14ac:dyDescent="0.25">
      <c r="B27" s="52" t="s">
        <v>312</v>
      </c>
      <c r="C27" s="55" t="s">
        <v>313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651</v>
      </c>
      <c r="C28" s="55" t="s">
        <v>315</v>
      </c>
      <c r="D28" s="9">
        <v>4140000</v>
      </c>
      <c r="E28" s="8"/>
      <c r="F28" s="8"/>
      <c r="G28" s="49">
        <f t="shared" si="0"/>
        <v>4140000</v>
      </c>
    </row>
    <row r="29" spans="2:7" ht="15" customHeight="1" x14ac:dyDescent="0.25">
      <c r="B29" s="52" t="s">
        <v>652</v>
      </c>
      <c r="C29" s="55" t="s">
        <v>317</v>
      </c>
      <c r="D29" s="9">
        <f>'Helyi adók'!D11</f>
        <v>22835000</v>
      </c>
      <c r="E29" s="8"/>
      <c r="F29" s="8"/>
      <c r="G29" s="49">
        <f t="shared" si="0"/>
        <v>22835000</v>
      </c>
    </row>
    <row r="30" spans="2:7" ht="15" customHeight="1" x14ac:dyDescent="0.25">
      <c r="B30" s="52" t="s">
        <v>318</v>
      </c>
      <c r="C30" s="55" t="s">
        <v>319</v>
      </c>
      <c r="D30" s="8"/>
      <c r="E30" s="8"/>
      <c r="F30" s="8"/>
      <c r="G30" s="49">
        <f t="shared" si="0"/>
        <v>0</v>
      </c>
    </row>
    <row r="31" spans="2:7" ht="15" customHeight="1" x14ac:dyDescent="0.25">
      <c r="B31" s="52" t="s">
        <v>320</v>
      </c>
      <c r="C31" s="55" t="s">
        <v>321</v>
      </c>
      <c r="D31" s="8"/>
      <c r="E31" s="8"/>
      <c r="F31" s="8"/>
      <c r="G31" s="49">
        <f t="shared" si="0"/>
        <v>0</v>
      </c>
    </row>
    <row r="32" spans="2:7" ht="15" customHeight="1" x14ac:dyDescent="0.25">
      <c r="B32" s="52" t="s">
        <v>322</v>
      </c>
      <c r="C32" s="55" t="s">
        <v>323</v>
      </c>
      <c r="D32" s="9">
        <f>'Helyi adók'!D14</f>
        <v>1520301</v>
      </c>
      <c r="E32" s="8"/>
      <c r="F32" s="8"/>
      <c r="G32" s="49">
        <f t="shared" si="0"/>
        <v>1520301</v>
      </c>
    </row>
    <row r="33" spans="2:7" ht="15" customHeight="1" x14ac:dyDescent="0.25">
      <c r="B33" s="52" t="s">
        <v>324</v>
      </c>
      <c r="C33" s="55" t="s">
        <v>325</v>
      </c>
      <c r="D33" s="9"/>
      <c r="E33" s="8"/>
      <c r="F33" s="8"/>
      <c r="G33" s="49">
        <f t="shared" si="0"/>
        <v>0</v>
      </c>
    </row>
    <row r="34" spans="2:7" ht="15" customHeight="1" x14ac:dyDescent="0.25">
      <c r="B34" s="56" t="s">
        <v>326</v>
      </c>
      <c r="C34" s="84" t="s">
        <v>327</v>
      </c>
      <c r="D34" s="49">
        <f>SUM(D29:D33)</f>
        <v>24355301</v>
      </c>
      <c r="E34" s="8"/>
      <c r="F34" s="8"/>
      <c r="G34" s="49">
        <f t="shared" si="0"/>
        <v>24355301</v>
      </c>
    </row>
    <row r="35" spans="2:7" ht="15" customHeight="1" x14ac:dyDescent="0.25">
      <c r="B35" s="52" t="s">
        <v>328</v>
      </c>
      <c r="C35" s="55" t="s">
        <v>329</v>
      </c>
      <c r="D35" s="9">
        <f>'Helyi adók'!D34</f>
        <v>172978</v>
      </c>
      <c r="E35" s="8"/>
      <c r="F35" s="8"/>
      <c r="G35" s="49">
        <f t="shared" si="0"/>
        <v>172978</v>
      </c>
    </row>
    <row r="36" spans="2:7" ht="15" customHeight="1" x14ac:dyDescent="0.25">
      <c r="B36" s="59" t="s">
        <v>330</v>
      </c>
      <c r="C36" s="68" t="s">
        <v>331</v>
      </c>
      <c r="D36" s="49">
        <f>D25+D26+D27+D28+D34+D35</f>
        <v>28668279</v>
      </c>
      <c r="E36" s="8"/>
      <c r="F36" s="8"/>
      <c r="G36" s="49">
        <f t="shared" si="0"/>
        <v>28668279</v>
      </c>
    </row>
    <row r="37" spans="2:7" ht="15" customHeight="1" x14ac:dyDescent="0.25">
      <c r="B37" s="61" t="s">
        <v>332</v>
      </c>
      <c r="C37" s="55" t="s">
        <v>333</v>
      </c>
      <c r="D37" s="8"/>
      <c r="E37" s="8"/>
      <c r="F37" s="8"/>
      <c r="G37" s="49">
        <f t="shared" si="0"/>
        <v>0</v>
      </c>
    </row>
    <row r="38" spans="2:7" ht="15" customHeight="1" x14ac:dyDescent="0.25">
      <c r="B38" s="61" t="s">
        <v>334</v>
      </c>
      <c r="C38" s="55" t="s">
        <v>335</v>
      </c>
      <c r="D38" s="9">
        <f>'Önkorm bevételek'!C44</f>
        <v>1450000</v>
      </c>
      <c r="E38" s="8"/>
      <c r="F38" s="8"/>
      <c r="G38" s="49">
        <f t="shared" si="0"/>
        <v>1450000</v>
      </c>
    </row>
    <row r="39" spans="2:7" ht="15" customHeight="1" x14ac:dyDescent="0.25">
      <c r="B39" s="61" t="s">
        <v>336</v>
      </c>
      <c r="C39" s="55" t="s">
        <v>337</v>
      </c>
      <c r="D39" s="9">
        <f>'Önkorm bevételek'!C45</f>
        <v>1040413</v>
      </c>
      <c r="E39" s="8"/>
      <c r="F39" s="8"/>
      <c r="G39" s="49">
        <f t="shared" si="0"/>
        <v>1040413</v>
      </c>
    </row>
    <row r="40" spans="2:7" ht="15" customHeight="1" x14ac:dyDescent="0.25">
      <c r="B40" s="61" t="s">
        <v>338</v>
      </c>
      <c r="C40" s="55" t="s">
        <v>339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340</v>
      </c>
      <c r="C41" s="55" t="s">
        <v>341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342</v>
      </c>
      <c r="C42" s="55" t="s">
        <v>343</v>
      </c>
      <c r="D42" s="9"/>
      <c r="E42" s="8"/>
      <c r="F42" s="8"/>
      <c r="G42" s="49">
        <f t="shared" si="0"/>
        <v>0</v>
      </c>
    </row>
    <row r="43" spans="2:7" ht="15" customHeight="1" x14ac:dyDescent="0.25">
      <c r="B43" s="61" t="s">
        <v>344</v>
      </c>
      <c r="C43" s="55" t="s">
        <v>345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346</v>
      </c>
      <c r="C44" s="55" t="s">
        <v>347</v>
      </c>
      <c r="D44" s="9">
        <f>'Önkorm bevételek'!C46</f>
        <v>586</v>
      </c>
      <c r="E44" s="8"/>
      <c r="F44" s="8"/>
      <c r="G44" s="49">
        <f t="shared" si="0"/>
        <v>586</v>
      </c>
    </row>
    <row r="45" spans="2:7" ht="15" customHeight="1" x14ac:dyDescent="0.25">
      <c r="B45" s="61" t="s">
        <v>348</v>
      </c>
      <c r="C45" s="55" t="s">
        <v>349</v>
      </c>
      <c r="D45" s="8"/>
      <c r="E45" s="8"/>
      <c r="F45" s="8"/>
      <c r="G45" s="49">
        <f t="shared" si="0"/>
        <v>0</v>
      </c>
    </row>
    <row r="46" spans="2:7" ht="15" customHeight="1" x14ac:dyDescent="0.25">
      <c r="B46" s="61" t="s">
        <v>350</v>
      </c>
      <c r="C46" s="55" t="s">
        <v>351</v>
      </c>
      <c r="D46" s="8"/>
      <c r="E46" s="8"/>
      <c r="F46" s="8"/>
      <c r="G46" s="49">
        <f t="shared" si="0"/>
        <v>0</v>
      </c>
    </row>
    <row r="47" spans="2:7" ht="15" customHeight="1" x14ac:dyDescent="0.25">
      <c r="B47" s="63" t="s">
        <v>352</v>
      </c>
      <c r="C47" s="68" t="s">
        <v>353</v>
      </c>
      <c r="D47" s="49">
        <f>SUM(D37:D46)</f>
        <v>2490999</v>
      </c>
      <c r="E47" s="8"/>
      <c r="F47" s="8"/>
      <c r="G47" s="49">
        <f t="shared" si="0"/>
        <v>2490999</v>
      </c>
    </row>
    <row r="48" spans="2:7" ht="28.5" customHeight="1" x14ac:dyDescent="0.25">
      <c r="B48" s="61" t="s">
        <v>354</v>
      </c>
      <c r="C48" s="55" t="s">
        <v>355</v>
      </c>
      <c r="D48" s="8"/>
      <c r="E48" s="8"/>
      <c r="F48" s="8"/>
      <c r="G48" s="49">
        <f t="shared" si="0"/>
        <v>0</v>
      </c>
    </row>
    <row r="49" spans="2:7" ht="19.5" customHeight="1" x14ac:dyDescent="0.25">
      <c r="B49" s="52" t="s">
        <v>356</v>
      </c>
      <c r="C49" s="55" t="s">
        <v>357</v>
      </c>
      <c r="D49" s="9">
        <f>'Önkorm bevételek'!D52</f>
        <v>0</v>
      </c>
      <c r="E49" s="8"/>
      <c r="F49" s="8"/>
      <c r="G49" s="49">
        <f t="shared" si="0"/>
        <v>0</v>
      </c>
    </row>
    <row r="50" spans="2:7" ht="19.5" customHeight="1" x14ac:dyDescent="0.25">
      <c r="B50" s="61" t="s">
        <v>358</v>
      </c>
      <c r="C50" s="55" t="s">
        <v>359</v>
      </c>
      <c r="D50" s="9">
        <v>0</v>
      </c>
      <c r="E50" s="8"/>
      <c r="F50" s="8"/>
      <c r="G50" s="49">
        <f t="shared" si="0"/>
        <v>0</v>
      </c>
    </row>
    <row r="51" spans="2:7" ht="15" customHeight="1" x14ac:dyDescent="0.25">
      <c r="B51" s="59" t="s">
        <v>360</v>
      </c>
      <c r="C51" s="68" t="s">
        <v>361</v>
      </c>
      <c r="D51" s="49">
        <f>D48+D49+D50</f>
        <v>0</v>
      </c>
      <c r="E51" s="8"/>
      <c r="F51" s="8"/>
      <c r="G51" s="49">
        <f t="shared" si="0"/>
        <v>0</v>
      </c>
    </row>
    <row r="52" spans="2:7" ht="15" customHeight="1" x14ac:dyDescent="0.25">
      <c r="B52" s="66" t="s">
        <v>362</v>
      </c>
      <c r="C52" s="86"/>
      <c r="D52" s="49">
        <f>D19+D36+D47+D51+D22</f>
        <v>160484573</v>
      </c>
      <c r="E52" s="8"/>
      <c r="F52" s="8"/>
      <c r="G52" s="49">
        <f t="shared" si="0"/>
        <v>160484573</v>
      </c>
    </row>
    <row r="53" spans="2:7" ht="20.45" customHeight="1" x14ac:dyDescent="0.25">
      <c r="B53" s="52" t="s">
        <v>363</v>
      </c>
      <c r="C53" s="55" t="s">
        <v>364</v>
      </c>
      <c r="D53" s="8"/>
      <c r="E53" s="8"/>
      <c r="F53" s="8"/>
      <c r="G53" s="49">
        <f t="shared" si="0"/>
        <v>0</v>
      </c>
    </row>
    <row r="54" spans="2:7" ht="29.25" customHeight="1" x14ac:dyDescent="0.25">
      <c r="B54" s="52" t="s">
        <v>365</v>
      </c>
      <c r="C54" s="55" t="s">
        <v>366</v>
      </c>
      <c r="D54" s="8"/>
      <c r="E54" s="8"/>
      <c r="F54" s="8"/>
      <c r="G54" s="49">
        <f t="shared" si="0"/>
        <v>0</v>
      </c>
    </row>
    <row r="55" spans="2:7" ht="28.5" customHeight="1" x14ac:dyDescent="0.25">
      <c r="B55" s="52" t="s">
        <v>367</v>
      </c>
      <c r="C55" s="55" t="s">
        <v>368</v>
      </c>
      <c r="D55" s="8"/>
      <c r="E55" s="8"/>
      <c r="F55" s="8"/>
      <c r="G55" s="49">
        <f t="shared" si="0"/>
        <v>0</v>
      </c>
    </row>
    <row r="56" spans="2:7" ht="28.5" customHeight="1" x14ac:dyDescent="0.25">
      <c r="B56" s="52" t="s">
        <v>369</v>
      </c>
      <c r="C56" s="55" t="s">
        <v>370</v>
      </c>
      <c r="D56" s="8"/>
      <c r="E56" s="8"/>
      <c r="F56" s="8"/>
      <c r="G56" s="49">
        <f t="shared" si="0"/>
        <v>0</v>
      </c>
    </row>
    <row r="57" spans="2:7" ht="21" customHeight="1" x14ac:dyDescent="0.25">
      <c r="B57" s="52" t="s">
        <v>371</v>
      </c>
      <c r="C57" s="55" t="s">
        <v>372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59" t="s">
        <v>373</v>
      </c>
      <c r="C58" s="68" t="s">
        <v>374</v>
      </c>
      <c r="D58" s="85">
        <f>SUM(D53:D57)</f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375</v>
      </c>
      <c r="C59" s="55" t="s">
        <v>376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377</v>
      </c>
      <c r="C60" s="55" t="s">
        <v>378</v>
      </c>
      <c r="D60" s="8">
        <v>2000000</v>
      </c>
      <c r="E60" s="8"/>
      <c r="F60" s="8"/>
      <c r="G60" s="49">
        <f t="shared" si="0"/>
        <v>2000000</v>
      </c>
    </row>
    <row r="61" spans="2:7" ht="15" customHeight="1" x14ac:dyDescent="0.25">
      <c r="B61" s="61" t="s">
        <v>379</v>
      </c>
      <c r="C61" s="55" t="s">
        <v>380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61" t="s">
        <v>381</v>
      </c>
      <c r="C62" s="55" t="s">
        <v>382</v>
      </c>
      <c r="D62" s="8"/>
      <c r="E62" s="8"/>
      <c r="F62" s="8"/>
      <c r="G62" s="49">
        <f t="shared" si="0"/>
        <v>0</v>
      </c>
    </row>
    <row r="63" spans="2:7" ht="15" customHeight="1" x14ac:dyDescent="0.25">
      <c r="B63" s="61" t="s">
        <v>383</v>
      </c>
      <c r="C63" s="55" t="s">
        <v>384</v>
      </c>
      <c r="D63" s="8"/>
      <c r="E63" s="8"/>
      <c r="F63" s="8"/>
      <c r="G63" s="49">
        <f t="shared" si="0"/>
        <v>0</v>
      </c>
    </row>
    <row r="64" spans="2:7" ht="15" customHeight="1" x14ac:dyDescent="0.25">
      <c r="B64" s="59" t="s">
        <v>385</v>
      </c>
      <c r="C64" s="68" t="s">
        <v>386</v>
      </c>
      <c r="D64" s="85">
        <f>SUM(D59:D63)</f>
        <v>2000000</v>
      </c>
      <c r="E64" s="8"/>
      <c r="F64" s="8"/>
      <c r="G64" s="49">
        <f t="shared" si="0"/>
        <v>2000000</v>
      </c>
    </row>
    <row r="65" spans="2:7" ht="25.9" customHeight="1" x14ac:dyDescent="0.25">
      <c r="B65" s="61" t="s">
        <v>387</v>
      </c>
      <c r="C65" s="55" t="s">
        <v>388</v>
      </c>
      <c r="D65" s="8"/>
      <c r="E65" s="8"/>
      <c r="F65" s="8"/>
      <c r="G65" s="49">
        <f t="shared" si="0"/>
        <v>0</v>
      </c>
    </row>
    <row r="66" spans="2:7" ht="32.25" customHeight="1" x14ac:dyDescent="0.25">
      <c r="B66" s="52" t="s">
        <v>389</v>
      </c>
      <c r="C66" s="55" t="s">
        <v>390</v>
      </c>
      <c r="D66" s="9">
        <f>'Átvett pe.'!D105</f>
        <v>0</v>
      </c>
      <c r="E66" s="8"/>
      <c r="F66" s="8"/>
      <c r="G66" s="49">
        <f t="shared" si="0"/>
        <v>0</v>
      </c>
    </row>
    <row r="67" spans="2:7" ht="15" customHeight="1" x14ac:dyDescent="0.25">
      <c r="B67" s="61" t="s">
        <v>391</v>
      </c>
      <c r="C67" s="55" t="s">
        <v>392</v>
      </c>
      <c r="D67" s="8"/>
      <c r="E67" s="8"/>
      <c r="F67" s="8"/>
      <c r="G67" s="49">
        <f t="shared" si="0"/>
        <v>0</v>
      </c>
    </row>
    <row r="68" spans="2:7" ht="15" customHeight="1" x14ac:dyDescent="0.25">
      <c r="B68" s="59" t="s">
        <v>393</v>
      </c>
      <c r="C68" s="68" t="s">
        <v>394</v>
      </c>
      <c r="D68" s="49">
        <f>SUM(D65:D67)</f>
        <v>0</v>
      </c>
      <c r="E68" s="8"/>
      <c r="F68" s="8"/>
      <c r="G68" s="49">
        <f t="shared" si="0"/>
        <v>0</v>
      </c>
    </row>
    <row r="69" spans="2:7" ht="15" customHeight="1" x14ac:dyDescent="0.25">
      <c r="B69" s="66" t="s">
        <v>395</v>
      </c>
      <c r="C69" s="86"/>
      <c r="D69" s="49">
        <f>D58+D64+D68</f>
        <v>2000000</v>
      </c>
      <c r="E69" s="8"/>
      <c r="F69" s="8"/>
      <c r="G69" s="49">
        <f t="shared" si="0"/>
        <v>2000000</v>
      </c>
    </row>
    <row r="70" spans="2:7" ht="15.75" x14ac:dyDescent="0.25">
      <c r="B70" s="87" t="s">
        <v>396</v>
      </c>
      <c r="C70" s="69" t="s">
        <v>397</v>
      </c>
      <c r="D70" s="49">
        <v>162484573</v>
      </c>
      <c r="E70" s="8"/>
      <c r="F70" s="8"/>
      <c r="G70" s="49">
        <f t="shared" si="0"/>
        <v>162484573</v>
      </c>
    </row>
    <row r="71" spans="2:7" ht="15.75" x14ac:dyDescent="0.25">
      <c r="B71" s="88" t="s">
        <v>398</v>
      </c>
      <c r="C71" s="89"/>
      <c r="D71" s="9">
        <f>D52-'Kiadások ÖNK'!D75</f>
        <v>9350189</v>
      </c>
      <c r="E71" s="8"/>
      <c r="F71" s="8"/>
      <c r="G71" s="49">
        <f t="shared" si="0"/>
        <v>9350189</v>
      </c>
    </row>
    <row r="72" spans="2:7" ht="15.75" x14ac:dyDescent="0.25">
      <c r="B72" s="88" t="s">
        <v>399</v>
      </c>
      <c r="C72" s="89"/>
      <c r="D72" s="9">
        <f>D69-'Kiadások ÖNK'!D98</f>
        <v>-37613935</v>
      </c>
      <c r="E72" s="8"/>
      <c r="F72" s="8"/>
      <c r="G72" s="49">
        <f t="shared" si="0"/>
        <v>-37613935</v>
      </c>
    </row>
    <row r="73" spans="2:7" x14ac:dyDescent="0.25">
      <c r="B73" s="74" t="s">
        <v>400</v>
      </c>
      <c r="C73" s="52" t="s">
        <v>401</v>
      </c>
      <c r="D73" s="8"/>
      <c r="E73" s="8"/>
      <c r="F73" s="8"/>
      <c r="G73" s="49">
        <f t="shared" si="0"/>
        <v>0</v>
      </c>
    </row>
    <row r="74" spans="2:7" x14ac:dyDescent="0.25">
      <c r="B74" s="61" t="s">
        <v>402</v>
      </c>
      <c r="C74" s="52" t="s">
        <v>403</v>
      </c>
      <c r="D74" s="8"/>
      <c r="E74" s="8"/>
      <c r="F74" s="8"/>
      <c r="G74" s="49">
        <f t="shared" si="0"/>
        <v>0</v>
      </c>
    </row>
    <row r="75" spans="2:7" x14ac:dyDescent="0.25">
      <c r="B75" s="74" t="s">
        <v>404</v>
      </c>
      <c r="C75" s="52" t="s">
        <v>405</v>
      </c>
      <c r="D75" s="8"/>
      <c r="E75" s="8"/>
      <c r="F75" s="8"/>
      <c r="G75" s="49">
        <f t="shared" ref="G75:G100" si="1">SUM(D75:F75)</f>
        <v>0</v>
      </c>
    </row>
    <row r="76" spans="2:7" x14ac:dyDescent="0.25">
      <c r="B76" s="72" t="s">
        <v>406</v>
      </c>
      <c r="C76" s="56" t="s">
        <v>407</v>
      </c>
      <c r="D76" s="85">
        <f>SUM(D73:D75)</f>
        <v>0</v>
      </c>
      <c r="E76" s="8"/>
      <c r="F76" s="8"/>
      <c r="G76" s="49">
        <f t="shared" si="1"/>
        <v>0</v>
      </c>
    </row>
    <row r="77" spans="2:7" x14ac:dyDescent="0.25">
      <c r="B77" s="61" t="s">
        <v>408</v>
      </c>
      <c r="C77" s="52" t="s">
        <v>409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410</v>
      </c>
      <c r="C78" s="52" t="s">
        <v>411</v>
      </c>
      <c r="D78" s="8"/>
      <c r="E78" s="8"/>
      <c r="F78" s="8"/>
      <c r="G78" s="49">
        <f t="shared" si="1"/>
        <v>0</v>
      </c>
    </row>
    <row r="79" spans="2:7" x14ac:dyDescent="0.25">
      <c r="B79" s="61" t="s">
        <v>412</v>
      </c>
      <c r="C79" s="52" t="s">
        <v>413</v>
      </c>
      <c r="D79" s="8"/>
      <c r="E79" s="8"/>
      <c r="F79" s="8"/>
      <c r="G79" s="49">
        <f t="shared" si="1"/>
        <v>0</v>
      </c>
    </row>
    <row r="80" spans="2:7" x14ac:dyDescent="0.25">
      <c r="B80" s="74" t="s">
        <v>414</v>
      </c>
      <c r="C80" s="52" t="s">
        <v>415</v>
      </c>
      <c r="D80" s="8"/>
      <c r="E80" s="8"/>
      <c r="F80" s="8"/>
      <c r="G80" s="49">
        <f t="shared" si="1"/>
        <v>0</v>
      </c>
    </row>
    <row r="81" spans="2:7" x14ac:dyDescent="0.25">
      <c r="B81" s="76" t="s">
        <v>416</v>
      </c>
      <c r="C81" s="56" t="s">
        <v>417</v>
      </c>
      <c r="D81" s="85">
        <f>SUM(D77:D80)</f>
        <v>0</v>
      </c>
      <c r="E81" s="8"/>
      <c r="F81" s="8"/>
      <c r="G81" s="49">
        <f t="shared" si="1"/>
        <v>0</v>
      </c>
    </row>
    <row r="82" spans="2:7" x14ac:dyDescent="0.25">
      <c r="B82" s="52" t="s">
        <v>418</v>
      </c>
      <c r="C82" s="52" t="s">
        <v>419</v>
      </c>
      <c r="D82" s="9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9">
        <v>28263746</v>
      </c>
      <c r="E83" s="8"/>
      <c r="F83" s="8"/>
      <c r="G83" s="49">
        <f t="shared" si="1"/>
        <v>28263746</v>
      </c>
    </row>
    <row r="84" spans="2:7" x14ac:dyDescent="0.25">
      <c r="B84" s="52" t="s">
        <v>421</v>
      </c>
      <c r="C84" s="52" t="s">
        <v>422</v>
      </c>
      <c r="D84" s="8"/>
      <c r="E84" s="8"/>
      <c r="F84" s="8"/>
      <c r="G84" s="49">
        <f t="shared" si="1"/>
        <v>0</v>
      </c>
    </row>
    <row r="85" spans="2:7" x14ac:dyDescent="0.25">
      <c r="B85" s="52" t="s">
        <v>423</v>
      </c>
      <c r="C85" s="52" t="s">
        <v>422</v>
      </c>
      <c r="D85" s="8"/>
      <c r="E85" s="8"/>
      <c r="F85" s="8"/>
      <c r="G85" s="49">
        <f t="shared" si="1"/>
        <v>0</v>
      </c>
    </row>
    <row r="86" spans="2:7" x14ac:dyDescent="0.25">
      <c r="B86" s="56" t="s">
        <v>424</v>
      </c>
      <c r="C86" s="56" t="s">
        <v>425</v>
      </c>
      <c r="D86" s="49">
        <f>SUM(D82:D85)</f>
        <v>28263746</v>
      </c>
      <c r="E86" s="8"/>
      <c r="F86" s="8"/>
      <c r="G86" s="49">
        <f t="shared" si="1"/>
        <v>28263746</v>
      </c>
    </row>
    <row r="87" spans="2:7" x14ac:dyDescent="0.25">
      <c r="B87" s="74" t="s">
        <v>426</v>
      </c>
      <c r="C87" s="52" t="s">
        <v>427</v>
      </c>
      <c r="D87" s="9">
        <f>'Önkorm bevételek'!D63</f>
        <v>4454857</v>
      </c>
      <c r="E87" s="8"/>
      <c r="F87" s="8"/>
      <c r="G87" s="49">
        <f t="shared" si="1"/>
        <v>4454857</v>
      </c>
    </row>
    <row r="88" spans="2:7" x14ac:dyDescent="0.25">
      <c r="B88" s="74" t="s">
        <v>428</v>
      </c>
      <c r="C88" s="52" t="s">
        <v>429</v>
      </c>
      <c r="D88" s="8"/>
      <c r="E88" s="8"/>
      <c r="F88" s="8"/>
      <c r="G88" s="49">
        <f t="shared" si="1"/>
        <v>0</v>
      </c>
    </row>
    <row r="89" spans="2:7" x14ac:dyDescent="0.25">
      <c r="B89" s="74" t="s">
        <v>430</v>
      </c>
      <c r="C89" s="52" t="s">
        <v>431</v>
      </c>
      <c r="D89" s="8"/>
      <c r="E89" s="8"/>
      <c r="F89" s="8"/>
      <c r="G89" s="49">
        <f t="shared" si="1"/>
        <v>0</v>
      </c>
    </row>
    <row r="90" spans="2:7" x14ac:dyDescent="0.25">
      <c r="B90" s="74" t="s">
        <v>432</v>
      </c>
      <c r="C90" s="52" t="s">
        <v>433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434</v>
      </c>
      <c r="C91" s="52" t="s">
        <v>435</v>
      </c>
      <c r="D91" s="8"/>
      <c r="E91" s="8"/>
      <c r="F91" s="8"/>
      <c r="G91" s="49">
        <f t="shared" si="1"/>
        <v>0</v>
      </c>
    </row>
    <row r="92" spans="2:7" x14ac:dyDescent="0.25">
      <c r="B92" s="72" t="s">
        <v>436</v>
      </c>
      <c r="C92" s="56" t="s">
        <v>437</v>
      </c>
      <c r="D92" s="49">
        <f>D76+D81+D86+D87+D88+D89+D90+D91</f>
        <v>32718603</v>
      </c>
      <c r="E92" s="8"/>
      <c r="F92" s="8"/>
      <c r="G92" s="49">
        <f t="shared" si="1"/>
        <v>32718603</v>
      </c>
    </row>
    <row r="93" spans="2:7" x14ac:dyDescent="0.25">
      <c r="B93" s="61" t="s">
        <v>438</v>
      </c>
      <c r="C93" s="52" t="s">
        <v>439</v>
      </c>
      <c r="D93" s="8"/>
      <c r="E93" s="8"/>
      <c r="F93" s="8"/>
      <c r="G93" s="49">
        <f t="shared" si="1"/>
        <v>0</v>
      </c>
    </row>
    <row r="94" spans="2:7" x14ac:dyDescent="0.25">
      <c r="B94" s="61" t="s">
        <v>440</v>
      </c>
      <c r="C94" s="52" t="s">
        <v>441</v>
      </c>
      <c r="D94" s="8"/>
      <c r="E94" s="8"/>
      <c r="F94" s="8"/>
      <c r="G94" s="49">
        <f t="shared" si="1"/>
        <v>0</v>
      </c>
    </row>
    <row r="95" spans="2:7" x14ac:dyDescent="0.25">
      <c r="B95" s="74" t="s">
        <v>442</v>
      </c>
      <c r="C95" s="52" t="s">
        <v>443</v>
      </c>
      <c r="D95" s="8"/>
      <c r="E95" s="8"/>
      <c r="F95" s="8"/>
      <c r="G95" s="49">
        <f t="shared" si="1"/>
        <v>0</v>
      </c>
    </row>
    <row r="96" spans="2:7" x14ac:dyDescent="0.25">
      <c r="B96" s="74" t="s">
        <v>444</v>
      </c>
      <c r="C96" s="52" t="s">
        <v>445</v>
      </c>
      <c r="D96" s="8"/>
      <c r="E96" s="8"/>
      <c r="F96" s="8"/>
      <c r="G96" s="49">
        <f t="shared" si="1"/>
        <v>0</v>
      </c>
    </row>
    <row r="97" spans="2:7" x14ac:dyDescent="0.25">
      <c r="B97" s="76" t="s">
        <v>446</v>
      </c>
      <c r="C97" s="56" t="s">
        <v>447</v>
      </c>
      <c r="D97" s="85">
        <f>SUM(D93:D96)</f>
        <v>0</v>
      </c>
      <c r="E97" s="8"/>
      <c r="F97" s="8"/>
      <c r="G97" s="49">
        <f t="shared" si="1"/>
        <v>0</v>
      </c>
    </row>
    <row r="98" spans="2:7" x14ac:dyDescent="0.25">
      <c r="B98" s="72" t="s">
        <v>448</v>
      </c>
      <c r="C98" s="56" t="s">
        <v>449</v>
      </c>
      <c r="D98" s="8"/>
      <c r="E98" s="8"/>
      <c r="F98" s="8"/>
      <c r="G98" s="49">
        <f t="shared" si="1"/>
        <v>0</v>
      </c>
    </row>
    <row r="99" spans="2:7" ht="15.75" x14ac:dyDescent="0.25">
      <c r="B99" s="79" t="s">
        <v>450</v>
      </c>
      <c r="C99" s="80" t="s">
        <v>451</v>
      </c>
      <c r="D99" s="49">
        <f>D92+D97+D98</f>
        <v>32718603</v>
      </c>
      <c r="E99" s="8"/>
      <c r="F99" s="8"/>
      <c r="G99" s="49">
        <f t="shared" si="1"/>
        <v>32718603</v>
      </c>
    </row>
    <row r="100" spans="2:7" ht="15.75" x14ac:dyDescent="0.25">
      <c r="B100" s="81" t="s">
        <v>63</v>
      </c>
      <c r="C100" s="82"/>
      <c r="D100" s="49">
        <f>D70+D99</f>
        <v>195203176</v>
      </c>
      <c r="E100" s="8"/>
      <c r="F100" s="8"/>
      <c r="G100" s="49">
        <f t="shared" si="1"/>
        <v>195203176</v>
      </c>
    </row>
    <row r="102" spans="2:7" x14ac:dyDescent="0.25">
      <c r="D102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topLeftCell="A94" zoomScaleNormal="100" workbookViewId="0">
      <selection activeCell="D85" sqref="D85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665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2"/>
      <c r="D2" s="182"/>
    </row>
    <row r="3" spans="1:4" ht="25.5" customHeight="1" x14ac:dyDescent="0.25">
      <c r="B3" s="185" t="s">
        <v>599</v>
      </c>
      <c r="C3" s="183"/>
      <c r="D3" s="183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453</v>
      </c>
      <c r="C7" s="55" t="s">
        <v>297</v>
      </c>
      <c r="D7" s="8"/>
    </row>
    <row r="8" spans="1:4" x14ac:dyDescent="0.25">
      <c r="B8" s="61" t="s">
        <v>454</v>
      </c>
      <c r="C8" s="55" t="s">
        <v>297</v>
      </c>
      <c r="D8" s="8"/>
    </row>
    <row r="9" spans="1:4" ht="30" x14ac:dyDescent="0.25">
      <c r="B9" s="61" t="s">
        <v>455</v>
      </c>
      <c r="C9" s="55" t="s">
        <v>297</v>
      </c>
      <c r="D9" s="8"/>
    </row>
    <row r="10" spans="1:4" x14ac:dyDescent="0.25">
      <c r="B10" s="61" t="s">
        <v>456</v>
      </c>
      <c r="C10" s="55" t="s">
        <v>297</v>
      </c>
      <c r="D10" s="8"/>
    </row>
    <row r="11" spans="1:4" x14ac:dyDescent="0.25">
      <c r="B11" s="61" t="s">
        <v>457</v>
      </c>
      <c r="C11" s="55" t="s">
        <v>297</v>
      </c>
      <c r="D11" s="8"/>
    </row>
    <row r="12" spans="1:4" x14ac:dyDescent="0.25">
      <c r="B12" s="61" t="s">
        <v>458</v>
      </c>
      <c r="C12" s="55" t="s">
        <v>297</v>
      </c>
      <c r="D12" s="8"/>
    </row>
    <row r="13" spans="1:4" x14ac:dyDescent="0.25">
      <c r="B13" s="61" t="s">
        <v>459</v>
      </c>
      <c r="C13" s="55" t="s">
        <v>297</v>
      </c>
      <c r="D13" s="8"/>
    </row>
    <row r="14" spans="1:4" x14ac:dyDescent="0.25">
      <c r="B14" s="61" t="s">
        <v>460</v>
      </c>
      <c r="C14" s="55" t="s">
        <v>297</v>
      </c>
      <c r="D14" s="8"/>
    </row>
    <row r="15" spans="1:4" x14ac:dyDescent="0.25">
      <c r="B15" s="61" t="s">
        <v>461</v>
      </c>
      <c r="C15" s="55" t="s">
        <v>297</v>
      </c>
      <c r="D15" s="8"/>
    </row>
    <row r="16" spans="1:4" x14ac:dyDescent="0.25">
      <c r="B16" s="61" t="s">
        <v>462</v>
      </c>
      <c r="C16" s="55" t="s">
        <v>297</v>
      </c>
      <c r="D16" s="8"/>
    </row>
    <row r="17" spans="2:4" ht="25.5" x14ac:dyDescent="0.25">
      <c r="B17" s="56" t="s">
        <v>296</v>
      </c>
      <c r="C17" s="84" t="s">
        <v>297</v>
      </c>
      <c r="D17" s="85">
        <v>0</v>
      </c>
    </row>
    <row r="18" spans="2:4" x14ac:dyDescent="0.25">
      <c r="B18" s="61" t="s">
        <v>453</v>
      </c>
      <c r="C18" s="55" t="s">
        <v>299</v>
      </c>
      <c r="D18" s="8"/>
    </row>
    <row r="19" spans="2:4" x14ac:dyDescent="0.25">
      <c r="B19" s="61" t="s">
        <v>454</v>
      </c>
      <c r="C19" s="55" t="s">
        <v>299</v>
      </c>
      <c r="D19" s="8"/>
    </row>
    <row r="20" spans="2:4" ht="30" x14ac:dyDescent="0.25">
      <c r="B20" s="61" t="s">
        <v>455</v>
      </c>
      <c r="C20" s="55" t="s">
        <v>299</v>
      </c>
      <c r="D20" s="8"/>
    </row>
    <row r="21" spans="2:4" x14ac:dyDescent="0.25">
      <c r="B21" s="61" t="s">
        <v>456</v>
      </c>
      <c r="C21" s="55" t="s">
        <v>299</v>
      </c>
      <c r="D21" s="8"/>
    </row>
    <row r="22" spans="2:4" x14ac:dyDescent="0.25">
      <c r="B22" s="61" t="s">
        <v>457</v>
      </c>
      <c r="C22" s="55" t="s">
        <v>299</v>
      </c>
      <c r="D22" s="8"/>
    </row>
    <row r="23" spans="2:4" x14ac:dyDescent="0.25">
      <c r="B23" s="61" t="s">
        <v>458</v>
      </c>
      <c r="C23" s="55" t="s">
        <v>299</v>
      </c>
      <c r="D23" s="8"/>
    </row>
    <row r="24" spans="2:4" x14ac:dyDescent="0.25">
      <c r="B24" s="61" t="s">
        <v>459</v>
      </c>
      <c r="C24" s="55" t="s">
        <v>299</v>
      </c>
      <c r="D24" s="8"/>
    </row>
    <row r="25" spans="2:4" x14ac:dyDescent="0.25">
      <c r="B25" s="61" t="s">
        <v>460</v>
      </c>
      <c r="C25" s="55" t="s">
        <v>299</v>
      </c>
      <c r="D25" s="8"/>
    </row>
    <row r="26" spans="2:4" x14ac:dyDescent="0.25">
      <c r="B26" s="61" t="s">
        <v>461</v>
      </c>
      <c r="C26" s="55" t="s">
        <v>299</v>
      </c>
      <c r="D26" s="8"/>
    </row>
    <row r="27" spans="2:4" x14ac:dyDescent="0.25">
      <c r="B27" s="61" t="s">
        <v>462</v>
      </c>
      <c r="C27" s="55" t="s">
        <v>299</v>
      </c>
      <c r="D27" s="8"/>
    </row>
    <row r="28" spans="2:4" ht="25.5" x14ac:dyDescent="0.25">
      <c r="B28" s="56" t="s">
        <v>463</v>
      </c>
      <c r="C28" s="84" t="s">
        <v>299</v>
      </c>
      <c r="D28" s="85">
        <v>0</v>
      </c>
    </row>
    <row r="29" spans="2:4" ht="16.5" customHeight="1" x14ac:dyDescent="0.25">
      <c r="B29" s="61" t="s">
        <v>453</v>
      </c>
      <c r="C29" s="55" t="s">
        <v>301</v>
      </c>
      <c r="D29" s="8"/>
    </row>
    <row r="30" spans="2:4" ht="19.5" customHeight="1" x14ac:dyDescent="0.25">
      <c r="B30" s="61" t="s">
        <v>598</v>
      </c>
      <c r="C30" s="55" t="s">
        <v>301</v>
      </c>
      <c r="D30" s="9">
        <v>0</v>
      </c>
    </row>
    <row r="31" spans="2:4" ht="20.25" customHeight="1" x14ac:dyDescent="0.25">
      <c r="B31" s="61" t="s">
        <v>455</v>
      </c>
      <c r="C31" s="55" t="s">
        <v>301</v>
      </c>
      <c r="D31" s="8"/>
    </row>
    <row r="32" spans="2:4" x14ac:dyDescent="0.25">
      <c r="B32" s="61" t="s">
        <v>456</v>
      </c>
      <c r="C32" s="55" t="s">
        <v>301</v>
      </c>
      <c r="D32" s="8"/>
    </row>
    <row r="33" spans="2:4" x14ac:dyDescent="0.25">
      <c r="B33" s="61" t="s">
        <v>649</v>
      </c>
      <c r="C33" s="55" t="s">
        <v>301</v>
      </c>
      <c r="D33" s="9">
        <v>18939800</v>
      </c>
    </row>
    <row r="34" spans="2:4" x14ac:dyDescent="0.25">
      <c r="B34" s="61" t="s">
        <v>650</v>
      </c>
      <c r="C34" s="55" t="s">
        <v>301</v>
      </c>
      <c r="D34" s="9"/>
    </row>
    <row r="35" spans="2:4" x14ac:dyDescent="0.25">
      <c r="B35" s="61" t="s">
        <v>459</v>
      </c>
      <c r="C35" s="55" t="s">
        <v>301</v>
      </c>
      <c r="D35" s="9"/>
    </row>
    <row r="36" spans="2:4" x14ac:dyDescent="0.25">
      <c r="B36" s="61" t="s">
        <v>460</v>
      </c>
      <c r="C36" s="55" t="s">
        <v>301</v>
      </c>
      <c r="D36" s="8"/>
    </row>
    <row r="37" spans="2:4" x14ac:dyDescent="0.25">
      <c r="B37" s="61" t="s">
        <v>461</v>
      </c>
      <c r="C37" s="55" t="s">
        <v>301</v>
      </c>
      <c r="D37" s="8"/>
    </row>
    <row r="38" spans="2:4" x14ac:dyDescent="0.25">
      <c r="B38" s="61" t="s">
        <v>462</v>
      </c>
      <c r="C38" s="55" t="s">
        <v>301</v>
      </c>
      <c r="D38" s="8"/>
    </row>
    <row r="39" spans="2:4" x14ac:dyDescent="0.25">
      <c r="B39" s="56" t="s">
        <v>464</v>
      </c>
      <c r="C39" s="84" t="s">
        <v>301</v>
      </c>
      <c r="D39" s="49">
        <f>SUM(D29:D38)</f>
        <v>18939800</v>
      </c>
    </row>
    <row r="40" spans="2:4" x14ac:dyDescent="0.25">
      <c r="B40" s="61" t="s">
        <v>453</v>
      </c>
      <c r="C40" s="55" t="s">
        <v>368</v>
      </c>
      <c r="D40" s="8"/>
    </row>
    <row r="41" spans="2:4" x14ac:dyDescent="0.25">
      <c r="B41" s="61" t="s">
        <v>454</v>
      </c>
      <c r="C41" s="55" t="s">
        <v>368</v>
      </c>
      <c r="D41" s="8"/>
    </row>
    <row r="42" spans="2:4" ht="30" x14ac:dyDescent="0.25">
      <c r="B42" s="61" t="s">
        <v>455</v>
      </c>
      <c r="C42" s="55" t="s">
        <v>368</v>
      </c>
      <c r="D42" s="8"/>
    </row>
    <row r="43" spans="2:4" x14ac:dyDescent="0.25">
      <c r="B43" s="61" t="s">
        <v>456</v>
      </c>
      <c r="C43" s="55" t="s">
        <v>368</v>
      </c>
      <c r="D43" s="8"/>
    </row>
    <row r="44" spans="2:4" x14ac:dyDescent="0.25">
      <c r="B44" s="61" t="s">
        <v>457</v>
      </c>
      <c r="C44" s="55" t="s">
        <v>368</v>
      </c>
      <c r="D44" s="8"/>
    </row>
    <row r="45" spans="2:4" x14ac:dyDescent="0.25">
      <c r="B45" s="61" t="s">
        <v>458</v>
      </c>
      <c r="C45" s="55" t="s">
        <v>368</v>
      </c>
      <c r="D45" s="8"/>
    </row>
    <row r="46" spans="2:4" x14ac:dyDescent="0.25">
      <c r="B46" s="61" t="s">
        <v>459</v>
      </c>
      <c r="C46" s="55" t="s">
        <v>368</v>
      </c>
      <c r="D46" s="8"/>
    </row>
    <row r="47" spans="2:4" x14ac:dyDescent="0.25">
      <c r="B47" s="61" t="s">
        <v>460</v>
      </c>
      <c r="C47" s="55" t="s">
        <v>368</v>
      </c>
      <c r="D47" s="8"/>
    </row>
    <row r="48" spans="2:4" x14ac:dyDescent="0.25">
      <c r="B48" s="61" t="s">
        <v>461</v>
      </c>
      <c r="C48" s="55" t="s">
        <v>368</v>
      </c>
      <c r="D48" s="8"/>
    </row>
    <row r="49" spans="2:4" x14ac:dyDescent="0.25">
      <c r="B49" s="61" t="s">
        <v>462</v>
      </c>
      <c r="C49" s="55" t="s">
        <v>368</v>
      </c>
      <c r="D49" s="8"/>
    </row>
    <row r="50" spans="2:4" ht="25.5" x14ac:dyDescent="0.25">
      <c r="B50" s="56" t="s">
        <v>465</v>
      </c>
      <c r="C50" s="84" t="s">
        <v>368</v>
      </c>
      <c r="D50" s="8"/>
    </row>
    <row r="51" spans="2:4" x14ac:dyDescent="0.25">
      <c r="B51" s="61" t="s">
        <v>466</v>
      </c>
      <c r="C51" s="55" t="s">
        <v>370</v>
      </c>
      <c r="D51" s="8"/>
    </row>
    <row r="52" spans="2:4" x14ac:dyDescent="0.25">
      <c r="B52" s="61" t="s">
        <v>454</v>
      </c>
      <c r="C52" s="55" t="s">
        <v>370</v>
      </c>
      <c r="D52" s="8"/>
    </row>
    <row r="53" spans="2:4" ht="30" x14ac:dyDescent="0.25">
      <c r="B53" s="61" t="s">
        <v>455</v>
      </c>
      <c r="C53" s="55" t="s">
        <v>370</v>
      </c>
      <c r="D53" s="8"/>
    </row>
    <row r="54" spans="2:4" x14ac:dyDescent="0.25">
      <c r="B54" s="61" t="s">
        <v>456</v>
      </c>
      <c r="C54" s="55" t="s">
        <v>370</v>
      </c>
      <c r="D54" s="8"/>
    </row>
    <row r="55" spans="2:4" x14ac:dyDescent="0.25">
      <c r="B55" s="61" t="s">
        <v>457</v>
      </c>
      <c r="C55" s="55" t="s">
        <v>370</v>
      </c>
      <c r="D55" s="8"/>
    </row>
    <row r="56" spans="2:4" x14ac:dyDescent="0.25">
      <c r="B56" s="61" t="s">
        <v>458</v>
      </c>
      <c r="C56" s="55" t="s">
        <v>370</v>
      </c>
      <c r="D56" s="8"/>
    </row>
    <row r="57" spans="2:4" x14ac:dyDescent="0.25">
      <c r="B57" s="61" t="s">
        <v>459</v>
      </c>
      <c r="C57" s="55" t="s">
        <v>370</v>
      </c>
      <c r="D57" s="8"/>
    </row>
    <row r="58" spans="2:4" x14ac:dyDescent="0.25">
      <c r="B58" s="61" t="s">
        <v>460</v>
      </c>
      <c r="C58" s="55" t="s">
        <v>370</v>
      </c>
      <c r="D58" s="8"/>
    </row>
    <row r="59" spans="2:4" x14ac:dyDescent="0.25">
      <c r="B59" s="61" t="s">
        <v>461</v>
      </c>
      <c r="C59" s="55" t="s">
        <v>370</v>
      </c>
      <c r="D59" s="8"/>
    </row>
    <row r="60" spans="2:4" x14ac:dyDescent="0.25">
      <c r="B60" s="61" t="s">
        <v>462</v>
      </c>
      <c r="C60" s="55" t="s">
        <v>370</v>
      </c>
      <c r="D60" s="8"/>
    </row>
    <row r="61" spans="2:4" ht="25.5" x14ac:dyDescent="0.25">
      <c r="B61" s="56" t="s">
        <v>467</v>
      </c>
      <c r="C61" s="84" t="s">
        <v>370</v>
      </c>
      <c r="D61" s="8"/>
    </row>
    <row r="62" spans="2:4" x14ac:dyDescent="0.25">
      <c r="B62" s="61" t="s">
        <v>453</v>
      </c>
      <c r="C62" s="55" t="s">
        <v>372</v>
      </c>
      <c r="D62" s="8"/>
    </row>
    <row r="63" spans="2:4" x14ac:dyDescent="0.25">
      <c r="B63" s="61" t="s">
        <v>454</v>
      </c>
      <c r="C63" s="55" t="s">
        <v>372</v>
      </c>
      <c r="D63" s="8"/>
    </row>
    <row r="64" spans="2:4" ht="30" x14ac:dyDescent="0.25">
      <c r="B64" s="61" t="s">
        <v>455</v>
      </c>
      <c r="C64" s="55" t="s">
        <v>372</v>
      </c>
      <c r="D64" s="8"/>
    </row>
    <row r="65" spans="2:4" x14ac:dyDescent="0.25">
      <c r="B65" s="61" t="s">
        <v>456</v>
      </c>
      <c r="C65" s="55" t="s">
        <v>372</v>
      </c>
      <c r="D65" s="8"/>
    </row>
    <row r="66" spans="2:4" x14ac:dyDescent="0.25">
      <c r="B66" s="61" t="s">
        <v>457</v>
      </c>
      <c r="C66" s="55" t="s">
        <v>372</v>
      </c>
      <c r="D66" s="8"/>
    </row>
    <row r="67" spans="2:4" x14ac:dyDescent="0.25">
      <c r="B67" s="61" t="s">
        <v>458</v>
      </c>
      <c r="C67" s="55" t="s">
        <v>372</v>
      </c>
      <c r="D67" s="8"/>
    </row>
    <row r="68" spans="2:4" x14ac:dyDescent="0.25">
      <c r="B68" s="61" t="s">
        <v>459</v>
      </c>
      <c r="C68" s="55" t="s">
        <v>372</v>
      </c>
      <c r="D68" s="8"/>
    </row>
    <row r="69" spans="2:4" x14ac:dyDescent="0.25">
      <c r="B69" s="61" t="s">
        <v>460</v>
      </c>
      <c r="C69" s="55" t="s">
        <v>372</v>
      </c>
      <c r="D69" s="8"/>
    </row>
    <row r="70" spans="2:4" x14ac:dyDescent="0.25">
      <c r="B70" s="61" t="s">
        <v>461</v>
      </c>
      <c r="C70" s="55" t="s">
        <v>372</v>
      </c>
      <c r="D70" s="8"/>
    </row>
    <row r="71" spans="2:4" x14ac:dyDescent="0.25">
      <c r="B71" s="61" t="s">
        <v>462</v>
      </c>
      <c r="C71" s="55" t="s">
        <v>372</v>
      </c>
      <c r="D71" s="8"/>
    </row>
    <row r="72" spans="2:4" x14ac:dyDescent="0.25">
      <c r="B72" s="56" t="s">
        <v>371</v>
      </c>
      <c r="C72" s="84" t="s">
        <v>372</v>
      </c>
      <c r="D72" s="8"/>
    </row>
    <row r="73" spans="2:4" x14ac:dyDescent="0.25">
      <c r="B73" s="61" t="s">
        <v>468</v>
      </c>
      <c r="C73" s="52" t="s">
        <v>357</v>
      </c>
      <c r="D73" s="8"/>
    </row>
    <row r="74" spans="2:4" x14ac:dyDescent="0.25">
      <c r="B74" s="61" t="s">
        <v>469</v>
      </c>
      <c r="C74" s="52" t="s">
        <v>357</v>
      </c>
      <c r="D74" s="8"/>
    </row>
    <row r="75" spans="2:4" x14ac:dyDescent="0.25">
      <c r="B75" s="61" t="s">
        <v>470</v>
      </c>
      <c r="C75" s="52" t="s">
        <v>357</v>
      </c>
      <c r="D75" s="9">
        <f>'Önkorm bevételek'!D53</f>
        <v>0</v>
      </c>
    </row>
    <row r="76" spans="2:4" x14ac:dyDescent="0.25">
      <c r="B76" s="52" t="s">
        <v>471</v>
      </c>
      <c r="C76" s="52" t="s">
        <v>357</v>
      </c>
      <c r="D76" s="8"/>
    </row>
    <row r="77" spans="2:4" x14ac:dyDescent="0.25">
      <c r="B77" s="52" t="s">
        <v>472</v>
      </c>
      <c r="C77" s="52" t="s">
        <v>357</v>
      </c>
      <c r="D77" s="8"/>
    </row>
    <row r="78" spans="2:4" x14ac:dyDescent="0.25">
      <c r="B78" s="52" t="s">
        <v>473</v>
      </c>
      <c r="C78" s="52" t="s">
        <v>357</v>
      </c>
      <c r="D78" s="8"/>
    </row>
    <row r="79" spans="2:4" x14ac:dyDescent="0.25">
      <c r="B79" s="61" t="s">
        <v>474</v>
      </c>
      <c r="C79" s="52" t="s">
        <v>357</v>
      </c>
      <c r="D79" s="9"/>
    </row>
    <row r="80" spans="2:4" x14ac:dyDescent="0.25">
      <c r="B80" s="61" t="s">
        <v>475</v>
      </c>
      <c r="C80" s="52" t="s">
        <v>357</v>
      </c>
      <c r="D80" s="8"/>
    </row>
    <row r="81" spans="2:4" x14ac:dyDescent="0.25">
      <c r="B81" s="61" t="s">
        <v>476</v>
      </c>
      <c r="C81" s="52" t="s">
        <v>357</v>
      </c>
      <c r="D81" s="8"/>
    </row>
    <row r="82" spans="2:4" x14ac:dyDescent="0.25">
      <c r="B82" s="61" t="s">
        <v>477</v>
      </c>
      <c r="C82" s="52" t="s">
        <v>357</v>
      </c>
      <c r="D82" s="8"/>
    </row>
    <row r="83" spans="2:4" ht="25.5" x14ac:dyDescent="0.25">
      <c r="B83" s="56" t="s">
        <v>478</v>
      </c>
      <c r="C83" s="84" t="s">
        <v>357</v>
      </c>
      <c r="D83" s="49">
        <f>SUM(D73:D82)</f>
        <v>0</v>
      </c>
    </row>
    <row r="84" spans="2:4" x14ac:dyDescent="0.25">
      <c r="B84" s="61" t="s">
        <v>600</v>
      </c>
      <c r="C84" s="52" t="s">
        <v>359</v>
      </c>
      <c r="D84" s="9">
        <v>0</v>
      </c>
    </row>
    <row r="85" spans="2:4" x14ac:dyDescent="0.25">
      <c r="B85" s="61" t="s">
        <v>469</v>
      </c>
      <c r="C85" s="52" t="s">
        <v>359</v>
      </c>
      <c r="D85" s="8"/>
    </row>
    <row r="86" spans="2:4" x14ac:dyDescent="0.25">
      <c r="B86" s="61" t="s">
        <v>470</v>
      </c>
      <c r="C86" s="52" t="s">
        <v>359</v>
      </c>
      <c r="D86" s="8"/>
    </row>
    <row r="87" spans="2:4" x14ac:dyDescent="0.25">
      <c r="B87" s="52" t="s">
        <v>471</v>
      </c>
      <c r="C87" s="52" t="s">
        <v>359</v>
      </c>
      <c r="D87" s="8"/>
    </row>
    <row r="88" spans="2:4" x14ac:dyDescent="0.25">
      <c r="B88" s="52" t="s">
        <v>472</v>
      </c>
      <c r="C88" s="52" t="s">
        <v>359</v>
      </c>
      <c r="D88" s="8"/>
    </row>
    <row r="89" spans="2:4" x14ac:dyDescent="0.25">
      <c r="B89" s="52" t="s">
        <v>473</v>
      </c>
      <c r="C89" s="52" t="s">
        <v>359</v>
      </c>
      <c r="D89" s="8"/>
    </row>
    <row r="90" spans="2:4" x14ac:dyDescent="0.25">
      <c r="B90" s="61" t="s">
        <v>474</v>
      </c>
      <c r="C90" s="52" t="s">
        <v>359</v>
      </c>
      <c r="D90" s="8"/>
    </row>
    <row r="91" spans="2:4" x14ac:dyDescent="0.25">
      <c r="B91" s="61" t="s">
        <v>479</v>
      </c>
      <c r="C91" s="52" t="s">
        <v>359</v>
      </c>
      <c r="D91" s="8"/>
    </row>
    <row r="92" spans="2:4" x14ac:dyDescent="0.25">
      <c r="B92" s="61" t="s">
        <v>476</v>
      </c>
      <c r="C92" s="52" t="s">
        <v>359</v>
      </c>
      <c r="D92" s="8"/>
    </row>
    <row r="93" spans="2:4" x14ac:dyDescent="0.25">
      <c r="B93" s="61" t="s">
        <v>477</v>
      </c>
      <c r="C93" s="52" t="s">
        <v>359</v>
      </c>
      <c r="D93" s="8"/>
    </row>
    <row r="94" spans="2:4" x14ac:dyDescent="0.25">
      <c r="B94" s="72" t="s">
        <v>480</v>
      </c>
      <c r="C94" s="84" t="s">
        <v>359</v>
      </c>
      <c r="D94" s="49">
        <f>SUM(D84:D93)</f>
        <v>0</v>
      </c>
    </row>
    <row r="95" spans="2:4" x14ac:dyDescent="0.25">
      <c r="B95" s="61" t="s">
        <v>468</v>
      </c>
      <c r="C95" s="52" t="s">
        <v>390</v>
      </c>
      <c r="D95" s="8"/>
    </row>
    <row r="96" spans="2:4" x14ac:dyDescent="0.25">
      <c r="B96" s="61" t="s">
        <v>469</v>
      </c>
      <c r="C96" s="52" t="s">
        <v>390</v>
      </c>
      <c r="D96" s="8"/>
    </row>
    <row r="97" spans="2:4" x14ac:dyDescent="0.25">
      <c r="B97" s="61" t="s">
        <v>601</v>
      </c>
      <c r="C97" s="52" t="s">
        <v>390</v>
      </c>
      <c r="D97" s="9">
        <f>'Önkorm bevételek'!D55</f>
        <v>0</v>
      </c>
    </row>
    <row r="98" spans="2:4" x14ac:dyDescent="0.25">
      <c r="B98" s="52" t="s">
        <v>471</v>
      </c>
      <c r="C98" s="52" t="s">
        <v>390</v>
      </c>
      <c r="D98" s="8"/>
    </row>
    <row r="99" spans="2:4" x14ac:dyDescent="0.25">
      <c r="B99" s="52" t="s">
        <v>472</v>
      </c>
      <c r="C99" s="52" t="s">
        <v>390</v>
      </c>
      <c r="D99" s="8"/>
    </row>
    <row r="100" spans="2:4" x14ac:dyDescent="0.25">
      <c r="B100" s="52" t="s">
        <v>473</v>
      </c>
      <c r="C100" s="52" t="s">
        <v>390</v>
      </c>
      <c r="D100" s="8"/>
    </row>
    <row r="101" spans="2:4" x14ac:dyDescent="0.25">
      <c r="B101" s="61" t="s">
        <v>474</v>
      </c>
      <c r="C101" s="52" t="s">
        <v>390</v>
      </c>
      <c r="D101" s="8"/>
    </row>
    <row r="102" spans="2:4" x14ac:dyDescent="0.25">
      <c r="B102" s="61" t="s">
        <v>475</v>
      </c>
      <c r="C102" s="52" t="s">
        <v>390</v>
      </c>
      <c r="D102" s="8"/>
    </row>
    <row r="103" spans="2:4" x14ac:dyDescent="0.25">
      <c r="B103" s="61" t="s">
        <v>476</v>
      </c>
      <c r="C103" s="52" t="s">
        <v>390</v>
      </c>
      <c r="D103" s="8"/>
    </row>
    <row r="104" spans="2:4" x14ac:dyDescent="0.25">
      <c r="B104" s="61" t="s">
        <v>477</v>
      </c>
      <c r="C104" s="52" t="s">
        <v>390</v>
      </c>
      <c r="D104" s="8"/>
    </row>
    <row r="105" spans="2:4" ht="25.5" x14ac:dyDescent="0.25">
      <c r="B105" s="56" t="s">
        <v>481</v>
      </c>
      <c r="C105" s="84" t="s">
        <v>390</v>
      </c>
      <c r="D105" s="49">
        <f>SUM(D95:D104)</f>
        <v>0</v>
      </c>
    </row>
    <row r="106" spans="2:4" x14ac:dyDescent="0.25">
      <c r="B106" s="61" t="s">
        <v>468</v>
      </c>
      <c r="C106" s="52" t="s">
        <v>392</v>
      </c>
      <c r="D106" s="8"/>
    </row>
    <row r="107" spans="2:4" x14ac:dyDescent="0.25">
      <c r="B107" s="61" t="s">
        <v>469</v>
      </c>
      <c r="C107" s="52" t="s">
        <v>392</v>
      </c>
      <c r="D107" s="8"/>
    </row>
    <row r="108" spans="2:4" x14ac:dyDescent="0.25">
      <c r="B108" s="61" t="s">
        <v>470</v>
      </c>
      <c r="C108" s="52" t="s">
        <v>392</v>
      </c>
      <c r="D108" s="8"/>
    </row>
    <row r="109" spans="2:4" x14ac:dyDescent="0.25">
      <c r="B109" s="52" t="s">
        <v>471</v>
      </c>
      <c r="C109" s="52" t="s">
        <v>392</v>
      </c>
      <c r="D109" s="8"/>
    </row>
    <row r="110" spans="2:4" x14ac:dyDescent="0.25">
      <c r="B110" s="52" t="s">
        <v>472</v>
      </c>
      <c r="C110" s="52" t="s">
        <v>392</v>
      </c>
      <c r="D110" s="8"/>
    </row>
    <row r="111" spans="2:4" x14ac:dyDescent="0.25">
      <c r="B111" s="52" t="s">
        <v>473</v>
      </c>
      <c r="C111" s="52" t="s">
        <v>392</v>
      </c>
      <c r="D111" s="8"/>
    </row>
    <row r="112" spans="2:4" x14ac:dyDescent="0.25">
      <c r="B112" s="61" t="s">
        <v>474</v>
      </c>
      <c r="C112" s="52" t="s">
        <v>392</v>
      </c>
      <c r="D112" s="8"/>
    </row>
    <row r="113" spans="2:4" x14ac:dyDescent="0.25">
      <c r="B113" s="61" t="s">
        <v>479</v>
      </c>
      <c r="C113" s="52" t="s">
        <v>392</v>
      </c>
      <c r="D113" s="8"/>
    </row>
    <row r="114" spans="2:4" x14ac:dyDescent="0.25">
      <c r="B114" s="61" t="s">
        <v>476</v>
      </c>
      <c r="C114" s="52" t="s">
        <v>392</v>
      </c>
      <c r="D114" s="8"/>
    </row>
    <row r="115" spans="2:4" x14ac:dyDescent="0.25">
      <c r="B115" s="61" t="s">
        <v>477</v>
      </c>
      <c r="C115" s="52" t="s">
        <v>392</v>
      </c>
      <c r="D115" s="8"/>
    </row>
    <row r="116" spans="2:4" x14ac:dyDescent="0.25">
      <c r="B116" s="72" t="s">
        <v>482</v>
      </c>
      <c r="C116" s="84" t="s">
        <v>392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zoomScaleNormal="100" workbookViewId="0">
      <selection activeCell="D52" sqref="D52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666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3"/>
      <c r="D2" s="183"/>
    </row>
    <row r="3" spans="1:4" ht="27" customHeight="1" x14ac:dyDescent="0.25">
      <c r="B3" s="185" t="s">
        <v>603</v>
      </c>
      <c r="C3" s="183"/>
      <c r="D3" s="183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483</v>
      </c>
      <c r="C7" s="55" t="s">
        <v>173</v>
      </c>
      <c r="D7" s="9"/>
    </row>
    <row r="8" spans="1:4" x14ac:dyDescent="0.25">
      <c r="B8" s="61" t="s">
        <v>484</v>
      </c>
      <c r="C8" s="55" t="s">
        <v>173</v>
      </c>
      <c r="D8" s="9"/>
    </row>
    <row r="9" spans="1:4" x14ac:dyDescent="0.25">
      <c r="B9" s="61" t="s">
        <v>485</v>
      </c>
      <c r="C9" s="55" t="s">
        <v>173</v>
      </c>
      <c r="D9" s="9"/>
    </row>
    <row r="10" spans="1:4" x14ac:dyDescent="0.25">
      <c r="B10" s="61" t="s">
        <v>486</v>
      </c>
      <c r="C10" s="55" t="s">
        <v>173</v>
      </c>
      <c r="D10" s="9"/>
    </row>
    <row r="11" spans="1:4" x14ac:dyDescent="0.25">
      <c r="B11" s="61" t="s">
        <v>487</v>
      </c>
      <c r="C11" s="55" t="s">
        <v>173</v>
      </c>
      <c r="D11" s="9"/>
    </row>
    <row r="12" spans="1:4" x14ac:dyDescent="0.25">
      <c r="B12" s="61" t="s">
        <v>488</v>
      </c>
      <c r="C12" s="55" t="s">
        <v>173</v>
      </c>
      <c r="D12" s="9"/>
    </row>
    <row r="13" spans="1:4" x14ac:dyDescent="0.25">
      <c r="B13" s="61" t="s">
        <v>489</v>
      </c>
      <c r="C13" s="55" t="s">
        <v>173</v>
      </c>
      <c r="D13" s="9"/>
    </row>
    <row r="14" spans="1:4" x14ac:dyDescent="0.25">
      <c r="B14" s="61" t="s">
        <v>490</v>
      </c>
      <c r="C14" s="55" t="s">
        <v>173</v>
      </c>
      <c r="D14" s="9"/>
    </row>
    <row r="15" spans="1:4" x14ac:dyDescent="0.25">
      <c r="B15" s="61" t="s">
        <v>491</v>
      </c>
      <c r="C15" s="55" t="s">
        <v>173</v>
      </c>
      <c r="D15" s="9"/>
    </row>
    <row r="16" spans="1:4" x14ac:dyDescent="0.25">
      <c r="B16" s="61" t="s">
        <v>492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483</v>
      </c>
      <c r="C18" s="55" t="s">
        <v>175</v>
      </c>
      <c r="D18" s="9"/>
    </row>
    <row r="19" spans="2:4" x14ac:dyDescent="0.25">
      <c r="B19" s="61" t="s">
        <v>484</v>
      </c>
      <c r="C19" s="55" t="s">
        <v>175</v>
      </c>
      <c r="D19" s="9"/>
    </row>
    <row r="20" spans="2:4" x14ac:dyDescent="0.25">
      <c r="B20" s="61" t="s">
        <v>485</v>
      </c>
      <c r="C20" s="55" t="s">
        <v>175</v>
      </c>
      <c r="D20" s="9"/>
    </row>
    <row r="21" spans="2:4" x14ac:dyDescent="0.25">
      <c r="B21" s="61" t="s">
        <v>486</v>
      </c>
      <c r="C21" s="55" t="s">
        <v>175</v>
      </c>
      <c r="D21" s="9"/>
    </row>
    <row r="22" spans="2:4" x14ac:dyDescent="0.25">
      <c r="B22" s="61" t="s">
        <v>487</v>
      </c>
      <c r="C22" s="55" t="s">
        <v>175</v>
      </c>
      <c r="D22" s="9"/>
    </row>
    <row r="23" spans="2:4" x14ac:dyDescent="0.25">
      <c r="B23" s="61" t="s">
        <v>488</v>
      </c>
      <c r="C23" s="55" t="s">
        <v>175</v>
      </c>
      <c r="D23" s="9"/>
    </row>
    <row r="24" spans="2:4" x14ac:dyDescent="0.25">
      <c r="B24" s="61" t="s">
        <v>489</v>
      </c>
      <c r="C24" s="55" t="s">
        <v>175</v>
      </c>
      <c r="D24" s="9"/>
    </row>
    <row r="25" spans="2:4" x14ac:dyDescent="0.25">
      <c r="B25" s="61" t="s">
        <v>490</v>
      </c>
      <c r="C25" s="55" t="s">
        <v>175</v>
      </c>
      <c r="D25" s="9"/>
    </row>
    <row r="26" spans="2:4" x14ac:dyDescent="0.25">
      <c r="B26" s="61" t="s">
        <v>491</v>
      </c>
      <c r="C26" s="55" t="s">
        <v>175</v>
      </c>
      <c r="D26" s="9"/>
    </row>
    <row r="27" spans="2:4" x14ac:dyDescent="0.25">
      <c r="B27" s="61" t="s">
        <v>492</v>
      </c>
      <c r="C27" s="55" t="s">
        <v>175</v>
      </c>
      <c r="D27" s="9"/>
    </row>
    <row r="28" spans="2:4" ht="25.5" x14ac:dyDescent="0.25">
      <c r="B28" s="92" t="s">
        <v>493</v>
      </c>
      <c r="C28" s="84" t="s">
        <v>175</v>
      </c>
      <c r="D28" s="49">
        <f>SUM(D18:D27)</f>
        <v>0</v>
      </c>
    </row>
    <row r="29" spans="2:4" x14ac:dyDescent="0.25">
      <c r="B29" s="61" t="s">
        <v>483</v>
      </c>
      <c r="C29" s="55" t="s">
        <v>177</v>
      </c>
      <c r="D29" s="9"/>
    </row>
    <row r="30" spans="2:4" x14ac:dyDescent="0.25">
      <c r="B30" s="61" t="s">
        <v>484</v>
      </c>
      <c r="C30" s="55" t="s">
        <v>177</v>
      </c>
      <c r="D30" s="9"/>
    </row>
    <row r="31" spans="2:4" x14ac:dyDescent="0.25">
      <c r="B31" s="61" t="s">
        <v>485</v>
      </c>
      <c r="C31" s="55" t="s">
        <v>177</v>
      </c>
      <c r="D31" s="9"/>
    </row>
    <row r="32" spans="2:4" x14ac:dyDescent="0.25">
      <c r="B32" s="61" t="s">
        <v>486</v>
      </c>
      <c r="C32" s="55" t="s">
        <v>177</v>
      </c>
      <c r="D32" s="9"/>
    </row>
    <row r="33" spans="2:4" x14ac:dyDescent="0.25">
      <c r="B33" s="61" t="s">
        <v>487</v>
      </c>
      <c r="C33" s="55" t="s">
        <v>177</v>
      </c>
      <c r="D33" s="9"/>
    </row>
    <row r="34" spans="2:4" x14ac:dyDescent="0.25">
      <c r="B34" s="61" t="s">
        <v>488</v>
      </c>
      <c r="C34" s="55" t="s">
        <v>177</v>
      </c>
      <c r="D34" s="9"/>
    </row>
    <row r="35" spans="2:4" ht="18.75" hidden="1" customHeight="1" x14ac:dyDescent="0.25">
      <c r="B35" s="61" t="s">
        <v>742</v>
      </c>
      <c r="C35" s="55" t="s">
        <v>177</v>
      </c>
      <c r="D35" s="9">
        <v>0</v>
      </c>
    </row>
    <row r="36" spans="2:4" ht="27.75" x14ac:dyDescent="0.25">
      <c r="B36" s="61" t="s">
        <v>1942</v>
      </c>
      <c r="C36" s="55" t="s">
        <v>177</v>
      </c>
      <c r="D36" s="9">
        <v>65939040</v>
      </c>
    </row>
    <row r="37" spans="2:4" x14ac:dyDescent="0.25">
      <c r="B37" s="61" t="s">
        <v>491</v>
      </c>
      <c r="C37" s="55" t="s">
        <v>177</v>
      </c>
      <c r="D37" s="9"/>
    </row>
    <row r="38" spans="2:4" x14ac:dyDescent="0.25">
      <c r="B38" s="61" t="s">
        <v>492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65939040</v>
      </c>
    </row>
    <row r="40" spans="2:4" x14ac:dyDescent="0.25">
      <c r="B40" s="61" t="s">
        <v>494</v>
      </c>
      <c r="C40" s="52" t="s">
        <v>180</v>
      </c>
      <c r="D40" s="9"/>
    </row>
    <row r="41" spans="2:4" x14ac:dyDescent="0.25">
      <c r="B41" s="61" t="s">
        <v>495</v>
      </c>
      <c r="C41" s="52" t="s">
        <v>180</v>
      </c>
      <c r="D41" s="9"/>
    </row>
    <row r="42" spans="2:4" x14ac:dyDescent="0.25">
      <c r="B42" s="61" t="s">
        <v>592</v>
      </c>
      <c r="C42" s="52" t="s">
        <v>180</v>
      </c>
      <c r="D42" s="9"/>
    </row>
    <row r="43" spans="2:4" x14ac:dyDescent="0.25">
      <c r="B43" s="52" t="s">
        <v>497</v>
      </c>
      <c r="C43" s="52" t="s">
        <v>180</v>
      </c>
      <c r="D43" s="9"/>
    </row>
    <row r="44" spans="2:4" x14ac:dyDescent="0.25">
      <c r="B44" s="52" t="s">
        <v>498</v>
      </c>
      <c r="C44" s="52" t="s">
        <v>180</v>
      </c>
      <c r="D44" s="9"/>
    </row>
    <row r="45" spans="2:4" x14ac:dyDescent="0.25">
      <c r="B45" s="52" t="s">
        <v>499</v>
      </c>
      <c r="C45" s="52" t="s">
        <v>180</v>
      </c>
      <c r="D45" s="9"/>
    </row>
    <row r="46" spans="2:4" x14ac:dyDescent="0.25">
      <c r="B46" s="61" t="s">
        <v>500</v>
      </c>
      <c r="C46" s="52" t="s">
        <v>180</v>
      </c>
      <c r="D46" s="9"/>
    </row>
    <row r="47" spans="2:4" x14ac:dyDescent="0.25">
      <c r="B47" s="61" t="s">
        <v>501</v>
      </c>
      <c r="C47" s="52" t="s">
        <v>180</v>
      </c>
      <c r="D47" s="9"/>
    </row>
    <row r="48" spans="2:4" x14ac:dyDescent="0.25">
      <c r="B48" s="61" t="s">
        <v>502</v>
      </c>
      <c r="C48" s="52" t="s">
        <v>180</v>
      </c>
      <c r="D48" s="9"/>
    </row>
    <row r="49" spans="2:4" x14ac:dyDescent="0.25">
      <c r="B49" s="61" t="s">
        <v>503</v>
      </c>
      <c r="C49" s="52" t="s">
        <v>180</v>
      </c>
      <c r="D49" s="9"/>
    </row>
    <row r="50" spans="2:4" ht="25.5" x14ac:dyDescent="0.25">
      <c r="B50" s="92" t="s">
        <v>504</v>
      </c>
      <c r="C50" s="84" t="s">
        <v>180</v>
      </c>
      <c r="D50" s="49">
        <f>SUM(D40:D49)</f>
        <v>0</v>
      </c>
    </row>
    <row r="51" spans="2:4" x14ac:dyDescent="0.25">
      <c r="B51" s="61" t="s">
        <v>596</v>
      </c>
      <c r="C51" s="52" t="s">
        <v>186</v>
      </c>
      <c r="D51" s="9">
        <v>0</v>
      </c>
    </row>
    <row r="52" spans="2:4" x14ac:dyDescent="0.25">
      <c r="B52" s="61" t="s">
        <v>654</v>
      </c>
      <c r="C52" s="52" t="s">
        <v>186</v>
      </c>
      <c r="D52" s="9">
        <v>600000</v>
      </c>
    </row>
    <row r="53" spans="2:4" x14ac:dyDescent="0.25">
      <c r="B53" s="61" t="s">
        <v>592</v>
      </c>
      <c r="C53" s="52" t="s">
        <v>186</v>
      </c>
      <c r="D53" s="9"/>
    </row>
    <row r="54" spans="2:4" x14ac:dyDescent="0.25">
      <c r="B54" s="52" t="s">
        <v>655</v>
      </c>
      <c r="C54" s="52" t="s">
        <v>186</v>
      </c>
      <c r="D54" s="9"/>
    </row>
    <row r="55" spans="2:4" x14ac:dyDescent="0.25">
      <c r="B55" s="52" t="s">
        <v>498</v>
      </c>
      <c r="C55" s="52" t="s">
        <v>186</v>
      </c>
      <c r="D55" s="9"/>
    </row>
    <row r="56" spans="2:4" x14ac:dyDescent="0.25">
      <c r="B56" s="52" t="s">
        <v>499</v>
      </c>
      <c r="C56" s="52" t="s">
        <v>186</v>
      </c>
      <c r="D56" s="9"/>
    </row>
    <row r="57" spans="2:4" x14ac:dyDescent="0.25">
      <c r="B57" s="61" t="s">
        <v>1939</v>
      </c>
      <c r="C57" s="52" t="s">
        <v>186</v>
      </c>
      <c r="D57" s="9"/>
    </row>
    <row r="58" spans="2:4" x14ac:dyDescent="0.25">
      <c r="B58" s="61" t="s">
        <v>505</v>
      </c>
      <c r="C58" s="52" t="s">
        <v>186</v>
      </c>
      <c r="D58" s="9"/>
    </row>
    <row r="59" spans="2:4" x14ac:dyDescent="0.25">
      <c r="B59" s="61" t="s">
        <v>502</v>
      </c>
      <c r="C59" s="52" t="s">
        <v>186</v>
      </c>
      <c r="D59" s="9"/>
    </row>
    <row r="60" spans="2:4" x14ac:dyDescent="0.25">
      <c r="B60" s="61" t="s">
        <v>503</v>
      </c>
      <c r="C60" s="52" t="s">
        <v>186</v>
      </c>
      <c r="D60" s="9"/>
    </row>
    <row r="61" spans="2:4" x14ac:dyDescent="0.25">
      <c r="B61" s="72" t="s">
        <v>506</v>
      </c>
      <c r="C61" s="56" t="s">
        <v>186</v>
      </c>
      <c r="D61" s="49">
        <f>SUM(D51:D60)</f>
        <v>600000</v>
      </c>
    </row>
    <row r="62" spans="2:4" x14ac:dyDescent="0.25">
      <c r="B62" s="61" t="s">
        <v>483</v>
      </c>
      <c r="C62" s="55" t="s">
        <v>215</v>
      </c>
      <c r="D62" s="9"/>
    </row>
    <row r="63" spans="2:4" x14ac:dyDescent="0.25">
      <c r="B63" s="61" t="s">
        <v>484</v>
      </c>
      <c r="C63" s="55" t="s">
        <v>215</v>
      </c>
      <c r="D63" s="9"/>
    </row>
    <row r="64" spans="2:4" x14ac:dyDescent="0.25">
      <c r="B64" s="61" t="s">
        <v>485</v>
      </c>
      <c r="C64" s="55" t="s">
        <v>215</v>
      </c>
      <c r="D64" s="9"/>
    </row>
    <row r="65" spans="2:4" x14ac:dyDescent="0.25">
      <c r="B65" s="61" t="s">
        <v>486</v>
      </c>
      <c r="C65" s="55" t="s">
        <v>215</v>
      </c>
      <c r="D65" s="9"/>
    </row>
    <row r="66" spans="2:4" x14ac:dyDescent="0.25">
      <c r="B66" s="61" t="s">
        <v>487</v>
      </c>
      <c r="C66" s="55" t="s">
        <v>215</v>
      </c>
      <c r="D66" s="9"/>
    </row>
    <row r="67" spans="2:4" x14ac:dyDescent="0.25">
      <c r="B67" s="61" t="s">
        <v>488</v>
      </c>
      <c r="C67" s="55" t="s">
        <v>215</v>
      </c>
      <c r="D67" s="9"/>
    </row>
    <row r="68" spans="2:4" x14ac:dyDescent="0.25">
      <c r="B68" s="61" t="s">
        <v>489</v>
      </c>
      <c r="C68" s="55" t="s">
        <v>215</v>
      </c>
      <c r="D68" s="9"/>
    </row>
    <row r="69" spans="2:4" x14ac:dyDescent="0.25">
      <c r="B69" s="61" t="s">
        <v>490</v>
      </c>
      <c r="C69" s="55" t="s">
        <v>215</v>
      </c>
      <c r="D69" s="9"/>
    </row>
    <row r="70" spans="2:4" x14ac:dyDescent="0.25">
      <c r="B70" s="61" t="s">
        <v>491</v>
      </c>
      <c r="C70" s="55" t="s">
        <v>215</v>
      </c>
      <c r="D70" s="9"/>
    </row>
    <row r="71" spans="2:4" x14ac:dyDescent="0.25">
      <c r="B71" s="61" t="s">
        <v>492</v>
      </c>
      <c r="C71" s="55" t="s">
        <v>215</v>
      </c>
      <c r="D71" s="9"/>
    </row>
    <row r="72" spans="2:4" ht="25.5" x14ac:dyDescent="0.25">
      <c r="B72" s="92" t="s">
        <v>507</v>
      </c>
      <c r="C72" s="84" t="s">
        <v>215</v>
      </c>
      <c r="D72" s="9"/>
    </row>
    <row r="73" spans="2:4" x14ac:dyDescent="0.25">
      <c r="B73" s="61" t="s">
        <v>483</v>
      </c>
      <c r="C73" s="55" t="s">
        <v>217</v>
      </c>
      <c r="D73" s="9"/>
    </row>
    <row r="74" spans="2:4" x14ac:dyDescent="0.25">
      <c r="B74" s="61" t="s">
        <v>484</v>
      </c>
      <c r="C74" s="55" t="s">
        <v>217</v>
      </c>
      <c r="D74" s="9"/>
    </row>
    <row r="75" spans="2:4" x14ac:dyDescent="0.25">
      <c r="B75" s="61" t="s">
        <v>485</v>
      </c>
      <c r="C75" s="55" t="s">
        <v>217</v>
      </c>
      <c r="D75" s="9"/>
    </row>
    <row r="76" spans="2:4" x14ac:dyDescent="0.25">
      <c r="B76" s="61" t="s">
        <v>486</v>
      </c>
      <c r="C76" s="55" t="s">
        <v>217</v>
      </c>
      <c r="D76" s="9"/>
    </row>
    <row r="77" spans="2:4" x14ac:dyDescent="0.25">
      <c r="B77" s="61" t="s">
        <v>487</v>
      </c>
      <c r="C77" s="55" t="s">
        <v>217</v>
      </c>
      <c r="D77" s="9"/>
    </row>
    <row r="78" spans="2:4" x14ac:dyDescent="0.25">
      <c r="B78" s="61" t="s">
        <v>488</v>
      </c>
      <c r="C78" s="55" t="s">
        <v>217</v>
      </c>
      <c r="D78" s="9"/>
    </row>
    <row r="79" spans="2:4" x14ac:dyDescent="0.25">
      <c r="B79" s="61" t="s">
        <v>489</v>
      </c>
      <c r="C79" s="55" t="s">
        <v>217</v>
      </c>
      <c r="D79" s="9"/>
    </row>
    <row r="80" spans="2:4" x14ac:dyDescent="0.25">
      <c r="B80" s="61" t="s">
        <v>490</v>
      </c>
      <c r="C80" s="55" t="s">
        <v>217</v>
      </c>
      <c r="D80" s="9"/>
    </row>
    <row r="81" spans="2:4" x14ac:dyDescent="0.25">
      <c r="B81" s="61" t="s">
        <v>491</v>
      </c>
      <c r="C81" s="55" t="s">
        <v>217</v>
      </c>
      <c r="D81" s="9"/>
    </row>
    <row r="82" spans="2:4" x14ac:dyDescent="0.25">
      <c r="B82" s="61" t="s">
        <v>492</v>
      </c>
      <c r="C82" s="55" t="s">
        <v>217</v>
      </c>
      <c r="D82" s="9"/>
    </row>
    <row r="83" spans="2:4" ht="25.5" x14ac:dyDescent="0.25">
      <c r="B83" s="92" t="s">
        <v>508</v>
      </c>
      <c r="C83" s="84" t="s">
        <v>217</v>
      </c>
      <c r="D83" s="9"/>
    </row>
    <row r="84" spans="2:4" x14ac:dyDescent="0.25">
      <c r="B84" s="61" t="s">
        <v>483</v>
      </c>
      <c r="C84" s="55" t="s">
        <v>219</v>
      </c>
      <c r="D84" s="9"/>
    </row>
    <row r="85" spans="2:4" x14ac:dyDescent="0.25">
      <c r="B85" s="61" t="s">
        <v>484</v>
      </c>
      <c r="C85" s="55" t="s">
        <v>219</v>
      </c>
      <c r="D85" s="9"/>
    </row>
    <row r="86" spans="2:4" x14ac:dyDescent="0.25">
      <c r="B86" s="61" t="s">
        <v>485</v>
      </c>
      <c r="C86" s="55" t="s">
        <v>219</v>
      </c>
      <c r="D86" s="9"/>
    </row>
    <row r="87" spans="2:4" x14ac:dyDescent="0.25">
      <c r="B87" s="61" t="s">
        <v>486</v>
      </c>
      <c r="C87" s="55" t="s">
        <v>219</v>
      </c>
      <c r="D87" s="9"/>
    </row>
    <row r="88" spans="2:4" x14ac:dyDescent="0.25">
      <c r="B88" s="61" t="s">
        <v>487</v>
      </c>
      <c r="C88" s="55" t="s">
        <v>219</v>
      </c>
      <c r="D88" s="9"/>
    </row>
    <row r="89" spans="2:4" x14ac:dyDescent="0.25">
      <c r="B89" s="61" t="s">
        <v>488</v>
      </c>
      <c r="C89" s="55" t="s">
        <v>219</v>
      </c>
      <c r="D89" s="9"/>
    </row>
    <row r="90" spans="2:4" x14ac:dyDescent="0.25">
      <c r="B90" s="61" t="s">
        <v>489</v>
      </c>
      <c r="C90" s="55" t="s">
        <v>219</v>
      </c>
      <c r="D90" s="9"/>
    </row>
    <row r="91" spans="2:4" x14ac:dyDescent="0.25">
      <c r="B91" s="61" t="s">
        <v>490</v>
      </c>
      <c r="C91" s="55" t="s">
        <v>219</v>
      </c>
      <c r="D91" s="9"/>
    </row>
    <row r="92" spans="2:4" x14ac:dyDescent="0.25">
      <c r="B92" s="61" t="s">
        <v>491</v>
      </c>
      <c r="C92" s="55" t="s">
        <v>219</v>
      </c>
      <c r="D92" s="9"/>
    </row>
    <row r="93" spans="2:4" x14ac:dyDescent="0.25">
      <c r="B93" s="61" t="s">
        <v>492</v>
      </c>
      <c r="C93" s="55" t="s">
        <v>219</v>
      </c>
      <c r="D93" s="9"/>
    </row>
    <row r="94" spans="2:4" x14ac:dyDescent="0.25">
      <c r="B94" s="92" t="s">
        <v>509</v>
      </c>
      <c r="C94" s="84" t="s">
        <v>219</v>
      </c>
      <c r="D94" s="9"/>
    </row>
    <row r="95" spans="2:4" x14ac:dyDescent="0.25">
      <c r="B95" s="61" t="s">
        <v>494</v>
      </c>
      <c r="C95" s="52" t="s">
        <v>223</v>
      </c>
      <c r="D95" s="9"/>
    </row>
    <row r="96" spans="2:4" x14ac:dyDescent="0.25">
      <c r="B96" s="61" t="s">
        <v>495</v>
      </c>
      <c r="C96" s="55" t="s">
        <v>223</v>
      </c>
      <c r="D96" s="9"/>
    </row>
    <row r="97" spans="2:4" x14ac:dyDescent="0.25">
      <c r="B97" s="61" t="s">
        <v>496</v>
      </c>
      <c r="C97" s="52" t="s">
        <v>223</v>
      </c>
      <c r="D97" s="9"/>
    </row>
    <row r="98" spans="2:4" x14ac:dyDescent="0.25">
      <c r="B98" s="52" t="s">
        <v>497</v>
      </c>
      <c r="C98" s="55" t="s">
        <v>223</v>
      </c>
      <c r="D98" s="9"/>
    </row>
    <row r="99" spans="2:4" x14ac:dyDescent="0.25">
      <c r="B99" s="52" t="s">
        <v>498</v>
      </c>
      <c r="C99" s="52" t="s">
        <v>223</v>
      </c>
      <c r="D99" s="9"/>
    </row>
    <row r="100" spans="2:4" x14ac:dyDescent="0.25">
      <c r="B100" s="52" t="s">
        <v>499</v>
      </c>
      <c r="C100" s="55" t="s">
        <v>223</v>
      </c>
      <c r="D100" s="9"/>
    </row>
    <row r="101" spans="2:4" x14ac:dyDescent="0.25">
      <c r="B101" s="61" t="s">
        <v>500</v>
      </c>
      <c r="C101" s="52" t="s">
        <v>223</v>
      </c>
      <c r="D101" s="9"/>
    </row>
    <row r="102" spans="2:4" x14ac:dyDescent="0.25">
      <c r="B102" s="61" t="s">
        <v>505</v>
      </c>
      <c r="C102" s="55" t="s">
        <v>223</v>
      </c>
      <c r="D102" s="9"/>
    </row>
    <row r="103" spans="2:4" x14ac:dyDescent="0.25">
      <c r="B103" s="61" t="s">
        <v>502</v>
      </c>
      <c r="C103" s="52" t="s">
        <v>223</v>
      </c>
      <c r="D103" s="9"/>
    </row>
    <row r="104" spans="2:4" x14ac:dyDescent="0.25">
      <c r="B104" s="61" t="s">
        <v>503</v>
      </c>
      <c r="C104" s="55" t="s">
        <v>223</v>
      </c>
      <c r="D104" s="9"/>
    </row>
    <row r="105" spans="2:4" ht="25.5" x14ac:dyDescent="0.25">
      <c r="B105" s="92" t="s">
        <v>510</v>
      </c>
      <c r="C105" s="84" t="s">
        <v>223</v>
      </c>
      <c r="D105" s="9"/>
    </row>
    <row r="106" spans="2:4" x14ac:dyDescent="0.25">
      <c r="B106" s="61" t="s">
        <v>494</v>
      </c>
      <c r="C106" s="52" t="s">
        <v>712</v>
      </c>
      <c r="D106" s="9"/>
    </row>
    <row r="107" spans="2:4" x14ac:dyDescent="0.25">
      <c r="B107" s="61" t="s">
        <v>495</v>
      </c>
      <c r="C107" s="52" t="s">
        <v>712</v>
      </c>
      <c r="D107" s="9"/>
    </row>
    <row r="108" spans="2:4" x14ac:dyDescent="0.25">
      <c r="B108" s="61" t="s">
        <v>496</v>
      </c>
      <c r="C108" s="52" t="s">
        <v>712</v>
      </c>
      <c r="D108" s="9"/>
    </row>
    <row r="109" spans="2:4" x14ac:dyDescent="0.25">
      <c r="B109" s="52" t="s">
        <v>497</v>
      </c>
      <c r="C109" s="52" t="s">
        <v>712</v>
      </c>
      <c r="D109" s="9"/>
    </row>
    <row r="110" spans="2:4" x14ac:dyDescent="0.25">
      <c r="B110" s="52" t="s">
        <v>498</v>
      </c>
      <c r="C110" s="52" t="s">
        <v>712</v>
      </c>
      <c r="D110" s="9"/>
    </row>
    <row r="111" spans="2:4" x14ac:dyDescent="0.25">
      <c r="B111" s="52" t="s">
        <v>499</v>
      </c>
      <c r="C111" s="52" t="s">
        <v>712</v>
      </c>
      <c r="D111" s="9"/>
    </row>
    <row r="112" spans="2:4" x14ac:dyDescent="0.25">
      <c r="B112" s="61" t="s">
        <v>672</v>
      </c>
      <c r="C112" s="52" t="s">
        <v>712</v>
      </c>
      <c r="D112" s="173">
        <v>4000000</v>
      </c>
    </row>
    <row r="113" spans="2:4" x14ac:dyDescent="0.25">
      <c r="B113" s="61" t="s">
        <v>505</v>
      </c>
      <c r="C113" s="52" t="s">
        <v>712</v>
      </c>
      <c r="D113" s="9"/>
    </row>
    <row r="114" spans="2:4" x14ac:dyDescent="0.25">
      <c r="B114" s="61" t="s">
        <v>502</v>
      </c>
      <c r="C114" s="52" t="s">
        <v>712</v>
      </c>
      <c r="D114" s="9"/>
    </row>
    <row r="115" spans="2:4" x14ac:dyDescent="0.25">
      <c r="B115" s="61" t="s">
        <v>503</v>
      </c>
      <c r="C115" s="52" t="s">
        <v>712</v>
      </c>
      <c r="D115" s="9"/>
    </row>
    <row r="116" spans="2:4" x14ac:dyDescent="0.25">
      <c r="B116" s="72" t="s">
        <v>226</v>
      </c>
      <c r="C116" s="56" t="s">
        <v>712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opLeftCell="A25" zoomScaleNormal="100" workbookViewId="0">
      <selection activeCell="F40" sqref="F40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667</v>
      </c>
      <c r="B1" t="str">
        <f>'Kiemelt EI.'!B1</f>
        <v>melléklet a 2/2019. (II.27.) önkormányzati rendelethez</v>
      </c>
    </row>
    <row r="2" spans="1:4" ht="28.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591</v>
      </c>
      <c r="C3" s="185"/>
      <c r="D3" s="185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ht="15.75" x14ac:dyDescent="0.25">
      <c r="B7" s="103" t="s">
        <v>1944</v>
      </c>
      <c r="C7" s="74" t="s">
        <v>151</v>
      </c>
      <c r="D7" s="9">
        <f>'Fõkönyvi kivonat'!C276</f>
        <v>304500</v>
      </c>
    </row>
    <row r="8" spans="1:4" x14ac:dyDescent="0.25">
      <c r="B8" s="103" t="s">
        <v>648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304500</v>
      </c>
    </row>
    <row r="10" spans="1:4" x14ac:dyDescent="0.25">
      <c r="B10" s="64" t="s">
        <v>511</v>
      </c>
      <c r="C10" s="55" t="s">
        <v>155</v>
      </c>
      <c r="D10" s="9"/>
    </row>
    <row r="11" spans="1:4" x14ac:dyDescent="0.25">
      <c r="B11" s="64" t="s">
        <v>512</v>
      </c>
      <c r="C11" s="55" t="s">
        <v>155</v>
      </c>
      <c r="D11" s="9"/>
    </row>
    <row r="12" spans="1:4" x14ac:dyDescent="0.25">
      <c r="B12" s="64" t="s">
        <v>513</v>
      </c>
      <c r="C12" s="55" t="s">
        <v>155</v>
      </c>
      <c r="D12" s="9"/>
    </row>
    <row r="13" spans="1:4" x14ac:dyDescent="0.25">
      <c r="B13" s="64" t="s">
        <v>514</v>
      </c>
      <c r="C13" s="55" t="s">
        <v>155</v>
      </c>
      <c r="D13" s="9"/>
    </row>
    <row r="14" spans="1:4" x14ac:dyDescent="0.25">
      <c r="B14" s="61" t="s">
        <v>515</v>
      </c>
      <c r="C14" s="55" t="s">
        <v>155</v>
      </c>
      <c r="D14" s="9"/>
    </row>
    <row r="15" spans="1:4" x14ac:dyDescent="0.25">
      <c r="B15" s="61" t="s">
        <v>516</v>
      </c>
      <c r="C15" s="55" t="s">
        <v>155</v>
      </c>
      <c r="D15" s="9"/>
    </row>
    <row r="16" spans="1:4" x14ac:dyDescent="0.25">
      <c r="B16" s="72" t="s">
        <v>517</v>
      </c>
      <c r="C16" s="76" t="s">
        <v>155</v>
      </c>
      <c r="D16" s="49">
        <f>SUM(D10:D15)</f>
        <v>0</v>
      </c>
    </row>
    <row r="17" spans="2:4" x14ac:dyDescent="0.25">
      <c r="B17" s="64" t="s">
        <v>518</v>
      </c>
      <c r="C17" s="55" t="s">
        <v>157</v>
      </c>
      <c r="D17" s="9"/>
    </row>
    <row r="18" spans="2:4" x14ac:dyDescent="0.25">
      <c r="B18" s="95" t="s">
        <v>519</v>
      </c>
      <c r="C18" s="76" t="s">
        <v>157</v>
      </c>
      <c r="D18" s="49">
        <f>SUM(D17)</f>
        <v>0</v>
      </c>
    </row>
    <row r="19" spans="2:4" x14ac:dyDescent="0.25">
      <c r="B19" s="64" t="s">
        <v>520</v>
      </c>
      <c r="C19" s="55" t="s">
        <v>159</v>
      </c>
      <c r="D19" s="9"/>
    </row>
    <row r="20" spans="2:4" x14ac:dyDescent="0.25">
      <c r="B20" s="64" t="s">
        <v>521</v>
      </c>
      <c r="C20" s="55" t="s">
        <v>159</v>
      </c>
      <c r="D20" s="9"/>
    </row>
    <row r="21" spans="2:4" x14ac:dyDescent="0.25">
      <c r="B21" s="61" t="s">
        <v>522</v>
      </c>
      <c r="C21" s="55" t="s">
        <v>159</v>
      </c>
      <c r="D21" s="9"/>
    </row>
    <row r="22" spans="2:4" x14ac:dyDescent="0.25">
      <c r="B22" s="61" t="s">
        <v>523</v>
      </c>
      <c r="C22" s="55" t="s">
        <v>159</v>
      </c>
      <c r="D22" s="9"/>
    </row>
    <row r="23" spans="2:4" x14ac:dyDescent="0.25">
      <c r="B23" s="61" t="s">
        <v>524</v>
      </c>
      <c r="C23" s="55" t="s">
        <v>159</v>
      </c>
      <c r="D23" s="9"/>
    </row>
    <row r="24" spans="2:4" ht="30" x14ac:dyDescent="0.25">
      <c r="B24" s="62" t="s">
        <v>525</v>
      </c>
      <c r="C24" s="55" t="s">
        <v>159</v>
      </c>
      <c r="D24" s="9"/>
    </row>
    <row r="25" spans="2:4" x14ac:dyDescent="0.25">
      <c r="B25" s="92" t="s">
        <v>526</v>
      </c>
      <c r="C25" s="76" t="s">
        <v>159</v>
      </c>
      <c r="D25" s="49">
        <f>SUM(D19:D24)</f>
        <v>0</v>
      </c>
    </row>
    <row r="26" spans="2:4" x14ac:dyDescent="0.25">
      <c r="B26" s="64" t="s">
        <v>527</v>
      </c>
      <c r="C26" s="55" t="s">
        <v>161</v>
      </c>
      <c r="D26" s="9"/>
    </row>
    <row r="27" spans="2:4" x14ac:dyDescent="0.25">
      <c r="B27" s="64" t="s">
        <v>528</v>
      </c>
      <c r="C27" s="55" t="s">
        <v>161</v>
      </c>
      <c r="D27" s="9"/>
    </row>
    <row r="28" spans="2:4" x14ac:dyDescent="0.25">
      <c r="B28" s="92" t="s">
        <v>529</v>
      </c>
      <c r="C28" s="84" t="s">
        <v>161</v>
      </c>
      <c r="D28" s="9">
        <f>SUM(D26:D27)</f>
        <v>0</v>
      </c>
    </row>
    <row r="29" spans="2:4" x14ac:dyDescent="0.25">
      <c r="B29" s="64" t="s">
        <v>530</v>
      </c>
      <c r="C29" s="55" t="s">
        <v>163</v>
      </c>
      <c r="D29" s="9"/>
    </row>
    <row r="30" spans="2:4" x14ac:dyDescent="0.25">
      <c r="B30" s="64" t="s">
        <v>531</v>
      </c>
      <c r="C30" s="55" t="s">
        <v>163</v>
      </c>
      <c r="D30" s="9"/>
    </row>
    <row r="31" spans="2:4" x14ac:dyDescent="0.25">
      <c r="B31" s="61" t="s">
        <v>589</v>
      </c>
      <c r="C31" s="55" t="s">
        <v>163</v>
      </c>
      <c r="D31" s="9">
        <v>750000</v>
      </c>
    </row>
    <row r="32" spans="2:4" x14ac:dyDescent="0.25">
      <c r="B32" s="61" t="s">
        <v>590</v>
      </c>
      <c r="C32" s="55" t="s">
        <v>163</v>
      </c>
      <c r="D32" s="9">
        <v>260000</v>
      </c>
    </row>
    <row r="33" spans="2:4" x14ac:dyDescent="0.25">
      <c r="B33" s="61" t="s">
        <v>532</v>
      </c>
      <c r="C33" s="55" t="s">
        <v>163</v>
      </c>
      <c r="D33" s="9"/>
    </row>
    <row r="34" spans="2:4" x14ac:dyDescent="0.25">
      <c r="B34" s="61" t="s">
        <v>533</v>
      </c>
      <c r="C34" s="55" t="s">
        <v>163</v>
      </c>
      <c r="D34" s="9"/>
    </row>
    <row r="35" spans="2:4" x14ac:dyDescent="0.25">
      <c r="B35" s="61" t="s">
        <v>534</v>
      </c>
      <c r="C35" s="55" t="s">
        <v>163</v>
      </c>
      <c r="D35" s="9"/>
    </row>
    <row r="36" spans="2:4" x14ac:dyDescent="0.25">
      <c r="B36" s="61" t="s">
        <v>535</v>
      </c>
      <c r="C36" s="55" t="s">
        <v>163</v>
      </c>
      <c r="D36" s="9"/>
    </row>
    <row r="37" spans="2:4" x14ac:dyDescent="0.25">
      <c r="B37" s="61" t="s">
        <v>536</v>
      </c>
      <c r="C37" s="55" t="s">
        <v>163</v>
      </c>
      <c r="D37" s="9">
        <v>100000</v>
      </c>
    </row>
    <row r="38" spans="2:4" ht="17.25" customHeight="1" x14ac:dyDescent="0.25">
      <c r="B38" s="61" t="s">
        <v>537</v>
      </c>
      <c r="C38" s="55" t="s">
        <v>163</v>
      </c>
      <c r="D38" s="9"/>
    </row>
    <row r="39" spans="2:4" ht="31.5" x14ac:dyDescent="0.25">
      <c r="B39" s="61" t="s">
        <v>743</v>
      </c>
      <c r="C39" s="55" t="s">
        <v>163</v>
      </c>
      <c r="D39" s="9">
        <v>1000000</v>
      </c>
    </row>
    <row r="40" spans="2:4" ht="31.5" x14ac:dyDescent="0.25">
      <c r="B40" s="61" t="s">
        <v>744</v>
      </c>
      <c r="C40" s="55" t="s">
        <v>163</v>
      </c>
      <c r="D40" s="9">
        <f>900000+137000+180000</f>
        <v>1217000</v>
      </c>
    </row>
    <row r="41" spans="2:4" x14ac:dyDescent="0.25">
      <c r="B41" s="92" t="s">
        <v>538</v>
      </c>
      <c r="C41" s="76" t="s">
        <v>163</v>
      </c>
      <c r="D41" s="49">
        <f>SUM(D29:D40)</f>
        <v>3327000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3631500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668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6"/>
      <c r="D2" s="186"/>
    </row>
    <row r="3" spans="1:4" ht="23.25" customHeight="1" x14ac:dyDescent="0.25">
      <c r="B3" s="185" t="s">
        <v>602</v>
      </c>
      <c r="C3" s="183"/>
      <c r="D3" s="183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539</v>
      </c>
      <c r="C11" s="84" t="s">
        <v>593</v>
      </c>
      <c r="D11" s="9">
        <f>'Kiadások ÖNK'!D72</f>
        <v>7484473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540</v>
      </c>
      <c r="C16" s="84" t="s">
        <v>593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5"/>
  <sheetViews>
    <sheetView zoomScaleNormal="100" workbookViewId="0">
      <selection activeCell="D25" sqref="D2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669</v>
      </c>
      <c r="B1" t="str">
        <f>'Kiemelt EI.'!B1</f>
        <v>melléklet a 2/2019. (II.27.) önkormányzati rendelethez</v>
      </c>
    </row>
    <row r="2" spans="1:4" ht="21.7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604</v>
      </c>
      <c r="C3" s="183"/>
      <c r="D3" s="183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 t="s">
        <v>1934</v>
      </c>
      <c r="C6" s="44"/>
      <c r="D6" s="9">
        <v>1582705</v>
      </c>
    </row>
    <row r="7" spans="1:4" x14ac:dyDescent="0.25">
      <c r="B7" s="72" t="s">
        <v>22</v>
      </c>
      <c r="C7" s="84" t="s">
        <v>191</v>
      </c>
      <c r="D7" s="49">
        <f>SUM(D6)</f>
        <v>1582705</v>
      </c>
    </row>
    <row r="8" spans="1:4" x14ac:dyDescent="0.25">
      <c r="B8" s="61" t="s">
        <v>1945</v>
      </c>
      <c r="C8" s="84"/>
      <c r="D8" s="173">
        <v>6800970</v>
      </c>
    </row>
    <row r="9" spans="1:4" x14ac:dyDescent="0.25">
      <c r="B9" s="72" t="s">
        <v>541</v>
      </c>
      <c r="C9" s="84" t="s">
        <v>193</v>
      </c>
      <c r="D9" s="49">
        <v>6800970</v>
      </c>
    </row>
    <row r="10" spans="1:4" x14ac:dyDescent="0.25">
      <c r="B10" s="72"/>
      <c r="C10" s="84"/>
      <c r="D10" s="9"/>
    </row>
    <row r="11" spans="1:4" x14ac:dyDescent="0.25">
      <c r="B11" s="61" t="s">
        <v>1933</v>
      </c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/>
      <c r="C13" s="55"/>
      <c r="D13" s="9"/>
    </row>
    <row r="14" spans="1:4" x14ac:dyDescent="0.25">
      <c r="B14" s="52" t="s">
        <v>1946</v>
      </c>
      <c r="C14" s="55"/>
      <c r="D14" s="9">
        <v>5949946</v>
      </c>
    </row>
    <row r="15" spans="1:4" x14ac:dyDescent="0.25">
      <c r="B15" s="72" t="s">
        <v>24</v>
      </c>
      <c r="C15" s="84" t="s">
        <v>195</v>
      </c>
      <c r="D15" s="49">
        <f>SUM(D14:D14)</f>
        <v>5949946</v>
      </c>
    </row>
    <row r="16" spans="1:4" x14ac:dyDescent="0.25">
      <c r="B16" s="61"/>
      <c r="C16" s="55"/>
      <c r="D16" s="9"/>
    </row>
    <row r="17" spans="2:4" x14ac:dyDescent="0.25">
      <c r="B17" s="72" t="s">
        <v>196</v>
      </c>
      <c r="C17" s="84" t="s">
        <v>197</v>
      </c>
      <c r="D17" s="9"/>
    </row>
    <row r="18" spans="2:4" x14ac:dyDescent="0.25">
      <c r="B18" s="61"/>
      <c r="C18" s="55"/>
      <c r="D18" s="9"/>
    </row>
    <row r="19" spans="2:4" x14ac:dyDescent="0.25">
      <c r="B19" s="56" t="s">
        <v>198</v>
      </c>
      <c r="C19" s="84" t="s">
        <v>199</v>
      </c>
      <c r="D19" s="9"/>
    </row>
    <row r="20" spans="2:4" x14ac:dyDescent="0.25">
      <c r="B20" s="52"/>
      <c r="C20" s="55"/>
      <c r="D20" s="9"/>
    </row>
    <row r="21" spans="2:4" ht="18" customHeight="1" x14ac:dyDescent="0.25">
      <c r="B21" s="56" t="s">
        <v>25</v>
      </c>
      <c r="C21" s="84" t="s">
        <v>200</v>
      </c>
      <c r="D21" s="49">
        <v>680315</v>
      </c>
    </row>
    <row r="22" spans="2:4" ht="15.75" x14ac:dyDescent="0.25">
      <c r="B22" s="99" t="s">
        <v>201</v>
      </c>
      <c r="C22" s="97" t="s">
        <v>202</v>
      </c>
      <c r="D22" s="105">
        <f>D7+D9+D12+D15+D17+D19+D21</f>
        <v>15013936</v>
      </c>
    </row>
    <row r="23" spans="2:4" x14ac:dyDescent="0.25">
      <c r="B23" s="61"/>
      <c r="C23" s="84"/>
      <c r="D23" s="9"/>
    </row>
    <row r="24" spans="2:4" x14ac:dyDescent="0.25">
      <c r="B24" s="61" t="s">
        <v>1928</v>
      </c>
      <c r="C24" s="84"/>
      <c r="D24" s="9">
        <v>17000985</v>
      </c>
    </row>
    <row r="25" spans="2:4" x14ac:dyDescent="0.25">
      <c r="B25" s="52" t="s">
        <v>1929</v>
      </c>
      <c r="C25" s="55"/>
      <c r="D25" s="9">
        <v>500000</v>
      </c>
    </row>
    <row r="26" spans="2:4" x14ac:dyDescent="0.25">
      <c r="B26" s="52" t="s">
        <v>1932</v>
      </c>
      <c r="C26" s="55"/>
      <c r="D26" s="9">
        <v>500000</v>
      </c>
    </row>
    <row r="27" spans="2:4" x14ac:dyDescent="0.25">
      <c r="B27" s="52" t="s">
        <v>746</v>
      </c>
      <c r="C27" s="55"/>
      <c r="D27" s="9">
        <v>500000</v>
      </c>
    </row>
    <row r="28" spans="2:4" x14ac:dyDescent="0.25">
      <c r="B28" s="52" t="s">
        <v>1930</v>
      </c>
      <c r="C28" s="55"/>
      <c r="D28" s="9">
        <v>787400</v>
      </c>
    </row>
    <row r="29" spans="2:4" x14ac:dyDescent="0.25">
      <c r="B29" s="52" t="s">
        <v>1931</v>
      </c>
      <c r="C29" s="55"/>
      <c r="D29" s="9">
        <v>103000</v>
      </c>
    </row>
    <row r="30" spans="2:4" x14ac:dyDescent="0.25">
      <c r="B30" s="72" t="s">
        <v>605</v>
      </c>
      <c r="C30" s="84" t="s">
        <v>204</v>
      </c>
      <c r="D30" s="49">
        <f>SUM(D23:D29)</f>
        <v>19391385</v>
      </c>
    </row>
    <row r="31" spans="2:4" x14ac:dyDescent="0.25">
      <c r="B31" s="61"/>
      <c r="C31" s="55"/>
      <c r="D31" s="9"/>
    </row>
    <row r="32" spans="2:4" x14ac:dyDescent="0.25">
      <c r="B32" s="72" t="s">
        <v>205</v>
      </c>
      <c r="C32" s="84" t="s">
        <v>206</v>
      </c>
      <c r="D32" s="9"/>
    </row>
    <row r="33" spans="2:4" x14ac:dyDescent="0.25">
      <c r="B33" s="61"/>
      <c r="C33" s="55"/>
      <c r="D33" s="9"/>
    </row>
    <row r="34" spans="2:4" x14ac:dyDescent="0.25">
      <c r="B34" s="72" t="s">
        <v>207</v>
      </c>
      <c r="C34" s="84" t="s">
        <v>208</v>
      </c>
      <c r="D34" s="9">
        <v>18063</v>
      </c>
    </row>
    <row r="35" spans="2:4" x14ac:dyDescent="0.25">
      <c r="B35" s="72"/>
      <c r="C35" s="84"/>
      <c r="D35" s="9"/>
    </row>
    <row r="36" spans="2:4" x14ac:dyDescent="0.25">
      <c r="B36" s="72" t="s">
        <v>26</v>
      </c>
      <c r="C36" s="84" t="s">
        <v>209</v>
      </c>
      <c r="D36" s="49">
        <v>1190551</v>
      </c>
    </row>
    <row r="37" spans="2:4" ht="15.75" x14ac:dyDescent="0.25">
      <c r="B37" s="99" t="s">
        <v>210</v>
      </c>
      <c r="C37" s="97" t="s">
        <v>211</v>
      </c>
      <c r="D37" s="105">
        <f>D30+D32+D34+D36</f>
        <v>20599999</v>
      </c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  <row r="44" spans="2:4" x14ac:dyDescent="0.25">
      <c r="B44" s="36"/>
      <c r="C44" s="36"/>
      <c r="D44" s="112"/>
    </row>
    <row r="45" spans="2:4" x14ac:dyDescent="0.25">
      <c r="B45" s="36"/>
      <c r="C45" s="36"/>
      <c r="D45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3" sqref="D1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670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3"/>
      <c r="D2" s="183"/>
    </row>
    <row r="3" spans="1:4" ht="26.25" customHeight="1" x14ac:dyDescent="0.25">
      <c r="B3" s="185" t="s">
        <v>608</v>
      </c>
      <c r="C3" s="183"/>
      <c r="D3" s="183"/>
    </row>
    <row r="5" spans="1:4" ht="25.5" x14ac:dyDescent="0.25">
      <c r="B5" s="39" t="s">
        <v>10</v>
      </c>
      <c r="C5" s="44" t="s">
        <v>66</v>
      </c>
      <c r="D5" s="91" t="s">
        <v>452</v>
      </c>
    </row>
    <row r="6" spans="1:4" x14ac:dyDescent="0.25">
      <c r="B6" s="52" t="s">
        <v>542</v>
      </c>
      <c r="C6" s="52" t="s">
        <v>315</v>
      </c>
      <c r="D6" s="9"/>
    </row>
    <row r="7" spans="1:4" x14ac:dyDescent="0.25">
      <c r="B7" s="52" t="s">
        <v>543</v>
      </c>
      <c r="C7" s="52" t="s">
        <v>315</v>
      </c>
      <c r="D7" s="8"/>
    </row>
    <row r="8" spans="1:4" x14ac:dyDescent="0.25">
      <c r="B8" s="52" t="s">
        <v>544</v>
      </c>
      <c r="C8" s="52" t="s">
        <v>315</v>
      </c>
      <c r="D8" s="9">
        <v>4140000</v>
      </c>
    </row>
    <row r="9" spans="1:4" x14ac:dyDescent="0.25">
      <c r="B9" s="52" t="s">
        <v>545</v>
      </c>
      <c r="C9" s="52" t="s">
        <v>315</v>
      </c>
      <c r="D9" s="9"/>
    </row>
    <row r="10" spans="1:4" x14ac:dyDescent="0.25">
      <c r="B10" s="56" t="s">
        <v>314</v>
      </c>
      <c r="C10" s="84" t="s">
        <v>315</v>
      </c>
      <c r="D10" s="49">
        <f>SUM(D6:D9)</f>
        <v>4140000</v>
      </c>
    </row>
    <row r="11" spans="1:4" x14ac:dyDescent="0.25">
      <c r="B11" s="56" t="s">
        <v>316</v>
      </c>
      <c r="C11" s="55" t="s">
        <v>317</v>
      </c>
      <c r="D11" s="49">
        <f>SUM(D12:D13)</f>
        <v>22835000</v>
      </c>
    </row>
    <row r="12" spans="1:4" ht="27" x14ac:dyDescent="0.25">
      <c r="B12" s="100" t="s">
        <v>546</v>
      </c>
      <c r="C12" s="100" t="s">
        <v>317</v>
      </c>
      <c r="D12" s="9">
        <v>22835000</v>
      </c>
    </row>
    <row r="13" spans="1:4" ht="27" x14ac:dyDescent="0.25">
      <c r="B13" s="100" t="s">
        <v>547</v>
      </c>
      <c r="C13" s="100" t="s">
        <v>317</v>
      </c>
      <c r="D13" s="8"/>
    </row>
    <row r="14" spans="1:4" x14ac:dyDescent="0.25">
      <c r="B14" s="56" t="s">
        <v>322</v>
      </c>
      <c r="C14" s="55" t="s">
        <v>323</v>
      </c>
      <c r="D14" s="49">
        <f>SUM(D15:D18)</f>
        <v>1520301</v>
      </c>
    </row>
    <row r="15" spans="1:4" ht="27" x14ac:dyDescent="0.25">
      <c r="B15" s="100" t="s">
        <v>548</v>
      </c>
      <c r="C15" s="100" t="s">
        <v>323</v>
      </c>
      <c r="D15" s="8"/>
    </row>
    <row r="16" spans="1:4" ht="27" x14ac:dyDescent="0.25">
      <c r="B16" s="100" t="s">
        <v>549</v>
      </c>
      <c r="C16" s="100" t="s">
        <v>323</v>
      </c>
      <c r="D16" s="9">
        <f>'Önkorm bevételek'!C41</f>
        <v>1520301</v>
      </c>
    </row>
    <row r="17" spans="2:4" x14ac:dyDescent="0.25">
      <c r="B17" s="100" t="s">
        <v>550</v>
      </c>
      <c r="C17" s="100" t="s">
        <v>323</v>
      </c>
      <c r="D17" s="8"/>
    </row>
    <row r="18" spans="2:4" x14ac:dyDescent="0.25">
      <c r="B18" s="100" t="s">
        <v>551</v>
      </c>
      <c r="C18" s="100" t="s">
        <v>323</v>
      </c>
      <c r="D18" s="8"/>
    </row>
    <row r="19" spans="2:4" x14ac:dyDescent="0.25">
      <c r="B19" s="56" t="s">
        <v>552</v>
      </c>
      <c r="C19" s="55" t="s">
        <v>325</v>
      </c>
      <c r="D19" s="49">
        <f>SUM(D20:D21)</f>
        <v>0</v>
      </c>
    </row>
    <row r="20" spans="2:4" x14ac:dyDescent="0.25">
      <c r="B20" s="100" t="s">
        <v>553</v>
      </c>
      <c r="C20" s="100" t="s">
        <v>325</v>
      </c>
      <c r="D20" s="9"/>
    </row>
    <row r="21" spans="2:4" x14ac:dyDescent="0.25">
      <c r="B21" s="100" t="s">
        <v>554</v>
      </c>
      <c r="C21" s="100" t="s">
        <v>325</v>
      </c>
      <c r="D21" s="9"/>
    </row>
    <row r="22" spans="2:4" x14ac:dyDescent="0.25">
      <c r="B22" s="56" t="s">
        <v>326</v>
      </c>
      <c r="C22" s="84" t="s">
        <v>327</v>
      </c>
      <c r="D22" s="49">
        <f>D11+D14+D19</f>
        <v>24355301</v>
      </c>
    </row>
    <row r="23" spans="2:4" x14ac:dyDescent="0.25">
      <c r="B23" s="52" t="s">
        <v>555</v>
      </c>
      <c r="C23" s="52" t="s">
        <v>329</v>
      </c>
      <c r="D23" s="8"/>
    </row>
    <row r="24" spans="2:4" x14ac:dyDescent="0.25">
      <c r="B24" s="52" t="s">
        <v>556</v>
      </c>
      <c r="C24" s="52" t="s">
        <v>329</v>
      </c>
      <c r="D24" s="9"/>
    </row>
    <row r="25" spans="2:4" x14ac:dyDescent="0.25">
      <c r="B25" s="52" t="s">
        <v>557</v>
      </c>
      <c r="C25" s="52" t="s">
        <v>329</v>
      </c>
      <c r="D25" s="8"/>
    </row>
    <row r="26" spans="2:4" x14ac:dyDescent="0.25">
      <c r="B26" s="52" t="s">
        <v>558</v>
      </c>
      <c r="C26" s="52" t="s">
        <v>329</v>
      </c>
      <c r="D26" s="8"/>
    </row>
    <row r="27" spans="2:4" x14ac:dyDescent="0.25">
      <c r="B27" s="52" t="s">
        <v>559</v>
      </c>
      <c r="C27" s="52" t="s">
        <v>329</v>
      </c>
      <c r="D27" s="8"/>
    </row>
    <row r="28" spans="2:4" x14ac:dyDescent="0.25">
      <c r="B28" s="52" t="s">
        <v>560</v>
      </c>
      <c r="C28" s="52" t="s">
        <v>329</v>
      </c>
      <c r="D28" s="8"/>
    </row>
    <row r="29" spans="2:4" x14ac:dyDescent="0.25">
      <c r="B29" s="52" t="s">
        <v>561</v>
      </c>
      <c r="C29" s="52" t="s">
        <v>329</v>
      </c>
      <c r="D29" s="8"/>
    </row>
    <row r="30" spans="2:4" x14ac:dyDescent="0.25">
      <c r="B30" s="52" t="s">
        <v>562</v>
      </c>
      <c r="C30" s="52" t="s">
        <v>329</v>
      </c>
      <c r="D30" s="8"/>
    </row>
    <row r="31" spans="2:4" ht="45" x14ac:dyDescent="0.25">
      <c r="B31" s="52" t="s">
        <v>563</v>
      </c>
      <c r="C31" s="52" t="s">
        <v>329</v>
      </c>
      <c r="D31" s="9"/>
    </row>
    <row r="32" spans="2:4" x14ac:dyDescent="0.25">
      <c r="B32" s="52" t="s">
        <v>564</v>
      </c>
      <c r="C32" s="52" t="s">
        <v>329</v>
      </c>
      <c r="D32" s="9">
        <f>'Önkorm bevételek'!C40</f>
        <v>161378</v>
      </c>
    </row>
    <row r="33" spans="2:4" x14ac:dyDescent="0.25">
      <c r="B33" s="52" t="s">
        <v>656</v>
      </c>
      <c r="C33" s="52" t="s">
        <v>329</v>
      </c>
      <c r="D33" s="9">
        <f>'Önkorm bevételek'!C39</f>
        <v>11600</v>
      </c>
    </row>
    <row r="34" spans="2:4" x14ac:dyDescent="0.25">
      <c r="B34" s="56" t="s">
        <v>328</v>
      </c>
      <c r="C34" s="84" t="s">
        <v>329</v>
      </c>
      <c r="D34" s="49">
        <f>SUM(D23:D33)</f>
        <v>172978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tabSelected="1" zoomScaleNormal="100" workbookViewId="0">
      <selection activeCell="G42" sqref="G42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671</v>
      </c>
      <c r="B1" t="str">
        <f>'Kiemelt EI.'!B1</f>
        <v>melléklet a 2/2019. (II.27.) önkormányzati rendelethez</v>
      </c>
    </row>
    <row r="2" spans="1:3" ht="25.5" customHeight="1" x14ac:dyDescent="0.25">
      <c r="B2" s="187" t="str">
        <f>'Kiadások ÖNK'!B2:G2</f>
        <v>Az önkormányzat 2019. évi költségvetése</v>
      </c>
      <c r="C2" s="188"/>
    </row>
    <row r="3" spans="1:3" ht="23.25" customHeight="1" x14ac:dyDescent="0.25">
      <c r="B3" s="185" t="s">
        <v>565</v>
      </c>
      <c r="C3" s="189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566</v>
      </c>
      <c r="C6" s="114" t="s">
        <v>657</v>
      </c>
    </row>
    <row r="7" spans="1:3" ht="15" customHeight="1" x14ac:dyDescent="0.25">
      <c r="B7" s="102" t="s">
        <v>567</v>
      </c>
      <c r="C7" s="115"/>
    </row>
    <row r="8" spans="1:3" ht="15" customHeight="1" x14ac:dyDescent="0.25">
      <c r="B8" s="102" t="s">
        <v>568</v>
      </c>
      <c r="C8" s="115"/>
    </row>
    <row r="9" spans="1:3" ht="15" customHeight="1" x14ac:dyDescent="0.25">
      <c r="B9" s="102" t="s">
        <v>569</v>
      </c>
      <c r="C9" s="115"/>
    </row>
    <row r="10" spans="1:3" ht="15" customHeight="1" x14ac:dyDescent="0.25">
      <c r="B10" s="102" t="s">
        <v>570</v>
      </c>
      <c r="C10" s="115"/>
    </row>
    <row r="11" spans="1:3" ht="15" customHeight="1" x14ac:dyDescent="0.25">
      <c r="B11" s="101" t="s">
        <v>571</v>
      </c>
      <c r="C11" s="116">
        <f>SUM(C7:C10)</f>
        <v>0</v>
      </c>
    </row>
    <row r="12" spans="1:3" ht="15" customHeight="1" x14ac:dyDescent="0.25">
      <c r="B12" s="102" t="s">
        <v>572</v>
      </c>
      <c r="C12" s="115"/>
    </row>
    <row r="13" spans="1:3" ht="27" customHeight="1" x14ac:dyDescent="0.25">
      <c r="B13" s="102" t="s">
        <v>573</v>
      </c>
      <c r="C13" s="115"/>
    </row>
    <row r="14" spans="1:3" ht="15" customHeight="1" x14ac:dyDescent="0.25">
      <c r="B14" s="102" t="s">
        <v>574</v>
      </c>
      <c r="C14" s="115"/>
    </row>
    <row r="15" spans="1:3" ht="15" customHeight="1" x14ac:dyDescent="0.25">
      <c r="B15" s="102" t="s">
        <v>575</v>
      </c>
      <c r="C15" s="115">
        <v>2</v>
      </c>
    </row>
    <row r="16" spans="1:3" ht="15" customHeight="1" x14ac:dyDescent="0.25">
      <c r="B16" s="102" t="s">
        <v>576</v>
      </c>
      <c r="C16" s="115">
        <v>1</v>
      </c>
    </row>
    <row r="17" spans="2:3" ht="15" customHeight="1" x14ac:dyDescent="0.25">
      <c r="B17" s="102" t="s">
        <v>577</v>
      </c>
      <c r="C17" s="115">
        <v>1</v>
      </c>
    </row>
    <row r="18" spans="2:3" ht="15" customHeight="1" x14ac:dyDescent="0.25">
      <c r="B18" s="102" t="s">
        <v>578</v>
      </c>
      <c r="C18" s="115"/>
    </row>
    <row r="19" spans="2:3" ht="15" customHeight="1" x14ac:dyDescent="0.25">
      <c r="B19" s="101" t="s">
        <v>579</v>
      </c>
      <c r="C19" s="116">
        <f>SUM(C12:C18)</f>
        <v>4</v>
      </c>
    </row>
    <row r="20" spans="2:3" ht="13.5" customHeight="1" x14ac:dyDescent="0.25">
      <c r="B20" s="102" t="s">
        <v>658</v>
      </c>
      <c r="C20" s="115"/>
    </row>
    <row r="21" spans="2:3" ht="15" customHeight="1" x14ac:dyDescent="0.25">
      <c r="B21" s="102" t="s">
        <v>580</v>
      </c>
      <c r="C21" s="115"/>
    </row>
    <row r="22" spans="2:3" ht="15" customHeight="1" x14ac:dyDescent="0.25">
      <c r="B22" s="102" t="s">
        <v>581</v>
      </c>
      <c r="C22" s="115"/>
    </row>
    <row r="23" spans="2:3" ht="15" customHeight="1" x14ac:dyDescent="0.25">
      <c r="B23" s="101" t="s">
        <v>582</v>
      </c>
      <c r="C23" s="116">
        <f>SUM(C20:C22)</f>
        <v>0</v>
      </c>
    </row>
    <row r="24" spans="2:3" ht="15" customHeight="1" x14ac:dyDescent="0.25">
      <c r="B24" s="102" t="s">
        <v>583</v>
      </c>
      <c r="C24" s="115">
        <v>1</v>
      </c>
    </row>
    <row r="25" spans="2:3" ht="29.45" customHeight="1" x14ac:dyDescent="0.25">
      <c r="B25" s="102" t="s">
        <v>584</v>
      </c>
      <c r="C25" s="115">
        <v>3</v>
      </c>
    </row>
    <row r="26" spans="2:3" ht="30" customHeight="1" x14ac:dyDescent="0.25">
      <c r="B26" s="102" t="s">
        <v>585</v>
      </c>
      <c r="C26" s="115">
        <v>1</v>
      </c>
    </row>
    <row r="27" spans="2:3" ht="20.25" customHeight="1" x14ac:dyDescent="0.25">
      <c r="B27" s="101" t="s">
        <v>586</v>
      </c>
      <c r="C27" s="116">
        <f>SUM(C24:C26)</f>
        <v>5</v>
      </c>
    </row>
    <row r="28" spans="2:3" ht="37.5" customHeight="1" x14ac:dyDescent="0.25">
      <c r="B28" s="101" t="s">
        <v>587</v>
      </c>
      <c r="C28" s="117">
        <f>C11+C19+C23+C27</f>
        <v>9</v>
      </c>
    </row>
    <row r="29" spans="2:3" x14ac:dyDescent="0.25">
      <c r="B29" s="190"/>
      <c r="C29" s="191"/>
    </row>
    <row r="30" spans="2:3" x14ac:dyDescent="0.25">
      <c r="B30" s="192"/>
      <c r="C30" s="191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13" sqref="G13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745</v>
      </c>
      <c r="B1" t="str">
        <f>'Kiemelt EI.'!B1</f>
        <v>melléklet a 2/2019. (II.27.) önkormányzati rendelethez</v>
      </c>
    </row>
    <row r="2" spans="1:7" ht="30" customHeight="1" x14ac:dyDescent="0.25">
      <c r="B2" s="182" t="str">
        <f>'Kiemelt EI.'!B2:C2</f>
        <v>Az önkormányzat 2019. évi költségvetése</v>
      </c>
      <c r="C2" s="186"/>
      <c r="D2" s="186"/>
      <c r="E2" s="186"/>
      <c r="F2" s="186"/>
      <c r="G2" s="186"/>
    </row>
    <row r="3" spans="1:7" ht="43.5" customHeight="1" x14ac:dyDescent="0.25">
      <c r="B3" s="185" t="s">
        <v>713</v>
      </c>
      <c r="C3" s="185"/>
      <c r="D3" s="185"/>
      <c r="E3" s="185"/>
      <c r="F3" s="185"/>
      <c r="G3" s="185"/>
    </row>
    <row r="5" spans="1:7" ht="26.25" hidden="1" x14ac:dyDescent="0.25">
      <c r="B5" s="130" t="s">
        <v>714</v>
      </c>
    </row>
    <row r="6" spans="1:7" ht="26.25" hidden="1" x14ac:dyDescent="0.25">
      <c r="B6" s="131" t="s">
        <v>715</v>
      </c>
    </row>
    <row r="7" spans="1:7" hidden="1" x14ac:dyDescent="0.25">
      <c r="B7" s="131" t="s">
        <v>716</v>
      </c>
    </row>
    <row r="8" spans="1:7" hidden="1" x14ac:dyDescent="0.25">
      <c r="B8" s="132" t="s">
        <v>717</v>
      </c>
    </row>
    <row r="10" spans="1:7" ht="15.75" x14ac:dyDescent="0.25">
      <c r="B10" s="133"/>
    </row>
    <row r="11" spans="1:7" x14ac:dyDescent="0.25">
      <c r="B11" s="36" t="s">
        <v>741</v>
      </c>
    </row>
    <row r="12" spans="1:7" ht="78.75" customHeight="1" x14ac:dyDescent="0.3">
      <c r="B12" s="43" t="s">
        <v>65</v>
      </c>
      <c r="C12" s="44" t="s">
        <v>66</v>
      </c>
      <c r="D12" s="98" t="s">
        <v>735</v>
      </c>
      <c r="E12" s="98" t="s">
        <v>736</v>
      </c>
      <c r="F12" s="98" t="s">
        <v>737</v>
      </c>
      <c r="G12" s="98" t="s">
        <v>1937</v>
      </c>
    </row>
    <row r="13" spans="1:7" x14ac:dyDescent="0.25">
      <c r="B13" s="65" t="s">
        <v>400</v>
      </c>
      <c r="C13" s="52" t="s">
        <v>401</v>
      </c>
      <c r="D13" s="37"/>
      <c r="E13" s="37"/>
      <c r="F13" s="134"/>
      <c r="G13" s="134"/>
    </row>
    <row r="14" spans="1:7" x14ac:dyDescent="0.25">
      <c r="B14" s="100" t="s">
        <v>724</v>
      </c>
      <c r="C14" s="100" t="s">
        <v>401</v>
      </c>
      <c r="D14" s="37"/>
      <c r="E14" s="37"/>
      <c r="F14" s="37"/>
      <c r="G14" s="37"/>
    </row>
    <row r="15" spans="1:7" x14ac:dyDescent="0.25">
      <c r="B15" s="64" t="s">
        <v>402</v>
      </c>
      <c r="C15" s="52" t="s">
        <v>403</v>
      </c>
      <c r="D15" s="37"/>
      <c r="E15" s="37"/>
      <c r="F15" s="37"/>
      <c r="G15" s="37"/>
    </row>
    <row r="16" spans="1:7" x14ac:dyDescent="0.25">
      <c r="B16" s="65" t="s">
        <v>725</v>
      </c>
      <c r="C16" s="52" t="s">
        <v>405</v>
      </c>
      <c r="D16" s="37"/>
      <c r="E16" s="37"/>
      <c r="F16" s="37"/>
      <c r="G16" s="37"/>
    </row>
    <row r="17" spans="2:7" x14ac:dyDescent="0.25">
      <c r="B17" s="100" t="s">
        <v>724</v>
      </c>
      <c r="C17" s="100" t="s">
        <v>405</v>
      </c>
      <c r="D17" s="37"/>
      <c r="E17" s="37"/>
      <c r="F17" s="37"/>
      <c r="G17" s="37"/>
    </row>
    <row r="18" spans="2:7" x14ac:dyDescent="0.25">
      <c r="B18" s="92" t="s">
        <v>406</v>
      </c>
      <c r="C18" s="56" t="s">
        <v>407</v>
      </c>
      <c r="D18" s="37"/>
      <c r="E18" s="37"/>
      <c r="F18" s="37"/>
      <c r="G18" s="37"/>
    </row>
    <row r="19" spans="2:7" x14ac:dyDescent="0.25">
      <c r="B19" s="64" t="s">
        <v>726</v>
      </c>
      <c r="C19" s="52" t="s">
        <v>409</v>
      </c>
      <c r="D19" s="37"/>
      <c r="E19" s="37"/>
      <c r="F19" s="37"/>
      <c r="G19" s="37"/>
    </row>
    <row r="20" spans="2:7" x14ac:dyDescent="0.25">
      <c r="B20" s="100" t="s">
        <v>727</v>
      </c>
      <c r="C20" s="100" t="s">
        <v>409</v>
      </c>
      <c r="D20" s="37"/>
      <c r="E20" s="37"/>
      <c r="F20" s="37"/>
      <c r="G20" s="37"/>
    </row>
    <row r="21" spans="2:7" x14ac:dyDescent="0.25">
      <c r="B21" s="65" t="s">
        <v>410</v>
      </c>
      <c r="C21" s="52" t="s">
        <v>411</v>
      </c>
      <c r="D21" s="37"/>
      <c r="E21" s="37"/>
      <c r="F21" s="37"/>
      <c r="G21" s="37"/>
    </row>
    <row r="22" spans="2:7" x14ac:dyDescent="0.25">
      <c r="B22" s="61" t="s">
        <v>728</v>
      </c>
      <c r="C22" s="52" t="s">
        <v>413</v>
      </c>
      <c r="D22" s="8"/>
      <c r="E22" s="8"/>
      <c r="F22" s="8"/>
      <c r="G22" s="8"/>
    </row>
    <row r="23" spans="2:7" x14ac:dyDescent="0.25">
      <c r="B23" s="100" t="s">
        <v>729</v>
      </c>
      <c r="C23" s="100" t="s">
        <v>413</v>
      </c>
      <c r="D23" s="8"/>
      <c r="E23" s="8"/>
      <c r="F23" s="8"/>
      <c r="G23" s="8"/>
    </row>
    <row r="24" spans="2:7" x14ac:dyDescent="0.25">
      <c r="B24" s="65" t="s">
        <v>414</v>
      </c>
      <c r="C24" s="52" t="s">
        <v>415</v>
      </c>
      <c r="D24" s="8"/>
      <c r="E24" s="8"/>
      <c r="F24" s="8"/>
      <c r="G24" s="8"/>
    </row>
    <row r="25" spans="2:7" x14ac:dyDescent="0.25">
      <c r="B25" s="135" t="s">
        <v>416</v>
      </c>
      <c r="C25" s="56" t="s">
        <v>417</v>
      </c>
      <c r="D25" s="8"/>
      <c r="E25" s="8"/>
      <c r="F25" s="8"/>
      <c r="G25" s="8"/>
    </row>
    <row r="26" spans="2:7" x14ac:dyDescent="0.25">
      <c r="B26" s="64" t="s">
        <v>438</v>
      </c>
      <c r="C26" s="52" t="s">
        <v>439</v>
      </c>
      <c r="D26" s="8"/>
      <c r="E26" s="8"/>
      <c r="F26" s="8"/>
      <c r="G26" s="8"/>
    </row>
    <row r="27" spans="2:7" x14ac:dyDescent="0.25">
      <c r="B27" s="61" t="s">
        <v>440</v>
      </c>
      <c r="C27" s="52" t="s">
        <v>441</v>
      </c>
      <c r="D27" s="8"/>
      <c r="E27" s="8"/>
      <c r="F27" s="8"/>
      <c r="G27" s="8"/>
    </row>
    <row r="28" spans="2:7" x14ac:dyDescent="0.25">
      <c r="B28" s="65" t="s">
        <v>442</v>
      </c>
      <c r="C28" s="52" t="s">
        <v>443</v>
      </c>
      <c r="D28" s="8"/>
      <c r="E28" s="8"/>
      <c r="F28" s="8"/>
      <c r="G28" s="8"/>
    </row>
    <row r="29" spans="2:7" x14ac:dyDescent="0.25">
      <c r="B29" s="65" t="s">
        <v>444</v>
      </c>
      <c r="C29" s="52" t="s">
        <v>445</v>
      </c>
      <c r="D29" s="8"/>
      <c r="E29" s="8"/>
      <c r="F29" s="8"/>
      <c r="G29" s="8"/>
    </row>
    <row r="30" spans="2:7" x14ac:dyDescent="0.25">
      <c r="B30" s="100" t="s">
        <v>730</v>
      </c>
      <c r="C30" s="100" t="s">
        <v>445</v>
      </c>
      <c r="D30" s="8"/>
      <c r="E30" s="8"/>
      <c r="F30" s="8"/>
      <c r="G30" s="8"/>
    </row>
    <row r="31" spans="2:7" x14ac:dyDescent="0.25">
      <c r="B31" s="100" t="s">
        <v>731</v>
      </c>
      <c r="C31" s="100" t="s">
        <v>445</v>
      </c>
      <c r="D31" s="8"/>
      <c r="E31" s="8"/>
      <c r="F31" s="8"/>
      <c r="G31" s="8"/>
    </row>
    <row r="32" spans="2:7" x14ac:dyDescent="0.25">
      <c r="B32" s="136" t="s">
        <v>732</v>
      </c>
      <c r="C32" s="136" t="s">
        <v>445</v>
      </c>
      <c r="D32" s="8"/>
      <c r="E32" s="8"/>
      <c r="F32" s="8"/>
      <c r="G32" s="8"/>
    </row>
    <row r="33" spans="2:7" x14ac:dyDescent="0.25">
      <c r="B33" s="137" t="s">
        <v>446</v>
      </c>
      <c r="C33" s="59" t="s">
        <v>447</v>
      </c>
      <c r="D33" s="8"/>
      <c r="E33" s="8"/>
      <c r="F33" s="8"/>
      <c r="G33" s="8"/>
    </row>
    <row r="34" spans="2:7" x14ac:dyDescent="0.25">
      <c r="B34" s="138"/>
      <c r="C34" s="139"/>
      <c r="D34" s="3"/>
      <c r="E34" s="3"/>
      <c r="F34" s="3"/>
      <c r="G34" s="3"/>
    </row>
    <row r="35" spans="2:7" x14ac:dyDescent="0.25">
      <c r="B35" s="138"/>
      <c r="C35" s="139"/>
      <c r="D35" s="3"/>
      <c r="E35" s="3"/>
      <c r="F35" s="3"/>
      <c r="G35" s="3"/>
    </row>
    <row r="36" spans="2:7" x14ac:dyDescent="0.25">
      <c r="B36" s="138"/>
      <c r="C36" s="139"/>
    </row>
    <row r="37" spans="2:7" ht="25.5" x14ac:dyDescent="0.3">
      <c r="B37" s="43" t="s">
        <v>65</v>
      </c>
      <c r="C37" s="44" t="s">
        <v>66</v>
      </c>
      <c r="D37" s="98" t="s">
        <v>738</v>
      </c>
      <c r="E37" s="98" t="s">
        <v>739</v>
      </c>
      <c r="F37" s="98" t="s">
        <v>740</v>
      </c>
      <c r="G37" s="98" t="s">
        <v>1935</v>
      </c>
    </row>
    <row r="38" spans="2:7" ht="15.75" x14ac:dyDescent="0.25">
      <c r="B38" s="140" t="s">
        <v>733</v>
      </c>
      <c r="C38" s="59"/>
      <c r="D38" s="8"/>
      <c r="E38" s="8"/>
      <c r="F38" s="8"/>
      <c r="G38" s="8"/>
    </row>
    <row r="39" spans="2:7" ht="15.75" x14ac:dyDescent="0.25">
      <c r="B39" s="141" t="s">
        <v>718</v>
      </c>
      <c r="C39" s="59"/>
      <c r="D39" s="9">
        <f>'Helyi adók'!D10+'Helyi adók'!D22</f>
        <v>28495301</v>
      </c>
      <c r="E39" s="9">
        <v>25000000</v>
      </c>
      <c r="F39" s="9">
        <v>25000000</v>
      </c>
      <c r="G39" s="9">
        <v>25000000</v>
      </c>
    </row>
    <row r="40" spans="2:7" ht="31.5" x14ac:dyDescent="0.25">
      <c r="B40" s="141" t="s">
        <v>719</v>
      </c>
      <c r="C40" s="59"/>
      <c r="D40" s="8"/>
      <c r="E40" s="8"/>
      <c r="F40" s="8"/>
      <c r="G40" s="8"/>
    </row>
    <row r="41" spans="2:7" ht="15.75" x14ac:dyDescent="0.25">
      <c r="B41" s="141" t="s">
        <v>720</v>
      </c>
      <c r="C41" s="59"/>
      <c r="D41" s="8"/>
      <c r="E41" s="8"/>
      <c r="F41" s="8"/>
      <c r="G41" s="8"/>
    </row>
    <row r="42" spans="2:7" ht="31.5" x14ac:dyDescent="0.25">
      <c r="B42" s="141" t="s">
        <v>721</v>
      </c>
      <c r="C42" s="59"/>
      <c r="D42" s="8"/>
      <c r="E42" s="8"/>
      <c r="F42" s="8"/>
      <c r="G42" s="8"/>
    </row>
    <row r="43" spans="2:7" ht="15.75" x14ac:dyDescent="0.25">
      <c r="B43" s="141" t="s">
        <v>722</v>
      </c>
      <c r="C43" s="59"/>
      <c r="D43" s="9">
        <f>'Helyi adók'!D33</f>
        <v>11600</v>
      </c>
      <c r="E43" s="9">
        <v>100000</v>
      </c>
      <c r="F43" s="9">
        <v>100000</v>
      </c>
      <c r="G43" s="9">
        <v>100000</v>
      </c>
    </row>
    <row r="44" spans="2:7" ht="15.75" x14ac:dyDescent="0.25">
      <c r="B44" s="141" t="s">
        <v>723</v>
      </c>
      <c r="C44" s="59"/>
      <c r="D44" s="8"/>
      <c r="E44" s="8"/>
      <c r="F44" s="8"/>
      <c r="G44" s="8"/>
    </row>
    <row r="45" spans="2:7" x14ac:dyDescent="0.25">
      <c r="B45" s="137" t="s">
        <v>734</v>
      </c>
      <c r="C45" s="59"/>
      <c r="D45" s="49">
        <f>SUM(D38:D44)</f>
        <v>28506901</v>
      </c>
      <c r="E45" s="49">
        <f t="shared" ref="E45:G45" si="0">SUM(E38:E44)</f>
        <v>25100000</v>
      </c>
      <c r="F45" s="49">
        <f t="shared" si="0"/>
        <v>25100000</v>
      </c>
      <c r="G45" s="49">
        <f t="shared" si="0"/>
        <v>25100000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3:G17"/>
  <sheetViews>
    <sheetView workbookViewId="0">
      <selection activeCell="C10" sqref="C10"/>
    </sheetView>
  </sheetViews>
  <sheetFormatPr defaultColWidth="9.140625" defaultRowHeight="15.75" x14ac:dyDescent="0.25"/>
  <cols>
    <col min="1" max="1" width="9.140625" style="123"/>
    <col min="2" max="2" width="57.42578125" style="123" customWidth="1"/>
    <col min="3" max="3" width="16.7109375" style="124" customWidth="1"/>
    <col min="4" max="16384" width="9.140625" style="123"/>
  </cols>
  <sheetData>
    <row r="3" spans="2:7" ht="21" customHeight="1" x14ac:dyDescent="0.25">
      <c r="B3" s="119" t="s">
        <v>676</v>
      </c>
      <c r="C3" s="121">
        <f>SUM(C4:C6)</f>
        <v>195203176</v>
      </c>
    </row>
    <row r="4" spans="2:7" ht="18" customHeight="1" x14ac:dyDescent="0.25">
      <c r="B4" s="120" t="s">
        <v>678</v>
      </c>
      <c r="C4" s="122">
        <f>'Kiemelt EI.'!C17+'Kiemelt EI.'!C19+'Kiemelt EI.'!C20+'Kiemelt EI.'!C22</f>
        <v>127688277</v>
      </c>
    </row>
    <row r="5" spans="2:7" ht="21" customHeight="1" x14ac:dyDescent="0.25">
      <c r="B5" s="120" t="s">
        <v>679</v>
      </c>
      <c r="C5" s="122">
        <f>'Kiemelt EI.'!C18+'Kiemelt EI.'!C21+'Kiemelt EI.'!C23</f>
        <v>34796296</v>
      </c>
    </row>
    <row r="6" spans="2:7" ht="20.25" customHeight="1" x14ac:dyDescent="0.25">
      <c r="B6" s="120" t="s">
        <v>673</v>
      </c>
      <c r="C6" s="122">
        <f>'Kiemelt EI.'!C25</f>
        <v>32718603</v>
      </c>
    </row>
    <row r="7" spans="2:7" x14ac:dyDescent="0.25">
      <c r="B7" s="126"/>
      <c r="C7" s="127"/>
    </row>
    <row r="8" spans="2:7" ht="22.5" customHeight="1" x14ac:dyDescent="0.25">
      <c r="B8" s="119" t="s">
        <v>677</v>
      </c>
      <c r="C8" s="121">
        <v>151430655</v>
      </c>
    </row>
    <row r="9" spans="2:7" ht="25.5" customHeight="1" x14ac:dyDescent="0.25">
      <c r="B9" s="120" t="s">
        <v>680</v>
      </c>
      <c r="C9" s="122">
        <v>127896546</v>
      </c>
      <c r="E9" s="118"/>
    </row>
    <row r="10" spans="2:7" ht="21.75" customHeight="1" x14ac:dyDescent="0.25">
      <c r="B10" s="120" t="s">
        <v>681</v>
      </c>
      <c r="C10" s="125">
        <f>'Kiemelt EI.'!C11+'Kiemelt EI.'!C12+'Kiemelt EI.'!C13</f>
        <v>39613935</v>
      </c>
      <c r="E10" s="118"/>
    </row>
    <row r="11" spans="2:7" ht="22.5" customHeight="1" x14ac:dyDescent="0.25">
      <c r="B11" s="120" t="s">
        <v>675</v>
      </c>
      <c r="C11" s="125">
        <f>Tartalékok!D11</f>
        <v>7484473</v>
      </c>
      <c r="G11" s="118"/>
    </row>
    <row r="12" spans="2:7" ht="22.5" customHeight="1" x14ac:dyDescent="0.25">
      <c r="B12" s="120" t="s">
        <v>674</v>
      </c>
      <c r="C12" s="125">
        <f>'Kiemelt EI.'!C15</f>
        <v>4454857</v>
      </c>
    </row>
    <row r="17" spans="2:3" x14ac:dyDescent="0.25">
      <c r="B17" s="128"/>
      <c r="C17" s="1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10</vt:i4>
      </vt:variant>
    </vt:vector>
  </HeadingPairs>
  <TitlesOfParts>
    <vt:vector size="25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Rendeletbe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2019-10-03T09:26:12Z</dcterms:modified>
</cp:coreProperties>
</file>