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Y:\Testületi anyagok\R E N D E L E T E K\Szentjakabfa\Elfogadott\2021\"/>
    </mc:Choice>
  </mc:AlternateContent>
  <xr:revisionPtr revIDLastSave="0" documentId="8_{307C8E5F-4973-4778-8874-98106AE2F874}" xr6:coauthVersionLast="46" xr6:coauthVersionMax="46" xr10:uidLastSave="{00000000-0000-0000-0000-000000000000}"/>
  <bookViews>
    <workbookView xWindow="-120" yWindow="-120" windowWidth="29040" windowHeight="15225"/>
  </bookViews>
  <sheets>
    <sheet name="1" sheetId="1" r:id="rId1"/>
    <sheet name="2" sheetId="36" r:id="rId2"/>
    <sheet name="3" sheetId="50" r:id="rId3"/>
    <sheet name="4" sheetId="45" r:id="rId4"/>
    <sheet name="5" sheetId="52" r:id="rId5"/>
    <sheet name="6" sheetId="54" r:id="rId6"/>
    <sheet name="7" sheetId="55" r:id="rId7"/>
    <sheet name="8" sheetId="49" r:id="rId8"/>
    <sheet name="9" sheetId="33" r:id="rId9"/>
    <sheet name="10" sheetId="48" r:id="rId10"/>
  </sheets>
  <externalReferences>
    <externalReference r:id="rId11"/>
  </externalReferences>
  <definedNames>
    <definedName name="_xlnm.Print_Area" localSheetId="0">'1'!$A$1:$E$106</definedName>
    <definedName name="_xlnm.Print_Area" localSheetId="1">'2'!$A$1:$E$135</definedName>
  </definedNames>
  <calcPr calcId="181029"/>
</workbook>
</file>

<file path=xl/calcChain.xml><?xml version="1.0" encoding="utf-8"?>
<calcChain xmlns="http://schemas.openxmlformats.org/spreadsheetml/2006/main">
  <c r="G63" i="54" l="1"/>
  <c r="G62" i="54"/>
  <c r="G53" i="54"/>
  <c r="G50" i="54"/>
  <c r="G48" i="54"/>
  <c r="H17" i="54"/>
  <c r="D17" i="54"/>
  <c r="G66" i="54"/>
  <c r="F65" i="54"/>
  <c r="E65" i="54"/>
  <c r="G65" i="54"/>
  <c r="F64" i="54"/>
  <c r="E64" i="54"/>
  <c r="F63" i="54"/>
  <c r="E63" i="54"/>
  <c r="F62" i="54"/>
  <c r="E62" i="54"/>
  <c r="F61" i="54"/>
  <c r="E61" i="54"/>
  <c r="G60" i="54"/>
  <c r="F60" i="54"/>
  <c r="E60" i="54"/>
  <c r="F59" i="54"/>
  <c r="E59" i="54"/>
  <c r="F58" i="54"/>
  <c r="E58" i="54"/>
  <c r="G57" i="54"/>
  <c r="G56" i="54"/>
  <c r="F55" i="54"/>
  <c r="E55" i="54"/>
  <c r="F54" i="54"/>
  <c r="E54" i="54"/>
  <c r="F53" i="54"/>
  <c r="E53" i="54"/>
  <c r="G52" i="54"/>
  <c r="F52" i="54"/>
  <c r="E52" i="54"/>
  <c r="G51" i="54"/>
  <c r="F50" i="54"/>
  <c r="E50" i="54"/>
  <c r="G49" i="54"/>
  <c r="G42" i="54"/>
  <c r="F48" i="54"/>
  <c r="E48" i="54"/>
  <c r="G47" i="54"/>
  <c r="G46" i="54"/>
  <c r="G45" i="54"/>
  <c r="G44" i="54"/>
  <c r="G43" i="54"/>
  <c r="F41" i="54"/>
  <c r="E41" i="54"/>
  <c r="F40" i="54"/>
  <c r="E40" i="54"/>
  <c r="G39" i="54"/>
  <c r="G38" i="54"/>
  <c r="G37" i="54"/>
  <c r="G36" i="54"/>
  <c r="G35" i="54"/>
  <c r="J27" i="54"/>
  <c r="I27" i="54"/>
  <c r="H27" i="54"/>
  <c r="F27" i="54"/>
  <c r="G27" i="54"/>
  <c r="E27" i="54"/>
  <c r="D27" i="54"/>
  <c r="K26" i="54"/>
  <c r="K27" i="54"/>
  <c r="G26" i="54"/>
  <c r="K25" i="54"/>
  <c r="G25" i="54"/>
  <c r="J24" i="54"/>
  <c r="I24" i="54"/>
  <c r="H24" i="54"/>
  <c r="F24" i="54"/>
  <c r="E24" i="54"/>
  <c r="D24" i="54"/>
  <c r="K23" i="54"/>
  <c r="G23" i="54"/>
  <c r="G24" i="54"/>
  <c r="K22" i="54"/>
  <c r="G22" i="54"/>
  <c r="K21" i="54"/>
  <c r="G21" i="54"/>
  <c r="K20" i="54"/>
  <c r="G20" i="54"/>
  <c r="K19" i="54"/>
  <c r="G19" i="54"/>
  <c r="K18" i="54"/>
  <c r="G18" i="54"/>
  <c r="K17" i="54"/>
  <c r="K24" i="54"/>
  <c r="G17" i="54"/>
  <c r="J16" i="54"/>
  <c r="I16" i="54"/>
  <c r="I28" i="54"/>
  <c r="H16" i="54"/>
  <c r="F16" i="54"/>
  <c r="E16" i="54"/>
  <c r="D16" i="54"/>
  <c r="G16" i="54"/>
  <c r="K15" i="54"/>
  <c r="G15" i="54"/>
  <c r="K14" i="54"/>
  <c r="G14" i="54"/>
  <c r="K13" i="54"/>
  <c r="G13" i="54"/>
  <c r="K12" i="54"/>
  <c r="G12" i="54"/>
  <c r="K11" i="54"/>
  <c r="G11" i="54"/>
  <c r="J10" i="54"/>
  <c r="J28" i="54"/>
  <c r="I10" i="54"/>
  <c r="H10" i="54"/>
  <c r="K10" i="54"/>
  <c r="E10" i="54"/>
  <c r="E28" i="54"/>
  <c r="K9" i="54"/>
  <c r="D9" i="54"/>
  <c r="G9" i="54"/>
  <c r="K8" i="54"/>
  <c r="D8" i="54"/>
  <c r="G8" i="54"/>
  <c r="K7" i="54"/>
  <c r="D7" i="54"/>
  <c r="D10" i="54"/>
  <c r="F7" i="54"/>
  <c r="C21" i="33"/>
  <c r="C11" i="33"/>
  <c r="E13" i="49"/>
  <c r="C21" i="49"/>
  <c r="C44" i="50"/>
  <c r="D25" i="50"/>
  <c r="E12" i="45"/>
  <c r="E13" i="45"/>
  <c r="E11" i="45"/>
  <c r="E9" i="45"/>
  <c r="D13" i="45"/>
  <c r="C13" i="45"/>
  <c r="C14" i="45"/>
  <c r="C18" i="45"/>
  <c r="D8" i="45"/>
  <c r="D14" i="45"/>
  <c r="D18" i="45"/>
  <c r="C8" i="45"/>
  <c r="E7" i="45"/>
  <c r="E6" i="45"/>
  <c r="E8" i="45"/>
  <c r="E14" i="45"/>
  <c r="E18" i="45"/>
  <c r="E11" i="1"/>
  <c r="E14" i="1"/>
  <c r="C7" i="49"/>
  <c r="E10" i="1"/>
  <c r="D125" i="36"/>
  <c r="D134" i="36"/>
  <c r="D102" i="36"/>
  <c r="D103" i="36"/>
  <c r="D92" i="36"/>
  <c r="D89" i="36"/>
  <c r="D93" i="36"/>
  <c r="D87" i="36"/>
  <c r="D88" i="36"/>
  <c r="D80" i="36"/>
  <c r="D52" i="36"/>
  <c r="D63" i="36"/>
  <c r="D49" i="36"/>
  <c r="D40" i="36"/>
  <c r="D50" i="36"/>
  <c r="D32" i="36"/>
  <c r="D29" i="36"/>
  <c r="D23" i="36"/>
  <c r="D24" i="36"/>
  <c r="D19" i="36"/>
  <c r="C125" i="36"/>
  <c r="C134" i="36"/>
  <c r="C102" i="36"/>
  <c r="C103" i="36"/>
  <c r="C93" i="36"/>
  <c r="C88" i="36"/>
  <c r="C80" i="36"/>
  <c r="C52" i="36"/>
  <c r="C63" i="36"/>
  <c r="C49" i="36"/>
  <c r="C50" i="36"/>
  <c r="C40" i="36"/>
  <c r="C32" i="36"/>
  <c r="C29" i="36"/>
  <c r="C23" i="36"/>
  <c r="C24" i="36"/>
  <c r="C19" i="36"/>
  <c r="D87" i="1"/>
  <c r="D105" i="1"/>
  <c r="D106" i="1"/>
  <c r="D50" i="1"/>
  <c r="D56" i="1"/>
  <c r="D38" i="1"/>
  <c r="D40" i="1"/>
  <c r="D26" i="1"/>
  <c r="D11" i="1"/>
  <c r="D14" i="1"/>
  <c r="D20" i="1"/>
  <c r="D10" i="1"/>
  <c r="C87" i="1"/>
  <c r="C105" i="1"/>
  <c r="C50" i="1"/>
  <c r="C56" i="1"/>
  <c r="C75" i="1"/>
  <c r="C106" i="1"/>
  <c r="C38" i="1"/>
  <c r="C40" i="1"/>
  <c r="C26" i="1"/>
  <c r="C14" i="1"/>
  <c r="C20" i="1"/>
  <c r="C9" i="49"/>
  <c r="E38" i="1"/>
  <c r="E40" i="1"/>
  <c r="E11" i="49"/>
  <c r="C8" i="49"/>
  <c r="E96" i="1"/>
  <c r="C25" i="50"/>
  <c r="C20" i="49"/>
  <c r="E63" i="36"/>
  <c r="E10" i="49"/>
  <c r="E87" i="1"/>
  <c r="E105" i="1"/>
  <c r="C13" i="49"/>
  <c r="E80" i="36"/>
  <c r="E125" i="36"/>
  <c r="E134" i="36"/>
  <c r="E102" i="36"/>
  <c r="E21" i="49"/>
  <c r="E14" i="49"/>
  <c r="E12" i="49"/>
  <c r="E8" i="49"/>
  <c r="C12" i="49"/>
  <c r="C10" i="49"/>
  <c r="E43" i="36"/>
  <c r="E19" i="36"/>
  <c r="E23" i="36"/>
  <c r="E24" i="36"/>
  <c r="E7" i="49"/>
  <c r="E29" i="36"/>
  <c r="E32" i="36"/>
  <c r="E40" i="36"/>
  <c r="E49" i="36"/>
  <c r="E50" i="36"/>
  <c r="E88" i="36"/>
  <c r="E19" i="49"/>
  <c r="E23" i="49"/>
  <c r="E28" i="49"/>
  <c r="E93" i="36"/>
  <c r="E20" i="49"/>
  <c r="E50" i="1"/>
  <c r="E56" i="1"/>
  <c r="C11" i="49"/>
  <c r="E26" i="1"/>
  <c r="C19" i="49"/>
  <c r="C23" i="49"/>
  <c r="C9" i="52"/>
  <c r="E20" i="1"/>
  <c r="D75" i="1"/>
  <c r="C28" i="49"/>
  <c r="K16" i="54"/>
  <c r="F10" i="54"/>
  <c r="F28" i="54"/>
  <c r="G7" i="54"/>
  <c r="H28" i="54"/>
  <c r="K28" i="54"/>
  <c r="E24" i="49"/>
  <c r="C104" i="36"/>
  <c r="C135" i="36"/>
  <c r="C10" i="52"/>
  <c r="C11" i="52"/>
  <c r="D104" i="36"/>
  <c r="D135" i="36"/>
  <c r="C14" i="49"/>
  <c r="D28" i="54"/>
  <c r="G28" i="54"/>
  <c r="G10" i="54"/>
  <c r="E9" i="49"/>
  <c r="E15" i="49"/>
  <c r="E27" i="49"/>
  <c r="E29" i="49"/>
  <c r="E104" i="36"/>
  <c r="C7" i="52"/>
  <c r="E75" i="1"/>
  <c r="E135" i="36"/>
  <c r="C14" i="33"/>
  <c r="C27" i="49"/>
  <c r="C29" i="49"/>
  <c r="E16" i="49"/>
  <c r="C6" i="52"/>
  <c r="C8" i="52"/>
  <c r="C12" i="52"/>
  <c r="C20" i="52"/>
  <c r="C22" i="52"/>
  <c r="E106" i="1"/>
  <c r="C12" i="33"/>
</calcChain>
</file>

<file path=xl/sharedStrings.xml><?xml version="1.0" encoding="utf-8"?>
<sst xmlns="http://schemas.openxmlformats.org/spreadsheetml/2006/main" count="643" uniqueCount="465">
  <si>
    <t>Összesen</t>
  </si>
  <si>
    <t>Kiadások</t>
  </si>
  <si>
    <t>Megnevezés</t>
  </si>
  <si>
    <t>Személyi juttatások</t>
  </si>
  <si>
    <t>Sorszám</t>
  </si>
  <si>
    <t xml:space="preserve">A </t>
  </si>
  <si>
    <t>B</t>
  </si>
  <si>
    <t>C</t>
  </si>
  <si>
    <t>D</t>
  </si>
  <si>
    <t>Nettó összeg</t>
  </si>
  <si>
    <t>ÁFA</t>
  </si>
  <si>
    <t xml:space="preserve"> Bruttó összeg</t>
  </si>
  <si>
    <t>Beruházások és felújítások  összesen:</t>
  </si>
  <si>
    <t>Felhalmozási kiadások összesen:</t>
  </si>
  <si>
    <t>A</t>
  </si>
  <si>
    <t>MEGNEVEZÉS</t>
  </si>
  <si>
    <t>E</t>
  </si>
  <si>
    <t>F</t>
  </si>
  <si>
    <t xml:space="preserve">C </t>
  </si>
  <si>
    <t xml:space="preserve">MŰKÖDÉSI KIADÁSOK MÉRLEGE </t>
  </si>
  <si>
    <t>Összeg</t>
  </si>
  <si>
    <t>Működési kiadások</t>
  </si>
  <si>
    <t>Egyenleg</t>
  </si>
  <si>
    <t>FELHALMOZÁSI KIADÁSOK MÉRLEGE</t>
  </si>
  <si>
    <t>Felhalmozási bevételek</t>
  </si>
  <si>
    <t>Beruházások</t>
  </si>
  <si>
    <t>Felújítások</t>
  </si>
  <si>
    <t>Felhalmozási kiadások</t>
  </si>
  <si>
    <t>ÖSSZEVONT ÖNKORMÁNYZATI MÉRLEG</t>
  </si>
  <si>
    <t>Működési bevételek</t>
  </si>
  <si>
    <t>Összes bevétel</t>
  </si>
  <si>
    <t>Összes kiadás</t>
  </si>
  <si>
    <t>Adósságot keletkeztető ügylet megkötésének szükségessége</t>
  </si>
  <si>
    <t>Felhalmozási célú kölcsön nyújtása</t>
  </si>
  <si>
    <t>G</t>
  </si>
  <si>
    <t>H</t>
  </si>
  <si>
    <t>I</t>
  </si>
  <si>
    <t>Bevételek</t>
  </si>
  <si>
    <t>064010 Közvilágítás</t>
  </si>
  <si>
    <t>041233 Hosszabb időtartamú közfoglalkoztatás</t>
  </si>
  <si>
    <t>Önkormányzatok működési támogatásai</t>
  </si>
  <si>
    <t xml:space="preserve">Működési célú garancia- és kezességvállalásból származó megtérülések államháztartáson belülről </t>
  </si>
  <si>
    <t xml:space="preserve">Működési célú visszatérítendő támogatások, kölcsönök igénybevétele államháztartáson belülről </t>
  </si>
  <si>
    <t>Működési célú támogatások államháztartáson belülről</t>
  </si>
  <si>
    <t>Egyéb felhalmozási célú támogatások bevételei államháztartáson belülről</t>
  </si>
  <si>
    <t>Felhalmozási célú támogatások államháztartáson belülről</t>
  </si>
  <si>
    <t xml:space="preserve">Társaságok jövedelemadói </t>
  </si>
  <si>
    <t>Jövedelemadók</t>
  </si>
  <si>
    <t>Bérhez és foglalkoztatáshoz kapcsolódó adók</t>
  </si>
  <si>
    <t xml:space="preserve">Értékesítési és forgalmi adók </t>
  </si>
  <si>
    <t>Gépjárműadók</t>
  </si>
  <si>
    <t>Egyéb áruhasználati és szolgáltatási adók</t>
  </si>
  <si>
    <t xml:space="preserve">Egyéb közhatalmi bevételek </t>
  </si>
  <si>
    <t>Közhatalmi bevételek</t>
  </si>
  <si>
    <t xml:space="preserve">Működési bevételek </t>
  </si>
  <si>
    <t xml:space="preserve">Részesedések értékesítése </t>
  </si>
  <si>
    <t xml:space="preserve">Felhalmozási bevételek </t>
  </si>
  <si>
    <t xml:space="preserve">Működési célú garancia- és kezességvállalásból származó megtérülések államháztartáson kívülről </t>
  </si>
  <si>
    <t xml:space="preserve">Működési célú visszatérítendő támogatások, kölcsönök visszatérülése államháztartáson kívülről </t>
  </si>
  <si>
    <t>Működési célú átvett pénzeszközök</t>
  </si>
  <si>
    <t xml:space="preserve">Felhalmozási célú visszatérítendő támogatások, kölcsönök visszatérülése államháztartáson kívülről </t>
  </si>
  <si>
    <t xml:space="preserve">Felhalmozási célú átvett pénzeszközök </t>
  </si>
  <si>
    <t xml:space="preserve">Rövid lejáratú hitelek, kölcsönök felvétele </t>
  </si>
  <si>
    <t xml:space="preserve">Előző év vállalkozási maradványának igénybevétele </t>
  </si>
  <si>
    <t xml:space="preserve">Államháztartáson belüli megelőlegezések törlesztése </t>
  </si>
  <si>
    <t>Külföldi értékpapírok kibocsátása</t>
  </si>
  <si>
    <t xml:space="preserve">Adóssághoz nem kapcsolódó származékos ügyletek bevételei </t>
  </si>
  <si>
    <t>Finanszírozási bevételek</t>
  </si>
  <si>
    <t>Béren kívüli juttatások</t>
  </si>
  <si>
    <t>Közlekedési költségtérítés</t>
  </si>
  <si>
    <t>Foglalkoztatottak egyéb személyi juttatásai</t>
  </si>
  <si>
    <t xml:space="preserve">Foglalkoztatottak személyi juttatásai </t>
  </si>
  <si>
    <t>Egyéb külső személyi juttatások</t>
  </si>
  <si>
    <t xml:space="preserve">Külső személyi juttatások </t>
  </si>
  <si>
    <t xml:space="preserve">Munkaadókat terhelő járulékok és szociális hozzájárulási adó </t>
  </si>
  <si>
    <t xml:space="preserve">Szakmai anyagok beszerzése </t>
  </si>
  <si>
    <t xml:space="preserve">Üzemeltetési anyagok beszerzése </t>
  </si>
  <si>
    <t>Közüzemi díjak</t>
  </si>
  <si>
    <t>Vásárolt élelmezés</t>
  </si>
  <si>
    <t>Karbantartási, kisjavítási szolgáltatások</t>
  </si>
  <si>
    <t xml:space="preserve">Szolgáltatási kiadások </t>
  </si>
  <si>
    <t xml:space="preserve">Fizetendő általános forgalmi adó </t>
  </si>
  <si>
    <t xml:space="preserve">Kamatkiadások </t>
  </si>
  <si>
    <t>Különféle befizetések és egyéb dologi kiadások</t>
  </si>
  <si>
    <t>Dologi kiadások</t>
  </si>
  <si>
    <t>Társadalombiztosítási ellátások</t>
  </si>
  <si>
    <t xml:space="preserve">Betegséggel kapcsolatos (nem társadalombiztosítási) ellátások </t>
  </si>
  <si>
    <t xml:space="preserve">Intézményi ellátottak pénzbeli juttatásai </t>
  </si>
  <si>
    <t xml:space="preserve">Ellátottak pénzbeli juttatásai </t>
  </si>
  <si>
    <t>Nemzetközi kötelezettségek</t>
  </si>
  <si>
    <t xml:space="preserve">Elvonások és befizetések </t>
  </si>
  <si>
    <t xml:space="preserve">Működési célú visszatérítendő támogatások, kölcsönök törlesztése államháztartáson belülre </t>
  </si>
  <si>
    <t>Egyéb működési célú támogatások államháztartáson belülre</t>
  </si>
  <si>
    <t>Működési célú garancia- és kezességvállalásból származó kifizetés államháztartáson kívülre</t>
  </si>
  <si>
    <t>Működési célú visszatérítendő támogatások, kölcsönök nyújtása államháztartáson kívülre</t>
  </si>
  <si>
    <t>Árkiegészítések, ártámogatások</t>
  </si>
  <si>
    <t>Egyéb működési célú támogatások államháztartáson kívülre</t>
  </si>
  <si>
    <t>Egyéb működési célú kiadások</t>
  </si>
  <si>
    <t>Informatikai eszközök beszerzése, létesítése</t>
  </si>
  <si>
    <t xml:space="preserve">Meglévő részesedések növeléséhez kapcsolódó kiadások </t>
  </si>
  <si>
    <t xml:space="preserve">Beruházások </t>
  </si>
  <si>
    <t xml:space="preserve">Egyéb tárgyi eszközök felújítása </t>
  </si>
  <si>
    <t>Felhalmozási célú visszatérítendő támogatások, kölcsönök törlesztése államháztartáson belülre</t>
  </si>
  <si>
    <t xml:space="preserve">Egyéb felhalmozási célú támogatások államháztartáson belülre </t>
  </si>
  <si>
    <t>Lakástámogatás</t>
  </si>
  <si>
    <t xml:space="preserve">Egyéb felhalmozási célú támogatások államháztartáson kívülre </t>
  </si>
  <si>
    <t>Egyéb felhalmozási célú kiadások</t>
  </si>
  <si>
    <t>Likviditási célú hitelek, kölcsönök törlesztése pénzügyi vállalkozásnak</t>
  </si>
  <si>
    <t xml:space="preserve">Rövid lejáratú hitelek, kölcsönök törlesztése </t>
  </si>
  <si>
    <t>Forgatási célú belföldi értékpapírok vásárlása</t>
  </si>
  <si>
    <t>Belföldi értékpapírok kiadásai</t>
  </si>
  <si>
    <t>Államháztartáson belüli megelőlegezések folyósítása</t>
  </si>
  <si>
    <t xml:space="preserve">Központi, irányító szervi támogatások folyósítása </t>
  </si>
  <si>
    <t>Pénzeszközök betétként elhelyezése</t>
  </si>
  <si>
    <t xml:space="preserve">Központi költségvetés sajátos finanszírozási kiadásai </t>
  </si>
  <si>
    <t xml:space="preserve">Külföldi értékpapírok beváltása </t>
  </si>
  <si>
    <t xml:space="preserve">Adóssághoz nem kapcsolódó származékos ügyletek kiadásai </t>
  </si>
  <si>
    <t>Finanszírozási kiadások</t>
  </si>
  <si>
    <t>Beruházások összesen</t>
  </si>
  <si>
    <t>Felújítások összesen</t>
  </si>
  <si>
    <t>Termékek és szolgáltatások adói</t>
  </si>
  <si>
    <t>Egyéb közhatalmi bevételek</t>
  </si>
  <si>
    <t>Felhalmozási célú átvett pénzeszközök</t>
  </si>
  <si>
    <t>Ellátottak pénzbeli juttatásai</t>
  </si>
  <si>
    <t>Munkaadót terhelő járulékok és szha</t>
  </si>
  <si>
    <t>Bevételek összesen</t>
  </si>
  <si>
    <t>Kiadások összesen</t>
  </si>
  <si>
    <t>Adósságot keletkeztető ügylet kormányzati engedélyhez való kötöttsége</t>
  </si>
  <si>
    <t>018030 Támogatási célú finanszírozási műveletek</t>
  </si>
  <si>
    <t>Egyéb működési bevételek</t>
  </si>
  <si>
    <t>Több évre tervezett bevételek és kiadások</t>
  </si>
  <si>
    <t>nem</t>
  </si>
  <si>
    <t>013350 Az önkormányzati vagyonnal való gazdálkodással kapcsolatos feladatok</t>
  </si>
  <si>
    <t>011130 Önkormányzatok és önkormányzati hivatalok jogalkotó és általános igazgatási tevékenysége</t>
  </si>
  <si>
    <t>013320 Köztemető-fenntartás és -működtetés</t>
  </si>
  <si>
    <t>045160 Közutak, hidak, alagutak üzemeltetése, fenntartása</t>
  </si>
  <si>
    <t>066010 Zöldterület-kezelés</t>
  </si>
  <si>
    <t>066020 Város-, községgazdálkodási egyéb szolgáltatások</t>
  </si>
  <si>
    <t>082042 Könyvtári állomány gyarapítása, nyilvántartása</t>
  </si>
  <si>
    <t>082091 Közművelődés - közösségi és társadalmi részvétel fejlesztése</t>
  </si>
  <si>
    <t>018010 Önkormányzatok elszámolásai a központi költségvetéssel</t>
  </si>
  <si>
    <t>107060 Egyéb szociális pénzbeli és természetbeni ellátások, támogatások</t>
  </si>
  <si>
    <t>Létszám (fő)</t>
  </si>
  <si>
    <t xml:space="preserve">B  </t>
  </si>
  <si>
    <t xml:space="preserve">B </t>
  </si>
  <si>
    <t>Pénzkészlet tárgyidőszak elején</t>
  </si>
  <si>
    <t>- Devizabetét számlák egyenlege</t>
  </si>
  <si>
    <t>- Forintpénztárak és betétkönyvek egyenlege</t>
  </si>
  <si>
    <t>- Valutapénztárak egyenlege</t>
  </si>
  <si>
    <t>Pénzkészlet tárgyidőszak végén</t>
  </si>
  <si>
    <t xml:space="preserve"> Forintban vezetett költségvetési pénzforgalmi számlák egyenlege</t>
  </si>
  <si>
    <t>Pénzkészlet összesen</t>
  </si>
  <si>
    <t>Gépek, berendezések, felszerelések, járművek</t>
  </si>
  <si>
    <t>Helyi önkormányzatok működésének általános támogatása</t>
  </si>
  <si>
    <t>Települési önkormányzatok egyes köznevelési feladatainak támogatása</t>
  </si>
  <si>
    <t xml:space="preserve">Települési önkormányzatok szociális gyermekjóléti és gyermekétkeztetési  feladatainak támogatása </t>
  </si>
  <si>
    <t xml:space="preserve">Települési önkormányzatok kulturális feladatainak támogatása </t>
  </si>
  <si>
    <t>Működési célú költségvetési támogatások és kiegészítő támogatások</t>
  </si>
  <si>
    <t>Elvonások és befizetések bevételei</t>
  </si>
  <si>
    <t xml:space="preserve">Működési célú visszatérítendő támogatások, kölcsönök visszatérülése államháztartáson belülről </t>
  </si>
  <si>
    <t xml:space="preserve">Egyéb működési célú támogatások bevételei államháztartáson belülről </t>
  </si>
  <si>
    <t>Felhalmozási célú önkormányzati támogatások</t>
  </si>
  <si>
    <t xml:space="preserve">Felhalmozási célú garancia- és kezességvállalásból származó megtérülések államháztartáson belülről </t>
  </si>
  <si>
    <t xml:space="preserve">Felhalmozási célú visszatérítendő támogatások, kölcsönök visszatérülése államháztartáson belülről </t>
  </si>
  <si>
    <t xml:space="preserve">Felhalmozási célú visszatérítendő támogatások, kölcsönök igénybevétele államháztartáson belülről </t>
  </si>
  <si>
    <t xml:space="preserve">Magánszemélyek jövedelemadói </t>
  </si>
  <si>
    <t>Szociális hozzájárulási adó és járulékok</t>
  </si>
  <si>
    <t>Vagyoni típusú adók</t>
  </si>
  <si>
    <t>Fogyasztási adók</t>
  </si>
  <si>
    <t>Készletértékesítés ellenértéke</t>
  </si>
  <si>
    <t xml:space="preserve">Szolgáltatások ellenértéke </t>
  </si>
  <si>
    <t xml:space="preserve">Közvetített szolgáltatások ellenértéke </t>
  </si>
  <si>
    <t xml:space="preserve">Tulajdonosi bevételek </t>
  </si>
  <si>
    <t>Ellátási díjak</t>
  </si>
  <si>
    <t>Kiszámlázott általános forgalmi adó</t>
  </si>
  <si>
    <t xml:space="preserve">Általános forgalmi adó visszatérítése </t>
  </si>
  <si>
    <t>Immateriális javak értékesítése</t>
  </si>
  <si>
    <t xml:space="preserve">Ingatlanok értékesítése </t>
  </si>
  <si>
    <t xml:space="preserve">Egyéb tárgyi eszközök értékesítése </t>
  </si>
  <si>
    <t>Részesedések megszűnéséhez kapcsolódó bevételek</t>
  </si>
  <si>
    <t xml:space="preserve">Felhalmozási célú garancia- és kezességvállalásból származó megtérülések államháztartáson kívülről </t>
  </si>
  <si>
    <t xml:space="preserve">Költségvetési bevételek </t>
  </si>
  <si>
    <t xml:space="preserve">Hosszú lejáratú hitelek, kölcsönök felvétele  </t>
  </si>
  <si>
    <t>Likviditási célú hitelek, kölcsönök felvétele pénzügyi vállalkozástól</t>
  </si>
  <si>
    <t>Hitel-, kölcsönfelvétel államháztartáson kívülről</t>
  </si>
  <si>
    <t xml:space="preserve">Belföldi értékpapírok bevételei </t>
  </si>
  <si>
    <t>Előző év költségvetési maradványának igénybevétele</t>
  </si>
  <si>
    <t xml:space="preserve">Maradvány igénybevétele </t>
  </si>
  <si>
    <t xml:space="preserve">Államháztartáson belüli megelőlegezések </t>
  </si>
  <si>
    <t>Központi, irányító szervi támogatás</t>
  </si>
  <si>
    <t xml:space="preserve">Központi költségvetés sajátos finanszírozási bevételei </t>
  </si>
  <si>
    <t xml:space="preserve">Belföldi finanszírozás bevételei </t>
  </si>
  <si>
    <t>Forgatási célú külföldi értékpapírok beváltása,  értékesítése</t>
  </si>
  <si>
    <t xml:space="preserve">Befektetési célú külföldi értékpapírok beváltása, értékesítése </t>
  </si>
  <si>
    <t xml:space="preserve">Külföldi finanszírozás bevételei </t>
  </si>
  <si>
    <t xml:space="preserve">Törvény szerinti illetmények, munkabérek </t>
  </si>
  <si>
    <t xml:space="preserve">Normatív jutalmak </t>
  </si>
  <si>
    <t xml:space="preserve">Céljuttatás, projektprémium </t>
  </si>
  <si>
    <t>Készenléti, ügyeleti, helyettesítési díj, túlóra, túlszolgálat</t>
  </si>
  <si>
    <t xml:space="preserve">Végkielégítés </t>
  </si>
  <si>
    <t xml:space="preserve">Jubileumi jutalom </t>
  </si>
  <si>
    <t>Ruházati költségtérítés</t>
  </si>
  <si>
    <t>Egyéb költségtérítések</t>
  </si>
  <si>
    <t>Lakhatási támogatások</t>
  </si>
  <si>
    <t>Szociális támogatások</t>
  </si>
  <si>
    <t xml:space="preserve">Választott tisztségviselők juttatásai </t>
  </si>
  <si>
    <t>Munkavégzésre irányuló egyéb jogviszonyban nem saját foglalkoztatottnak fizetett juttatások</t>
  </si>
  <si>
    <t xml:space="preserve">Árubeszerzés </t>
  </si>
  <si>
    <t>Készletbeszerzés</t>
  </si>
  <si>
    <t xml:space="preserve">Informatikai szolgáltatások igénybevétele </t>
  </si>
  <si>
    <t xml:space="preserve">Egyéb kommunikációs szolgáltatások </t>
  </si>
  <si>
    <t>Kommunikációs szolgáltatások</t>
  </si>
  <si>
    <t>Bérleti és lízing díjak</t>
  </si>
  <si>
    <t xml:space="preserve">Közvetített szolgáltatások </t>
  </si>
  <si>
    <t xml:space="preserve">Szakmai tevékenységet segítő szolgáltatások </t>
  </si>
  <si>
    <t xml:space="preserve">Egyéb szolgáltatások </t>
  </si>
  <si>
    <t xml:space="preserve">Kiküldetések kiadásai </t>
  </si>
  <si>
    <t>Reklám- és propagandakiadások</t>
  </si>
  <si>
    <t xml:space="preserve">Kiküldetések, reklám- és propagandakiadások </t>
  </si>
  <si>
    <t xml:space="preserve">Működési célú előzetesen felszámított általános forgalmi adó </t>
  </si>
  <si>
    <t>Egyéb pénzügyi műveletek kiadásai</t>
  </si>
  <si>
    <t xml:space="preserve">Egyéb dologi kiadások </t>
  </si>
  <si>
    <t>Családi támogatások</t>
  </si>
  <si>
    <t xml:space="preserve">Pénzbeli kárpótlások, kártérítések </t>
  </si>
  <si>
    <t>Foglalkoztatással, munkanélküliséggel kapcsolatos ellátások</t>
  </si>
  <si>
    <t xml:space="preserve">Lakhatással kapcsolatos ellátások </t>
  </si>
  <si>
    <t>Egyéb nem intézményi ellátások</t>
  </si>
  <si>
    <t>Működési célú garancia- és kezességvállalásból származó kifizetés államháztartáson belülre</t>
  </si>
  <si>
    <t>Működési célú visszatérítendő támogatások, kölcsönök nyújtása államháztartáson belülre</t>
  </si>
  <si>
    <t>Kamattámogatások</t>
  </si>
  <si>
    <t xml:space="preserve">Tartalékok </t>
  </si>
  <si>
    <t xml:space="preserve">Immateriális javak beszerzése, létesítése </t>
  </si>
  <si>
    <t>Ingatlanok beszerzése, létesítése</t>
  </si>
  <si>
    <t>Egyéb tárgyi eszközök beszerzése, létesítése</t>
  </si>
  <si>
    <t xml:space="preserve">Részesedések beszerzése </t>
  </si>
  <si>
    <t>Beruházási célú előzetesen felszámított általános forgalmi adó</t>
  </si>
  <si>
    <t>Ingatlanok felújítása</t>
  </si>
  <si>
    <t>Informatikai eszközök felújítása</t>
  </si>
  <si>
    <t>Felújítási célú előzetesen felszámított általános forgalmi adó</t>
  </si>
  <si>
    <t xml:space="preserve">Felhalmozási célú garancia- és kezességvállalásból származó kifizetés államháztartáson belülre </t>
  </si>
  <si>
    <t xml:space="preserve">Felhalmozási célú visszatérítendő támogatások, kölcsönök nyújtása államháztartáson belülre </t>
  </si>
  <si>
    <t xml:space="preserve">Felhalmozási célú garancia- és kezességvállalásból származó kifizetés államháztartáson kívülre </t>
  </si>
  <si>
    <t xml:space="preserve">Felhalmozási célú visszatérítendő támogatások, kölcsönök nyújtása államháztartáson kívülre </t>
  </si>
  <si>
    <t xml:space="preserve">Költségvetési kiadások </t>
  </si>
  <si>
    <t xml:space="preserve">Hosszú lejáratú hitelek, kölcsönök törlesztése </t>
  </si>
  <si>
    <t>Hitel-, kölcsöntörlesztés államháztartáson kívülre</t>
  </si>
  <si>
    <t xml:space="preserve">Forgatási célú belföldi értékpapírok beváltása </t>
  </si>
  <si>
    <t xml:space="preserve">Államháztartáson belüli megelőlegezések visszafizetése </t>
  </si>
  <si>
    <t>Pénzügyi lízing kiadásai</t>
  </si>
  <si>
    <t>Belföldi finanszírozás kiadásai</t>
  </si>
  <si>
    <t>Forgatási célú külföldi értékpapírok vásárlása</t>
  </si>
  <si>
    <t>Befektetési célú külföldi értékpapírok vásárlása</t>
  </si>
  <si>
    <t>Külföldi finanszírozás kiadásai</t>
  </si>
  <si>
    <t>900020 Önkormányzatok funkcióra nem sorolható bevételei államháztartáson kívülről</t>
  </si>
  <si>
    <t>Részesedések saját alapítású gazdasági társaságokban</t>
  </si>
  <si>
    <t>Előző évi záró állomány (Bakonykarszt Zrt.)</t>
  </si>
  <si>
    <t xml:space="preserve">Tárgyévi (tárgyidőszaki) záróállomány </t>
  </si>
  <si>
    <t>A gazdasági társaságok és nonprofit társaságok száma a nyitóállományban</t>
  </si>
  <si>
    <t>A gazdasági társaságok és nonprofit társaságok száma a záróállományban</t>
  </si>
  <si>
    <t>Gazdasági társaságok és nonprofit gazdasági társaságok fennálló kötelezettségei a tárgyidőszak végén</t>
  </si>
  <si>
    <t>Pénzforgalmi bevételek</t>
  </si>
  <si>
    <t>Pénzforgalmi kiadások</t>
  </si>
  <si>
    <t>forintban</t>
  </si>
  <si>
    <t>Biztosító által fizetett kártérítés</t>
  </si>
  <si>
    <t>018030 Támogatás célú finanszírozási műveletek</t>
  </si>
  <si>
    <t>063020 Víztermelés- kezelés, -ellátás</t>
  </si>
  <si>
    <t>Növekedések</t>
  </si>
  <si>
    <t>Csökkenések</t>
  </si>
  <si>
    <t xml:space="preserve"> Alaptevékenység költségvetési bevételei</t>
  </si>
  <si>
    <t xml:space="preserve"> Alaptevékenység költségvetési kiadásai</t>
  </si>
  <si>
    <t xml:space="preserve"> Alaptevékenység költségvetési egyenlege</t>
  </si>
  <si>
    <t xml:space="preserve"> Alaptevékenység finanszírozási bevételei</t>
  </si>
  <si>
    <t xml:space="preserve"> Alaptevékenység finanszírozási kiadásai</t>
  </si>
  <si>
    <t xml:space="preserve"> Alaptevékenység finanszírozási egyenlege</t>
  </si>
  <si>
    <t xml:space="preserve"> Alaptevékenység maradványa </t>
  </si>
  <si>
    <t xml:space="preserve">  Vállalkozási tevékenység költségvetési bevételei</t>
  </si>
  <si>
    <t xml:space="preserve">  Vállalkozási tevékenység költségvetési kiadásai</t>
  </si>
  <si>
    <t xml:space="preserve">  Vállalkozási tevékenység költségvetési egyenlege</t>
  </si>
  <si>
    <t xml:space="preserve">  Vállalkozási tevékenység finanszírozási bevételei</t>
  </si>
  <si>
    <t xml:space="preserve">  Vállalkozási tevékenység finanszírozási kiadásai</t>
  </si>
  <si>
    <t xml:space="preserve"> Vállalkozási tevékenység finanszírozási egyenlege</t>
  </si>
  <si>
    <t xml:space="preserve"> Vállalkozási tevékenység maradványa </t>
  </si>
  <si>
    <t xml:space="preserve"> Összes maradvány </t>
  </si>
  <si>
    <t xml:space="preserve"> Alaptevékenység kötelezettségvállalással terhelt maradványa</t>
  </si>
  <si>
    <t xml:space="preserve"> Alaptevékenység szabad maradványa</t>
  </si>
  <si>
    <t xml:space="preserve"> Vállalkozási tevékenységet terhelő befizetési kötelezettség </t>
  </si>
  <si>
    <t xml:space="preserve"> Vállalkozási tevékenység felhasználható maradványa</t>
  </si>
  <si>
    <t>Vagyoni típusú adók, termékek és szolgáltatások adói, értékesítési és forgalmi adók</t>
  </si>
  <si>
    <t>Működési  bevételek összesen</t>
  </si>
  <si>
    <t>Működési kiadások összesen</t>
  </si>
  <si>
    <t>Felhalmozási bevételek összesen</t>
  </si>
  <si>
    <t>Felhalmozási kiadások összesen</t>
  </si>
  <si>
    <t>Az önkormányzat tulajdonában álló gazdálkodó szervezetek  kötelezettségei, és a részesedések alakulása</t>
  </si>
  <si>
    <t>Pénzügyi monopóliumok nyereségét terhelő adók</t>
  </si>
  <si>
    <t>Befektetett pénzügyi eszközökből származó bevételek</t>
  </si>
  <si>
    <t>Egyéb kapott (járó) kamatok és kamatjellegű bevételek</t>
  </si>
  <si>
    <t>Kamatbevételek és más nyereségjellegű bevételek</t>
  </si>
  <si>
    <t xml:space="preserve">Részesedésekből származó pénzügyi műveletek bevételei </t>
  </si>
  <si>
    <t>Más egyéb pénzügyi műveletek bevételei</t>
  </si>
  <si>
    <t xml:space="preserve">Egyéb pénzügyi műveletek bevételei </t>
  </si>
  <si>
    <t>Működési célú visszatérítendő támogatások, kölcsönök visszatérülése az Európai Uniótól</t>
  </si>
  <si>
    <t>Működési célú visszatérítendő támogatások, kölcsönök visszatérülése kormányoktól és más nemzetközi szervezetektől</t>
  </si>
  <si>
    <t xml:space="preserve">Egyéb működési célú átvett pénzeszközök </t>
  </si>
  <si>
    <t xml:space="preserve">Felhalmozási célú visszatérítendő támogatások, kölcsönök visszatérülése az Európai Uniótól </t>
  </si>
  <si>
    <t xml:space="preserve">Felhalmozási célú visszatérítendő támogatások, kölcsönök visszatérülése kormányoktól és más nemzetközi szervezetektől </t>
  </si>
  <si>
    <t xml:space="preserve">Egyéb felhalmozási célú átvett pénzeszközök </t>
  </si>
  <si>
    <t xml:space="preserve">Forgatási célú belföldi értékpapírok beváltása, értékesítése </t>
  </si>
  <si>
    <t xml:space="preserve">Éven belüli lejáratú belföldi értékpapírok kibocsátása </t>
  </si>
  <si>
    <t xml:space="preserve">Befektetési célú belföldi értékpapírok beváltása, értékesítése </t>
  </si>
  <si>
    <t>Éven túli lejáratú belföldi értékpapírok kibocsátása</t>
  </si>
  <si>
    <t>Lekötött bankbetétek megszüntetése</t>
  </si>
  <si>
    <t xml:space="preserve">Hosszú lejáratú tulajdonosi kölcsönök bevételei </t>
  </si>
  <si>
    <t xml:space="preserve">Rövid lejáratú tulajdonosi kölcsönök bevételei </t>
  </si>
  <si>
    <t>Tulajdonosi kölcsönök bevételei</t>
  </si>
  <si>
    <t xml:space="preserve">Hitelek, kölcsönök felvétele külföldi kormányoktól és nemzetközi szervezetektől </t>
  </si>
  <si>
    <t xml:space="preserve">Hitelek, kölcsönök felvétele külföldi pénzintézetektől </t>
  </si>
  <si>
    <t>Váltóbevételek</t>
  </si>
  <si>
    <t xml:space="preserve">Teljesítés </t>
  </si>
  <si>
    <t>A helyi önkormányzatok előző évi elszámolásából származó kiadások</t>
  </si>
  <si>
    <t>A helyi önkormányzatok törvényi előíráson alapuló befizetései</t>
  </si>
  <si>
    <t>Egyéb elvonások és befizetések</t>
  </si>
  <si>
    <t>Működési célú támogatások az Európai Uniónak</t>
  </si>
  <si>
    <t>Kincstárjegyek beváltása</t>
  </si>
  <si>
    <t>Éven belüli belföldi értékpapírok beváltása</t>
  </si>
  <si>
    <t>Belföldi kötvények beváltása</t>
  </si>
  <si>
    <t>Éven túli lejáratú belföldi értékpapírok beváltása</t>
  </si>
  <si>
    <t>Hossszú lejáratú tulajdonosi kölcsönök kiadásai</t>
  </si>
  <si>
    <t>Rövid lejáratú tulajdonosi kölcsönök kiadásai</t>
  </si>
  <si>
    <t>Tulajdonosi kölcsönök kiadásai</t>
  </si>
  <si>
    <t>Hitelek, kölcsönök törlesztése külföldi kormányoknak és nemzetiközi szervezeteknek</t>
  </si>
  <si>
    <t>Hitelek, kölcsönök törlesztése külföldi pénzintézeteknek</t>
  </si>
  <si>
    <t>Váltókiadások</t>
  </si>
  <si>
    <t>Bevételi korrekciós tétel</t>
  </si>
  <si>
    <t>Kiadási korrekciós tétel</t>
  </si>
  <si>
    <t>Elszámolásból származó bevétel</t>
  </si>
  <si>
    <t>2020. év</t>
  </si>
  <si>
    <t>Szentjakabfa Község Önkormányzata</t>
  </si>
  <si>
    <t>104037 Intézményen kívüli gyermekétkeztetés</t>
  </si>
  <si>
    <t>Eredeti előirányzat</t>
  </si>
  <si>
    <t>Módosított előirányzat</t>
  </si>
  <si>
    <t>ebből: egyéb pénzbeli és természetbeni gyermekvédelmi támogatások</t>
  </si>
  <si>
    <t>ebből: egyéb, az önkormányzat rendeletében megállapított juttatás</t>
  </si>
  <si>
    <t>települési támogatás</t>
  </si>
  <si>
    <t>az önkormányzat által saját hatáskörben (nem szociális és gyermekvédelmi előírás alapján) adott más ellátás</t>
  </si>
  <si>
    <t>2021. év</t>
  </si>
  <si>
    <t>052020 Szennyvíz gyűjtése, tisztítása, elhelyezése</t>
  </si>
  <si>
    <t xml:space="preserve">D </t>
  </si>
  <si>
    <t>107051 Szociális étkeztetés szociális konyhán</t>
  </si>
  <si>
    <t>2022. év</t>
  </si>
  <si>
    <t>2020. évi bevételek</t>
  </si>
  <si>
    <t xml:space="preserve">Települési önkormányzatok szociális és gyermekjóléti  feladatainak támogatása </t>
  </si>
  <si>
    <t xml:space="preserve">Települési önkormányzatok gyermekétkeztetési  feladatainak támogatása </t>
  </si>
  <si>
    <t>2020. évi kiadások</t>
  </si>
  <si>
    <t>2020. évi fejlesztési kiadások</t>
  </si>
  <si>
    <t>Településszerkezeti és szabályozási terv</t>
  </si>
  <si>
    <t>Villámhárító felszerelése a Szentjakabfa Fő u. 37. sz. épületre</t>
  </si>
  <si>
    <t>Ravatalozó felújításhoz tervkészítés</t>
  </si>
  <si>
    <t>Parkerdő színpad és tető készítése</t>
  </si>
  <si>
    <t>Kút utca, Kenderföldi utca útfelújítás (Magyar Falu Program)</t>
  </si>
  <si>
    <t>Felhalmozási célú pénzeszköz átadás (Bakonykarszt Zrt. Fejlesztési forrás elszámolása)</t>
  </si>
  <si>
    <t>Felhalmozási célú támogatásértékű kiadás</t>
  </si>
  <si>
    <t>2023. év</t>
  </si>
  <si>
    <t>2020. évi bevételek és kiadások kormányzati funkciónként</t>
  </si>
  <si>
    <t>2020. évi teljesítés</t>
  </si>
  <si>
    <t>074040 Fertőző megbetegedések megelőzése, járványügyi ellátás</t>
  </si>
  <si>
    <t>081045 Szabadidősport- (rekreációs sport-) tevékenység és támogatása</t>
  </si>
  <si>
    <t>900060 Forgatási és befektetési célú finanszírozási műveletek</t>
  </si>
  <si>
    <t>016030 Állampolgársági ügyek</t>
  </si>
  <si>
    <t>Sövénynyíró beszerzése</t>
  </si>
  <si>
    <t>2020. évi maradvány</t>
  </si>
  <si>
    <t>2020. évi vagyonkimutatás</t>
  </si>
  <si>
    <t>2020. évi költségvetési mérleg</t>
  </si>
  <si>
    <t>2020. évi pénzeszközök változása</t>
  </si>
  <si>
    <t>Sorsz.</t>
  </si>
  <si>
    <t>Eszközök</t>
  </si>
  <si>
    <t>Állományi érték</t>
  </si>
  <si>
    <t>2019. év</t>
  </si>
  <si>
    <t>Forgalomképtelen törzsvagyon</t>
  </si>
  <si>
    <t>Korlátozottan forgalomképes törzsvagyon</t>
  </si>
  <si>
    <t>Törzsvagyonon kívüli egyéb vagyon</t>
  </si>
  <si>
    <t xml:space="preserve">F </t>
  </si>
  <si>
    <t>1.</t>
  </si>
  <si>
    <t>Vagyoni értékű jogok</t>
  </si>
  <si>
    <t>2.</t>
  </si>
  <si>
    <t>Szellemi termékek</t>
  </si>
  <si>
    <t>3.</t>
  </si>
  <si>
    <t>Immateriális javak értékhelyesbítése</t>
  </si>
  <si>
    <t>4.</t>
  </si>
  <si>
    <t>I.</t>
  </si>
  <si>
    <t>Immateriális javak összesen</t>
  </si>
  <si>
    <t>5.</t>
  </si>
  <si>
    <t>Ingatlanok és a kapcs. vagyoni ért. jogok</t>
  </si>
  <si>
    <t>6.</t>
  </si>
  <si>
    <t>7.</t>
  </si>
  <si>
    <t>Tenyészállatok</t>
  </si>
  <si>
    <t>8.</t>
  </si>
  <si>
    <t>Beruházások, felújítások</t>
  </si>
  <si>
    <t>9.</t>
  </si>
  <si>
    <t>Tárgyi eszközök értékhelyesbítése</t>
  </si>
  <si>
    <t>10.</t>
  </si>
  <si>
    <t>II.</t>
  </si>
  <si>
    <t>Tárgyi eszközök összesen</t>
  </si>
  <si>
    <t>11.</t>
  </si>
  <si>
    <t>Tartós részesedések</t>
  </si>
  <si>
    <t>12.</t>
  </si>
  <si>
    <t>- ebből: tartós részesedések nem pénzügyi vállalkozásban</t>
  </si>
  <si>
    <t>13.</t>
  </si>
  <si>
    <t xml:space="preserve">- ebből: egyéb tartós részesedések </t>
  </si>
  <si>
    <t>14.</t>
  </si>
  <si>
    <t>Tartós hitelviszonyt megtestesítő értékpapírok</t>
  </si>
  <si>
    <t>15.</t>
  </si>
  <si>
    <t>- ebből: államkötvények</t>
  </si>
  <si>
    <t>16.</t>
  </si>
  <si>
    <t>-ebből: helyi önkormányzatok kötvényei</t>
  </si>
  <si>
    <t>17.</t>
  </si>
  <si>
    <t>Befektetett pénzügyi eszközök értékhelyesbítése</t>
  </si>
  <si>
    <t>18.</t>
  </si>
  <si>
    <t>III.</t>
  </si>
  <si>
    <t>Befektetett pénzügyi eszközök összesen</t>
  </si>
  <si>
    <t>19.</t>
  </si>
  <si>
    <t>Koncesszióba, vagyonkezelésbe adott eszközök</t>
  </si>
  <si>
    <t>20.</t>
  </si>
  <si>
    <t>Koncesszióba, vagyonkezelésbe adott eszközök értékhelyesbítése</t>
  </si>
  <si>
    <t>21.</t>
  </si>
  <si>
    <t>IV.</t>
  </si>
  <si>
    <t>Koncesszióba, vagyonkezelésbe adott eszközök összesen</t>
  </si>
  <si>
    <t>22.</t>
  </si>
  <si>
    <t>NEMZETI VAGYONBA TARTOZÓ BEFEKTETETT ESZKÖZÖK ÖSSZESEN</t>
  </si>
  <si>
    <t>Forgalomképtelen törzsvagyon bruttó értéke</t>
  </si>
  <si>
    <t>Korlátozottan forgalomképes vagyon bruttó értéke</t>
  </si>
  <si>
    <t>Üzleti vagyon bruttó értéke</t>
  </si>
  <si>
    <t>A) Befektetett eszközök</t>
  </si>
  <si>
    <t>I. Immateriális javak</t>
  </si>
  <si>
    <t>1. Vagyoni értékű jogok</t>
  </si>
  <si>
    <t>ebből: 0-ig leírt vagyoni értékű jogok</t>
  </si>
  <si>
    <t>2. Szellemi termékek</t>
  </si>
  <si>
    <t>ebből: 0-ig leírt szellemi termékek</t>
  </si>
  <si>
    <t>Kisértékű vagyoni értékű jogok</t>
  </si>
  <si>
    <t>Kisértékű szellemi termékek</t>
  </si>
  <si>
    <t>II. Tárgyi eszközök</t>
  </si>
  <si>
    <t>1. Ingatlanok és kapcsolódó vagyoni értékű jogok</t>
  </si>
  <si>
    <t>ebből: 0-ig leírt ingatlanok és kapcsolódó vagyoni értékű jogok</t>
  </si>
  <si>
    <t>2. Gépek, berendezések, felszerelések, járművek</t>
  </si>
  <si>
    <t>ebből: Kulturális javak</t>
  </si>
  <si>
    <t>ebből: 0-ig leírt gépek, berendezések, felszerelések, járművek</t>
  </si>
  <si>
    <t>Kisértékű gépek, berendezések, felszerelések, járművek</t>
  </si>
  <si>
    <t>3. Tenyészállatok</t>
  </si>
  <si>
    <t>4. Berházások, felújítások</t>
  </si>
  <si>
    <t>5. Tárgyi eszközök értékhelyesbítése</t>
  </si>
  <si>
    <t>III. Befektetett pénzügyi eszközök</t>
  </si>
  <si>
    <t>1. Tartós részesedések</t>
  </si>
  <si>
    <t>2. Tartós hitelviszonyt megtestesítő értékpapírok</t>
  </si>
  <si>
    <t>3. Befektetett pénzügyi eszközök értékhelyesbítése</t>
  </si>
  <si>
    <t>IV. Koncesszióba, vagyonkezelésbe adott eszközök</t>
  </si>
  <si>
    <t>B) Forgóeszközök</t>
  </si>
  <si>
    <t>I. Készletek</t>
  </si>
  <si>
    <t>II. Érékpapírok</t>
  </si>
  <si>
    <t>C) Pénzeszközök</t>
  </si>
  <si>
    <t>I. Lekötött bankbetétek</t>
  </si>
  <si>
    <t>II. Pénztárak, csekkek, betétkönyvek</t>
  </si>
  <si>
    <t>III. Forintszámlák</t>
  </si>
  <si>
    <t>IV. Devizaszámlák</t>
  </si>
  <si>
    <t>01-02. számlacsoportba nyilvántarott eszközök</t>
  </si>
  <si>
    <t>Államháztartáson belülre vagyonkezelésbe adott eszközök</t>
  </si>
  <si>
    <t xml:space="preserve"> - Forintban vezetett költségvetési pénzforgalmi számlák egyenlege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</si>
</sst>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,##0\ _F_t"/>
  </numFmts>
  <fonts count="18" x14ac:knownFonts="1">
    <font>
      <sz val="10"/>
      <name val="Times New Roman CE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8"/>
      <name val="Times New Roman CE"/>
      <charset val="238"/>
    </font>
    <font>
      <sz val="10"/>
      <name val="MS Sans Serif"/>
      <family val="2"/>
      <charset val="238"/>
    </font>
    <font>
      <sz val="10"/>
      <name val="MS Sans Serif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i/>
      <sz val="12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26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" fillId="0" borderId="0"/>
    <xf numFmtId="0" fontId="1" fillId="0" borderId="0"/>
  </cellStyleXfs>
  <cellXfs count="226">
    <xf numFmtId="0" fontId="0" fillId="0" borderId="0" xfId="0"/>
    <xf numFmtId="174" fontId="9" fillId="0" borderId="1" xfId="0" applyNumberFormat="1" applyFont="1" applyBorder="1" applyAlignment="1">
      <alignment horizontal="right" vertical="top" wrapText="1"/>
    </xf>
    <xf numFmtId="174" fontId="10" fillId="0" borderId="1" xfId="0" applyNumberFormat="1" applyFont="1" applyBorder="1" applyAlignment="1">
      <alignment horizontal="right" vertical="top" wrapText="1"/>
    </xf>
    <xf numFmtId="0" fontId="9" fillId="0" borderId="0" xfId="0" applyFont="1"/>
    <xf numFmtId="0" fontId="10" fillId="0" borderId="0" xfId="0" applyFont="1" applyAlignment="1"/>
    <xf numFmtId="0" fontId="9" fillId="0" borderId="0" xfId="0" applyFont="1" applyAlignment="1"/>
    <xf numFmtId="0" fontId="11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3" xfId="0" applyFont="1" applyFill="1" applyBorder="1"/>
    <xf numFmtId="0" fontId="10" fillId="0" borderId="3" xfId="0" applyFont="1" applyFill="1" applyBorder="1" applyAlignment="1">
      <alignment horizontal="left" vertical="top" wrapText="1"/>
    </xf>
    <xf numFmtId="0" fontId="10" fillId="0" borderId="0" xfId="0" applyFont="1" applyFill="1" applyAlignment="1"/>
    <xf numFmtId="0" fontId="9" fillId="0" borderId="2" xfId="0" applyFont="1" applyBorder="1"/>
    <xf numFmtId="0" fontId="9" fillId="0" borderId="0" xfId="5" applyFont="1" applyProtection="1">
      <protection locked="0"/>
    </xf>
    <xf numFmtId="0" fontId="11" fillId="0" borderId="0" xfId="5" applyFont="1" applyAlignment="1" applyProtection="1">
      <alignment horizontal="right"/>
      <protection locked="0"/>
    </xf>
    <xf numFmtId="0" fontId="10" fillId="0" borderId="3" xfId="0" applyFont="1" applyFill="1" applyBorder="1" applyAlignment="1">
      <alignment horizontal="center" vertical="top" wrapText="1"/>
    </xf>
    <xf numFmtId="0" fontId="10" fillId="0" borderId="0" xfId="5" applyFont="1" applyAlignment="1" applyProtection="1">
      <alignment vertical="center"/>
      <protection locked="0"/>
    </xf>
    <xf numFmtId="0" fontId="9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3" fontId="9" fillId="0" borderId="3" xfId="0" applyNumberFormat="1" applyFont="1" applyBorder="1" applyAlignment="1">
      <alignment horizontal="right" vertical="top" wrapText="1"/>
    </xf>
    <xf numFmtId="0" fontId="9" fillId="0" borderId="0" xfId="5" applyFont="1" applyAlignment="1" applyProtection="1">
      <alignment vertical="center"/>
      <protection locked="0"/>
    </xf>
    <xf numFmtId="0" fontId="9" fillId="0" borderId="3" xfId="0" applyFont="1" applyBorder="1" applyAlignment="1">
      <alignment horizontal="left" vertical="top" wrapText="1"/>
    </xf>
    <xf numFmtId="3" fontId="10" fillId="0" borderId="3" xfId="0" applyNumberFormat="1" applyFont="1" applyBorder="1" applyAlignment="1">
      <alignment horizontal="right" vertical="top" wrapText="1"/>
    </xf>
    <xf numFmtId="3" fontId="9" fillId="0" borderId="0" xfId="5" applyNumberFormat="1" applyFont="1" applyAlignment="1" applyProtection="1">
      <alignment vertical="center"/>
      <protection locked="0"/>
    </xf>
    <xf numFmtId="0" fontId="9" fillId="0" borderId="0" xfId="5" applyFont="1" applyAlignment="1" applyProtection="1">
      <alignment vertical="center"/>
    </xf>
    <xf numFmtId="174" fontId="9" fillId="0" borderId="0" xfId="0" applyNumberFormat="1" applyFont="1" applyAlignment="1">
      <alignment vertical="center"/>
    </xf>
    <xf numFmtId="174" fontId="9" fillId="0" borderId="0" xfId="0" applyNumberFormat="1" applyFont="1" applyAlignment="1">
      <alignment horizontal="center" vertical="center"/>
    </xf>
    <xf numFmtId="174" fontId="11" fillId="0" borderId="0" xfId="0" applyNumberFormat="1" applyFont="1" applyAlignment="1">
      <alignment horizontal="right" vertical="center"/>
    </xf>
    <xf numFmtId="3" fontId="10" fillId="0" borderId="2" xfId="0" applyNumberFormat="1" applyFont="1" applyBorder="1" applyAlignment="1">
      <alignment horizontal="center" vertical="center"/>
    </xf>
    <xf numFmtId="174" fontId="10" fillId="0" borderId="0" xfId="0" applyNumberFormat="1" applyFont="1" applyAlignment="1">
      <alignment horizontal="center" vertical="center"/>
    </xf>
    <xf numFmtId="174" fontId="9" fillId="0" borderId="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 wrapText="1"/>
    </xf>
    <xf numFmtId="174" fontId="9" fillId="0" borderId="0" xfId="0" applyNumberFormat="1" applyFont="1" applyAlignment="1">
      <alignment horizontal="center" vertical="center" wrapText="1"/>
    </xf>
    <xf numFmtId="3" fontId="9" fillId="0" borderId="2" xfId="0" applyNumberFormat="1" applyFont="1" applyBorder="1" applyAlignment="1">
      <alignment vertical="center" wrapText="1"/>
    </xf>
    <xf numFmtId="3" fontId="9" fillId="0" borderId="2" xfId="0" applyNumberFormat="1" applyFont="1" applyBorder="1" applyAlignment="1">
      <alignment vertical="center"/>
    </xf>
    <xf numFmtId="3" fontId="9" fillId="0" borderId="4" xfId="0" applyNumberFormat="1" applyFont="1" applyBorder="1" applyAlignment="1">
      <alignment vertical="center" wrapText="1"/>
    </xf>
    <xf numFmtId="3" fontId="9" fillId="0" borderId="5" xfId="0" applyNumberFormat="1" applyFont="1" applyBorder="1" applyAlignment="1">
      <alignment vertical="center" wrapText="1"/>
    </xf>
    <xf numFmtId="0" fontId="9" fillId="0" borderId="0" xfId="0" applyFont="1" applyFill="1"/>
    <xf numFmtId="0" fontId="9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right"/>
    </xf>
    <xf numFmtId="0" fontId="10" fillId="0" borderId="0" xfId="0" applyFont="1" applyFill="1"/>
    <xf numFmtId="0" fontId="10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3" fontId="10" fillId="0" borderId="2" xfId="0" applyNumberFormat="1" applyFont="1" applyFill="1" applyBorder="1" applyAlignment="1">
      <alignment horizontal="right" vertical="top" wrapText="1"/>
    </xf>
    <xf numFmtId="0" fontId="9" fillId="0" borderId="2" xfId="0" applyFont="1" applyFill="1" applyBorder="1" applyAlignment="1">
      <alignment horizontal="left" vertical="top" wrapText="1"/>
    </xf>
    <xf numFmtId="3" fontId="9" fillId="0" borderId="2" xfId="0" applyNumberFormat="1" applyFont="1" applyFill="1" applyBorder="1" applyAlignment="1">
      <alignment horizontal="right" vertical="top" wrapText="1"/>
    </xf>
    <xf numFmtId="0" fontId="10" fillId="0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3" fontId="9" fillId="0" borderId="2" xfId="0" applyNumberFormat="1" applyFont="1" applyBorder="1" applyAlignment="1">
      <alignment horizontal="right" vertical="top" wrapText="1"/>
    </xf>
    <xf numFmtId="0" fontId="10" fillId="0" borderId="2" xfId="0" applyFont="1" applyBorder="1" applyAlignment="1">
      <alignment horizontal="left" vertical="top" wrapText="1"/>
    </xf>
    <xf numFmtId="3" fontId="10" fillId="0" borderId="2" xfId="0" applyNumberFormat="1" applyFont="1" applyBorder="1" applyAlignment="1">
      <alignment horizontal="right" vertical="top" wrapText="1"/>
    </xf>
    <xf numFmtId="0" fontId="11" fillId="0" borderId="0" xfId="0" applyFont="1" applyFill="1" applyAlignment="1">
      <alignment horizontal="right"/>
    </xf>
    <xf numFmtId="3" fontId="10" fillId="0" borderId="2" xfId="0" applyNumberFormat="1" applyFont="1" applyBorder="1" applyAlignment="1">
      <alignment horizontal="center"/>
    </xf>
    <xf numFmtId="3" fontId="10" fillId="0" borderId="2" xfId="0" applyNumberFormat="1" applyFont="1" applyFill="1" applyBorder="1" applyAlignment="1">
      <alignment horizontal="center"/>
    </xf>
    <xf numFmtId="1" fontId="9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 indent="2"/>
    </xf>
    <xf numFmtId="0" fontId="10" fillId="0" borderId="2" xfId="0" applyFont="1" applyBorder="1" applyAlignment="1">
      <alignment horizontal="left" vertical="center" wrapText="1" indent="2"/>
    </xf>
    <xf numFmtId="0" fontId="11" fillId="0" borderId="6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3" fontId="9" fillId="0" borderId="2" xfId="0" applyNumberFormat="1" applyFont="1" applyFill="1" applyBorder="1"/>
    <xf numFmtId="3" fontId="10" fillId="0" borderId="2" xfId="0" applyNumberFormat="1" applyFont="1" applyFill="1" applyBorder="1"/>
    <xf numFmtId="0" fontId="10" fillId="0" borderId="0" xfId="0" applyFont="1" applyFill="1" applyBorder="1" applyAlignment="1"/>
    <xf numFmtId="3" fontId="10" fillId="0" borderId="0" xfId="0" applyNumberFormat="1" applyFont="1" applyFill="1" applyBorder="1"/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vertical="center"/>
    </xf>
    <xf numFmtId="3" fontId="9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left"/>
    </xf>
    <xf numFmtId="3" fontId="10" fillId="0" borderId="2" xfId="0" applyNumberFormat="1" applyFont="1" applyFill="1" applyBorder="1" applyAlignment="1">
      <alignment horizontal="right"/>
    </xf>
    <xf numFmtId="0" fontId="9" fillId="0" borderId="0" xfId="0" applyFont="1" applyFill="1" applyAlignment="1">
      <alignment wrapText="1"/>
    </xf>
    <xf numFmtId="3" fontId="9" fillId="0" borderId="0" xfId="0" applyNumberFormat="1" applyFont="1" applyFill="1"/>
    <xf numFmtId="3" fontId="11" fillId="0" borderId="0" xfId="0" applyNumberFormat="1" applyFont="1" applyFill="1" applyAlignment="1">
      <alignment horizontal="right"/>
    </xf>
    <xf numFmtId="3" fontId="9" fillId="2" borderId="2" xfId="0" applyNumberFormat="1" applyFont="1" applyFill="1" applyBorder="1" applyAlignment="1" applyProtection="1"/>
    <xf numFmtId="3" fontId="10" fillId="2" borderId="2" xfId="0" applyNumberFormat="1" applyFont="1" applyFill="1" applyBorder="1" applyAlignment="1" applyProtection="1"/>
    <xf numFmtId="174" fontId="9" fillId="0" borderId="2" xfId="0" applyNumberFormat="1" applyFont="1" applyBorder="1" applyAlignment="1">
      <alignment horizontal="right" vertical="top" wrapText="1"/>
    </xf>
    <xf numFmtId="174" fontId="10" fillId="0" borderId="2" xfId="0" applyNumberFormat="1" applyFont="1" applyBorder="1" applyAlignment="1">
      <alignment horizontal="right" vertical="top" wrapText="1"/>
    </xf>
    <xf numFmtId="3" fontId="9" fillId="0" borderId="0" xfId="0" applyNumberFormat="1" applyFont="1" applyFill="1" applyBorder="1"/>
    <xf numFmtId="0" fontId="10" fillId="0" borderId="2" xfId="0" applyFont="1" applyFill="1" applyBorder="1"/>
    <xf numFmtId="0" fontId="10" fillId="0" borderId="2" xfId="0" applyFont="1" applyFill="1" applyBorder="1" applyAlignment="1"/>
    <xf numFmtId="3" fontId="10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3" fontId="10" fillId="0" borderId="2" xfId="0" applyNumberFormat="1" applyFont="1" applyBorder="1" applyAlignment="1">
      <alignment horizontal="center" vertical="center"/>
    </xf>
    <xf numFmtId="174" fontId="10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174" fontId="9" fillId="0" borderId="2" xfId="0" applyNumberFormat="1" applyFont="1" applyBorder="1" applyAlignment="1"/>
    <xf numFmtId="174" fontId="9" fillId="0" borderId="2" xfId="0" applyNumberFormat="1" applyFont="1" applyBorder="1" applyAlignment="1">
      <alignment vertical="center"/>
    </xf>
    <xf numFmtId="174" fontId="10" fillId="0" borderId="2" xfId="0" applyNumberFormat="1" applyFont="1" applyBorder="1" applyAlignment="1">
      <alignment vertical="center"/>
    </xf>
    <xf numFmtId="174" fontId="9" fillId="0" borderId="2" xfId="0" applyNumberFormat="1" applyFont="1" applyBorder="1" applyAlignment="1">
      <alignment horizontal="right" vertical="center"/>
    </xf>
    <xf numFmtId="174" fontId="9" fillId="0" borderId="8" xfId="0" applyNumberFormat="1" applyFont="1" applyBorder="1" applyAlignment="1">
      <alignment horizontal="right" vertical="top" wrapText="1"/>
    </xf>
    <xf numFmtId="174" fontId="9" fillId="0" borderId="3" xfId="0" applyNumberFormat="1" applyFont="1" applyBorder="1" applyAlignment="1">
      <alignment horizontal="right" vertical="top" wrapText="1"/>
    </xf>
    <xf numFmtId="174" fontId="10" fillId="0" borderId="3" xfId="0" applyNumberFormat="1" applyFont="1" applyBorder="1" applyAlignment="1">
      <alignment horizontal="right" vertical="top" wrapText="1"/>
    </xf>
    <xf numFmtId="0" fontId="1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3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/>
    </xf>
    <xf numFmtId="0" fontId="9" fillId="0" borderId="3" xfId="3" applyFont="1" applyBorder="1" applyAlignment="1">
      <alignment horizontal="right" vertical="center"/>
    </xf>
    <xf numFmtId="0" fontId="9" fillId="0" borderId="3" xfId="3" applyFont="1" applyBorder="1" applyAlignment="1">
      <alignment vertical="center" wrapText="1"/>
    </xf>
    <xf numFmtId="3" fontId="9" fillId="0" borderId="0" xfId="0" applyNumberFormat="1" applyFont="1" applyBorder="1" applyAlignment="1">
      <alignment horizontal="right" vertical="top" wrapText="1"/>
    </xf>
    <xf numFmtId="0" fontId="10" fillId="0" borderId="10" xfId="3" applyFont="1" applyBorder="1" applyAlignment="1">
      <alignment horizontal="center" vertical="center"/>
    </xf>
    <xf numFmtId="0" fontId="10" fillId="0" borderId="3" xfId="3" applyFont="1" applyBorder="1" applyAlignment="1">
      <alignment vertical="center"/>
    </xf>
    <xf numFmtId="0" fontId="10" fillId="0" borderId="3" xfId="3" applyFont="1" applyBorder="1" applyAlignment="1">
      <alignment vertical="center" wrapText="1"/>
    </xf>
    <xf numFmtId="49" fontId="9" fillId="0" borderId="3" xfId="3" applyNumberFormat="1" applyFont="1" applyBorder="1" applyAlignment="1">
      <alignment vertical="center" wrapText="1"/>
    </xf>
    <xf numFmtId="0" fontId="9" fillId="0" borderId="3" xfId="3" applyFont="1" applyBorder="1" applyAlignment="1">
      <alignment horizontal="right" vertical="center" wrapText="1"/>
    </xf>
    <xf numFmtId="3" fontId="9" fillId="0" borderId="3" xfId="3" applyNumberFormat="1" applyFont="1" applyBorder="1" applyAlignment="1">
      <alignment vertical="center" wrapText="1"/>
    </xf>
    <xf numFmtId="3" fontId="10" fillId="0" borderId="3" xfId="3" applyNumberFormat="1" applyFont="1" applyBorder="1" applyAlignment="1">
      <alignment vertical="center" wrapText="1"/>
    </xf>
    <xf numFmtId="0" fontId="10" fillId="0" borderId="11" xfId="3" applyFont="1" applyBorder="1" applyAlignment="1">
      <alignment horizontal="center" vertical="center"/>
    </xf>
    <xf numFmtId="3" fontId="10" fillId="0" borderId="12" xfId="3" applyNumberFormat="1" applyFont="1" applyBorder="1" applyAlignment="1">
      <alignment vertical="center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center"/>
    </xf>
    <xf numFmtId="0" fontId="14" fillId="0" borderId="2" xfId="4" applyFont="1" applyBorder="1" applyAlignment="1">
      <alignment horizontal="center" vertical="center" wrapText="1"/>
    </xf>
    <xf numFmtId="0" fontId="15" fillId="0" borderId="4" xfId="4" applyFont="1" applyBorder="1" applyAlignment="1">
      <alignment vertical="center" wrapText="1"/>
    </xf>
    <xf numFmtId="0" fontId="14" fillId="0" borderId="4" xfId="4" applyFont="1" applyBorder="1" applyAlignment="1">
      <alignment vertical="center" wrapText="1"/>
    </xf>
    <xf numFmtId="0" fontId="16" fillId="0" borderId="13" xfId="4" applyFont="1" applyBorder="1" applyAlignment="1">
      <alignment vertical="center" wrapText="1"/>
    </xf>
    <xf numFmtId="0" fontId="15" fillId="0" borderId="4" xfId="4" applyFont="1" applyBorder="1" applyAlignment="1">
      <alignment vertical="center"/>
    </xf>
    <xf numFmtId="0" fontId="14" fillId="0" borderId="9" xfId="4" applyFont="1" applyBorder="1" applyAlignment="1">
      <alignment vertical="center" wrapText="1"/>
    </xf>
    <xf numFmtId="0" fontId="15" fillId="0" borderId="9" xfId="4" applyFont="1" applyBorder="1" applyAlignment="1">
      <alignment vertical="center" wrapText="1"/>
    </xf>
    <xf numFmtId="0" fontId="17" fillId="0" borderId="9" xfId="4" applyFont="1" applyBorder="1" applyAlignment="1">
      <alignment vertical="center" wrapText="1"/>
    </xf>
    <xf numFmtId="0" fontId="16" fillId="0" borderId="9" xfId="4" applyFont="1" applyBorder="1" applyAlignment="1">
      <alignment vertical="center" wrapText="1"/>
    </xf>
    <xf numFmtId="0" fontId="14" fillId="0" borderId="14" xfId="4" applyFont="1" applyBorder="1" applyAlignment="1">
      <alignment vertical="center" wrapText="1"/>
    </xf>
    <xf numFmtId="0" fontId="14" fillId="0" borderId="2" xfId="4" applyFont="1" applyBorder="1" applyAlignment="1">
      <alignment vertical="center" wrapText="1"/>
    </xf>
    <xf numFmtId="0" fontId="15" fillId="0" borderId="2" xfId="4" applyFont="1" applyBorder="1" applyAlignment="1">
      <alignment vertical="center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top" wrapText="1"/>
    </xf>
    <xf numFmtId="3" fontId="10" fillId="0" borderId="0" xfId="0" applyNumberFormat="1" applyFont="1" applyBorder="1" applyAlignment="1">
      <alignment horizontal="right" vertical="top" wrapText="1"/>
    </xf>
    <xf numFmtId="0" fontId="9" fillId="0" borderId="0" xfId="0" applyFont="1" applyAlignment="1">
      <alignment wrapText="1"/>
    </xf>
    <xf numFmtId="0" fontId="10" fillId="0" borderId="0" xfId="0" applyFont="1" applyFill="1" applyAlignment="1">
      <alignment wrapText="1"/>
    </xf>
    <xf numFmtId="0" fontId="11" fillId="0" borderId="15" xfId="0" applyFont="1" applyFill="1" applyBorder="1" applyAlignment="1">
      <alignment horizontal="right" wrapText="1"/>
    </xf>
    <xf numFmtId="0" fontId="10" fillId="0" borderId="16" xfId="3" applyFont="1" applyBorder="1" applyAlignment="1">
      <alignment horizontal="center" vertical="center" wrapText="1"/>
    </xf>
    <xf numFmtId="3" fontId="10" fillId="0" borderId="16" xfId="3" applyNumberFormat="1" applyFont="1" applyBorder="1" applyAlignment="1">
      <alignment vertical="center" wrapText="1"/>
    </xf>
    <xf numFmtId="3" fontId="9" fillId="3" borderId="3" xfId="3" applyNumberFormat="1" applyFont="1" applyFill="1" applyBorder="1" applyAlignment="1">
      <alignment vertical="center" wrapText="1"/>
    </xf>
    <xf numFmtId="3" fontId="10" fillId="3" borderId="16" xfId="3" applyNumberFormat="1" applyFont="1" applyFill="1" applyBorder="1" applyAlignment="1">
      <alignment vertical="center" wrapText="1"/>
    </xf>
    <xf numFmtId="3" fontId="10" fillId="0" borderId="17" xfId="3" applyNumberFormat="1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3" fontId="14" fillId="0" borderId="18" xfId="4" applyNumberFormat="1" applyFont="1" applyBorder="1" applyAlignment="1">
      <alignment vertical="center" wrapText="1"/>
    </xf>
    <xf numFmtId="3" fontId="15" fillId="0" borderId="3" xfId="4" applyNumberFormat="1" applyFont="1" applyBorder="1" applyAlignment="1">
      <alignment vertical="center" wrapText="1"/>
    </xf>
    <xf numFmtId="3" fontId="15" fillId="0" borderId="16" xfId="4" applyNumberFormat="1" applyFont="1" applyBorder="1" applyAlignment="1">
      <alignment vertical="center" wrapText="1"/>
    </xf>
    <xf numFmtId="3" fontId="17" fillId="0" borderId="3" xfId="4" applyNumberFormat="1" applyFont="1" applyBorder="1" applyAlignment="1">
      <alignment vertical="center" wrapText="1"/>
    </xf>
    <xf numFmtId="3" fontId="14" fillId="0" borderId="16" xfId="4" applyNumberFormat="1" applyFont="1" applyBorder="1" applyAlignment="1">
      <alignment vertical="center" wrapText="1"/>
    </xf>
    <xf numFmtId="3" fontId="14" fillId="0" borderId="3" xfId="4" applyNumberFormat="1" applyFont="1" applyBorder="1" applyAlignment="1">
      <alignment vertical="center" wrapText="1"/>
    </xf>
    <xf numFmtId="3" fontId="14" fillId="0" borderId="19" xfId="4" applyNumberFormat="1" applyFont="1" applyBorder="1" applyAlignment="1">
      <alignment vertical="center" wrapText="1"/>
    </xf>
    <xf numFmtId="3" fontId="14" fillId="0" borderId="2" xfId="4" applyNumberFormat="1" applyFont="1" applyBorder="1" applyAlignment="1">
      <alignment vertical="center" wrapText="1"/>
    </xf>
    <xf numFmtId="3" fontId="15" fillId="0" borderId="2" xfId="4" applyNumberFormat="1" applyFont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vertical="center"/>
    </xf>
    <xf numFmtId="3" fontId="10" fillId="0" borderId="2" xfId="0" applyNumberFormat="1" applyFont="1" applyBorder="1" applyAlignment="1">
      <alignment horizontal="right" vertical="center" wrapText="1"/>
    </xf>
    <xf numFmtId="0" fontId="10" fillId="0" borderId="2" xfId="4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2" xfId="0" applyFont="1" applyFill="1" applyBorder="1" applyAlignment="1">
      <alignment horizontal="center" vertical="top" wrapText="1"/>
    </xf>
    <xf numFmtId="3" fontId="14" fillId="0" borderId="3" xfId="4" applyNumberFormat="1" applyFont="1" applyBorder="1" applyAlignment="1">
      <alignment horizontal="center" vertical="center" wrapText="1"/>
    </xf>
    <xf numFmtId="3" fontId="14" fillId="0" borderId="25" xfId="4" applyNumberFormat="1" applyFont="1" applyBorder="1" applyAlignment="1">
      <alignment horizontal="center" vertical="center" wrapText="1"/>
    </xf>
    <xf numFmtId="3" fontId="15" fillId="0" borderId="3" xfId="4" applyNumberFormat="1" applyFont="1" applyBorder="1" applyAlignment="1">
      <alignment horizontal="center" vertical="center" wrapText="1"/>
    </xf>
    <xf numFmtId="0" fontId="10" fillId="0" borderId="12" xfId="3" applyFont="1" applyBorder="1" applyAlignment="1">
      <alignment vertical="center" wrapText="1"/>
    </xf>
    <xf numFmtId="3" fontId="10" fillId="0" borderId="26" xfId="0" applyNumberFormat="1" applyFont="1" applyBorder="1" applyAlignment="1">
      <alignment horizontal="center" vertical="center" wrapText="1"/>
    </xf>
    <xf numFmtId="3" fontId="10" fillId="0" borderId="27" xfId="0" applyNumberFormat="1" applyFont="1" applyBorder="1" applyAlignment="1">
      <alignment horizontal="center" vertical="center" wrapText="1"/>
    </xf>
    <xf numFmtId="3" fontId="10" fillId="0" borderId="28" xfId="0" applyNumberFormat="1" applyFont="1" applyBorder="1" applyAlignment="1">
      <alignment horizontal="center" vertical="center" wrapText="1"/>
    </xf>
    <xf numFmtId="3" fontId="10" fillId="0" borderId="29" xfId="0" applyNumberFormat="1" applyFont="1" applyBorder="1" applyAlignment="1">
      <alignment horizontal="center" vertical="center" wrapText="1"/>
    </xf>
    <xf numFmtId="3" fontId="15" fillId="0" borderId="30" xfId="4" applyNumberFormat="1" applyFont="1" applyBorder="1" applyAlignment="1">
      <alignment horizontal="center" vertical="center" wrapText="1"/>
    </xf>
    <xf numFmtId="3" fontId="15" fillId="0" borderId="31" xfId="4" applyNumberFormat="1" applyFont="1" applyBorder="1" applyAlignment="1">
      <alignment horizontal="center" vertical="center" wrapText="1"/>
    </xf>
    <xf numFmtId="3" fontId="15" fillId="0" borderId="32" xfId="4" applyNumberFormat="1" applyFont="1" applyBorder="1" applyAlignment="1">
      <alignment horizontal="center" vertical="center" wrapText="1"/>
    </xf>
    <xf numFmtId="3" fontId="14" fillId="0" borderId="20" xfId="4" applyNumberFormat="1" applyFont="1" applyBorder="1" applyAlignment="1">
      <alignment horizontal="center" vertical="center" wrapText="1"/>
    </xf>
    <xf numFmtId="3" fontId="14" fillId="0" borderId="21" xfId="4" applyNumberFormat="1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/>
    </xf>
    <xf numFmtId="0" fontId="10" fillId="0" borderId="22" xfId="3" applyFont="1" applyBorder="1" applyAlignment="1">
      <alignment horizontal="center" vertical="center"/>
    </xf>
    <xf numFmtId="0" fontId="10" fillId="0" borderId="23" xfId="3" applyFont="1" applyBorder="1" applyAlignment="1">
      <alignment horizontal="center" vertical="center"/>
    </xf>
    <xf numFmtId="0" fontId="10" fillId="0" borderId="24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16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/>
    </xf>
    <xf numFmtId="3" fontId="15" fillId="0" borderId="20" xfId="4" applyNumberFormat="1" applyFont="1" applyBorder="1" applyAlignment="1">
      <alignment horizontal="center" vertical="center" wrapText="1"/>
    </xf>
    <xf numFmtId="3" fontId="15" fillId="0" borderId="21" xfId="4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0" xfId="0" applyFont="1" applyFill="1" applyAlignment="1">
      <alignment horizontal="center" wrapText="1"/>
    </xf>
    <xf numFmtId="3" fontId="10" fillId="0" borderId="2" xfId="0" applyNumberFormat="1" applyFont="1" applyBorder="1" applyAlignment="1">
      <alignment horizontal="center" vertical="center"/>
    </xf>
    <xf numFmtId="3" fontId="9" fillId="0" borderId="26" xfId="0" applyNumberFormat="1" applyFont="1" applyBorder="1" applyAlignment="1">
      <alignment horizontal="center" vertical="center"/>
    </xf>
    <xf numFmtId="3" fontId="9" fillId="0" borderId="27" xfId="0" applyNumberFormat="1" applyFont="1" applyBorder="1" applyAlignment="1">
      <alignment horizontal="center" vertical="center"/>
    </xf>
    <xf numFmtId="3" fontId="9" fillId="0" borderId="28" xfId="0" applyNumberFormat="1" applyFont="1" applyBorder="1" applyAlignment="1">
      <alignment horizontal="center" vertical="center"/>
    </xf>
    <xf numFmtId="3" fontId="9" fillId="0" borderId="2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6">
    <cellStyle name="Hiperhivatkozás" xfId="1"/>
    <cellStyle name="Már látott hiperhivatkozás" xfId="2"/>
    <cellStyle name="Normál" xfId="0" builtinId="0"/>
    <cellStyle name="Normál 2" xfId="3"/>
    <cellStyle name="Normál 3" xfId="4"/>
    <cellStyle name="Normál_SEGEDLETEK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ULAJD~1\AppData\Local\Temp\z&#225;rsz&#225;mad&#225;s%20mell&#233;klet%20MIN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melléklet"/>
      <sheetName val="2.melléklet"/>
      <sheetName val="2.A.melléklet"/>
      <sheetName val="2.A.I.melléklet"/>
      <sheetName val="2.A.II.melléklet"/>
      <sheetName val="5.melléklet"/>
      <sheetName val="5.I.melléklet"/>
      <sheetName val="5.II.melléklet"/>
      <sheetName val="5.A. melléklet"/>
      <sheetName val="6.melléklet"/>
      <sheetName val="6.A.melléklet"/>
      <sheetName val="7.melléklet"/>
      <sheetName val="8.melléklet"/>
      <sheetName val="9. melléklet"/>
      <sheetName val="10.melléklet"/>
      <sheetName val="10.A.melléklet"/>
      <sheetName val="11.melléklet"/>
      <sheetName val="11.A.melléklet"/>
      <sheetName val="12.melléklet"/>
      <sheetName val="13.melléklet"/>
      <sheetName val="13.A.melléklet"/>
      <sheetName val="13.B.melléklet"/>
      <sheetName val="13.B.1.melléklet"/>
      <sheetName val="13.B.2.melléklet"/>
      <sheetName val="13.B.3.melléklet"/>
      <sheetName val="13.B.4.melléklet"/>
      <sheetName val="13.B.5.melléklet"/>
      <sheetName val="13.B.6.melléklet"/>
      <sheetName val="13.B.7.melléklet"/>
      <sheetName val="13.B.8.melléklet"/>
      <sheetName val="13.C.melléklet"/>
      <sheetName val="Városi Óvoda"/>
      <sheetName val="Regenbogen"/>
      <sheetName val="VIMSZ"/>
      <sheetName val="VKSZK"/>
      <sheetName val="Szoc.Szolg."/>
      <sheetName val="Bölcsőde"/>
      <sheetName val="Gyermekjóléti Kp."/>
      <sheetName val="Önkorm."/>
      <sheetName val="Munka1"/>
      <sheetName val="15.melléklet"/>
      <sheetName val="16.melléklet"/>
      <sheetName val="17.melléklet"/>
      <sheetName val="18.melléklet"/>
      <sheetName val="18.mell."/>
      <sheetName val="Címszám 1."/>
      <sheetName val="Címszám 2."/>
      <sheetName val="Címszám 3."/>
      <sheetName val="Címszám 4."/>
      <sheetName val="Címszám 5."/>
      <sheetName val="Címszám 6."/>
      <sheetName val="Címszám 7."/>
      <sheetName val="Címszám 8."/>
      <sheetName val="Címszám 8.1."/>
      <sheetName val="Címszám 8.2."/>
      <sheetName val="Címszám 9."/>
      <sheetName val="1.tájékoztató"/>
      <sheetName val="1.A.tájékoztató"/>
      <sheetName val="1.B.tájékoztató"/>
      <sheetName val="2.tájékoztató"/>
      <sheetName val="3.tájékoztató"/>
      <sheetName val="3.melléklet"/>
      <sheetName val="3.I.melléklet"/>
      <sheetName val="3.II.melléklet"/>
      <sheetName val="3.III.melléklet"/>
      <sheetName val="3.I.tájékoztató"/>
      <sheetName val="4.tájékoztató"/>
      <sheetName val="5.tájékoztató"/>
      <sheetName val="4.mellékl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6"/>
  <sheetViews>
    <sheetView tabSelected="1" view="pageLayout" zoomScale="130" zoomScaleNormal="100" zoomScaleSheetLayoutView="66" zoomScalePageLayoutView="130" workbookViewId="0">
      <selection activeCell="C8" sqref="C8"/>
    </sheetView>
  </sheetViews>
  <sheetFormatPr defaultRowHeight="15.75" x14ac:dyDescent="0.25"/>
  <cols>
    <col min="1" max="1" width="6.1640625" style="40" bestFit="1" customWidth="1"/>
    <col min="2" max="2" width="80.5" style="80" customWidth="1"/>
    <col min="3" max="3" width="18.5" style="81" customWidth="1"/>
    <col min="4" max="4" width="16.83203125" style="87" customWidth="1"/>
    <col min="5" max="5" width="17.1640625" style="81" customWidth="1"/>
    <col min="6" max="16384" width="9.33203125" style="40"/>
  </cols>
  <sheetData>
    <row r="1" spans="1:5" x14ac:dyDescent="0.25">
      <c r="A1" s="178" t="s">
        <v>336</v>
      </c>
      <c r="B1" s="178"/>
      <c r="C1" s="178"/>
      <c r="D1" s="178"/>
      <c r="E1" s="178"/>
    </row>
    <row r="2" spans="1:5" x14ac:dyDescent="0.25">
      <c r="A2" s="178" t="s">
        <v>349</v>
      </c>
      <c r="B2" s="178"/>
      <c r="C2" s="178"/>
      <c r="D2" s="178"/>
      <c r="E2" s="178"/>
    </row>
    <row r="3" spans="1:5" x14ac:dyDescent="0.25">
      <c r="E3" s="82" t="s">
        <v>262</v>
      </c>
    </row>
    <row r="4" spans="1:5" s="91" customFormat="1" ht="31.5" x14ac:dyDescent="0.2">
      <c r="A4" s="177" t="s">
        <v>2</v>
      </c>
      <c r="B4" s="177"/>
      <c r="C4" s="90" t="s">
        <v>338</v>
      </c>
      <c r="D4" s="90" t="s">
        <v>339</v>
      </c>
      <c r="E4" s="90" t="s">
        <v>317</v>
      </c>
    </row>
    <row r="5" spans="1:5" s="43" customFormat="1" x14ac:dyDescent="0.25">
      <c r="A5" s="92" t="s">
        <v>14</v>
      </c>
      <c r="B5" s="92" t="s">
        <v>6</v>
      </c>
      <c r="C5" s="96" t="s">
        <v>7</v>
      </c>
      <c r="D5" s="97" t="s">
        <v>8</v>
      </c>
      <c r="E5" s="96" t="s">
        <v>16</v>
      </c>
    </row>
    <row r="6" spans="1:5" x14ac:dyDescent="0.25">
      <c r="A6" s="45">
        <v>1</v>
      </c>
      <c r="B6" s="49" t="s">
        <v>153</v>
      </c>
      <c r="C6" s="83">
        <v>7184810</v>
      </c>
      <c r="D6" s="83">
        <v>7184810</v>
      </c>
      <c r="E6" s="83">
        <v>7184810</v>
      </c>
    </row>
    <row r="7" spans="1:5" ht="15" customHeight="1" x14ac:dyDescent="0.25">
      <c r="A7" s="45">
        <v>2</v>
      </c>
      <c r="B7" s="49" t="s">
        <v>154</v>
      </c>
      <c r="C7" s="83">
        <v>0</v>
      </c>
      <c r="D7" s="83">
        <v>0</v>
      </c>
      <c r="E7" s="83">
        <v>0</v>
      </c>
    </row>
    <row r="8" spans="1:5" ht="31.5" x14ac:dyDescent="0.25">
      <c r="A8" s="45">
        <v>3</v>
      </c>
      <c r="B8" s="103" t="s">
        <v>350</v>
      </c>
      <c r="C8" s="83">
        <v>1979100</v>
      </c>
      <c r="D8" s="83">
        <v>1962000</v>
      </c>
      <c r="E8" s="83">
        <v>1962000</v>
      </c>
    </row>
    <row r="9" spans="1:5" ht="17.25" customHeight="1" x14ac:dyDescent="0.25">
      <c r="A9" s="45">
        <v>4</v>
      </c>
      <c r="B9" s="103" t="s">
        <v>351</v>
      </c>
      <c r="C9" s="83">
        <v>0</v>
      </c>
      <c r="D9" s="83">
        <v>18810</v>
      </c>
      <c r="E9" s="83">
        <v>18810</v>
      </c>
    </row>
    <row r="10" spans="1:5" ht="31.5" x14ac:dyDescent="0.25">
      <c r="A10" s="45">
        <v>5</v>
      </c>
      <c r="B10" s="104" t="s">
        <v>155</v>
      </c>
      <c r="C10" s="84">
        <v>1979100</v>
      </c>
      <c r="D10" s="84">
        <f>SUM(D8:D9)</f>
        <v>1980810</v>
      </c>
      <c r="E10" s="84">
        <f>SUM(E8:E9)</f>
        <v>1980810</v>
      </c>
    </row>
    <row r="11" spans="1:5" ht="16.5" customHeight="1" x14ac:dyDescent="0.25">
      <c r="A11" s="45">
        <v>6</v>
      </c>
      <c r="B11" s="49" t="s">
        <v>156</v>
      </c>
      <c r="C11" s="83">
        <v>1800000</v>
      </c>
      <c r="D11" s="83">
        <f>1800000+200000</f>
        <v>2000000</v>
      </c>
      <c r="E11" s="83">
        <f>1800000+200000</f>
        <v>2000000</v>
      </c>
    </row>
    <row r="12" spans="1:5" ht="20.25" customHeight="1" x14ac:dyDescent="0.25">
      <c r="A12" s="45">
        <v>7</v>
      </c>
      <c r="B12" s="49" t="s">
        <v>157</v>
      </c>
      <c r="C12" s="83">
        <v>0</v>
      </c>
      <c r="D12" s="83">
        <v>0</v>
      </c>
      <c r="E12" s="83">
        <v>0</v>
      </c>
    </row>
    <row r="13" spans="1:5" x14ac:dyDescent="0.25">
      <c r="A13" s="45">
        <v>8</v>
      </c>
      <c r="B13" s="49" t="s">
        <v>334</v>
      </c>
      <c r="C13" s="83">
        <v>0</v>
      </c>
      <c r="D13" s="83">
        <v>0</v>
      </c>
      <c r="E13" s="83">
        <v>0</v>
      </c>
    </row>
    <row r="14" spans="1:5" x14ac:dyDescent="0.25">
      <c r="A14" s="45">
        <v>9</v>
      </c>
      <c r="B14" s="47" t="s">
        <v>40</v>
      </c>
      <c r="C14" s="84">
        <f>+C11+C10+C6</f>
        <v>10963910</v>
      </c>
      <c r="D14" s="84">
        <f>+D11+D10+D6</f>
        <v>11165620</v>
      </c>
      <c r="E14" s="84">
        <f>+E11+E10+E6</f>
        <v>11165620</v>
      </c>
    </row>
    <row r="15" spans="1:5" x14ac:dyDescent="0.25">
      <c r="A15" s="45">
        <v>10</v>
      </c>
      <c r="B15" s="49" t="s">
        <v>158</v>
      </c>
      <c r="C15" s="83">
        <v>0</v>
      </c>
      <c r="D15" s="83">
        <v>0</v>
      </c>
      <c r="E15" s="83">
        <v>0</v>
      </c>
    </row>
    <row r="16" spans="1:5" ht="31.5" x14ac:dyDescent="0.25">
      <c r="A16" s="45">
        <v>11</v>
      </c>
      <c r="B16" s="49" t="s">
        <v>41</v>
      </c>
      <c r="C16" s="83">
        <v>0</v>
      </c>
      <c r="D16" s="83">
        <v>0</v>
      </c>
      <c r="E16" s="83">
        <v>0</v>
      </c>
    </row>
    <row r="17" spans="1:5" ht="31.5" x14ac:dyDescent="0.25">
      <c r="A17" s="45">
        <v>12</v>
      </c>
      <c r="B17" s="49" t="s">
        <v>159</v>
      </c>
      <c r="C17" s="83">
        <v>0</v>
      </c>
      <c r="D17" s="83">
        <v>0</v>
      </c>
      <c r="E17" s="83">
        <v>0</v>
      </c>
    </row>
    <row r="18" spans="1:5" ht="31.5" x14ac:dyDescent="0.25">
      <c r="A18" s="45">
        <v>13</v>
      </c>
      <c r="B18" s="49" t="s">
        <v>42</v>
      </c>
      <c r="C18" s="83">
        <v>0</v>
      </c>
      <c r="D18" s="83">
        <v>0</v>
      </c>
      <c r="E18" s="83">
        <v>0</v>
      </c>
    </row>
    <row r="19" spans="1:5" ht="18.75" customHeight="1" x14ac:dyDescent="0.25">
      <c r="A19" s="45">
        <v>14</v>
      </c>
      <c r="B19" s="49" t="s">
        <v>160</v>
      </c>
      <c r="C19" s="83">
        <v>1000000</v>
      </c>
      <c r="D19" s="83">
        <v>1077065</v>
      </c>
      <c r="E19" s="83">
        <v>1077065</v>
      </c>
    </row>
    <row r="20" spans="1:5" x14ac:dyDescent="0.25">
      <c r="A20" s="45">
        <v>15</v>
      </c>
      <c r="B20" s="47" t="s">
        <v>43</v>
      </c>
      <c r="C20" s="84">
        <f>SUM(C14:C19)</f>
        <v>11963910</v>
      </c>
      <c r="D20" s="84">
        <f>SUM(D14:D19)</f>
        <v>12242685</v>
      </c>
      <c r="E20" s="84">
        <f>SUM(E14:E19)</f>
        <v>12242685</v>
      </c>
    </row>
    <row r="21" spans="1:5" x14ac:dyDescent="0.25">
      <c r="A21" s="45">
        <v>16</v>
      </c>
      <c r="B21" s="49" t="s">
        <v>161</v>
      </c>
      <c r="C21" s="83">
        <v>0</v>
      </c>
      <c r="D21" s="83">
        <v>0</v>
      </c>
      <c r="E21" s="83">
        <v>0</v>
      </c>
    </row>
    <row r="22" spans="1:5" ht="31.5" x14ac:dyDescent="0.25">
      <c r="A22" s="45">
        <v>17</v>
      </c>
      <c r="B22" s="49" t="s">
        <v>162</v>
      </c>
      <c r="C22" s="83">
        <v>0</v>
      </c>
      <c r="D22" s="83">
        <v>0</v>
      </c>
      <c r="E22" s="83">
        <v>0</v>
      </c>
    </row>
    <row r="23" spans="1:5" ht="31.5" x14ac:dyDescent="0.25">
      <c r="A23" s="45">
        <v>18</v>
      </c>
      <c r="B23" s="49" t="s">
        <v>163</v>
      </c>
      <c r="C23" s="83">
        <v>0</v>
      </c>
      <c r="D23" s="83">
        <v>0</v>
      </c>
      <c r="E23" s="83">
        <v>0</v>
      </c>
    </row>
    <row r="24" spans="1:5" ht="31.5" x14ac:dyDescent="0.25">
      <c r="A24" s="45">
        <v>19</v>
      </c>
      <c r="B24" s="49" t="s">
        <v>164</v>
      </c>
      <c r="C24" s="83">
        <v>0</v>
      </c>
      <c r="D24" s="83">
        <v>0</v>
      </c>
      <c r="E24" s="83">
        <v>0</v>
      </c>
    </row>
    <row r="25" spans="1:5" ht="18.75" customHeight="1" x14ac:dyDescent="0.25">
      <c r="A25" s="45">
        <v>20</v>
      </c>
      <c r="B25" s="49" t="s">
        <v>44</v>
      </c>
      <c r="C25" s="83">
        <v>5000000</v>
      </c>
      <c r="D25" s="83">
        <v>24290072</v>
      </c>
      <c r="E25" s="83">
        <v>19290072</v>
      </c>
    </row>
    <row r="26" spans="1:5" ht="15.75" customHeight="1" x14ac:dyDescent="0.25">
      <c r="A26" s="45">
        <v>21</v>
      </c>
      <c r="B26" s="47" t="s">
        <v>45</v>
      </c>
      <c r="C26" s="84">
        <f>SUM(C21:C25)</f>
        <v>5000000</v>
      </c>
      <c r="D26" s="84">
        <f>SUM(D21:D25)</f>
        <v>24290072</v>
      </c>
      <c r="E26" s="84">
        <f>SUM(E21:E25)</f>
        <v>19290072</v>
      </c>
    </row>
    <row r="27" spans="1:5" x14ac:dyDescent="0.25">
      <c r="A27" s="45">
        <v>22</v>
      </c>
      <c r="B27" s="49" t="s">
        <v>165</v>
      </c>
      <c r="C27" s="83">
        <v>0</v>
      </c>
      <c r="D27" s="83">
        <v>0</v>
      </c>
      <c r="E27" s="83">
        <v>0</v>
      </c>
    </row>
    <row r="28" spans="1:5" x14ac:dyDescent="0.25">
      <c r="A28" s="45">
        <v>23</v>
      </c>
      <c r="B28" s="49" t="s">
        <v>46</v>
      </c>
      <c r="C28" s="83">
        <v>0</v>
      </c>
      <c r="D28" s="83">
        <v>0</v>
      </c>
      <c r="E28" s="83">
        <v>0</v>
      </c>
    </row>
    <row r="29" spans="1:5" x14ac:dyDescent="0.25">
      <c r="A29" s="45">
        <v>24</v>
      </c>
      <c r="B29" s="47" t="s">
        <v>47</v>
      </c>
      <c r="C29" s="84">
        <v>0</v>
      </c>
      <c r="D29" s="84">
        <v>0</v>
      </c>
      <c r="E29" s="84">
        <v>0</v>
      </c>
    </row>
    <row r="30" spans="1:5" x14ac:dyDescent="0.25">
      <c r="A30" s="45">
        <v>25</v>
      </c>
      <c r="B30" s="49" t="s">
        <v>166</v>
      </c>
      <c r="C30" s="83">
        <v>0</v>
      </c>
      <c r="D30" s="83">
        <v>0</v>
      </c>
      <c r="E30" s="83">
        <v>0</v>
      </c>
    </row>
    <row r="31" spans="1:5" x14ac:dyDescent="0.25">
      <c r="A31" s="45">
        <v>26</v>
      </c>
      <c r="B31" s="49" t="s">
        <v>48</v>
      </c>
      <c r="C31" s="83">
        <v>0</v>
      </c>
      <c r="D31" s="83">
        <v>0</v>
      </c>
      <c r="E31" s="83">
        <v>0</v>
      </c>
    </row>
    <row r="32" spans="1:5" x14ac:dyDescent="0.25">
      <c r="A32" s="45">
        <v>27</v>
      </c>
      <c r="B32" s="49" t="s">
        <v>167</v>
      </c>
      <c r="C32" s="83">
        <v>500000</v>
      </c>
      <c r="D32" s="83">
        <v>500000</v>
      </c>
      <c r="E32" s="83">
        <v>460050</v>
      </c>
    </row>
    <row r="33" spans="1:5" s="43" customFormat="1" x14ac:dyDescent="0.25">
      <c r="A33" s="45">
        <v>28</v>
      </c>
      <c r="B33" s="49" t="s">
        <v>49</v>
      </c>
      <c r="C33" s="83">
        <v>0</v>
      </c>
      <c r="D33" s="83">
        <v>0</v>
      </c>
      <c r="E33" s="83">
        <v>0</v>
      </c>
    </row>
    <row r="34" spans="1:5" x14ac:dyDescent="0.25">
      <c r="A34" s="45">
        <v>29</v>
      </c>
      <c r="B34" s="49" t="s">
        <v>168</v>
      </c>
      <c r="C34" s="83">
        <v>0</v>
      </c>
      <c r="D34" s="83">
        <v>0</v>
      </c>
      <c r="E34" s="83">
        <v>0</v>
      </c>
    </row>
    <row r="35" spans="1:5" x14ac:dyDescent="0.25">
      <c r="A35" s="45">
        <v>30</v>
      </c>
      <c r="B35" s="49" t="s">
        <v>293</v>
      </c>
      <c r="C35" s="83">
        <v>0</v>
      </c>
      <c r="D35" s="83">
        <v>0</v>
      </c>
      <c r="E35" s="83">
        <v>0</v>
      </c>
    </row>
    <row r="36" spans="1:5" x14ac:dyDescent="0.25">
      <c r="A36" s="45">
        <v>31</v>
      </c>
      <c r="B36" s="49" t="s">
        <v>50</v>
      </c>
      <c r="C36" s="83">
        <v>600000</v>
      </c>
      <c r="D36" s="83">
        <v>0</v>
      </c>
      <c r="E36" s="83">
        <v>0</v>
      </c>
    </row>
    <row r="37" spans="1:5" x14ac:dyDescent="0.25">
      <c r="A37" s="45">
        <v>32</v>
      </c>
      <c r="B37" s="49" t="s">
        <v>51</v>
      </c>
      <c r="C37" s="83">
        <v>0</v>
      </c>
      <c r="D37" s="83">
        <v>0</v>
      </c>
      <c r="E37" s="83">
        <v>0</v>
      </c>
    </row>
    <row r="38" spans="1:5" x14ac:dyDescent="0.25">
      <c r="A38" s="45">
        <v>33</v>
      </c>
      <c r="B38" s="47" t="s">
        <v>120</v>
      </c>
      <c r="C38" s="84">
        <f>+C37+C36+C35+C34+C33</f>
        <v>600000</v>
      </c>
      <c r="D38" s="84">
        <f>+D37+D36+D35+D34+D33</f>
        <v>0</v>
      </c>
      <c r="E38" s="84">
        <f>+E36</f>
        <v>0</v>
      </c>
    </row>
    <row r="39" spans="1:5" x14ac:dyDescent="0.25">
      <c r="A39" s="45">
        <v>34</v>
      </c>
      <c r="B39" s="49" t="s">
        <v>52</v>
      </c>
      <c r="C39" s="83">
        <v>0</v>
      </c>
      <c r="D39" s="83">
        <v>50000</v>
      </c>
      <c r="E39" s="83">
        <v>41532</v>
      </c>
    </row>
    <row r="40" spans="1:5" x14ac:dyDescent="0.25">
      <c r="A40" s="45">
        <v>35</v>
      </c>
      <c r="B40" s="47" t="s">
        <v>53</v>
      </c>
      <c r="C40" s="84">
        <f>+C38+C32</f>
        <v>1100000</v>
      </c>
      <c r="D40" s="84">
        <f>+D38+D32+D39</f>
        <v>550000</v>
      </c>
      <c r="E40" s="84">
        <f>+E39+E38+E32</f>
        <v>501582</v>
      </c>
    </row>
    <row r="41" spans="1:5" x14ac:dyDescent="0.25">
      <c r="A41" s="45">
        <v>36</v>
      </c>
      <c r="B41" s="49" t="s">
        <v>169</v>
      </c>
      <c r="C41" s="83">
        <v>0</v>
      </c>
      <c r="D41" s="83">
        <v>0</v>
      </c>
      <c r="E41" s="83">
        <v>0</v>
      </c>
    </row>
    <row r="42" spans="1:5" x14ac:dyDescent="0.25">
      <c r="A42" s="45">
        <v>37</v>
      </c>
      <c r="B42" s="49" t="s">
        <v>170</v>
      </c>
      <c r="C42" s="83">
        <v>888000</v>
      </c>
      <c r="D42" s="83">
        <v>1681000</v>
      </c>
      <c r="E42" s="83">
        <v>1681000</v>
      </c>
    </row>
    <row r="43" spans="1:5" x14ac:dyDescent="0.25">
      <c r="A43" s="45">
        <v>38</v>
      </c>
      <c r="B43" s="49" t="s">
        <v>171</v>
      </c>
      <c r="C43" s="83">
        <v>0</v>
      </c>
      <c r="D43" s="83">
        <v>127000</v>
      </c>
      <c r="E43" s="83">
        <v>127000</v>
      </c>
    </row>
    <row r="44" spans="1:5" x14ac:dyDescent="0.25">
      <c r="A44" s="45">
        <v>39</v>
      </c>
      <c r="B44" s="49" t="s">
        <v>172</v>
      </c>
      <c r="C44" s="83">
        <v>2207000</v>
      </c>
      <c r="D44" s="83">
        <v>1819000</v>
      </c>
      <c r="E44" s="83">
        <v>1818916</v>
      </c>
    </row>
    <row r="45" spans="1:5" ht="15.75" customHeight="1" x14ac:dyDescent="0.25">
      <c r="A45" s="45">
        <v>40</v>
      </c>
      <c r="B45" s="49" t="s">
        <v>173</v>
      </c>
      <c r="C45" s="83">
        <v>0</v>
      </c>
      <c r="D45" s="83">
        <v>0</v>
      </c>
      <c r="E45" s="83">
        <v>0</v>
      </c>
    </row>
    <row r="46" spans="1:5" ht="15.75" customHeight="1" x14ac:dyDescent="0.25">
      <c r="A46" s="45">
        <v>41</v>
      </c>
      <c r="B46" s="49" t="s">
        <v>174</v>
      </c>
      <c r="C46" s="83">
        <v>0</v>
      </c>
      <c r="D46" s="83">
        <v>0</v>
      </c>
      <c r="E46" s="83">
        <v>0</v>
      </c>
    </row>
    <row r="47" spans="1:5" ht="15.75" customHeight="1" x14ac:dyDescent="0.25">
      <c r="A47" s="45">
        <v>42</v>
      </c>
      <c r="B47" s="49" t="s">
        <v>175</v>
      </c>
      <c r="C47" s="83">
        <v>0</v>
      </c>
      <c r="D47" s="83">
        <v>0</v>
      </c>
      <c r="E47" s="83">
        <v>0</v>
      </c>
    </row>
    <row r="48" spans="1:5" ht="15.75" customHeight="1" x14ac:dyDescent="0.25">
      <c r="A48" s="45">
        <v>43</v>
      </c>
      <c r="B48" s="52" t="s">
        <v>294</v>
      </c>
      <c r="C48" s="83">
        <v>0</v>
      </c>
      <c r="D48" s="83">
        <v>0</v>
      </c>
      <c r="E48" s="83">
        <v>0</v>
      </c>
    </row>
    <row r="49" spans="1:5" ht="17.25" customHeight="1" x14ac:dyDescent="0.25">
      <c r="A49" s="45">
        <v>44</v>
      </c>
      <c r="B49" s="52" t="s">
        <v>295</v>
      </c>
      <c r="C49" s="83">
        <v>2813</v>
      </c>
      <c r="D49" s="83">
        <v>2813</v>
      </c>
      <c r="E49" s="83">
        <v>1703</v>
      </c>
    </row>
    <row r="50" spans="1:5" ht="17.25" customHeight="1" x14ac:dyDescent="0.25">
      <c r="A50" s="45">
        <v>45</v>
      </c>
      <c r="B50" s="54" t="s">
        <v>296</v>
      </c>
      <c r="C50" s="84">
        <f>C49</f>
        <v>2813</v>
      </c>
      <c r="D50" s="84">
        <f>D49</f>
        <v>2813</v>
      </c>
      <c r="E50" s="84">
        <f>E49</f>
        <v>1703</v>
      </c>
    </row>
    <row r="51" spans="1:5" ht="17.25" customHeight="1" x14ac:dyDescent="0.25">
      <c r="A51" s="45">
        <v>46</v>
      </c>
      <c r="B51" s="52" t="s">
        <v>297</v>
      </c>
      <c r="C51" s="83">
        <v>0</v>
      </c>
      <c r="D51" s="83">
        <v>0</v>
      </c>
      <c r="E51" s="83">
        <v>0</v>
      </c>
    </row>
    <row r="52" spans="1:5" ht="17.25" customHeight="1" x14ac:dyDescent="0.25">
      <c r="A52" s="45">
        <v>47</v>
      </c>
      <c r="B52" s="52" t="s">
        <v>298</v>
      </c>
      <c r="C52" s="83">
        <v>0</v>
      </c>
      <c r="D52" s="83">
        <v>0</v>
      </c>
      <c r="E52" s="83">
        <v>0</v>
      </c>
    </row>
    <row r="53" spans="1:5" ht="13.5" customHeight="1" x14ac:dyDescent="0.25">
      <c r="A53" s="45">
        <v>48</v>
      </c>
      <c r="B53" s="54" t="s">
        <v>299</v>
      </c>
      <c r="C53" s="83">
        <v>0</v>
      </c>
      <c r="D53" s="83">
        <v>0</v>
      </c>
      <c r="E53" s="83">
        <v>0</v>
      </c>
    </row>
    <row r="54" spans="1:5" x14ac:dyDescent="0.25">
      <c r="A54" s="45">
        <v>49</v>
      </c>
      <c r="B54" s="52" t="s">
        <v>263</v>
      </c>
      <c r="C54" s="83">
        <v>0</v>
      </c>
      <c r="D54" s="83">
        <v>0</v>
      </c>
      <c r="E54" s="83">
        <v>0</v>
      </c>
    </row>
    <row r="55" spans="1:5" x14ac:dyDescent="0.25">
      <c r="A55" s="45">
        <v>50</v>
      </c>
      <c r="B55" s="52" t="s">
        <v>129</v>
      </c>
      <c r="C55" s="83">
        <v>0</v>
      </c>
      <c r="D55" s="83">
        <v>3000</v>
      </c>
      <c r="E55" s="83">
        <v>1895</v>
      </c>
    </row>
    <row r="56" spans="1:5" x14ac:dyDescent="0.25">
      <c r="A56" s="45">
        <v>51</v>
      </c>
      <c r="B56" s="47" t="s">
        <v>54</v>
      </c>
      <c r="C56" s="84">
        <f>C50+C41+C42+C43+C44+C55</f>
        <v>3097813</v>
      </c>
      <c r="D56" s="84">
        <f>D50+D41+D42+D43+D44+D55</f>
        <v>3632813</v>
      </c>
      <c r="E56" s="84">
        <f>E50+E41+E42+E43+E44+E55</f>
        <v>3630514</v>
      </c>
    </row>
    <row r="57" spans="1:5" x14ac:dyDescent="0.25">
      <c r="A57" s="45">
        <v>52</v>
      </c>
      <c r="B57" s="49" t="s">
        <v>176</v>
      </c>
      <c r="C57" s="83">
        <v>0</v>
      </c>
      <c r="D57" s="83">
        <v>0</v>
      </c>
      <c r="E57" s="83">
        <v>0</v>
      </c>
    </row>
    <row r="58" spans="1:5" x14ac:dyDescent="0.25">
      <c r="A58" s="45">
        <v>53</v>
      </c>
      <c r="B58" s="49" t="s">
        <v>177</v>
      </c>
      <c r="C58" s="83">
        <v>0</v>
      </c>
      <c r="D58" s="83">
        <v>0</v>
      </c>
      <c r="E58" s="83">
        <v>0</v>
      </c>
    </row>
    <row r="59" spans="1:5" x14ac:dyDescent="0.25">
      <c r="A59" s="45">
        <v>54</v>
      </c>
      <c r="B59" s="49" t="s">
        <v>178</v>
      </c>
      <c r="C59" s="83">
        <v>0</v>
      </c>
      <c r="D59" s="83">
        <v>0</v>
      </c>
      <c r="E59" s="83">
        <v>0</v>
      </c>
    </row>
    <row r="60" spans="1:5" x14ac:dyDescent="0.25">
      <c r="A60" s="45">
        <v>55</v>
      </c>
      <c r="B60" s="49" t="s">
        <v>55</v>
      </c>
      <c r="C60" s="83">
        <v>0</v>
      </c>
      <c r="D60" s="83">
        <v>0</v>
      </c>
      <c r="E60" s="83">
        <v>0</v>
      </c>
    </row>
    <row r="61" spans="1:5" x14ac:dyDescent="0.25">
      <c r="A61" s="45">
        <v>56</v>
      </c>
      <c r="B61" s="49" t="s">
        <v>179</v>
      </c>
      <c r="C61" s="83">
        <v>0</v>
      </c>
      <c r="D61" s="83">
        <v>0</v>
      </c>
      <c r="E61" s="83">
        <v>0</v>
      </c>
    </row>
    <row r="62" spans="1:5" x14ac:dyDescent="0.25">
      <c r="A62" s="45">
        <v>57</v>
      </c>
      <c r="B62" s="47" t="s">
        <v>56</v>
      </c>
      <c r="C62" s="84">
        <v>0</v>
      </c>
      <c r="D62" s="84">
        <v>0</v>
      </c>
      <c r="E62" s="84">
        <v>0</v>
      </c>
    </row>
    <row r="63" spans="1:5" ht="31.5" x14ac:dyDescent="0.25">
      <c r="A63" s="45">
        <v>58</v>
      </c>
      <c r="B63" s="52" t="s">
        <v>57</v>
      </c>
      <c r="C63" s="83">
        <v>0</v>
      </c>
      <c r="D63" s="83">
        <v>0</v>
      </c>
      <c r="E63" s="83">
        <v>0</v>
      </c>
    </row>
    <row r="64" spans="1:5" ht="31.5" x14ac:dyDescent="0.25">
      <c r="A64" s="45">
        <v>59</v>
      </c>
      <c r="B64" s="52" t="s">
        <v>300</v>
      </c>
      <c r="C64" s="83">
        <v>0</v>
      </c>
      <c r="D64" s="83">
        <v>0</v>
      </c>
      <c r="E64" s="83">
        <v>0</v>
      </c>
    </row>
    <row r="65" spans="1:5" ht="31.5" x14ac:dyDescent="0.25">
      <c r="A65" s="45">
        <v>60</v>
      </c>
      <c r="B65" s="52" t="s">
        <v>301</v>
      </c>
      <c r="C65" s="83">
        <v>0</v>
      </c>
      <c r="D65" s="83">
        <v>0</v>
      </c>
      <c r="E65" s="83">
        <v>0</v>
      </c>
    </row>
    <row r="66" spans="1:5" ht="31.5" x14ac:dyDescent="0.25">
      <c r="A66" s="45">
        <v>61</v>
      </c>
      <c r="B66" s="52" t="s">
        <v>58</v>
      </c>
      <c r="C66" s="83">
        <v>0</v>
      </c>
      <c r="D66" s="83">
        <v>0</v>
      </c>
      <c r="E66" s="83">
        <v>0</v>
      </c>
    </row>
    <row r="67" spans="1:5" x14ac:dyDescent="0.25">
      <c r="A67" s="45">
        <v>62</v>
      </c>
      <c r="B67" s="52" t="s">
        <v>302</v>
      </c>
      <c r="C67" s="83">
        <v>0</v>
      </c>
      <c r="D67" s="83">
        <v>0</v>
      </c>
      <c r="E67" s="83">
        <v>0</v>
      </c>
    </row>
    <row r="68" spans="1:5" x14ac:dyDescent="0.25">
      <c r="A68" s="45">
        <v>63</v>
      </c>
      <c r="B68" s="47" t="s">
        <v>59</v>
      </c>
      <c r="C68" s="84">
        <v>0</v>
      </c>
      <c r="D68" s="84">
        <v>0</v>
      </c>
      <c r="E68" s="84">
        <v>0</v>
      </c>
    </row>
    <row r="69" spans="1:5" ht="31.5" x14ac:dyDescent="0.25">
      <c r="A69" s="45">
        <v>64</v>
      </c>
      <c r="B69" s="52" t="s">
        <v>180</v>
      </c>
      <c r="C69" s="83">
        <v>0</v>
      </c>
      <c r="D69" s="83">
        <v>0</v>
      </c>
      <c r="E69" s="83">
        <v>0</v>
      </c>
    </row>
    <row r="70" spans="1:5" ht="31.5" x14ac:dyDescent="0.25">
      <c r="A70" s="45">
        <v>65</v>
      </c>
      <c r="B70" s="52" t="s">
        <v>303</v>
      </c>
      <c r="C70" s="83">
        <v>0</v>
      </c>
      <c r="D70" s="83">
        <v>0</v>
      </c>
      <c r="E70" s="83">
        <v>0</v>
      </c>
    </row>
    <row r="71" spans="1:5" ht="31.5" x14ac:dyDescent="0.25">
      <c r="A71" s="45">
        <v>66</v>
      </c>
      <c r="B71" s="52" t="s">
        <v>304</v>
      </c>
      <c r="C71" s="83">
        <v>0</v>
      </c>
      <c r="D71" s="83">
        <v>0</v>
      </c>
      <c r="E71" s="83">
        <v>0</v>
      </c>
    </row>
    <row r="72" spans="1:5" ht="31.5" x14ac:dyDescent="0.25">
      <c r="A72" s="45">
        <v>67</v>
      </c>
      <c r="B72" s="52" t="s">
        <v>60</v>
      </c>
      <c r="C72" s="83">
        <v>0</v>
      </c>
      <c r="D72" s="83">
        <v>1500000</v>
      </c>
      <c r="E72" s="83">
        <v>1500000</v>
      </c>
    </row>
    <row r="73" spans="1:5" x14ac:dyDescent="0.25">
      <c r="A73" s="45">
        <v>68</v>
      </c>
      <c r="B73" s="52" t="s">
        <v>305</v>
      </c>
      <c r="C73" s="83">
        <v>0</v>
      </c>
      <c r="D73" s="83">
        <v>0</v>
      </c>
      <c r="E73" s="83">
        <v>0</v>
      </c>
    </row>
    <row r="74" spans="1:5" x14ac:dyDescent="0.25">
      <c r="A74" s="45">
        <v>69</v>
      </c>
      <c r="B74" s="47" t="s">
        <v>61</v>
      </c>
      <c r="C74" s="84">
        <v>0</v>
      </c>
      <c r="D74" s="84">
        <v>1500000</v>
      </c>
      <c r="E74" s="84">
        <v>1500000</v>
      </c>
    </row>
    <row r="75" spans="1:5" x14ac:dyDescent="0.25">
      <c r="A75" s="45">
        <v>70</v>
      </c>
      <c r="B75" s="47" t="s">
        <v>181</v>
      </c>
      <c r="C75" s="84">
        <f>C68+C56+C40+C26+C20</f>
        <v>21161723</v>
      </c>
      <c r="D75" s="84">
        <f>D68+D56+D40+D26+D20+D74</f>
        <v>42215570</v>
      </c>
      <c r="E75" s="84">
        <f>E68+E56+E40+E26+E20+E62+E74</f>
        <v>37164853</v>
      </c>
    </row>
    <row r="76" spans="1:5" x14ac:dyDescent="0.25">
      <c r="A76" s="45">
        <v>71</v>
      </c>
      <c r="B76" s="49" t="s">
        <v>182</v>
      </c>
      <c r="C76" s="85">
        <v>0</v>
      </c>
      <c r="D76" s="85">
        <v>0</v>
      </c>
      <c r="E76" s="85">
        <v>0</v>
      </c>
    </row>
    <row r="77" spans="1:5" x14ac:dyDescent="0.25">
      <c r="A77" s="45">
        <v>72</v>
      </c>
      <c r="B77" s="49" t="s">
        <v>183</v>
      </c>
      <c r="C77" s="85">
        <v>0</v>
      </c>
      <c r="D77" s="85">
        <v>0</v>
      </c>
      <c r="E77" s="85">
        <v>0</v>
      </c>
    </row>
    <row r="78" spans="1:5" x14ac:dyDescent="0.25">
      <c r="A78" s="45">
        <v>73</v>
      </c>
      <c r="B78" s="49" t="s">
        <v>62</v>
      </c>
      <c r="C78" s="85">
        <v>0</v>
      </c>
      <c r="D78" s="85">
        <v>0</v>
      </c>
      <c r="E78" s="85">
        <v>0</v>
      </c>
    </row>
    <row r="79" spans="1:5" x14ac:dyDescent="0.25">
      <c r="A79" s="45">
        <v>74</v>
      </c>
      <c r="B79" s="47" t="s">
        <v>184</v>
      </c>
      <c r="C79" s="86">
        <v>0</v>
      </c>
      <c r="D79" s="86">
        <v>0</v>
      </c>
      <c r="E79" s="86">
        <v>0</v>
      </c>
    </row>
    <row r="80" spans="1:5" x14ac:dyDescent="0.25">
      <c r="A80" s="45">
        <v>75</v>
      </c>
      <c r="B80" s="52" t="s">
        <v>306</v>
      </c>
      <c r="C80" s="85">
        <v>0</v>
      </c>
      <c r="D80" s="85">
        <v>0</v>
      </c>
      <c r="E80" s="85">
        <v>0</v>
      </c>
    </row>
    <row r="81" spans="1:5" x14ac:dyDescent="0.25">
      <c r="A81" s="45">
        <v>76</v>
      </c>
      <c r="B81" s="52" t="s">
        <v>307</v>
      </c>
      <c r="C81" s="85">
        <v>0</v>
      </c>
      <c r="D81" s="85">
        <v>0</v>
      </c>
      <c r="E81" s="85">
        <v>0</v>
      </c>
    </row>
    <row r="82" spans="1:5" ht="17.25" customHeight="1" x14ac:dyDescent="0.25">
      <c r="A82" s="45">
        <v>77</v>
      </c>
      <c r="B82" s="52" t="s">
        <v>308</v>
      </c>
      <c r="C82" s="85">
        <v>0</v>
      </c>
      <c r="D82" s="85">
        <v>0</v>
      </c>
      <c r="E82" s="85">
        <v>0</v>
      </c>
    </row>
    <row r="83" spans="1:5" x14ac:dyDescent="0.25">
      <c r="A83" s="45">
        <v>78</v>
      </c>
      <c r="B83" s="52" t="s">
        <v>309</v>
      </c>
      <c r="C83" s="85">
        <v>0</v>
      </c>
      <c r="D83" s="85">
        <v>0</v>
      </c>
      <c r="E83" s="85">
        <v>0</v>
      </c>
    </row>
    <row r="84" spans="1:5" x14ac:dyDescent="0.25">
      <c r="A84" s="45">
        <v>79</v>
      </c>
      <c r="B84" s="47" t="s">
        <v>185</v>
      </c>
      <c r="C84" s="86">
        <v>0</v>
      </c>
      <c r="D84" s="86">
        <v>0</v>
      </c>
      <c r="E84" s="86">
        <v>0</v>
      </c>
    </row>
    <row r="85" spans="1:5" x14ac:dyDescent="0.25">
      <c r="A85" s="45">
        <v>80</v>
      </c>
      <c r="B85" s="49" t="s">
        <v>186</v>
      </c>
      <c r="C85" s="85">
        <v>13016277</v>
      </c>
      <c r="D85" s="85">
        <v>12985805</v>
      </c>
      <c r="E85" s="85">
        <v>12985805</v>
      </c>
    </row>
    <row r="86" spans="1:5" x14ac:dyDescent="0.25">
      <c r="A86" s="45">
        <v>81</v>
      </c>
      <c r="B86" s="49" t="s">
        <v>63</v>
      </c>
      <c r="C86" s="85">
        <v>0</v>
      </c>
      <c r="D86" s="85">
        <v>0</v>
      </c>
      <c r="E86" s="85">
        <v>0</v>
      </c>
    </row>
    <row r="87" spans="1:5" x14ac:dyDescent="0.25">
      <c r="A87" s="45">
        <v>82</v>
      </c>
      <c r="B87" s="47" t="s">
        <v>187</v>
      </c>
      <c r="C87" s="86">
        <f>SUM(C85:C86)</f>
        <v>13016277</v>
      </c>
      <c r="D87" s="86">
        <f>SUM(D85:D86)</f>
        <v>12985805</v>
      </c>
      <c r="E87" s="86">
        <f>SUM(E85:E86)</f>
        <v>12985805</v>
      </c>
    </row>
    <row r="88" spans="1:5" x14ac:dyDescent="0.25">
      <c r="A88" s="45">
        <v>83</v>
      </c>
      <c r="B88" s="49" t="s">
        <v>188</v>
      </c>
      <c r="C88" s="85">
        <v>0</v>
      </c>
      <c r="D88" s="85">
        <v>1270000</v>
      </c>
      <c r="E88" s="85">
        <v>851347</v>
      </c>
    </row>
    <row r="89" spans="1:5" ht="13.5" customHeight="1" x14ac:dyDescent="0.25">
      <c r="A89" s="45">
        <v>84</v>
      </c>
      <c r="B89" s="49" t="s">
        <v>64</v>
      </c>
      <c r="C89" s="85">
        <v>0</v>
      </c>
      <c r="D89" s="85">
        <v>0</v>
      </c>
      <c r="E89" s="85">
        <v>0</v>
      </c>
    </row>
    <row r="90" spans="1:5" ht="16.7" customHeight="1" x14ac:dyDescent="0.25">
      <c r="A90" s="45">
        <v>85</v>
      </c>
      <c r="B90" s="49" t="s">
        <v>189</v>
      </c>
      <c r="C90" s="85">
        <v>0</v>
      </c>
      <c r="D90" s="85">
        <v>0</v>
      </c>
      <c r="E90" s="85">
        <v>0</v>
      </c>
    </row>
    <row r="91" spans="1:5" ht="14.25" customHeight="1" x14ac:dyDescent="0.25">
      <c r="A91" s="45">
        <v>86</v>
      </c>
      <c r="B91" s="49" t="s">
        <v>310</v>
      </c>
      <c r="C91" s="85">
        <v>0</v>
      </c>
      <c r="D91" s="85">
        <v>0</v>
      </c>
      <c r="E91" s="85">
        <v>0</v>
      </c>
    </row>
    <row r="92" spans="1:5" ht="13.35" customHeight="1" x14ac:dyDescent="0.25">
      <c r="A92" s="45">
        <v>87</v>
      </c>
      <c r="B92" s="49" t="s">
        <v>190</v>
      </c>
      <c r="C92" s="85">
        <v>0</v>
      </c>
      <c r="D92" s="85">
        <v>0</v>
      </c>
      <c r="E92" s="85">
        <v>0</v>
      </c>
    </row>
    <row r="93" spans="1:5" ht="15" customHeight="1" x14ac:dyDescent="0.25">
      <c r="A93" s="45">
        <v>88</v>
      </c>
      <c r="B93" s="52" t="s">
        <v>311</v>
      </c>
      <c r="C93" s="85">
        <v>0</v>
      </c>
      <c r="D93" s="85">
        <v>0</v>
      </c>
      <c r="E93" s="85">
        <v>0</v>
      </c>
    </row>
    <row r="94" spans="1:5" ht="15" customHeight="1" x14ac:dyDescent="0.25">
      <c r="A94" s="45">
        <v>89</v>
      </c>
      <c r="B94" s="52" t="s">
        <v>312</v>
      </c>
      <c r="C94" s="85">
        <v>0</v>
      </c>
      <c r="D94" s="85">
        <v>0</v>
      </c>
      <c r="E94" s="85">
        <v>0</v>
      </c>
    </row>
    <row r="95" spans="1:5" ht="13.5" customHeight="1" x14ac:dyDescent="0.25">
      <c r="A95" s="45">
        <v>90</v>
      </c>
      <c r="B95" s="54" t="s">
        <v>313</v>
      </c>
      <c r="C95" s="85">
        <v>0</v>
      </c>
      <c r="D95" s="85">
        <v>0</v>
      </c>
      <c r="E95" s="85">
        <v>0</v>
      </c>
    </row>
    <row r="96" spans="1:5" ht="14.25" customHeight="1" x14ac:dyDescent="0.25">
      <c r="A96" s="45">
        <v>91</v>
      </c>
      <c r="B96" s="47" t="s">
        <v>191</v>
      </c>
      <c r="C96" s="86">
        <v>0</v>
      </c>
      <c r="D96" s="86">
        <v>1270000</v>
      </c>
      <c r="E96" s="86">
        <f>SUM(E88:E95)</f>
        <v>851347</v>
      </c>
    </row>
    <row r="97" spans="1:5" ht="17.25" customHeight="1" x14ac:dyDescent="0.25">
      <c r="A97" s="45">
        <v>92</v>
      </c>
      <c r="B97" s="49" t="s">
        <v>192</v>
      </c>
      <c r="C97" s="85">
        <v>0</v>
      </c>
      <c r="D97" s="85">
        <v>0</v>
      </c>
      <c r="E97" s="85">
        <v>0</v>
      </c>
    </row>
    <row r="98" spans="1:5" ht="14.25" customHeight="1" x14ac:dyDescent="0.25">
      <c r="A98" s="45">
        <v>93</v>
      </c>
      <c r="B98" s="49" t="s">
        <v>193</v>
      </c>
      <c r="C98" s="85">
        <v>0</v>
      </c>
      <c r="D98" s="85">
        <v>0</v>
      </c>
      <c r="E98" s="85">
        <v>0</v>
      </c>
    </row>
    <row r="99" spans="1:5" ht="13.5" customHeight="1" x14ac:dyDescent="0.25">
      <c r="A99" s="45">
        <v>94</v>
      </c>
      <c r="B99" s="49" t="s">
        <v>65</v>
      </c>
      <c r="C99" s="85">
        <v>0</v>
      </c>
      <c r="D99" s="85">
        <v>0</v>
      </c>
      <c r="E99" s="85">
        <v>0</v>
      </c>
    </row>
    <row r="100" spans="1:5" ht="31.5" x14ac:dyDescent="0.25">
      <c r="A100" s="45">
        <v>95</v>
      </c>
      <c r="B100" s="52" t="s">
        <v>314</v>
      </c>
      <c r="C100" s="85">
        <v>0</v>
      </c>
      <c r="D100" s="85">
        <v>0</v>
      </c>
      <c r="E100" s="85">
        <v>0</v>
      </c>
    </row>
    <row r="101" spans="1:5" x14ac:dyDescent="0.25">
      <c r="A101" s="45">
        <v>96</v>
      </c>
      <c r="B101" s="52" t="s">
        <v>315</v>
      </c>
      <c r="C101" s="85">
        <v>0</v>
      </c>
      <c r="D101" s="85">
        <v>0</v>
      </c>
      <c r="E101" s="85">
        <v>0</v>
      </c>
    </row>
    <row r="102" spans="1:5" x14ac:dyDescent="0.25">
      <c r="A102" s="45">
        <v>97</v>
      </c>
      <c r="B102" s="47" t="s">
        <v>194</v>
      </c>
      <c r="C102" s="86">
        <v>0</v>
      </c>
      <c r="D102" s="86">
        <v>0</v>
      </c>
      <c r="E102" s="86">
        <v>0</v>
      </c>
    </row>
    <row r="103" spans="1:5" ht="18.75" customHeight="1" x14ac:dyDescent="0.25">
      <c r="A103" s="45">
        <v>98</v>
      </c>
      <c r="B103" s="49" t="s">
        <v>66</v>
      </c>
      <c r="C103" s="85">
        <v>0</v>
      </c>
      <c r="D103" s="85">
        <v>0</v>
      </c>
      <c r="E103" s="85">
        <v>0</v>
      </c>
    </row>
    <row r="104" spans="1:5" x14ac:dyDescent="0.25">
      <c r="A104" s="45">
        <v>99</v>
      </c>
      <c r="B104" s="49" t="s">
        <v>316</v>
      </c>
      <c r="C104" s="85">
        <v>0</v>
      </c>
      <c r="D104" s="85">
        <v>0</v>
      </c>
      <c r="E104" s="85">
        <v>0</v>
      </c>
    </row>
    <row r="105" spans="1:5" x14ac:dyDescent="0.25">
      <c r="A105" s="45">
        <v>100</v>
      </c>
      <c r="B105" s="47" t="s">
        <v>67</v>
      </c>
      <c r="C105" s="86">
        <f>C87+C96+C95+C102</f>
        <v>13016277</v>
      </c>
      <c r="D105" s="86">
        <f>D87+D96+D95+D102</f>
        <v>14255805</v>
      </c>
      <c r="E105" s="86">
        <f>+E88+E87</f>
        <v>13837152</v>
      </c>
    </row>
    <row r="106" spans="1:5" x14ac:dyDescent="0.25">
      <c r="A106" s="45">
        <v>101</v>
      </c>
      <c r="B106" s="88" t="s">
        <v>125</v>
      </c>
      <c r="C106" s="86">
        <f>C105+C75</f>
        <v>34178000</v>
      </c>
      <c r="D106" s="86">
        <f>D105+D75</f>
        <v>56471375</v>
      </c>
      <c r="E106" s="86">
        <f>E105+E75</f>
        <v>51002005</v>
      </c>
    </row>
  </sheetData>
  <mergeCells count="3">
    <mergeCell ref="A4:B4"/>
    <mergeCell ref="A1:E1"/>
    <mergeCell ref="A2:E2"/>
  </mergeCells>
  <phoneticPr fontId="4" type="noConversion"/>
  <printOptions horizontalCentered="1"/>
  <pageMargins left="0.55118110236220474" right="0.35433070866141736" top="0.35433070866141736" bottom="0.27559055118110237" header="0.31496062992125984" footer="0.19685039370078741"/>
  <pageSetup paperSize="9" scale="75" fitToHeight="0" orientation="portrait" r:id="rId1"/>
  <headerFooter alignWithMargins="0">
    <oddHeader xml:space="preserve">&amp;R1. melléklet a 6/2021. (V.28.) önkormányzati rendelethez
</oddHeader>
  </headerFooter>
  <rowBreaks count="1" manualBreakCount="1">
    <brk id="53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5"/>
  <sheetViews>
    <sheetView view="pageLayout" zoomScaleNormal="99" zoomScaleSheetLayoutView="70" workbookViewId="0">
      <selection activeCell="F132" sqref="F132"/>
    </sheetView>
  </sheetViews>
  <sheetFormatPr defaultRowHeight="15.75" x14ac:dyDescent="0.25"/>
  <cols>
    <col min="1" max="1" width="9.5" style="40" customWidth="1"/>
    <col min="2" max="2" width="64.83203125" style="80" customWidth="1"/>
    <col min="3" max="5" width="16.5" style="81" customWidth="1"/>
    <col min="6" max="16384" width="9.33203125" style="40"/>
  </cols>
  <sheetData>
    <row r="1" spans="1:5" x14ac:dyDescent="0.25">
      <c r="A1" s="178" t="s">
        <v>336</v>
      </c>
      <c r="B1" s="178"/>
      <c r="C1" s="178"/>
      <c r="D1" s="178"/>
      <c r="E1" s="178"/>
    </row>
    <row r="2" spans="1:5" x14ac:dyDescent="0.25">
      <c r="A2" s="178" t="s">
        <v>352</v>
      </c>
      <c r="B2" s="178"/>
      <c r="C2" s="178"/>
      <c r="D2" s="178"/>
      <c r="E2" s="178"/>
    </row>
    <row r="3" spans="1:5" ht="12.95" customHeight="1" x14ac:dyDescent="0.25">
      <c r="E3" s="82" t="s">
        <v>262</v>
      </c>
    </row>
    <row r="4" spans="1:5" s="91" customFormat="1" ht="31.5" x14ac:dyDescent="0.2">
      <c r="A4" s="179" t="s">
        <v>2</v>
      </c>
      <c r="B4" s="179"/>
      <c r="C4" s="90" t="s">
        <v>338</v>
      </c>
      <c r="D4" s="90" t="s">
        <v>339</v>
      </c>
      <c r="E4" s="90" t="s">
        <v>317</v>
      </c>
    </row>
    <row r="5" spans="1:5" s="43" customFormat="1" x14ac:dyDescent="0.25">
      <c r="A5" s="92" t="s">
        <v>14</v>
      </c>
      <c r="B5" s="92" t="s">
        <v>6</v>
      </c>
      <c r="C5" s="96" t="s">
        <v>7</v>
      </c>
      <c r="D5" s="97" t="s">
        <v>8</v>
      </c>
      <c r="E5" s="96" t="s">
        <v>16</v>
      </c>
    </row>
    <row r="6" spans="1:5" x14ac:dyDescent="0.25">
      <c r="A6" s="45">
        <v>1</v>
      </c>
      <c r="B6" s="49" t="s">
        <v>195</v>
      </c>
      <c r="C6" s="83">
        <v>979000</v>
      </c>
      <c r="D6" s="83">
        <v>979000</v>
      </c>
      <c r="E6" s="83">
        <v>915359</v>
      </c>
    </row>
    <row r="7" spans="1:5" x14ac:dyDescent="0.25">
      <c r="A7" s="45">
        <v>2</v>
      </c>
      <c r="B7" s="49" t="s">
        <v>196</v>
      </c>
      <c r="C7" s="83">
        <v>0</v>
      </c>
      <c r="D7" s="83">
        <v>0</v>
      </c>
      <c r="E7" s="83">
        <v>0</v>
      </c>
    </row>
    <row r="8" spans="1:5" x14ac:dyDescent="0.25">
      <c r="A8" s="45">
        <v>3</v>
      </c>
      <c r="B8" s="49" t="s">
        <v>197</v>
      </c>
      <c r="C8" s="83">
        <v>0</v>
      </c>
      <c r="D8" s="83">
        <v>0</v>
      </c>
      <c r="E8" s="83">
        <v>0</v>
      </c>
    </row>
    <row r="9" spans="1:5" ht="31.5" x14ac:dyDescent="0.25">
      <c r="A9" s="45">
        <v>4</v>
      </c>
      <c r="B9" s="49" t="s">
        <v>198</v>
      </c>
      <c r="C9" s="83">
        <v>0</v>
      </c>
      <c r="D9" s="83">
        <v>0</v>
      </c>
      <c r="E9" s="83">
        <v>0</v>
      </c>
    </row>
    <row r="10" spans="1:5" x14ac:dyDescent="0.25">
      <c r="A10" s="45">
        <v>5</v>
      </c>
      <c r="B10" s="49" t="s">
        <v>199</v>
      </c>
      <c r="C10" s="83">
        <v>0</v>
      </c>
      <c r="D10" s="83">
        <v>0</v>
      </c>
      <c r="E10" s="83">
        <v>0</v>
      </c>
    </row>
    <row r="11" spans="1:5" x14ac:dyDescent="0.25">
      <c r="A11" s="45">
        <v>6</v>
      </c>
      <c r="B11" s="49" t="s">
        <v>200</v>
      </c>
      <c r="C11" s="83">
        <v>0</v>
      </c>
      <c r="D11" s="83">
        <v>0</v>
      </c>
      <c r="E11" s="83">
        <v>0</v>
      </c>
    </row>
    <row r="12" spans="1:5" x14ac:dyDescent="0.25">
      <c r="A12" s="45">
        <v>7</v>
      </c>
      <c r="B12" s="49" t="s">
        <v>68</v>
      </c>
      <c r="C12" s="83">
        <v>0</v>
      </c>
      <c r="D12" s="83">
        <v>0</v>
      </c>
      <c r="E12" s="83">
        <v>0</v>
      </c>
    </row>
    <row r="13" spans="1:5" x14ac:dyDescent="0.25">
      <c r="A13" s="45">
        <v>8</v>
      </c>
      <c r="B13" s="49" t="s">
        <v>201</v>
      </c>
      <c r="C13" s="83">
        <v>50000</v>
      </c>
      <c r="D13" s="83">
        <v>50000</v>
      </c>
      <c r="E13" s="83">
        <v>0</v>
      </c>
    </row>
    <row r="14" spans="1:5" x14ac:dyDescent="0.25">
      <c r="A14" s="45">
        <v>9</v>
      </c>
      <c r="B14" s="49" t="s">
        <v>69</v>
      </c>
      <c r="C14" s="83">
        <v>0</v>
      </c>
      <c r="D14" s="83">
        <v>0</v>
      </c>
      <c r="E14" s="83">
        <v>0</v>
      </c>
    </row>
    <row r="15" spans="1:5" x14ac:dyDescent="0.25">
      <c r="A15" s="45">
        <v>10</v>
      </c>
      <c r="B15" s="49" t="s">
        <v>202</v>
      </c>
      <c r="C15" s="83">
        <v>0</v>
      </c>
      <c r="D15" s="83">
        <v>0</v>
      </c>
      <c r="E15" s="83">
        <v>0</v>
      </c>
    </row>
    <row r="16" spans="1:5" x14ac:dyDescent="0.25">
      <c r="A16" s="45">
        <v>11</v>
      </c>
      <c r="B16" s="49" t="s">
        <v>203</v>
      </c>
      <c r="C16" s="83">
        <v>0</v>
      </c>
      <c r="D16" s="83">
        <v>0</v>
      </c>
      <c r="E16" s="83">
        <v>0</v>
      </c>
    </row>
    <row r="17" spans="1:5" x14ac:dyDescent="0.25">
      <c r="A17" s="45">
        <v>12</v>
      </c>
      <c r="B17" s="49" t="s">
        <v>204</v>
      </c>
      <c r="C17" s="83">
        <v>0</v>
      </c>
      <c r="D17" s="83">
        <v>0</v>
      </c>
      <c r="E17" s="83">
        <v>0</v>
      </c>
    </row>
    <row r="18" spans="1:5" x14ac:dyDescent="0.25">
      <c r="A18" s="45">
        <v>13</v>
      </c>
      <c r="B18" s="49" t="s">
        <v>70</v>
      </c>
      <c r="C18" s="83">
        <v>0</v>
      </c>
      <c r="D18" s="83">
        <v>0</v>
      </c>
      <c r="E18" s="83">
        <v>0</v>
      </c>
    </row>
    <row r="19" spans="1:5" x14ac:dyDescent="0.25">
      <c r="A19" s="45">
        <v>14</v>
      </c>
      <c r="B19" s="47" t="s">
        <v>71</v>
      </c>
      <c r="C19" s="84">
        <f>SUM(C6:C18)</f>
        <v>1029000</v>
      </c>
      <c r="D19" s="84">
        <f>SUM(D6:D18)</f>
        <v>1029000</v>
      </c>
      <c r="E19" s="84">
        <f>SUM(E6:E18)</f>
        <v>915359</v>
      </c>
    </row>
    <row r="20" spans="1:5" x14ac:dyDescent="0.25">
      <c r="A20" s="45">
        <v>15</v>
      </c>
      <c r="B20" s="49" t="s">
        <v>205</v>
      </c>
      <c r="C20" s="83">
        <v>2477000</v>
      </c>
      <c r="D20" s="83">
        <v>2477000</v>
      </c>
      <c r="E20" s="83">
        <v>2476620</v>
      </c>
    </row>
    <row r="21" spans="1:5" ht="31.5" x14ac:dyDescent="0.25">
      <c r="A21" s="45">
        <v>16</v>
      </c>
      <c r="B21" s="49" t="s">
        <v>206</v>
      </c>
      <c r="C21" s="83">
        <v>1304000</v>
      </c>
      <c r="D21" s="83">
        <v>1304000</v>
      </c>
      <c r="E21" s="83">
        <v>1138682</v>
      </c>
    </row>
    <row r="22" spans="1:5" x14ac:dyDescent="0.25">
      <c r="A22" s="45">
        <v>17</v>
      </c>
      <c r="B22" s="49" t="s">
        <v>72</v>
      </c>
      <c r="C22" s="83">
        <v>320000</v>
      </c>
      <c r="D22" s="83">
        <v>320000</v>
      </c>
      <c r="E22" s="83">
        <v>0</v>
      </c>
    </row>
    <row r="23" spans="1:5" x14ac:dyDescent="0.25">
      <c r="A23" s="45">
        <v>18</v>
      </c>
      <c r="B23" s="47" t="s">
        <v>73</v>
      </c>
      <c r="C23" s="84">
        <f>SUM(C20:C22)</f>
        <v>4101000</v>
      </c>
      <c r="D23" s="84">
        <f>SUM(D20:D22)</f>
        <v>4101000</v>
      </c>
      <c r="E23" s="84">
        <f>SUM(E20:E22)</f>
        <v>3615302</v>
      </c>
    </row>
    <row r="24" spans="1:5" x14ac:dyDescent="0.25">
      <c r="A24" s="45">
        <v>19</v>
      </c>
      <c r="B24" s="47" t="s">
        <v>3</v>
      </c>
      <c r="C24" s="84">
        <f>C23+C19</f>
        <v>5130000</v>
      </c>
      <c r="D24" s="84">
        <f>D23+D19</f>
        <v>5130000</v>
      </c>
      <c r="E24" s="84">
        <f>E23+E19</f>
        <v>4530661</v>
      </c>
    </row>
    <row r="25" spans="1:5" ht="31.5" x14ac:dyDescent="0.25">
      <c r="A25" s="45">
        <v>20</v>
      </c>
      <c r="B25" s="47" t="s">
        <v>74</v>
      </c>
      <c r="C25" s="84">
        <v>747000</v>
      </c>
      <c r="D25" s="84">
        <v>747000</v>
      </c>
      <c r="E25" s="84">
        <v>642833</v>
      </c>
    </row>
    <row r="26" spans="1:5" x14ac:dyDescent="0.25">
      <c r="A26" s="45">
        <v>21</v>
      </c>
      <c r="B26" s="49" t="s">
        <v>75</v>
      </c>
      <c r="C26" s="83">
        <v>70000</v>
      </c>
      <c r="D26" s="83">
        <v>50000</v>
      </c>
      <c r="E26" s="83">
        <v>0</v>
      </c>
    </row>
    <row r="27" spans="1:5" x14ac:dyDescent="0.25">
      <c r="A27" s="45">
        <v>22</v>
      </c>
      <c r="B27" s="49" t="s">
        <v>76</v>
      </c>
      <c r="C27" s="83">
        <v>902000</v>
      </c>
      <c r="D27" s="83">
        <v>821000</v>
      </c>
      <c r="E27" s="83">
        <v>381078</v>
      </c>
    </row>
    <row r="28" spans="1:5" x14ac:dyDescent="0.25">
      <c r="A28" s="45">
        <v>23</v>
      </c>
      <c r="B28" s="49" t="s">
        <v>207</v>
      </c>
      <c r="C28" s="83">
        <v>0</v>
      </c>
      <c r="D28" s="83">
        <v>0</v>
      </c>
      <c r="E28" s="83">
        <v>0</v>
      </c>
    </row>
    <row r="29" spans="1:5" x14ac:dyDescent="0.25">
      <c r="A29" s="45">
        <v>24</v>
      </c>
      <c r="B29" s="47" t="s">
        <v>208</v>
      </c>
      <c r="C29" s="84">
        <f>SUM(C26:C28)</f>
        <v>972000</v>
      </c>
      <c r="D29" s="84">
        <f>SUM(D26:D28)</f>
        <v>871000</v>
      </c>
      <c r="E29" s="84">
        <f>SUM(E26:E28)</f>
        <v>381078</v>
      </c>
    </row>
    <row r="30" spans="1:5" x14ac:dyDescent="0.25">
      <c r="A30" s="45">
        <v>25</v>
      </c>
      <c r="B30" s="49" t="s">
        <v>209</v>
      </c>
      <c r="C30" s="83">
        <v>220000</v>
      </c>
      <c r="D30" s="83">
        <v>220000</v>
      </c>
      <c r="E30" s="83">
        <v>145949</v>
      </c>
    </row>
    <row r="31" spans="1:5" x14ac:dyDescent="0.25">
      <c r="A31" s="45">
        <v>26</v>
      </c>
      <c r="B31" s="49" t="s">
        <v>210</v>
      </c>
      <c r="C31" s="83">
        <v>70000</v>
      </c>
      <c r="D31" s="83">
        <v>70000</v>
      </c>
      <c r="E31" s="83">
        <v>30058</v>
      </c>
    </row>
    <row r="32" spans="1:5" x14ac:dyDescent="0.25">
      <c r="A32" s="45">
        <v>27</v>
      </c>
      <c r="B32" s="47" t="s">
        <v>211</v>
      </c>
      <c r="C32" s="84">
        <f>SUM(C30:C31)</f>
        <v>290000</v>
      </c>
      <c r="D32" s="84">
        <f>SUM(D30:D31)</f>
        <v>290000</v>
      </c>
      <c r="E32" s="84">
        <f>SUM(E30:E31)</f>
        <v>176007</v>
      </c>
    </row>
    <row r="33" spans="1:5" x14ac:dyDescent="0.25">
      <c r="A33" s="45">
        <v>28</v>
      </c>
      <c r="B33" s="49" t="s">
        <v>77</v>
      </c>
      <c r="C33" s="83">
        <v>787000</v>
      </c>
      <c r="D33" s="83">
        <v>807000</v>
      </c>
      <c r="E33" s="83">
        <v>543333</v>
      </c>
    </row>
    <row r="34" spans="1:5" x14ac:dyDescent="0.25">
      <c r="A34" s="45">
        <v>29</v>
      </c>
      <c r="B34" s="49" t="s">
        <v>78</v>
      </c>
      <c r="C34" s="83">
        <v>93444</v>
      </c>
      <c r="D34" s="83">
        <v>93444</v>
      </c>
      <c r="E34" s="83">
        <v>68132</v>
      </c>
    </row>
    <row r="35" spans="1:5" x14ac:dyDescent="0.25">
      <c r="A35" s="45">
        <v>30</v>
      </c>
      <c r="B35" s="49" t="s">
        <v>212</v>
      </c>
      <c r="C35" s="83">
        <v>0</v>
      </c>
      <c r="D35" s="83">
        <v>0</v>
      </c>
      <c r="E35" s="83">
        <v>0</v>
      </c>
    </row>
    <row r="36" spans="1:5" x14ac:dyDescent="0.25">
      <c r="A36" s="45">
        <v>31</v>
      </c>
      <c r="B36" s="49" t="s">
        <v>79</v>
      </c>
      <c r="C36" s="83">
        <v>1400000</v>
      </c>
      <c r="D36" s="83">
        <v>1390000</v>
      </c>
      <c r="E36" s="83">
        <v>451000</v>
      </c>
    </row>
    <row r="37" spans="1:5" x14ac:dyDescent="0.25">
      <c r="A37" s="45">
        <v>32</v>
      </c>
      <c r="B37" s="49" t="s">
        <v>213</v>
      </c>
      <c r="C37" s="83">
        <v>0</v>
      </c>
      <c r="D37" s="83">
        <v>100000</v>
      </c>
      <c r="E37" s="83">
        <v>100000</v>
      </c>
    </row>
    <row r="38" spans="1:5" x14ac:dyDescent="0.25">
      <c r="A38" s="45">
        <v>33</v>
      </c>
      <c r="B38" s="49" t="s">
        <v>214</v>
      </c>
      <c r="C38" s="83">
        <v>642000</v>
      </c>
      <c r="D38" s="83">
        <v>642000</v>
      </c>
      <c r="E38" s="83">
        <v>541240</v>
      </c>
    </row>
    <row r="39" spans="1:5" x14ac:dyDescent="0.25">
      <c r="A39" s="45">
        <v>34</v>
      </c>
      <c r="B39" s="49" t="s">
        <v>215</v>
      </c>
      <c r="C39" s="83">
        <v>1415000</v>
      </c>
      <c r="D39" s="83">
        <v>2095000</v>
      </c>
      <c r="E39" s="83">
        <v>1743786</v>
      </c>
    </row>
    <row r="40" spans="1:5" x14ac:dyDescent="0.25">
      <c r="A40" s="45">
        <v>35</v>
      </c>
      <c r="B40" s="47" t="s">
        <v>80</v>
      </c>
      <c r="C40" s="84">
        <f>SUM(C33:C39)</f>
        <v>4337444</v>
      </c>
      <c r="D40" s="84">
        <f>SUM(D33:D39)</f>
        <v>5127444</v>
      </c>
      <c r="E40" s="84">
        <f>SUM(E33:E39)</f>
        <v>3447491</v>
      </c>
    </row>
    <row r="41" spans="1:5" x14ac:dyDescent="0.25">
      <c r="A41" s="45">
        <v>36</v>
      </c>
      <c r="B41" s="49" t="s">
        <v>216</v>
      </c>
      <c r="C41" s="83">
        <v>0</v>
      </c>
      <c r="D41" s="83">
        <v>0</v>
      </c>
      <c r="E41" s="83">
        <v>0</v>
      </c>
    </row>
    <row r="42" spans="1:5" x14ac:dyDescent="0.25">
      <c r="A42" s="45">
        <v>37</v>
      </c>
      <c r="B42" s="49" t="s">
        <v>217</v>
      </c>
      <c r="C42" s="83">
        <v>0</v>
      </c>
      <c r="D42" s="83">
        <v>0</v>
      </c>
      <c r="E42" s="83">
        <v>0</v>
      </c>
    </row>
    <row r="43" spans="1:5" x14ac:dyDescent="0.25">
      <c r="A43" s="45">
        <v>38</v>
      </c>
      <c r="B43" s="47" t="s">
        <v>218</v>
      </c>
      <c r="C43" s="84">
        <v>0</v>
      </c>
      <c r="D43" s="84">
        <v>0</v>
      </c>
      <c r="E43" s="84">
        <f>SUM(E41:E42)</f>
        <v>0</v>
      </c>
    </row>
    <row r="44" spans="1:5" ht="31.5" x14ac:dyDescent="0.25">
      <c r="A44" s="45">
        <v>39</v>
      </c>
      <c r="B44" s="49" t="s">
        <v>219</v>
      </c>
      <c r="C44" s="83">
        <v>1538000</v>
      </c>
      <c r="D44" s="83">
        <v>1651400</v>
      </c>
      <c r="E44" s="83">
        <v>658867</v>
      </c>
    </row>
    <row r="45" spans="1:5" x14ac:dyDescent="0.25">
      <c r="A45" s="45">
        <v>40</v>
      </c>
      <c r="B45" s="49" t="s">
        <v>81</v>
      </c>
      <c r="C45" s="83">
        <v>0</v>
      </c>
      <c r="D45" s="83">
        <v>0</v>
      </c>
      <c r="E45" s="83">
        <v>0</v>
      </c>
    </row>
    <row r="46" spans="1:5" x14ac:dyDescent="0.25">
      <c r="A46" s="45">
        <v>41</v>
      </c>
      <c r="B46" s="49" t="s">
        <v>82</v>
      </c>
      <c r="C46" s="83">
        <v>0</v>
      </c>
      <c r="D46" s="83">
        <v>0</v>
      </c>
      <c r="E46" s="83">
        <v>0</v>
      </c>
    </row>
    <row r="47" spans="1:5" x14ac:dyDescent="0.25">
      <c r="A47" s="45">
        <v>42</v>
      </c>
      <c r="B47" s="49" t="s">
        <v>220</v>
      </c>
      <c r="C47" s="83">
        <v>0</v>
      </c>
      <c r="D47" s="83">
        <v>0</v>
      </c>
      <c r="E47" s="83">
        <v>0</v>
      </c>
    </row>
    <row r="48" spans="1:5" x14ac:dyDescent="0.25">
      <c r="A48" s="45">
        <v>43</v>
      </c>
      <c r="B48" s="49" t="s">
        <v>221</v>
      </c>
      <c r="C48" s="83">
        <v>132000</v>
      </c>
      <c r="D48" s="83">
        <v>163000</v>
      </c>
      <c r="E48" s="83">
        <v>115286</v>
      </c>
    </row>
    <row r="49" spans="1:5" x14ac:dyDescent="0.25">
      <c r="A49" s="45">
        <v>44</v>
      </c>
      <c r="B49" s="47" t="s">
        <v>83</v>
      </c>
      <c r="C49" s="84">
        <f>SUM(C44:C48)</f>
        <v>1670000</v>
      </c>
      <c r="D49" s="84">
        <f>SUM(D44:D48)</f>
        <v>1814400</v>
      </c>
      <c r="E49" s="84">
        <f>SUM(E44:E48)</f>
        <v>774153</v>
      </c>
    </row>
    <row r="50" spans="1:5" x14ac:dyDescent="0.25">
      <c r="A50" s="45">
        <v>45</v>
      </c>
      <c r="B50" s="47" t="s">
        <v>84</v>
      </c>
      <c r="C50" s="84">
        <f>C49+C43+C40+C32+C29</f>
        <v>7269444</v>
      </c>
      <c r="D50" s="84">
        <f>D49+D43+D40+D32+D29</f>
        <v>8102844</v>
      </c>
      <c r="E50" s="84">
        <f>E49+E43+E40+E32+E29</f>
        <v>4778729</v>
      </c>
    </row>
    <row r="51" spans="1:5" x14ac:dyDescent="0.25">
      <c r="A51" s="45">
        <v>46</v>
      </c>
      <c r="B51" s="49" t="s">
        <v>85</v>
      </c>
      <c r="C51" s="83">
        <v>0</v>
      </c>
      <c r="D51" s="83">
        <v>0</v>
      </c>
      <c r="E51" s="83">
        <v>0</v>
      </c>
    </row>
    <row r="52" spans="1:5" x14ac:dyDescent="0.25">
      <c r="A52" s="45">
        <v>47</v>
      </c>
      <c r="B52" s="49" t="s">
        <v>222</v>
      </c>
      <c r="C52" s="83">
        <f>C53</f>
        <v>0</v>
      </c>
      <c r="D52" s="83">
        <f>D53</f>
        <v>0</v>
      </c>
      <c r="E52" s="83">
        <v>0</v>
      </c>
    </row>
    <row r="53" spans="1:5" ht="31.5" x14ac:dyDescent="0.25">
      <c r="A53" s="45">
        <v>48</v>
      </c>
      <c r="B53" s="49" t="s">
        <v>340</v>
      </c>
      <c r="C53" s="83"/>
      <c r="D53" s="83"/>
      <c r="E53" s="83">
        <v>0</v>
      </c>
    </row>
    <row r="54" spans="1:5" x14ac:dyDescent="0.25">
      <c r="A54" s="45">
        <v>49</v>
      </c>
      <c r="B54" s="49" t="s">
        <v>223</v>
      </c>
      <c r="C54" s="83">
        <v>0</v>
      </c>
      <c r="D54" s="83">
        <v>0</v>
      </c>
      <c r="E54" s="83">
        <v>0</v>
      </c>
    </row>
    <row r="55" spans="1:5" ht="31.5" x14ac:dyDescent="0.25">
      <c r="A55" s="45">
        <v>50</v>
      </c>
      <c r="B55" s="49" t="s">
        <v>86</v>
      </c>
      <c r="C55" s="83">
        <v>0</v>
      </c>
      <c r="D55" s="83">
        <v>0</v>
      </c>
      <c r="E55" s="83">
        <v>0</v>
      </c>
    </row>
    <row r="56" spans="1:5" ht="31.5" x14ac:dyDescent="0.25">
      <c r="A56" s="45">
        <v>51</v>
      </c>
      <c r="B56" s="49" t="s">
        <v>224</v>
      </c>
      <c r="C56" s="83">
        <v>0</v>
      </c>
      <c r="D56" s="83">
        <v>0</v>
      </c>
      <c r="E56" s="83">
        <v>0</v>
      </c>
    </row>
    <row r="57" spans="1:5" x14ac:dyDescent="0.25">
      <c r="A57" s="45">
        <v>52</v>
      </c>
      <c r="B57" s="49" t="s">
        <v>225</v>
      </c>
      <c r="C57" s="83">
        <v>0</v>
      </c>
      <c r="D57" s="83">
        <v>0</v>
      </c>
      <c r="E57" s="83">
        <v>0</v>
      </c>
    </row>
    <row r="58" spans="1:5" x14ac:dyDescent="0.25">
      <c r="A58" s="45">
        <v>53</v>
      </c>
      <c r="B58" s="49" t="s">
        <v>87</v>
      </c>
      <c r="C58" s="83">
        <v>0</v>
      </c>
      <c r="D58" s="83">
        <v>0</v>
      </c>
      <c r="E58" s="83">
        <v>0</v>
      </c>
    </row>
    <row r="59" spans="1:5" x14ac:dyDescent="0.25">
      <c r="A59" s="45">
        <v>54</v>
      </c>
      <c r="B59" s="49" t="s">
        <v>226</v>
      </c>
      <c r="C59" s="83">
        <v>1400000</v>
      </c>
      <c r="D59" s="83">
        <v>1445000</v>
      </c>
      <c r="E59" s="83">
        <v>1379000</v>
      </c>
    </row>
    <row r="60" spans="1:5" ht="31.5" x14ac:dyDescent="0.25">
      <c r="A60" s="45">
        <v>55</v>
      </c>
      <c r="B60" s="49" t="s">
        <v>341</v>
      </c>
      <c r="C60" s="83">
        <v>0</v>
      </c>
      <c r="D60" s="83">
        <v>0</v>
      </c>
      <c r="E60" s="83">
        <v>0</v>
      </c>
    </row>
    <row r="61" spans="1:5" x14ac:dyDescent="0.25">
      <c r="A61" s="45">
        <v>56</v>
      </c>
      <c r="B61" s="49" t="s">
        <v>342</v>
      </c>
      <c r="C61" s="83">
        <v>1400000</v>
      </c>
      <c r="D61" s="83">
        <v>1445000</v>
      </c>
      <c r="E61" s="83">
        <v>1379000</v>
      </c>
    </row>
    <row r="62" spans="1:5" ht="31.5" x14ac:dyDescent="0.25">
      <c r="A62" s="45">
        <v>57</v>
      </c>
      <c r="B62" s="49" t="s">
        <v>343</v>
      </c>
      <c r="C62" s="83">
        <v>0</v>
      </c>
      <c r="D62" s="83">
        <v>0</v>
      </c>
      <c r="E62" s="83">
        <v>0</v>
      </c>
    </row>
    <row r="63" spans="1:5" x14ac:dyDescent="0.25">
      <c r="A63" s="45">
        <v>58</v>
      </c>
      <c r="B63" s="47" t="s">
        <v>88</v>
      </c>
      <c r="C63" s="84">
        <f>C59+C58+C57+C56+C55+C54+C52+C51</f>
        <v>1400000</v>
      </c>
      <c r="D63" s="84">
        <f>D59+D58+D57+D56+D55+D54+D52+D51</f>
        <v>1445000</v>
      </c>
      <c r="E63" s="84">
        <f>+E59+E52</f>
        <v>1379000</v>
      </c>
    </row>
    <row r="64" spans="1:5" x14ac:dyDescent="0.25">
      <c r="A64" s="45">
        <v>59</v>
      </c>
      <c r="B64" s="49" t="s">
        <v>89</v>
      </c>
      <c r="C64" s="83">
        <v>0</v>
      </c>
      <c r="D64" s="83">
        <v>0</v>
      </c>
      <c r="E64" s="83">
        <v>0</v>
      </c>
    </row>
    <row r="65" spans="1:5" ht="31.5" x14ac:dyDescent="0.25">
      <c r="A65" s="45">
        <v>60</v>
      </c>
      <c r="B65" s="49" t="s">
        <v>318</v>
      </c>
      <c r="C65" s="83">
        <v>0</v>
      </c>
      <c r="D65" s="83">
        <v>16000</v>
      </c>
      <c r="E65" s="83">
        <v>15421</v>
      </c>
    </row>
    <row r="66" spans="1:5" ht="31.5" x14ac:dyDescent="0.25">
      <c r="A66" s="45">
        <v>61</v>
      </c>
      <c r="B66" s="49" t="s">
        <v>319</v>
      </c>
      <c r="C66" s="83">
        <v>0</v>
      </c>
      <c r="D66" s="83">
        <v>0</v>
      </c>
      <c r="E66" s="83">
        <v>0</v>
      </c>
    </row>
    <row r="67" spans="1:5" x14ac:dyDescent="0.25">
      <c r="A67" s="45">
        <v>62</v>
      </c>
      <c r="B67" s="49" t="s">
        <v>320</v>
      </c>
      <c r="C67" s="83">
        <v>0</v>
      </c>
      <c r="D67" s="83">
        <v>0</v>
      </c>
      <c r="E67" s="83">
        <v>0</v>
      </c>
    </row>
    <row r="68" spans="1:5" x14ac:dyDescent="0.25">
      <c r="A68" s="45">
        <v>63</v>
      </c>
      <c r="B68" s="47" t="s">
        <v>90</v>
      </c>
      <c r="C68" s="84">
        <v>0</v>
      </c>
      <c r="D68" s="84">
        <v>16000</v>
      </c>
      <c r="E68" s="84">
        <v>15421</v>
      </c>
    </row>
    <row r="69" spans="1:5" ht="31.5" x14ac:dyDescent="0.25">
      <c r="A69" s="45">
        <v>64</v>
      </c>
      <c r="B69" s="49" t="s">
        <v>227</v>
      </c>
      <c r="C69" s="83">
        <v>0</v>
      </c>
      <c r="D69" s="83">
        <v>0</v>
      </c>
      <c r="E69" s="83">
        <v>0</v>
      </c>
    </row>
    <row r="70" spans="1:5" ht="31.5" x14ac:dyDescent="0.25">
      <c r="A70" s="45">
        <v>65</v>
      </c>
      <c r="B70" s="49" t="s">
        <v>228</v>
      </c>
      <c r="C70" s="83">
        <v>0</v>
      </c>
      <c r="D70" s="83">
        <v>0</v>
      </c>
      <c r="E70" s="83">
        <v>0</v>
      </c>
    </row>
    <row r="71" spans="1:5" ht="31.5" x14ac:dyDescent="0.25">
      <c r="A71" s="45">
        <v>66</v>
      </c>
      <c r="B71" s="49" t="s">
        <v>91</v>
      </c>
      <c r="C71" s="83">
        <v>0</v>
      </c>
      <c r="D71" s="83">
        <v>0</v>
      </c>
      <c r="E71" s="83">
        <v>0</v>
      </c>
    </row>
    <row r="72" spans="1:5" ht="31.5" x14ac:dyDescent="0.25">
      <c r="A72" s="45">
        <v>67</v>
      </c>
      <c r="B72" s="49" t="s">
        <v>92</v>
      </c>
      <c r="C72" s="83">
        <v>6000000</v>
      </c>
      <c r="D72" s="83">
        <v>5997101</v>
      </c>
      <c r="E72" s="83">
        <v>3339716</v>
      </c>
    </row>
    <row r="73" spans="1:5" ht="31.5" x14ac:dyDescent="0.25">
      <c r="A73" s="45">
        <v>68</v>
      </c>
      <c r="B73" s="49" t="s">
        <v>93</v>
      </c>
      <c r="C73" s="83">
        <v>0</v>
      </c>
      <c r="D73" s="83">
        <v>0</v>
      </c>
      <c r="E73" s="83">
        <v>0</v>
      </c>
    </row>
    <row r="74" spans="1:5" ht="31.5" x14ac:dyDescent="0.25">
      <c r="A74" s="45">
        <v>69</v>
      </c>
      <c r="B74" s="49" t="s">
        <v>94</v>
      </c>
      <c r="C74" s="83">
        <v>0</v>
      </c>
      <c r="D74" s="83">
        <v>0</v>
      </c>
      <c r="E74" s="83">
        <v>0</v>
      </c>
    </row>
    <row r="75" spans="1:5" x14ac:dyDescent="0.25">
      <c r="A75" s="45">
        <v>70</v>
      </c>
      <c r="B75" s="49" t="s">
        <v>95</v>
      </c>
      <c r="C75" s="83">
        <v>0</v>
      </c>
      <c r="D75" s="83">
        <v>0</v>
      </c>
      <c r="E75" s="83">
        <v>0</v>
      </c>
    </row>
    <row r="76" spans="1:5" x14ac:dyDescent="0.25">
      <c r="A76" s="45">
        <v>71</v>
      </c>
      <c r="B76" s="49" t="s">
        <v>229</v>
      </c>
      <c r="C76" s="83">
        <v>0</v>
      </c>
      <c r="D76" s="83">
        <v>0</v>
      </c>
      <c r="E76" s="83">
        <v>0</v>
      </c>
    </row>
    <row r="77" spans="1:5" x14ac:dyDescent="0.25">
      <c r="A77" s="45">
        <v>72</v>
      </c>
      <c r="B77" s="49" t="s">
        <v>321</v>
      </c>
      <c r="C77" s="83">
        <v>0</v>
      </c>
      <c r="D77" s="83">
        <v>0</v>
      </c>
      <c r="E77" s="83">
        <v>0</v>
      </c>
    </row>
    <row r="78" spans="1:5" ht="31.5" x14ac:dyDescent="0.25">
      <c r="A78" s="45">
        <v>73</v>
      </c>
      <c r="B78" s="49" t="s">
        <v>96</v>
      </c>
      <c r="C78" s="83">
        <v>100000</v>
      </c>
      <c r="D78" s="83">
        <v>150000</v>
      </c>
      <c r="E78" s="83">
        <v>108865</v>
      </c>
    </row>
    <row r="79" spans="1:5" x14ac:dyDescent="0.25">
      <c r="A79" s="45">
        <v>74</v>
      </c>
      <c r="B79" s="49" t="s">
        <v>230</v>
      </c>
      <c r="C79" s="83">
        <v>1606000</v>
      </c>
      <c r="D79" s="83">
        <v>1148303</v>
      </c>
      <c r="E79" s="83">
        <v>0</v>
      </c>
    </row>
    <row r="80" spans="1:5" x14ac:dyDescent="0.25">
      <c r="A80" s="45">
        <v>75</v>
      </c>
      <c r="B80" s="47" t="s">
        <v>97</v>
      </c>
      <c r="C80" s="84">
        <f>SUM(C69:C79)</f>
        <v>7706000</v>
      </c>
      <c r="D80" s="84">
        <f>SUM(D69:D79)+D68</f>
        <v>7311404</v>
      </c>
      <c r="E80" s="84">
        <f>SUM(E68:E79)</f>
        <v>3464002</v>
      </c>
    </row>
    <row r="81" spans="1:5" x14ac:dyDescent="0.25">
      <c r="A81" s="45">
        <v>76</v>
      </c>
      <c r="B81" s="49" t="s">
        <v>231</v>
      </c>
      <c r="C81" s="83">
        <v>0</v>
      </c>
      <c r="D81" s="83">
        <v>1000000</v>
      </c>
      <c r="E81" s="83">
        <v>700000</v>
      </c>
    </row>
    <row r="82" spans="1:5" x14ac:dyDescent="0.25">
      <c r="A82" s="45">
        <v>77</v>
      </c>
      <c r="B82" s="49" t="s">
        <v>232</v>
      </c>
      <c r="C82" s="83">
        <v>0</v>
      </c>
      <c r="D82" s="83">
        <v>0</v>
      </c>
      <c r="E82" s="83">
        <v>0</v>
      </c>
    </row>
    <row r="83" spans="1:5" x14ac:dyDescent="0.25">
      <c r="A83" s="45">
        <v>78</v>
      </c>
      <c r="B83" s="49" t="s">
        <v>98</v>
      </c>
      <c r="C83" s="83">
        <v>0</v>
      </c>
      <c r="D83" s="83">
        <v>0</v>
      </c>
      <c r="E83" s="83">
        <v>0</v>
      </c>
    </row>
    <row r="84" spans="1:5" x14ac:dyDescent="0.25">
      <c r="A84" s="45">
        <v>79</v>
      </c>
      <c r="B84" s="49" t="s">
        <v>233</v>
      </c>
      <c r="C84" s="83">
        <v>0</v>
      </c>
      <c r="D84" s="83">
        <v>200000</v>
      </c>
      <c r="E84" s="83">
        <v>82598</v>
      </c>
    </row>
    <row r="85" spans="1:5" x14ac:dyDescent="0.25">
      <c r="A85" s="45">
        <v>80</v>
      </c>
      <c r="B85" s="49" t="s">
        <v>234</v>
      </c>
      <c r="C85" s="83">
        <v>0</v>
      </c>
      <c r="D85" s="83">
        <v>0</v>
      </c>
      <c r="E85" s="83">
        <v>0</v>
      </c>
    </row>
    <row r="86" spans="1:5" x14ac:dyDescent="0.25">
      <c r="A86" s="45">
        <v>81</v>
      </c>
      <c r="B86" s="49" t="s">
        <v>99</v>
      </c>
      <c r="C86" s="83">
        <v>0</v>
      </c>
      <c r="D86" s="83">
        <v>0</v>
      </c>
      <c r="E86" s="83">
        <v>0</v>
      </c>
    </row>
    <row r="87" spans="1:5" ht="31.5" x14ac:dyDescent="0.25">
      <c r="A87" s="45">
        <v>82</v>
      </c>
      <c r="B87" s="49" t="s">
        <v>235</v>
      </c>
      <c r="C87" s="83">
        <v>0</v>
      </c>
      <c r="D87" s="83">
        <f>270000+54000</f>
        <v>324000</v>
      </c>
      <c r="E87" s="83">
        <v>211301</v>
      </c>
    </row>
    <row r="88" spans="1:5" x14ac:dyDescent="0.25">
      <c r="A88" s="45">
        <v>83</v>
      </c>
      <c r="B88" s="47" t="s">
        <v>100</v>
      </c>
      <c r="C88" s="84">
        <f>SUM(C81:C87)</f>
        <v>0</v>
      </c>
      <c r="D88" s="84">
        <f>SUM(D81:D87)</f>
        <v>1524000</v>
      </c>
      <c r="E88" s="84">
        <f>SUM(E81:E87)</f>
        <v>993899</v>
      </c>
    </row>
    <row r="89" spans="1:5" x14ac:dyDescent="0.25">
      <c r="A89" s="45">
        <v>84</v>
      </c>
      <c r="B89" s="49" t="s">
        <v>236</v>
      </c>
      <c r="C89" s="83">
        <v>7825000</v>
      </c>
      <c r="D89" s="83">
        <f>22418443+377000</f>
        <v>22795443</v>
      </c>
      <c r="E89" s="83">
        <v>16922143</v>
      </c>
    </row>
    <row r="90" spans="1:5" x14ac:dyDescent="0.25">
      <c r="A90" s="45">
        <v>85</v>
      </c>
      <c r="B90" s="49" t="s">
        <v>237</v>
      </c>
      <c r="C90" s="83">
        <v>0</v>
      </c>
      <c r="D90" s="83">
        <v>0</v>
      </c>
      <c r="E90" s="83">
        <v>0</v>
      </c>
    </row>
    <row r="91" spans="1:5" x14ac:dyDescent="0.25">
      <c r="A91" s="45">
        <v>86</v>
      </c>
      <c r="B91" s="49" t="s">
        <v>101</v>
      </c>
      <c r="C91" s="83">
        <v>0</v>
      </c>
      <c r="D91" s="83">
        <v>0</v>
      </c>
      <c r="E91" s="83">
        <v>0</v>
      </c>
    </row>
    <row r="92" spans="1:5" ht="31.5" x14ac:dyDescent="0.25">
      <c r="A92" s="45">
        <v>87</v>
      </c>
      <c r="B92" s="49" t="s">
        <v>238</v>
      </c>
      <c r="C92" s="83">
        <v>2114000</v>
      </c>
      <c r="D92" s="83">
        <f>6054229+102000</f>
        <v>6156229</v>
      </c>
      <c r="E92" s="83">
        <v>4028438</v>
      </c>
    </row>
    <row r="93" spans="1:5" x14ac:dyDescent="0.25">
      <c r="A93" s="45">
        <v>88</v>
      </c>
      <c r="B93" s="47" t="s">
        <v>26</v>
      </c>
      <c r="C93" s="84">
        <f>SUM(C89:C92)</f>
        <v>9939000</v>
      </c>
      <c r="D93" s="84">
        <f>SUM(D89:D92)</f>
        <v>28951672</v>
      </c>
      <c r="E93" s="84">
        <f>SUM(E89:E92)</f>
        <v>20950581</v>
      </c>
    </row>
    <row r="94" spans="1:5" ht="31.5" x14ac:dyDescent="0.25">
      <c r="A94" s="45">
        <v>89</v>
      </c>
      <c r="B94" s="49" t="s">
        <v>239</v>
      </c>
      <c r="C94" s="83">
        <v>0</v>
      </c>
      <c r="D94" s="83">
        <v>0</v>
      </c>
      <c r="E94" s="83">
        <v>0</v>
      </c>
    </row>
    <row r="95" spans="1:5" ht="31.5" x14ac:dyDescent="0.25">
      <c r="A95" s="45">
        <v>90</v>
      </c>
      <c r="B95" s="49" t="s">
        <v>240</v>
      </c>
      <c r="C95" s="83">
        <v>0</v>
      </c>
      <c r="D95" s="83">
        <v>0</v>
      </c>
      <c r="E95" s="83">
        <v>0</v>
      </c>
    </row>
    <row r="96" spans="1:5" ht="31.5" x14ac:dyDescent="0.25">
      <c r="A96" s="45">
        <v>91</v>
      </c>
      <c r="B96" s="49" t="s">
        <v>102</v>
      </c>
      <c r="C96" s="83">
        <v>0</v>
      </c>
      <c r="D96" s="83">
        <v>0</v>
      </c>
      <c r="E96" s="83">
        <v>0</v>
      </c>
    </row>
    <row r="97" spans="1:5" ht="31.5" x14ac:dyDescent="0.25">
      <c r="A97" s="45">
        <v>92</v>
      </c>
      <c r="B97" s="49" t="s">
        <v>103</v>
      </c>
      <c r="C97" s="83">
        <v>0</v>
      </c>
      <c r="D97" s="83">
        <v>2899</v>
      </c>
      <c r="E97" s="83">
        <v>2899</v>
      </c>
    </row>
    <row r="98" spans="1:5" ht="31.5" x14ac:dyDescent="0.25">
      <c r="A98" s="45">
        <v>93</v>
      </c>
      <c r="B98" s="49" t="s">
        <v>241</v>
      </c>
      <c r="C98" s="83">
        <v>0</v>
      </c>
      <c r="D98" s="83">
        <v>0</v>
      </c>
      <c r="E98" s="83">
        <v>0</v>
      </c>
    </row>
    <row r="99" spans="1:5" ht="31.5" x14ac:dyDescent="0.25">
      <c r="A99" s="45">
        <v>94</v>
      </c>
      <c r="B99" s="49" t="s">
        <v>242</v>
      </c>
      <c r="C99" s="83">
        <v>1500000</v>
      </c>
      <c r="D99" s="83">
        <v>1500000</v>
      </c>
      <c r="E99" s="83">
        <v>1500000</v>
      </c>
    </row>
    <row r="100" spans="1:5" x14ac:dyDescent="0.25">
      <c r="A100" s="45">
        <v>95</v>
      </c>
      <c r="B100" s="49" t="s">
        <v>104</v>
      </c>
      <c r="C100" s="83">
        <v>0</v>
      </c>
      <c r="D100" s="83">
        <v>0</v>
      </c>
      <c r="E100" s="83">
        <v>0</v>
      </c>
    </row>
    <row r="101" spans="1:5" ht="31.5" x14ac:dyDescent="0.25">
      <c r="A101" s="45">
        <v>96</v>
      </c>
      <c r="B101" s="49" t="s">
        <v>105</v>
      </c>
      <c r="C101" s="83">
        <v>48000</v>
      </c>
      <c r="D101" s="83">
        <v>48000</v>
      </c>
      <c r="E101" s="83">
        <v>43216</v>
      </c>
    </row>
    <row r="102" spans="1:5" ht="31.5" x14ac:dyDescent="0.25">
      <c r="A102" s="45">
        <v>97</v>
      </c>
      <c r="B102" s="47" t="s">
        <v>105</v>
      </c>
      <c r="C102" s="84">
        <f>SUM(C94:C101)</f>
        <v>1548000</v>
      </c>
      <c r="D102" s="84">
        <f>SUM(D94:D101)</f>
        <v>1550899</v>
      </c>
      <c r="E102" s="84">
        <f>SUM(E94:E101)</f>
        <v>1546115</v>
      </c>
    </row>
    <row r="103" spans="1:5" x14ac:dyDescent="0.25">
      <c r="A103" s="45">
        <v>98</v>
      </c>
      <c r="B103" s="47" t="s">
        <v>106</v>
      </c>
      <c r="C103" s="84">
        <f>C102</f>
        <v>1548000</v>
      </c>
      <c r="D103" s="84">
        <f>D102</f>
        <v>1550899</v>
      </c>
      <c r="E103" s="84">
        <v>42718</v>
      </c>
    </row>
    <row r="104" spans="1:5" x14ac:dyDescent="0.25">
      <c r="A104" s="45">
        <v>99</v>
      </c>
      <c r="B104" s="47" t="s">
        <v>243</v>
      </c>
      <c r="C104" s="84">
        <f>C93+C88+C80+C50+C25+C24+C63+C102</f>
        <v>33739444</v>
      </c>
      <c r="D104" s="84">
        <f>D93+D88+D80+D50+D25+D24+D63+D102</f>
        <v>54762819</v>
      </c>
      <c r="E104" s="84">
        <f>E93+E88+E80+E50+E25+E24+E59+E102+E52</f>
        <v>38285820</v>
      </c>
    </row>
    <row r="105" spans="1:5" x14ac:dyDescent="0.25">
      <c r="A105" s="45">
        <v>100</v>
      </c>
      <c r="B105" s="49" t="s">
        <v>244</v>
      </c>
      <c r="C105" s="85">
        <v>0</v>
      </c>
      <c r="D105" s="85">
        <v>0</v>
      </c>
      <c r="E105" s="85">
        <v>0</v>
      </c>
    </row>
    <row r="106" spans="1:5" ht="31.5" x14ac:dyDescent="0.25">
      <c r="A106" s="45">
        <v>101</v>
      </c>
      <c r="B106" s="49" t="s">
        <v>107</v>
      </c>
      <c r="C106" s="85">
        <v>0</v>
      </c>
      <c r="D106" s="85">
        <v>0</v>
      </c>
      <c r="E106" s="85">
        <v>0</v>
      </c>
    </row>
    <row r="107" spans="1:5" x14ac:dyDescent="0.25">
      <c r="A107" s="45">
        <v>102</v>
      </c>
      <c r="B107" s="49" t="s">
        <v>108</v>
      </c>
      <c r="C107" s="85">
        <v>0</v>
      </c>
      <c r="D107" s="85">
        <v>0</v>
      </c>
      <c r="E107" s="85">
        <v>0</v>
      </c>
    </row>
    <row r="108" spans="1:5" x14ac:dyDescent="0.25">
      <c r="A108" s="45">
        <v>103</v>
      </c>
      <c r="B108" s="47" t="s">
        <v>245</v>
      </c>
      <c r="C108" s="86">
        <v>0</v>
      </c>
      <c r="D108" s="86">
        <v>0</v>
      </c>
      <c r="E108" s="86">
        <v>0</v>
      </c>
    </row>
    <row r="109" spans="1:5" x14ac:dyDescent="0.25">
      <c r="A109" s="45">
        <v>104</v>
      </c>
      <c r="B109" s="49" t="s">
        <v>109</v>
      </c>
      <c r="C109" s="85">
        <v>0</v>
      </c>
      <c r="D109" s="85">
        <v>0</v>
      </c>
      <c r="E109" s="85">
        <v>0</v>
      </c>
    </row>
    <row r="110" spans="1:5" x14ac:dyDescent="0.25">
      <c r="A110" s="45">
        <v>105</v>
      </c>
      <c r="B110" s="49" t="s">
        <v>246</v>
      </c>
      <c r="C110" s="85">
        <v>0</v>
      </c>
      <c r="D110" s="85">
        <v>0</v>
      </c>
      <c r="E110" s="85">
        <v>0</v>
      </c>
    </row>
    <row r="111" spans="1:5" x14ac:dyDescent="0.25">
      <c r="A111" s="45">
        <v>106</v>
      </c>
      <c r="B111" s="49" t="s">
        <v>322</v>
      </c>
      <c r="C111" s="85">
        <v>0</v>
      </c>
      <c r="D111" s="85">
        <v>0</v>
      </c>
      <c r="E111" s="85">
        <v>0</v>
      </c>
    </row>
    <row r="112" spans="1:5" x14ac:dyDescent="0.25">
      <c r="A112" s="45">
        <v>107</v>
      </c>
      <c r="B112" s="49" t="s">
        <v>323</v>
      </c>
      <c r="C112" s="85">
        <v>0</v>
      </c>
      <c r="D112" s="85">
        <v>0</v>
      </c>
      <c r="E112" s="85">
        <v>0</v>
      </c>
    </row>
    <row r="113" spans="1:5" x14ac:dyDescent="0.25">
      <c r="A113" s="45">
        <v>108</v>
      </c>
      <c r="B113" s="49" t="s">
        <v>324</v>
      </c>
      <c r="C113" s="85">
        <v>0</v>
      </c>
      <c r="D113" s="85">
        <v>0</v>
      </c>
      <c r="E113" s="85">
        <v>0</v>
      </c>
    </row>
    <row r="114" spans="1:5" x14ac:dyDescent="0.25">
      <c r="A114" s="45">
        <v>109</v>
      </c>
      <c r="B114" s="49" t="s">
        <v>325</v>
      </c>
      <c r="C114" s="85">
        <v>0</v>
      </c>
      <c r="D114" s="85">
        <v>0</v>
      </c>
      <c r="E114" s="85">
        <v>0</v>
      </c>
    </row>
    <row r="115" spans="1:5" x14ac:dyDescent="0.25">
      <c r="A115" s="45">
        <v>110</v>
      </c>
      <c r="B115" s="47" t="s">
        <v>110</v>
      </c>
      <c r="C115" s="86">
        <v>0</v>
      </c>
      <c r="D115" s="86">
        <v>0</v>
      </c>
      <c r="E115" s="86">
        <v>0</v>
      </c>
    </row>
    <row r="116" spans="1:5" x14ac:dyDescent="0.25">
      <c r="A116" s="45">
        <v>111</v>
      </c>
      <c r="B116" s="49" t="s">
        <v>111</v>
      </c>
      <c r="C116" s="85">
        <v>0</v>
      </c>
      <c r="D116" s="85">
        <v>0</v>
      </c>
      <c r="E116" s="85">
        <v>0</v>
      </c>
    </row>
    <row r="117" spans="1:5" x14ac:dyDescent="0.25">
      <c r="A117" s="45">
        <v>112</v>
      </c>
      <c r="B117" s="49" t="s">
        <v>247</v>
      </c>
      <c r="C117" s="85">
        <v>438556</v>
      </c>
      <c r="D117" s="85">
        <v>1708556</v>
      </c>
      <c r="E117" s="85">
        <v>830859</v>
      </c>
    </row>
    <row r="118" spans="1:5" x14ac:dyDescent="0.25">
      <c r="A118" s="45">
        <v>113</v>
      </c>
      <c r="B118" s="49" t="s">
        <v>112</v>
      </c>
      <c r="C118" s="85">
        <v>0</v>
      </c>
      <c r="D118" s="85">
        <v>0</v>
      </c>
      <c r="E118" s="85">
        <v>0</v>
      </c>
    </row>
    <row r="119" spans="1:5" x14ac:dyDescent="0.25">
      <c r="A119" s="45">
        <v>114</v>
      </c>
      <c r="B119" s="49" t="s">
        <v>113</v>
      </c>
      <c r="C119" s="85">
        <v>0</v>
      </c>
      <c r="D119" s="85">
        <v>0</v>
      </c>
      <c r="E119" s="85">
        <v>0</v>
      </c>
    </row>
    <row r="120" spans="1:5" x14ac:dyDescent="0.25">
      <c r="A120" s="45">
        <v>115</v>
      </c>
      <c r="B120" s="49" t="s">
        <v>248</v>
      </c>
      <c r="C120" s="85">
        <v>0</v>
      </c>
      <c r="D120" s="85">
        <v>0</v>
      </c>
      <c r="E120" s="85">
        <v>0</v>
      </c>
    </row>
    <row r="121" spans="1:5" x14ac:dyDescent="0.25">
      <c r="A121" s="45">
        <v>116</v>
      </c>
      <c r="B121" s="49" t="s">
        <v>114</v>
      </c>
      <c r="C121" s="85">
        <v>0</v>
      </c>
      <c r="D121" s="85">
        <v>0</v>
      </c>
      <c r="E121" s="85">
        <v>0</v>
      </c>
    </row>
    <row r="122" spans="1:5" x14ac:dyDescent="0.25">
      <c r="A122" s="45">
        <v>117</v>
      </c>
      <c r="B122" s="49" t="s">
        <v>326</v>
      </c>
      <c r="C122" s="85">
        <v>0</v>
      </c>
      <c r="D122" s="85">
        <v>0</v>
      </c>
      <c r="E122" s="85">
        <v>0</v>
      </c>
    </row>
    <row r="123" spans="1:5" x14ac:dyDescent="0.25">
      <c r="A123" s="45">
        <v>118</v>
      </c>
      <c r="B123" s="49" t="s">
        <v>327</v>
      </c>
      <c r="C123" s="85">
        <v>0</v>
      </c>
      <c r="D123" s="85">
        <v>0</v>
      </c>
      <c r="E123" s="85">
        <v>0</v>
      </c>
    </row>
    <row r="124" spans="1:5" x14ac:dyDescent="0.25">
      <c r="A124" s="45">
        <v>119</v>
      </c>
      <c r="B124" s="49" t="s">
        <v>328</v>
      </c>
      <c r="C124" s="85">
        <v>0</v>
      </c>
      <c r="D124" s="85">
        <v>0</v>
      </c>
      <c r="E124" s="85">
        <v>0</v>
      </c>
    </row>
    <row r="125" spans="1:5" x14ac:dyDescent="0.25">
      <c r="A125" s="45">
        <v>120</v>
      </c>
      <c r="B125" s="47" t="s">
        <v>249</v>
      </c>
      <c r="C125" s="86">
        <f>SUM(C116:C123)</f>
        <v>438556</v>
      </c>
      <c r="D125" s="86">
        <f>SUM(D116:D123)</f>
        <v>1708556</v>
      </c>
      <c r="E125" s="86">
        <f>SUM(E116:E124)</f>
        <v>830859</v>
      </c>
    </row>
    <row r="126" spans="1:5" x14ac:dyDescent="0.25">
      <c r="A126" s="45">
        <v>121</v>
      </c>
      <c r="B126" s="49" t="s">
        <v>250</v>
      </c>
      <c r="C126" s="85">
        <v>0</v>
      </c>
      <c r="D126" s="85">
        <v>0</v>
      </c>
      <c r="E126" s="85">
        <v>0</v>
      </c>
    </row>
    <row r="127" spans="1:5" x14ac:dyDescent="0.25">
      <c r="A127" s="45">
        <v>122</v>
      </c>
      <c r="B127" s="49" t="s">
        <v>251</v>
      </c>
      <c r="C127" s="85">
        <v>0</v>
      </c>
      <c r="D127" s="85">
        <v>0</v>
      </c>
      <c r="E127" s="85">
        <v>0</v>
      </c>
    </row>
    <row r="128" spans="1:5" x14ac:dyDescent="0.25">
      <c r="A128" s="45">
        <v>123</v>
      </c>
      <c r="B128" s="49" t="s">
        <v>115</v>
      </c>
      <c r="C128" s="85">
        <v>0</v>
      </c>
      <c r="D128" s="85">
        <v>0</v>
      </c>
      <c r="E128" s="85">
        <v>0</v>
      </c>
    </row>
    <row r="129" spans="1:5" ht="31.5" x14ac:dyDescent="0.25">
      <c r="A129" s="45">
        <v>124</v>
      </c>
      <c r="B129" s="49" t="s">
        <v>329</v>
      </c>
      <c r="C129" s="85">
        <v>0</v>
      </c>
      <c r="D129" s="85">
        <v>0</v>
      </c>
      <c r="E129" s="85">
        <v>0</v>
      </c>
    </row>
    <row r="130" spans="1:5" x14ac:dyDescent="0.25">
      <c r="A130" s="45">
        <v>125</v>
      </c>
      <c r="B130" s="49" t="s">
        <v>330</v>
      </c>
      <c r="C130" s="85">
        <v>0</v>
      </c>
      <c r="D130" s="85">
        <v>0</v>
      </c>
      <c r="E130" s="85">
        <v>0</v>
      </c>
    </row>
    <row r="131" spans="1:5" x14ac:dyDescent="0.25">
      <c r="A131" s="45">
        <v>126</v>
      </c>
      <c r="B131" s="47" t="s">
        <v>252</v>
      </c>
      <c r="C131" s="85">
        <v>0</v>
      </c>
      <c r="D131" s="85">
        <v>0</v>
      </c>
      <c r="E131" s="85">
        <v>0</v>
      </c>
    </row>
    <row r="132" spans="1:5" ht="31.5" x14ac:dyDescent="0.25">
      <c r="A132" s="45">
        <v>127</v>
      </c>
      <c r="B132" s="49" t="s">
        <v>116</v>
      </c>
      <c r="C132" s="85">
        <v>0</v>
      </c>
      <c r="D132" s="85">
        <v>0</v>
      </c>
      <c r="E132" s="85">
        <v>0</v>
      </c>
    </row>
    <row r="133" spans="1:5" x14ac:dyDescent="0.25">
      <c r="A133" s="45">
        <v>128</v>
      </c>
      <c r="B133" s="49" t="s">
        <v>331</v>
      </c>
      <c r="C133" s="85">
        <v>0</v>
      </c>
      <c r="D133" s="85">
        <v>0</v>
      </c>
      <c r="E133" s="85">
        <v>0</v>
      </c>
    </row>
    <row r="134" spans="1:5" x14ac:dyDescent="0.25">
      <c r="A134" s="45">
        <v>129</v>
      </c>
      <c r="B134" s="47" t="s">
        <v>117</v>
      </c>
      <c r="C134" s="86">
        <f>C131+C125+C115</f>
        <v>438556</v>
      </c>
      <c r="D134" s="86">
        <f>D131+D125+D115</f>
        <v>1708556</v>
      </c>
      <c r="E134" s="86">
        <f>+E125</f>
        <v>830859</v>
      </c>
    </row>
    <row r="135" spans="1:5" x14ac:dyDescent="0.25">
      <c r="A135" s="45">
        <v>130</v>
      </c>
      <c r="B135" s="47" t="s">
        <v>126</v>
      </c>
      <c r="C135" s="86">
        <f>C134+C104</f>
        <v>34178000</v>
      </c>
      <c r="D135" s="86">
        <f>D134+D104</f>
        <v>56471375</v>
      </c>
      <c r="E135" s="86">
        <f>E134+E104</f>
        <v>39116679</v>
      </c>
    </row>
  </sheetData>
  <mergeCells count="3">
    <mergeCell ref="A4:B4"/>
    <mergeCell ref="A1:E1"/>
    <mergeCell ref="A2:E2"/>
  </mergeCells>
  <phoneticPr fontId="4" type="noConversion"/>
  <pageMargins left="0.39370078740157483" right="0.23622047244094491" top="0.51181102362204722" bottom="0.39370078740157483" header="0.31496062992125984" footer="0.31496062992125984"/>
  <pageSetup paperSize="9" scale="87" fitToHeight="0" orientation="portrait" r:id="rId1"/>
  <headerFooter alignWithMargins="0">
    <oddHeader xml:space="preserve">&amp;R2. melléklet a 6/2021. (V.28.) önkormányzati rendelethez
</oddHeader>
  </headerFooter>
  <rowBreaks count="2" manualBreakCount="2">
    <brk id="51" max="4" man="1"/>
    <brk id="91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view="pageLayout" zoomScaleNormal="100" workbookViewId="0">
      <selection activeCell="F9" sqref="F9"/>
    </sheetView>
  </sheetViews>
  <sheetFormatPr defaultColWidth="8" defaultRowHeight="17.850000000000001" customHeight="1" x14ac:dyDescent="0.25"/>
  <cols>
    <col min="1" max="1" width="6.6640625" style="171" customWidth="1"/>
    <col min="2" max="2" width="73.83203125" style="75" customWidth="1"/>
    <col min="3" max="3" width="15.1640625" style="74" customWidth="1"/>
    <col min="4" max="4" width="16.1640625" style="40" customWidth="1"/>
    <col min="5" max="16384" width="8" style="40"/>
  </cols>
  <sheetData>
    <row r="1" spans="1:5" ht="17.850000000000001" customHeight="1" x14ac:dyDescent="0.25">
      <c r="A1" s="178" t="s">
        <v>336</v>
      </c>
      <c r="B1" s="178"/>
      <c r="C1" s="178"/>
      <c r="D1" s="178"/>
      <c r="E1" s="14"/>
    </row>
    <row r="2" spans="1:5" ht="17.850000000000001" customHeight="1" x14ac:dyDescent="0.25">
      <c r="A2" s="184" t="s">
        <v>362</v>
      </c>
      <c r="B2" s="184"/>
      <c r="C2" s="184"/>
      <c r="D2" s="184"/>
      <c r="E2" s="14"/>
    </row>
    <row r="3" spans="1:5" s="66" customFormat="1" ht="15.75" x14ac:dyDescent="0.2">
      <c r="A3" s="181" t="s">
        <v>1</v>
      </c>
      <c r="B3" s="182"/>
      <c r="C3" s="182"/>
      <c r="D3" s="65" t="s">
        <v>262</v>
      </c>
    </row>
    <row r="4" spans="1:5" s="69" customFormat="1" ht="15.75" x14ac:dyDescent="0.2">
      <c r="A4" s="60" t="s">
        <v>14</v>
      </c>
      <c r="B4" s="93" t="s">
        <v>6</v>
      </c>
      <c r="C4" s="68" t="s">
        <v>7</v>
      </c>
      <c r="D4" s="68" t="s">
        <v>8</v>
      </c>
    </row>
    <row r="5" spans="1:5" s="66" customFormat="1" ht="30" x14ac:dyDescent="0.2">
      <c r="A5" s="180" t="s">
        <v>15</v>
      </c>
      <c r="B5" s="180"/>
      <c r="C5" s="67" t="s">
        <v>142</v>
      </c>
      <c r="D5" s="68" t="s">
        <v>363</v>
      </c>
    </row>
    <row r="6" spans="1:5" ht="31.5" x14ac:dyDescent="0.25">
      <c r="A6" s="169">
        <v>1</v>
      </c>
      <c r="B6" s="49" t="s">
        <v>133</v>
      </c>
      <c r="C6" s="45">
        <v>2</v>
      </c>
      <c r="D6" s="70">
        <v>4457969</v>
      </c>
    </row>
    <row r="7" spans="1:5" ht="15.75" x14ac:dyDescent="0.25">
      <c r="A7" s="169">
        <v>2</v>
      </c>
      <c r="B7" s="49" t="s">
        <v>134</v>
      </c>
      <c r="C7" s="45"/>
      <c r="D7" s="70">
        <v>576966</v>
      </c>
    </row>
    <row r="8" spans="1:5" ht="14.25" customHeight="1" x14ac:dyDescent="0.25">
      <c r="A8" s="169">
        <v>3</v>
      </c>
      <c r="B8" s="49" t="s">
        <v>140</v>
      </c>
      <c r="C8" s="45"/>
      <c r="D8" s="70">
        <v>846280</v>
      </c>
    </row>
    <row r="9" spans="1:5" ht="15.75" x14ac:dyDescent="0.25">
      <c r="A9" s="169">
        <v>4</v>
      </c>
      <c r="B9" s="49" t="s">
        <v>264</v>
      </c>
      <c r="C9" s="45"/>
      <c r="D9" s="70">
        <v>3342615</v>
      </c>
    </row>
    <row r="10" spans="1:5" ht="15.75" x14ac:dyDescent="0.25">
      <c r="A10" s="169">
        <v>5</v>
      </c>
      <c r="B10" s="49" t="s">
        <v>39</v>
      </c>
      <c r="C10" s="45">
        <v>1</v>
      </c>
      <c r="D10" s="70">
        <v>1001011</v>
      </c>
    </row>
    <row r="11" spans="1:5" ht="15.75" x14ac:dyDescent="0.25">
      <c r="A11" s="169">
        <v>6</v>
      </c>
      <c r="B11" s="49" t="s">
        <v>135</v>
      </c>
      <c r="C11" s="45"/>
      <c r="D11" s="70">
        <v>19722672</v>
      </c>
    </row>
    <row r="12" spans="1:5" ht="15.75" x14ac:dyDescent="0.25">
      <c r="A12" s="169">
        <v>7</v>
      </c>
      <c r="B12" s="49" t="s">
        <v>345</v>
      </c>
      <c r="C12" s="45"/>
      <c r="D12" s="70">
        <v>1447518</v>
      </c>
    </row>
    <row r="13" spans="1:5" ht="15.75" x14ac:dyDescent="0.25">
      <c r="A13" s="169">
        <v>8</v>
      </c>
      <c r="B13" s="49" t="s">
        <v>265</v>
      </c>
      <c r="C13" s="45"/>
      <c r="D13" s="70">
        <v>246453</v>
      </c>
    </row>
    <row r="14" spans="1:5" ht="15.75" x14ac:dyDescent="0.25">
      <c r="A14" s="169">
        <v>9</v>
      </c>
      <c r="B14" s="49" t="s">
        <v>38</v>
      </c>
      <c r="C14" s="45"/>
      <c r="D14" s="70">
        <v>245465</v>
      </c>
    </row>
    <row r="15" spans="1:5" ht="15.75" x14ac:dyDescent="0.25">
      <c r="A15" s="169">
        <v>10</v>
      </c>
      <c r="B15" s="49" t="s">
        <v>136</v>
      </c>
      <c r="C15" s="45"/>
      <c r="D15" s="70">
        <v>1830693</v>
      </c>
    </row>
    <row r="16" spans="1:5" ht="15.75" x14ac:dyDescent="0.25">
      <c r="A16" s="169">
        <v>11</v>
      </c>
      <c r="B16" s="49" t="s">
        <v>137</v>
      </c>
      <c r="C16" s="45"/>
      <c r="D16" s="70">
        <v>101160</v>
      </c>
    </row>
    <row r="17" spans="1:4" ht="20.25" customHeight="1" x14ac:dyDescent="0.25">
      <c r="A17" s="169">
        <v>12</v>
      </c>
      <c r="B17" s="49" t="s">
        <v>364</v>
      </c>
      <c r="C17" s="45"/>
      <c r="D17" s="70">
        <v>15004</v>
      </c>
    </row>
    <row r="18" spans="1:4" ht="31.5" x14ac:dyDescent="0.25">
      <c r="A18" s="169">
        <v>13</v>
      </c>
      <c r="B18" s="49" t="s">
        <v>365</v>
      </c>
      <c r="C18" s="45"/>
      <c r="D18" s="70">
        <v>100000</v>
      </c>
    </row>
    <row r="19" spans="1:4" ht="15.75" x14ac:dyDescent="0.25">
      <c r="A19" s="169">
        <v>14</v>
      </c>
      <c r="B19" s="49" t="s">
        <v>138</v>
      </c>
      <c r="C19" s="45"/>
      <c r="D19" s="70">
        <v>998937</v>
      </c>
    </row>
    <row r="20" spans="1:4" ht="31.5" x14ac:dyDescent="0.25">
      <c r="A20" s="169">
        <v>15</v>
      </c>
      <c r="B20" s="49" t="s">
        <v>139</v>
      </c>
      <c r="C20" s="45"/>
      <c r="D20" s="70">
        <v>1218405</v>
      </c>
    </row>
    <row r="21" spans="1:4" ht="15.75" x14ac:dyDescent="0.25">
      <c r="A21" s="169">
        <v>16</v>
      </c>
      <c r="B21" s="49" t="s">
        <v>337</v>
      </c>
      <c r="C21" s="45"/>
      <c r="D21" s="70">
        <v>22500</v>
      </c>
    </row>
    <row r="22" spans="1:4" ht="15.75" x14ac:dyDescent="0.25">
      <c r="A22" s="169">
        <v>17</v>
      </c>
      <c r="B22" s="49" t="s">
        <v>347</v>
      </c>
      <c r="C22" s="45"/>
      <c r="D22" s="70">
        <v>64031</v>
      </c>
    </row>
    <row r="23" spans="1:4" ht="31.5" x14ac:dyDescent="0.25">
      <c r="A23" s="169">
        <v>18</v>
      </c>
      <c r="B23" s="49" t="s">
        <v>141</v>
      </c>
      <c r="C23" s="45"/>
      <c r="D23" s="70">
        <v>1379000</v>
      </c>
    </row>
    <row r="24" spans="1:4" ht="15.75" x14ac:dyDescent="0.25">
      <c r="A24" s="169">
        <v>19</v>
      </c>
      <c r="B24" s="49" t="s">
        <v>366</v>
      </c>
      <c r="C24" s="45"/>
      <c r="D24" s="70">
        <v>1500000</v>
      </c>
    </row>
    <row r="25" spans="1:4" s="43" customFormat="1" ht="15.75" x14ac:dyDescent="0.25">
      <c r="A25" s="169">
        <v>20</v>
      </c>
      <c r="B25" s="89" t="s">
        <v>126</v>
      </c>
      <c r="C25" s="44">
        <f>SUM(C6:C23)</f>
        <v>3</v>
      </c>
      <c r="D25" s="71">
        <f>SUM(D6:D24)</f>
        <v>39116679</v>
      </c>
    </row>
    <row r="26" spans="1:4" s="43" customFormat="1" ht="15.75" x14ac:dyDescent="0.25">
      <c r="A26" s="170"/>
      <c r="B26" s="72"/>
      <c r="C26" s="72"/>
      <c r="D26" s="73"/>
    </row>
    <row r="27" spans="1:4" ht="15.75" x14ac:dyDescent="0.25">
      <c r="C27" s="56" t="s">
        <v>262</v>
      </c>
    </row>
    <row r="28" spans="1:4" ht="15.75" x14ac:dyDescent="0.25">
      <c r="A28" s="181" t="s">
        <v>37</v>
      </c>
      <c r="B28" s="182"/>
      <c r="C28" s="183"/>
      <c r="D28" s="76"/>
    </row>
    <row r="29" spans="1:4" ht="15.75" x14ac:dyDescent="0.25">
      <c r="A29" s="60" t="s">
        <v>14</v>
      </c>
      <c r="B29" s="93" t="s">
        <v>6</v>
      </c>
      <c r="C29" s="67" t="s">
        <v>7</v>
      </c>
    </row>
    <row r="30" spans="1:4" ht="30" x14ac:dyDescent="0.25">
      <c r="A30" s="180" t="s">
        <v>15</v>
      </c>
      <c r="B30" s="180"/>
      <c r="C30" s="68" t="s">
        <v>363</v>
      </c>
    </row>
    <row r="31" spans="1:4" ht="31.5" x14ac:dyDescent="0.25">
      <c r="A31" s="112">
        <v>1</v>
      </c>
      <c r="B31" s="49" t="s">
        <v>133</v>
      </c>
      <c r="C31" s="77">
        <v>2880</v>
      </c>
    </row>
    <row r="32" spans="1:4" ht="31.5" x14ac:dyDescent="0.25">
      <c r="A32" s="169">
        <v>2</v>
      </c>
      <c r="B32" s="49" t="s">
        <v>132</v>
      </c>
      <c r="C32" s="77">
        <v>2294500</v>
      </c>
    </row>
    <row r="33" spans="1:3" ht="15.75" x14ac:dyDescent="0.25">
      <c r="A33" s="112">
        <v>3</v>
      </c>
      <c r="B33" s="49" t="s">
        <v>367</v>
      </c>
      <c r="C33" s="77">
        <v>35000</v>
      </c>
    </row>
    <row r="34" spans="1:3" ht="14.25" customHeight="1" x14ac:dyDescent="0.25">
      <c r="A34" s="169">
        <v>4</v>
      </c>
      <c r="B34" s="49" t="s">
        <v>140</v>
      </c>
      <c r="C34" s="77">
        <v>12016967</v>
      </c>
    </row>
    <row r="35" spans="1:3" ht="15.75" x14ac:dyDescent="0.25">
      <c r="A35" s="112">
        <v>5</v>
      </c>
      <c r="B35" s="49" t="s">
        <v>128</v>
      </c>
      <c r="C35" s="77">
        <v>12985805</v>
      </c>
    </row>
    <row r="36" spans="1:3" ht="15.75" x14ac:dyDescent="0.25">
      <c r="A36" s="169">
        <v>6</v>
      </c>
      <c r="B36" s="49" t="s">
        <v>39</v>
      </c>
      <c r="C36" s="77">
        <v>1077065</v>
      </c>
    </row>
    <row r="37" spans="1:3" ht="15.75" x14ac:dyDescent="0.25">
      <c r="A37" s="112">
        <v>7</v>
      </c>
      <c r="B37" s="49" t="s">
        <v>135</v>
      </c>
      <c r="C37" s="77">
        <v>19290072</v>
      </c>
    </row>
    <row r="38" spans="1:3" ht="15.75" x14ac:dyDescent="0.25">
      <c r="A38" s="169">
        <v>8</v>
      </c>
      <c r="B38" s="49" t="s">
        <v>345</v>
      </c>
      <c r="C38" s="77">
        <v>882000</v>
      </c>
    </row>
    <row r="39" spans="1:3" ht="15.75" x14ac:dyDescent="0.25">
      <c r="A39" s="112">
        <v>9</v>
      </c>
      <c r="B39" s="49" t="s">
        <v>265</v>
      </c>
      <c r="C39" s="77">
        <v>43216</v>
      </c>
    </row>
    <row r="40" spans="1:3" ht="15.75" x14ac:dyDescent="0.25">
      <c r="A40" s="169">
        <v>10</v>
      </c>
      <c r="B40" s="49" t="s">
        <v>136</v>
      </c>
      <c r="C40" s="77">
        <v>407200</v>
      </c>
    </row>
    <row r="41" spans="1:3" ht="15.75" x14ac:dyDescent="0.25">
      <c r="A41" s="112">
        <v>11</v>
      </c>
      <c r="B41" s="49" t="s">
        <v>137</v>
      </c>
      <c r="C41" s="77">
        <v>618</v>
      </c>
    </row>
    <row r="42" spans="1:3" ht="31.5" x14ac:dyDescent="0.25">
      <c r="A42" s="169">
        <v>12</v>
      </c>
      <c r="B42" s="49" t="s">
        <v>253</v>
      </c>
      <c r="C42" s="77">
        <v>466682</v>
      </c>
    </row>
    <row r="43" spans="1:3" ht="15.75" x14ac:dyDescent="0.25">
      <c r="A43" s="112">
        <v>13</v>
      </c>
      <c r="B43" s="49" t="s">
        <v>366</v>
      </c>
      <c r="C43" s="77">
        <v>1500000</v>
      </c>
    </row>
    <row r="44" spans="1:3" s="43" customFormat="1" ht="15.75" x14ac:dyDescent="0.25">
      <c r="A44" s="169">
        <v>14</v>
      </c>
      <c r="B44" s="78" t="s">
        <v>125</v>
      </c>
      <c r="C44" s="79">
        <f>SUM(C31:C43)</f>
        <v>51002005</v>
      </c>
    </row>
  </sheetData>
  <mergeCells count="6">
    <mergeCell ref="A5:B5"/>
    <mergeCell ref="A30:B30"/>
    <mergeCell ref="A3:C3"/>
    <mergeCell ref="A28:C28"/>
    <mergeCell ref="A1:D1"/>
    <mergeCell ref="A2:D2"/>
  </mergeCells>
  <phoneticPr fontId="4" type="noConversion"/>
  <printOptions horizontalCentered="1"/>
  <pageMargins left="0.55118110236220474" right="0.51181102362204722" top="0.74803149606299213" bottom="0.98425196850393704" header="0.51181102362204722" footer="0.51181102362204722"/>
  <pageSetup paperSize="9" scale="80" orientation="portrait" r:id="rId1"/>
  <headerFooter alignWithMargins="0">
    <oddHeader xml:space="preserve">&amp;R3. melléklet a 6/2021. (V.28.) önkormányzati rendelethez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view="pageLayout" zoomScaleNormal="100" workbookViewId="0">
      <selection activeCell="C15" sqref="C15"/>
    </sheetView>
  </sheetViews>
  <sheetFormatPr defaultRowHeight="15.75" x14ac:dyDescent="0.25"/>
  <cols>
    <col min="1" max="1" width="9.33203125" style="3"/>
    <col min="2" max="2" width="49.1640625" style="3" customWidth="1"/>
    <col min="3" max="3" width="16.1640625" style="3" bestFit="1" customWidth="1"/>
    <col min="4" max="4" width="14.83203125" style="3" bestFit="1" customWidth="1"/>
    <col min="5" max="5" width="16.1640625" style="3" bestFit="1" customWidth="1"/>
    <col min="6" max="7" width="9.33203125" style="3"/>
    <col min="8" max="8" width="0.1640625" style="3" customWidth="1"/>
    <col min="9" max="9" width="20.83203125" style="3" customWidth="1"/>
    <col min="10" max="10" width="10.5" style="3" customWidth="1"/>
    <col min="11" max="16384" width="9.33203125" style="3"/>
  </cols>
  <sheetData>
    <row r="1" spans="1:10" x14ac:dyDescent="0.25">
      <c r="A1" s="178" t="s">
        <v>336</v>
      </c>
      <c r="B1" s="178"/>
      <c r="C1" s="178"/>
      <c r="D1" s="178"/>
      <c r="E1" s="178"/>
      <c r="F1" s="178"/>
      <c r="G1" s="178"/>
      <c r="H1" s="178"/>
      <c r="I1" s="178"/>
    </row>
    <row r="2" spans="1:10" x14ac:dyDescent="0.25">
      <c r="A2" s="178" t="s">
        <v>353</v>
      </c>
      <c r="B2" s="178"/>
      <c r="C2" s="178"/>
      <c r="D2" s="178"/>
      <c r="E2" s="178"/>
      <c r="F2" s="178"/>
      <c r="G2" s="178"/>
      <c r="H2" s="178"/>
      <c r="I2" s="178"/>
    </row>
    <row r="3" spans="1:10" x14ac:dyDescent="0.25">
      <c r="I3" s="6" t="s">
        <v>262</v>
      </c>
    </row>
    <row r="4" spans="1:10" s="7" customFormat="1" x14ac:dyDescent="0.25">
      <c r="A4" s="9"/>
      <c r="B4" s="9" t="s">
        <v>5</v>
      </c>
      <c r="C4" s="57" t="s">
        <v>6</v>
      </c>
      <c r="D4" s="57" t="s">
        <v>7</v>
      </c>
      <c r="E4" s="57" t="s">
        <v>8</v>
      </c>
      <c r="F4" s="192" t="s">
        <v>16</v>
      </c>
      <c r="G4" s="192"/>
      <c r="H4" s="192"/>
      <c r="I4" s="58" t="s">
        <v>17</v>
      </c>
    </row>
    <row r="5" spans="1:10" ht="94.5" x14ac:dyDescent="0.25">
      <c r="A5" s="59"/>
      <c r="B5" s="60" t="s">
        <v>2</v>
      </c>
      <c r="C5" s="31" t="s">
        <v>9</v>
      </c>
      <c r="D5" s="31" t="s">
        <v>10</v>
      </c>
      <c r="E5" s="61" t="s">
        <v>11</v>
      </c>
      <c r="F5" s="191" t="s">
        <v>32</v>
      </c>
      <c r="G5" s="191"/>
      <c r="H5" s="191"/>
      <c r="I5" s="100" t="s">
        <v>127</v>
      </c>
      <c r="J5" s="62"/>
    </row>
    <row r="6" spans="1:10" x14ac:dyDescent="0.25">
      <c r="A6" s="59">
        <v>1</v>
      </c>
      <c r="B6" s="63" t="s">
        <v>368</v>
      </c>
      <c r="C6" s="105">
        <v>82598</v>
      </c>
      <c r="D6" s="106">
        <v>22301</v>
      </c>
      <c r="E6" s="106">
        <f>SUM(C6:D6)</f>
        <v>104899</v>
      </c>
      <c r="F6" s="185" t="s">
        <v>131</v>
      </c>
      <c r="G6" s="186"/>
      <c r="H6" s="102"/>
      <c r="I6" s="98" t="s">
        <v>131</v>
      </c>
    </row>
    <row r="7" spans="1:10" x14ac:dyDescent="0.25">
      <c r="A7" s="59">
        <v>2</v>
      </c>
      <c r="B7" s="63" t="s">
        <v>354</v>
      </c>
      <c r="C7" s="105">
        <v>700000</v>
      </c>
      <c r="D7" s="106">
        <v>189000</v>
      </c>
      <c r="E7" s="106">
        <f>+C7+D7</f>
        <v>889000</v>
      </c>
      <c r="F7" s="185" t="s">
        <v>131</v>
      </c>
      <c r="G7" s="186"/>
      <c r="H7" s="102"/>
      <c r="I7" s="98" t="s">
        <v>131</v>
      </c>
    </row>
    <row r="8" spans="1:10" x14ac:dyDescent="0.25">
      <c r="A8" s="59">
        <v>3</v>
      </c>
      <c r="B8" s="64" t="s">
        <v>118</v>
      </c>
      <c r="C8" s="107">
        <f>SUM(C6:C7)</f>
        <v>782598</v>
      </c>
      <c r="D8" s="107">
        <f>SUM(D6:D7)</f>
        <v>211301</v>
      </c>
      <c r="E8" s="107">
        <f>SUM(E6:E7)</f>
        <v>993899</v>
      </c>
      <c r="F8" s="188"/>
      <c r="G8" s="189"/>
      <c r="H8" s="190"/>
      <c r="I8" s="15"/>
    </row>
    <row r="9" spans="1:10" ht="31.5" x14ac:dyDescent="0.25">
      <c r="A9" s="59">
        <v>4</v>
      </c>
      <c r="B9" s="63" t="s">
        <v>355</v>
      </c>
      <c r="C9" s="106">
        <v>626700</v>
      </c>
      <c r="D9" s="106">
        <v>169209</v>
      </c>
      <c r="E9" s="106">
        <f>+C9+D9</f>
        <v>795909</v>
      </c>
      <c r="F9" s="185" t="s">
        <v>131</v>
      </c>
      <c r="G9" s="186"/>
      <c r="H9" s="99"/>
      <c r="I9" s="98" t="s">
        <v>131</v>
      </c>
    </row>
    <row r="10" spans="1:10" x14ac:dyDescent="0.25">
      <c r="A10" s="59">
        <v>5</v>
      </c>
      <c r="B10" s="63" t="s">
        <v>356</v>
      </c>
      <c r="C10" s="106">
        <v>320000</v>
      </c>
      <c r="D10" s="106">
        <v>0</v>
      </c>
      <c r="E10" s="106">
        <v>320000</v>
      </c>
      <c r="F10" s="185" t="s">
        <v>131</v>
      </c>
      <c r="G10" s="186"/>
      <c r="H10" s="102"/>
      <c r="I10" s="98" t="s">
        <v>131</v>
      </c>
    </row>
    <row r="11" spans="1:10" x14ac:dyDescent="0.25">
      <c r="A11" s="59">
        <v>6</v>
      </c>
      <c r="B11" s="63" t="s">
        <v>357</v>
      </c>
      <c r="C11" s="105">
        <v>1342000</v>
      </c>
      <c r="D11" s="106">
        <v>0</v>
      </c>
      <c r="E11" s="106">
        <f>+C11+D11</f>
        <v>1342000</v>
      </c>
      <c r="F11" s="185" t="s">
        <v>131</v>
      </c>
      <c r="G11" s="186"/>
      <c r="H11" s="102"/>
      <c r="I11" s="98" t="s">
        <v>131</v>
      </c>
    </row>
    <row r="12" spans="1:10" ht="31.5" x14ac:dyDescent="0.25">
      <c r="A12" s="59">
        <v>7</v>
      </c>
      <c r="B12" s="63" t="s">
        <v>358</v>
      </c>
      <c r="C12" s="106">
        <v>14633443</v>
      </c>
      <c r="D12" s="106">
        <v>3859229</v>
      </c>
      <c r="E12" s="106">
        <f>+C12+D12</f>
        <v>18492672</v>
      </c>
      <c r="F12" s="185" t="s">
        <v>131</v>
      </c>
      <c r="G12" s="186"/>
      <c r="H12" s="187"/>
      <c r="I12" s="98" t="s">
        <v>131</v>
      </c>
    </row>
    <row r="13" spans="1:10" x14ac:dyDescent="0.25">
      <c r="A13" s="59">
        <v>8</v>
      </c>
      <c r="B13" s="64" t="s">
        <v>119</v>
      </c>
      <c r="C13" s="107">
        <f>SUM(C9:C12)</f>
        <v>16922143</v>
      </c>
      <c r="D13" s="107">
        <f>SUM(D9:D12)</f>
        <v>4028438</v>
      </c>
      <c r="E13" s="107">
        <f>SUM(E9:E12)</f>
        <v>20950581</v>
      </c>
      <c r="F13" s="188"/>
      <c r="G13" s="189"/>
      <c r="H13" s="190"/>
      <c r="I13" s="15"/>
    </row>
    <row r="14" spans="1:10" x14ac:dyDescent="0.25">
      <c r="A14" s="59">
        <v>9</v>
      </c>
      <c r="B14" s="64" t="s">
        <v>12</v>
      </c>
      <c r="C14" s="107">
        <f>C13+C8</f>
        <v>17704741</v>
      </c>
      <c r="D14" s="107">
        <f>D8+D13</f>
        <v>4239739</v>
      </c>
      <c r="E14" s="107">
        <f>E8+E13</f>
        <v>21944480</v>
      </c>
      <c r="F14" s="188"/>
      <c r="G14" s="189"/>
      <c r="H14" s="190"/>
      <c r="I14" s="15"/>
    </row>
    <row r="15" spans="1:10" ht="47.25" x14ac:dyDescent="0.25">
      <c r="A15" s="59">
        <v>10</v>
      </c>
      <c r="B15" s="63" t="s">
        <v>359</v>
      </c>
      <c r="C15" s="108">
        <v>43216</v>
      </c>
      <c r="D15" s="108">
        <v>0</v>
      </c>
      <c r="E15" s="108">
        <v>43216</v>
      </c>
      <c r="F15" s="185" t="s">
        <v>131</v>
      </c>
      <c r="G15" s="186"/>
      <c r="H15" s="187"/>
      <c r="I15" s="98" t="s">
        <v>131</v>
      </c>
    </row>
    <row r="16" spans="1:10" ht="31.5" x14ac:dyDescent="0.25">
      <c r="A16" s="59">
        <v>11</v>
      </c>
      <c r="B16" s="63" t="s">
        <v>360</v>
      </c>
      <c r="C16" s="108">
        <v>2899</v>
      </c>
      <c r="D16" s="108">
        <v>0</v>
      </c>
      <c r="E16" s="108">
        <v>2899</v>
      </c>
      <c r="F16" s="185" t="s">
        <v>131</v>
      </c>
      <c r="G16" s="186"/>
      <c r="H16" s="187"/>
      <c r="I16" s="98" t="s">
        <v>131</v>
      </c>
    </row>
    <row r="17" spans="1:9" x14ac:dyDescent="0.25">
      <c r="A17" s="59">
        <v>12</v>
      </c>
      <c r="B17" s="63" t="s">
        <v>33</v>
      </c>
      <c r="C17" s="108">
        <v>1500000</v>
      </c>
      <c r="D17" s="108">
        <v>0</v>
      </c>
      <c r="E17" s="108">
        <v>1500000</v>
      </c>
      <c r="F17" s="185" t="s">
        <v>131</v>
      </c>
      <c r="G17" s="186"/>
      <c r="H17" s="187"/>
      <c r="I17" s="98" t="s">
        <v>131</v>
      </c>
    </row>
    <row r="18" spans="1:9" x14ac:dyDescent="0.25">
      <c r="A18" s="59">
        <v>13</v>
      </c>
      <c r="B18" s="64" t="s">
        <v>13</v>
      </c>
      <c r="C18" s="107">
        <f>+C14+C15+C17+C16</f>
        <v>19250856</v>
      </c>
      <c r="D18" s="107">
        <f>+D14+D15+D17+D16</f>
        <v>4239739</v>
      </c>
      <c r="E18" s="107">
        <f>+E14+E15+E17+E16</f>
        <v>23490595</v>
      </c>
    </row>
  </sheetData>
  <mergeCells count="16">
    <mergeCell ref="F16:H16"/>
    <mergeCell ref="F17:H17"/>
    <mergeCell ref="F6:G6"/>
    <mergeCell ref="F5:H5"/>
    <mergeCell ref="F4:H4"/>
    <mergeCell ref="A1:I1"/>
    <mergeCell ref="A2:I2"/>
    <mergeCell ref="F7:G7"/>
    <mergeCell ref="F9:G9"/>
    <mergeCell ref="F8:H8"/>
    <mergeCell ref="F15:H15"/>
    <mergeCell ref="F14:H14"/>
    <mergeCell ref="F13:H13"/>
    <mergeCell ref="F12:H12"/>
    <mergeCell ref="F10:G10"/>
    <mergeCell ref="F11:G11"/>
  </mergeCells>
  <phoneticPr fontId="4" type="noConversion"/>
  <pageMargins left="0.75" right="0.75" top="1" bottom="1" header="0.5" footer="0.5"/>
  <pageSetup paperSize="9" orientation="landscape" r:id="rId1"/>
  <headerFooter alignWithMargins="0">
    <oddHeader>&amp;R4. melléklet a 6/2021. (V.28.) önkormányzati rendelethez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view="pageLayout" zoomScaleNormal="100" workbookViewId="0">
      <selection activeCell="C7" sqref="C7"/>
    </sheetView>
  </sheetViews>
  <sheetFormatPr defaultColWidth="8.83203125" defaultRowHeight="20.25" customHeight="1" x14ac:dyDescent="0.25"/>
  <cols>
    <col min="1" max="1" width="8.83203125" style="40"/>
    <col min="2" max="2" width="64.33203125" style="40" customWidth="1"/>
    <col min="3" max="3" width="21.83203125" style="40" customWidth="1"/>
    <col min="4" max="16384" width="8.83203125" style="40"/>
  </cols>
  <sheetData>
    <row r="1" spans="1:5" ht="20.25" customHeight="1" x14ac:dyDescent="0.25">
      <c r="A1" s="178" t="s">
        <v>336</v>
      </c>
      <c r="B1" s="178"/>
      <c r="C1" s="178"/>
      <c r="D1" s="14"/>
      <c r="E1" s="14"/>
    </row>
    <row r="2" spans="1:5" ht="20.25" customHeight="1" x14ac:dyDescent="0.25">
      <c r="A2" s="178" t="s">
        <v>369</v>
      </c>
      <c r="B2" s="178"/>
      <c r="C2" s="178"/>
      <c r="D2" s="14"/>
      <c r="E2" s="14"/>
    </row>
    <row r="3" spans="1:5" ht="20.25" customHeight="1" x14ac:dyDescent="0.25">
      <c r="C3" s="56" t="s">
        <v>262</v>
      </c>
    </row>
    <row r="4" spans="1:5" s="43" customFormat="1" ht="13.35" customHeight="1" x14ac:dyDescent="0.25">
      <c r="A4" s="51"/>
      <c r="B4" s="51" t="s">
        <v>14</v>
      </c>
      <c r="C4" s="51" t="s">
        <v>143</v>
      </c>
    </row>
    <row r="5" spans="1:5" s="43" customFormat="1" ht="20.25" customHeight="1" x14ac:dyDescent="0.25">
      <c r="A5" s="193" t="s">
        <v>2</v>
      </c>
      <c r="B5" s="193"/>
      <c r="C5" s="51" t="s">
        <v>20</v>
      </c>
    </row>
    <row r="6" spans="1:5" ht="20.25" customHeight="1" x14ac:dyDescent="0.25">
      <c r="A6" s="45">
        <v>1</v>
      </c>
      <c r="B6" s="49" t="s">
        <v>268</v>
      </c>
      <c r="C6" s="53">
        <f>+'1'!E75</f>
        <v>37164853</v>
      </c>
    </row>
    <row r="7" spans="1:5" ht="20.25" customHeight="1" x14ac:dyDescent="0.25">
      <c r="A7" s="45">
        <v>2</v>
      </c>
      <c r="B7" s="49" t="s">
        <v>269</v>
      </c>
      <c r="C7" s="53">
        <f>+'2'!E104</f>
        <v>38285820</v>
      </c>
    </row>
    <row r="8" spans="1:5" ht="20.25" customHeight="1" x14ac:dyDescent="0.25">
      <c r="A8" s="51">
        <v>3</v>
      </c>
      <c r="B8" s="47" t="s">
        <v>270</v>
      </c>
      <c r="C8" s="55">
        <f>+C6-C7</f>
        <v>-1120967</v>
      </c>
    </row>
    <row r="9" spans="1:5" ht="20.25" customHeight="1" x14ac:dyDescent="0.25">
      <c r="A9" s="45">
        <v>4</v>
      </c>
      <c r="B9" s="49" t="s">
        <v>271</v>
      </c>
      <c r="C9" s="53">
        <f>+'1'!E105</f>
        <v>13837152</v>
      </c>
    </row>
    <row r="10" spans="1:5" ht="20.25" customHeight="1" x14ac:dyDescent="0.25">
      <c r="A10" s="45">
        <v>5</v>
      </c>
      <c r="B10" s="49" t="s">
        <v>272</v>
      </c>
      <c r="C10" s="53">
        <f>+'2'!E134</f>
        <v>830859</v>
      </c>
    </row>
    <row r="11" spans="1:5" ht="20.25" customHeight="1" x14ac:dyDescent="0.25">
      <c r="A11" s="51">
        <v>6</v>
      </c>
      <c r="B11" s="47" t="s">
        <v>273</v>
      </c>
      <c r="C11" s="55">
        <f>+C9-C10</f>
        <v>13006293</v>
      </c>
    </row>
    <row r="12" spans="1:5" ht="20.25" customHeight="1" x14ac:dyDescent="0.25">
      <c r="A12" s="45">
        <v>7</v>
      </c>
      <c r="B12" s="47" t="s">
        <v>274</v>
      </c>
      <c r="C12" s="55">
        <f>+C11+C8</f>
        <v>11885326</v>
      </c>
    </row>
    <row r="13" spans="1:5" ht="20.25" customHeight="1" x14ac:dyDescent="0.25">
      <c r="A13" s="45">
        <v>8</v>
      </c>
      <c r="B13" s="49" t="s">
        <v>275</v>
      </c>
      <c r="C13" s="50">
        <v>0</v>
      </c>
    </row>
    <row r="14" spans="1:5" ht="20.25" customHeight="1" x14ac:dyDescent="0.25">
      <c r="A14" s="51">
        <v>9</v>
      </c>
      <c r="B14" s="49" t="s">
        <v>276</v>
      </c>
      <c r="C14" s="50">
        <v>0</v>
      </c>
    </row>
    <row r="15" spans="1:5" ht="20.25" customHeight="1" x14ac:dyDescent="0.25">
      <c r="A15" s="45">
        <v>10</v>
      </c>
      <c r="B15" s="47" t="s">
        <v>277</v>
      </c>
      <c r="C15" s="48">
        <v>0</v>
      </c>
    </row>
    <row r="16" spans="1:5" ht="20.25" customHeight="1" x14ac:dyDescent="0.25">
      <c r="A16" s="45">
        <v>11</v>
      </c>
      <c r="B16" s="49" t="s">
        <v>278</v>
      </c>
      <c r="C16" s="50">
        <v>0</v>
      </c>
    </row>
    <row r="17" spans="1:3" ht="20.25" customHeight="1" x14ac:dyDescent="0.25">
      <c r="A17" s="51">
        <v>12</v>
      </c>
      <c r="B17" s="49" t="s">
        <v>279</v>
      </c>
      <c r="C17" s="50">
        <v>0</v>
      </c>
    </row>
    <row r="18" spans="1:3" ht="20.25" customHeight="1" x14ac:dyDescent="0.25">
      <c r="A18" s="45">
        <v>13</v>
      </c>
      <c r="B18" s="47" t="s">
        <v>280</v>
      </c>
      <c r="C18" s="48">
        <v>0</v>
      </c>
    </row>
    <row r="19" spans="1:3" ht="20.25" customHeight="1" x14ac:dyDescent="0.25">
      <c r="A19" s="45">
        <v>14</v>
      </c>
      <c r="B19" s="47" t="s">
        <v>281</v>
      </c>
      <c r="C19" s="48">
        <v>0</v>
      </c>
    </row>
    <row r="20" spans="1:3" ht="20.25" customHeight="1" x14ac:dyDescent="0.25">
      <c r="A20" s="51">
        <v>15</v>
      </c>
      <c r="B20" s="47" t="s">
        <v>282</v>
      </c>
      <c r="C20" s="55">
        <f>C12</f>
        <v>11885326</v>
      </c>
    </row>
    <row r="21" spans="1:3" ht="20.25" customHeight="1" x14ac:dyDescent="0.25">
      <c r="A21" s="45">
        <v>16</v>
      </c>
      <c r="B21" s="47" t="s">
        <v>283</v>
      </c>
      <c r="C21" s="55">
        <v>1606080</v>
      </c>
    </row>
    <row r="22" spans="1:3" ht="20.25" customHeight="1" x14ac:dyDescent="0.25">
      <c r="A22" s="45">
        <v>17</v>
      </c>
      <c r="B22" s="47" t="s">
        <v>284</v>
      </c>
      <c r="C22" s="55">
        <f>+C20-C21</f>
        <v>10279246</v>
      </c>
    </row>
    <row r="23" spans="1:3" ht="20.25" customHeight="1" x14ac:dyDescent="0.25">
      <c r="A23" s="51">
        <v>18</v>
      </c>
      <c r="B23" s="47" t="s">
        <v>285</v>
      </c>
      <c r="C23" s="48">
        <v>0</v>
      </c>
    </row>
    <row r="24" spans="1:3" ht="20.25" customHeight="1" x14ac:dyDescent="0.25">
      <c r="A24" s="45">
        <v>19</v>
      </c>
      <c r="B24" s="47" t="s">
        <v>286</v>
      </c>
      <c r="C24" s="48">
        <v>0</v>
      </c>
    </row>
  </sheetData>
  <mergeCells count="3">
    <mergeCell ref="A5:B5"/>
    <mergeCell ref="A1:C1"/>
    <mergeCell ref="A2:C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headerFooter>
    <oddHeader xml:space="preserve">&amp;R5. melléklet a 6/2021. (V.28.) önkormányzati rendelethez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view="pageLayout" zoomScaleNormal="100" zoomScaleSheetLayoutView="70" workbookViewId="0">
      <selection activeCell="K1" sqref="K1"/>
    </sheetView>
  </sheetViews>
  <sheetFormatPr defaultColWidth="8.83203125" defaultRowHeight="15.75" x14ac:dyDescent="0.25"/>
  <cols>
    <col min="1" max="1" width="5.83203125" style="3" customWidth="1"/>
    <col min="2" max="2" width="4.83203125" style="3" customWidth="1"/>
    <col min="3" max="3" width="60.33203125" style="150" customWidth="1"/>
    <col min="4" max="4" width="21.5" style="150" customWidth="1"/>
    <col min="5" max="5" width="21.1640625" style="150" customWidth="1"/>
    <col min="6" max="6" width="20" style="150" customWidth="1"/>
    <col min="7" max="7" width="17.33203125" style="150" customWidth="1"/>
    <col min="8" max="8" width="21.5" style="150" customWidth="1"/>
    <col min="9" max="10" width="18.6640625" style="150" customWidth="1"/>
    <col min="11" max="11" width="17.33203125" style="150" customWidth="1"/>
    <col min="12" max="12" width="11.6640625" style="3" customWidth="1"/>
    <col min="13" max="13" width="8.83203125" style="3"/>
    <col min="14" max="14" width="13.5" style="3" customWidth="1"/>
    <col min="15" max="16384" width="8.83203125" style="3"/>
  </cols>
  <sheetData>
    <row r="1" spans="1:15" x14ac:dyDescent="0.25">
      <c r="A1" s="178" t="s">
        <v>336</v>
      </c>
      <c r="B1" s="178"/>
      <c r="C1" s="178"/>
      <c r="D1" s="178"/>
      <c r="E1" s="178"/>
      <c r="F1" s="178"/>
      <c r="G1" s="178"/>
      <c r="H1" s="178"/>
      <c r="I1" s="178"/>
      <c r="J1" s="178"/>
      <c r="K1" s="151"/>
    </row>
    <row r="2" spans="1:15" ht="16.5" thickBot="1" x14ac:dyDescent="0.3">
      <c r="A2" s="207" t="s">
        <v>370</v>
      </c>
      <c r="B2" s="207"/>
      <c r="C2" s="207"/>
      <c r="D2" s="207"/>
      <c r="E2" s="207"/>
      <c r="F2" s="207"/>
      <c r="G2" s="207"/>
      <c r="H2" s="207"/>
      <c r="I2" s="207"/>
      <c r="J2" s="207"/>
      <c r="K2" s="152" t="s">
        <v>262</v>
      </c>
    </row>
    <row r="3" spans="1:15" ht="16.5" thickBot="1" x14ac:dyDescent="0.3">
      <c r="A3" s="208" t="s">
        <v>373</v>
      </c>
      <c r="B3" s="209" t="s">
        <v>374</v>
      </c>
      <c r="C3" s="209"/>
      <c r="D3" s="210" t="s">
        <v>375</v>
      </c>
      <c r="E3" s="210"/>
      <c r="F3" s="210"/>
      <c r="G3" s="210"/>
      <c r="H3" s="210"/>
      <c r="I3" s="210"/>
      <c r="J3" s="210"/>
      <c r="K3" s="210"/>
      <c r="L3" s="114"/>
      <c r="M3" s="114"/>
      <c r="N3" s="114"/>
      <c r="O3" s="114"/>
    </row>
    <row r="4" spans="1:15" ht="16.5" thickBot="1" x14ac:dyDescent="0.3">
      <c r="A4" s="208"/>
      <c r="B4" s="209"/>
      <c r="C4" s="209"/>
      <c r="D4" s="211" t="s">
        <v>376</v>
      </c>
      <c r="E4" s="211"/>
      <c r="F4" s="211"/>
      <c r="G4" s="211"/>
      <c r="H4" s="212" t="s">
        <v>335</v>
      </c>
      <c r="I4" s="212"/>
      <c r="J4" s="212"/>
      <c r="K4" s="212"/>
      <c r="L4" s="114"/>
      <c r="M4" s="114"/>
      <c r="N4" s="114"/>
      <c r="O4" s="114"/>
    </row>
    <row r="5" spans="1:15" ht="48" thickBot="1" x14ac:dyDescent="0.3">
      <c r="A5" s="208"/>
      <c r="B5" s="209"/>
      <c r="C5" s="209"/>
      <c r="D5" s="115" t="s">
        <v>377</v>
      </c>
      <c r="E5" s="115" t="s">
        <v>378</v>
      </c>
      <c r="F5" s="115" t="s">
        <v>379</v>
      </c>
      <c r="G5" s="115" t="s">
        <v>0</v>
      </c>
      <c r="H5" s="116" t="s">
        <v>377</v>
      </c>
      <c r="I5" s="115" t="s">
        <v>378</v>
      </c>
      <c r="J5" s="115" t="s">
        <v>379</v>
      </c>
      <c r="K5" s="153" t="s">
        <v>0</v>
      </c>
      <c r="L5" s="114"/>
      <c r="M5" s="114"/>
      <c r="N5" s="114"/>
      <c r="O5" s="114"/>
    </row>
    <row r="6" spans="1:15" x14ac:dyDescent="0.25">
      <c r="A6" s="208"/>
      <c r="B6" s="213" t="s">
        <v>14</v>
      </c>
      <c r="C6" s="213"/>
      <c r="D6" s="115" t="s">
        <v>6</v>
      </c>
      <c r="E6" s="115" t="s">
        <v>7</v>
      </c>
      <c r="F6" s="115" t="s">
        <v>8</v>
      </c>
      <c r="G6" s="115" t="s">
        <v>16</v>
      </c>
      <c r="H6" s="115" t="s">
        <v>380</v>
      </c>
      <c r="I6" s="115" t="s">
        <v>34</v>
      </c>
      <c r="J6" s="115" t="s">
        <v>35</v>
      </c>
      <c r="K6" s="153" t="s">
        <v>36</v>
      </c>
      <c r="L6" s="114"/>
      <c r="M6" s="114"/>
      <c r="N6" s="114"/>
      <c r="O6" s="114"/>
    </row>
    <row r="7" spans="1:15" x14ac:dyDescent="0.25">
      <c r="A7" s="117" t="s">
        <v>381</v>
      </c>
      <c r="B7" s="118" t="s">
        <v>381</v>
      </c>
      <c r="C7" s="119" t="s">
        <v>382</v>
      </c>
      <c r="D7" s="126">
        <f>SUM(A7:C7)</f>
        <v>0</v>
      </c>
      <c r="E7" s="126">
        <v>0</v>
      </c>
      <c r="F7" s="126">
        <f>SUM(C7:E7)</f>
        <v>0</v>
      </c>
      <c r="G7" s="127">
        <f>SUM(D7:F7)</f>
        <v>0</v>
      </c>
      <c r="H7" s="126">
        <v>0</v>
      </c>
      <c r="I7" s="126">
        <v>0</v>
      </c>
      <c r="J7" s="126">
        <v>0</v>
      </c>
      <c r="K7" s="154">
        <f t="shared" ref="K7:K23" si="0">SUM(H7:J7)</f>
        <v>0</v>
      </c>
      <c r="L7" s="120"/>
      <c r="M7" s="120"/>
      <c r="N7" s="120"/>
      <c r="O7" s="114"/>
    </row>
    <row r="8" spans="1:15" x14ac:dyDescent="0.25">
      <c r="A8" s="117" t="s">
        <v>383</v>
      </c>
      <c r="B8" s="118" t="s">
        <v>383</v>
      </c>
      <c r="C8" s="119" t="s">
        <v>384</v>
      </c>
      <c r="D8" s="126">
        <f>SUM(A8:C8)</f>
        <v>0</v>
      </c>
      <c r="E8" s="126">
        <v>0</v>
      </c>
      <c r="F8" s="126">
        <v>273542</v>
      </c>
      <c r="G8" s="127">
        <f t="shared" ref="G8:G23" si="1">SUM(D8:F8)</f>
        <v>273542</v>
      </c>
      <c r="H8" s="126">
        <v>0</v>
      </c>
      <c r="I8" s="126">
        <v>0</v>
      </c>
      <c r="J8" s="126">
        <v>514214</v>
      </c>
      <c r="K8" s="154">
        <f t="shared" si="0"/>
        <v>514214</v>
      </c>
      <c r="L8" s="120"/>
      <c r="M8" s="120"/>
      <c r="N8" s="120"/>
      <c r="O8" s="114"/>
    </row>
    <row r="9" spans="1:15" x14ac:dyDescent="0.25">
      <c r="A9" s="117" t="s">
        <v>385</v>
      </c>
      <c r="B9" s="118" t="s">
        <v>385</v>
      </c>
      <c r="C9" s="119" t="s">
        <v>386</v>
      </c>
      <c r="D9" s="126">
        <f>SUM(A9:C9)</f>
        <v>0</v>
      </c>
      <c r="E9" s="126">
        <v>0</v>
      </c>
      <c r="F9" s="126">
        <v>0</v>
      </c>
      <c r="G9" s="127">
        <f t="shared" si="1"/>
        <v>0</v>
      </c>
      <c r="H9" s="126">
        <v>0</v>
      </c>
      <c r="I9" s="126">
        <v>0</v>
      </c>
      <c r="J9" s="126">
        <v>0</v>
      </c>
      <c r="K9" s="154">
        <f t="shared" si="0"/>
        <v>0</v>
      </c>
      <c r="L9" s="120"/>
      <c r="M9" s="120"/>
      <c r="N9" s="120"/>
      <c r="O9" s="114"/>
    </row>
    <row r="10" spans="1:15" x14ac:dyDescent="0.25">
      <c r="A10" s="121" t="s">
        <v>387</v>
      </c>
      <c r="B10" s="122" t="s">
        <v>388</v>
      </c>
      <c r="C10" s="123" t="s">
        <v>389</v>
      </c>
      <c r="D10" s="127">
        <f>SUM(D7:D9)</f>
        <v>0</v>
      </c>
      <c r="E10" s="127">
        <f>SUM(E7:E9)</f>
        <v>0</v>
      </c>
      <c r="F10" s="127">
        <f>SUM(F7:F9)</f>
        <v>273542</v>
      </c>
      <c r="G10" s="127">
        <f t="shared" si="1"/>
        <v>273542</v>
      </c>
      <c r="H10" s="127">
        <f>SUM(H7:H9)</f>
        <v>0</v>
      </c>
      <c r="I10" s="127">
        <f>SUM(I7:I9)</f>
        <v>0</v>
      </c>
      <c r="J10" s="127">
        <f>SUM(J7:J9)</f>
        <v>514214</v>
      </c>
      <c r="K10" s="154">
        <f t="shared" si="0"/>
        <v>514214</v>
      </c>
      <c r="L10" s="120"/>
      <c r="M10" s="120"/>
      <c r="N10" s="120"/>
      <c r="O10" s="114"/>
    </row>
    <row r="11" spans="1:15" x14ac:dyDescent="0.25">
      <c r="A11" s="117" t="s">
        <v>390</v>
      </c>
      <c r="B11" s="118" t="s">
        <v>381</v>
      </c>
      <c r="C11" s="119" t="s">
        <v>391</v>
      </c>
      <c r="D11" s="126">
        <v>52765271</v>
      </c>
      <c r="E11" s="126">
        <v>27534685</v>
      </c>
      <c r="F11" s="126">
        <v>17838981</v>
      </c>
      <c r="G11" s="127">
        <f t="shared" si="1"/>
        <v>98138937</v>
      </c>
      <c r="H11" s="126">
        <v>66588019</v>
      </c>
      <c r="I11" s="126">
        <v>27325433</v>
      </c>
      <c r="J11" s="126">
        <v>17558339</v>
      </c>
      <c r="K11" s="154">
        <f t="shared" si="0"/>
        <v>111471791</v>
      </c>
      <c r="L11" s="114"/>
      <c r="M11" s="114"/>
      <c r="N11" s="114"/>
      <c r="O11" s="114"/>
    </row>
    <row r="12" spans="1:15" x14ac:dyDescent="0.25">
      <c r="A12" s="117" t="s">
        <v>392</v>
      </c>
      <c r="B12" s="118" t="s">
        <v>383</v>
      </c>
      <c r="C12" s="119" t="s">
        <v>152</v>
      </c>
      <c r="D12" s="126">
        <v>0</v>
      </c>
      <c r="E12" s="126">
        <v>0</v>
      </c>
      <c r="F12" s="126">
        <v>7734319</v>
      </c>
      <c r="G12" s="127">
        <f t="shared" si="1"/>
        <v>7734319</v>
      </c>
      <c r="H12" s="126">
        <v>0</v>
      </c>
      <c r="I12" s="126">
        <v>0</v>
      </c>
      <c r="J12" s="126">
        <v>2485079</v>
      </c>
      <c r="K12" s="154">
        <f t="shared" si="0"/>
        <v>2485079</v>
      </c>
      <c r="L12" s="114"/>
      <c r="M12" s="114"/>
      <c r="N12" s="114"/>
      <c r="O12" s="114"/>
    </row>
    <row r="13" spans="1:15" x14ac:dyDescent="0.25">
      <c r="A13" s="117" t="s">
        <v>393</v>
      </c>
      <c r="B13" s="118" t="s">
        <v>385</v>
      </c>
      <c r="C13" s="119" t="s">
        <v>394</v>
      </c>
      <c r="D13" s="126">
        <v>0</v>
      </c>
      <c r="E13" s="126">
        <v>0</v>
      </c>
      <c r="F13" s="126">
        <v>0</v>
      </c>
      <c r="G13" s="127">
        <f t="shared" si="1"/>
        <v>0</v>
      </c>
      <c r="H13" s="126">
        <v>0</v>
      </c>
      <c r="I13" s="126">
        <v>0</v>
      </c>
      <c r="J13" s="126">
        <v>0</v>
      </c>
      <c r="K13" s="154">
        <f t="shared" si="0"/>
        <v>0</v>
      </c>
      <c r="L13" s="114"/>
      <c r="M13" s="114"/>
      <c r="N13" s="114"/>
      <c r="O13" s="114"/>
    </row>
    <row r="14" spans="1:15" x14ac:dyDescent="0.25">
      <c r="A14" s="117" t="s">
        <v>395</v>
      </c>
      <c r="B14" s="118" t="s">
        <v>387</v>
      </c>
      <c r="C14" s="119" t="s">
        <v>396</v>
      </c>
      <c r="D14" s="126">
        <v>0</v>
      </c>
      <c r="E14" s="126">
        <v>2074800</v>
      </c>
      <c r="F14" s="126">
        <v>0</v>
      </c>
      <c r="G14" s="127">
        <f t="shared" si="1"/>
        <v>2074800</v>
      </c>
      <c r="H14" s="126">
        <v>0</v>
      </c>
      <c r="I14" s="126">
        <v>4954186</v>
      </c>
      <c r="J14" s="126">
        <v>0</v>
      </c>
      <c r="K14" s="154">
        <f t="shared" si="0"/>
        <v>4954186</v>
      </c>
      <c r="L14" s="114"/>
      <c r="M14" s="114"/>
      <c r="N14" s="114"/>
      <c r="O14" s="114"/>
    </row>
    <row r="15" spans="1:15" x14ac:dyDescent="0.25">
      <c r="A15" s="117" t="s">
        <v>397</v>
      </c>
      <c r="B15" s="118" t="s">
        <v>390</v>
      </c>
      <c r="C15" s="119" t="s">
        <v>398</v>
      </c>
      <c r="D15" s="126">
        <v>0</v>
      </c>
      <c r="E15" s="126">
        <v>0</v>
      </c>
      <c r="F15" s="126">
        <v>0</v>
      </c>
      <c r="G15" s="127">
        <f t="shared" si="1"/>
        <v>0</v>
      </c>
      <c r="H15" s="126">
        <v>0</v>
      </c>
      <c r="I15" s="126">
        <v>0</v>
      </c>
      <c r="J15" s="126">
        <v>0</v>
      </c>
      <c r="K15" s="154">
        <f t="shared" si="0"/>
        <v>0</v>
      </c>
      <c r="L15" s="114"/>
      <c r="M15" s="114"/>
      <c r="N15" s="114"/>
      <c r="O15" s="114"/>
    </row>
    <row r="16" spans="1:15" x14ac:dyDescent="0.25">
      <c r="A16" s="121" t="s">
        <v>399</v>
      </c>
      <c r="B16" s="122" t="s">
        <v>400</v>
      </c>
      <c r="C16" s="123" t="s">
        <v>401</v>
      </c>
      <c r="D16" s="127">
        <f>SUM(D11:D15)</f>
        <v>52765271</v>
      </c>
      <c r="E16" s="127">
        <f>SUM(E11:E15)</f>
        <v>29609485</v>
      </c>
      <c r="F16" s="127">
        <f>SUM(F11:F15)</f>
        <v>25573300</v>
      </c>
      <c r="G16" s="127">
        <f t="shared" si="1"/>
        <v>107948056</v>
      </c>
      <c r="H16" s="127">
        <f>SUM(H11:H15)</f>
        <v>66588019</v>
      </c>
      <c r="I16" s="127">
        <f>SUM(I11:I15)</f>
        <v>32279619</v>
      </c>
      <c r="J16" s="127">
        <f>SUM(J11:J15)</f>
        <v>20043418</v>
      </c>
      <c r="K16" s="154">
        <f t="shared" si="0"/>
        <v>118911056</v>
      </c>
      <c r="L16" s="114"/>
      <c r="M16" s="114"/>
      <c r="N16" s="114"/>
      <c r="O16" s="114"/>
    </row>
    <row r="17" spans="1:15" x14ac:dyDescent="0.25">
      <c r="A17" s="117" t="s">
        <v>402</v>
      </c>
      <c r="B17" s="118" t="s">
        <v>381</v>
      </c>
      <c r="C17" s="119" t="s">
        <v>403</v>
      </c>
      <c r="D17" s="126">
        <f>SUM(D18)</f>
        <v>290000</v>
      </c>
      <c r="E17" s="126">
        <v>0</v>
      </c>
      <c r="F17" s="126">
        <v>0</v>
      </c>
      <c r="G17" s="127">
        <f t="shared" si="1"/>
        <v>290000</v>
      </c>
      <c r="H17" s="126">
        <f>SUM(H18)</f>
        <v>290000</v>
      </c>
      <c r="I17" s="155">
        <v>0</v>
      </c>
      <c r="J17" s="155">
        <v>0</v>
      </c>
      <c r="K17" s="154">
        <f t="shared" si="0"/>
        <v>290000</v>
      </c>
      <c r="L17" s="114"/>
      <c r="M17" s="114"/>
      <c r="N17" s="114"/>
      <c r="O17" s="114"/>
    </row>
    <row r="18" spans="1:15" ht="31.5" x14ac:dyDescent="0.25">
      <c r="A18" s="117" t="s">
        <v>404</v>
      </c>
      <c r="B18" s="118" t="s">
        <v>383</v>
      </c>
      <c r="C18" s="124" t="s">
        <v>405</v>
      </c>
      <c r="D18" s="126">
        <v>290000</v>
      </c>
      <c r="E18" s="126">
        <v>0</v>
      </c>
      <c r="F18" s="126">
        <v>0</v>
      </c>
      <c r="G18" s="127">
        <f t="shared" si="1"/>
        <v>290000</v>
      </c>
      <c r="H18" s="155">
        <v>290000</v>
      </c>
      <c r="I18" s="155">
        <v>0</v>
      </c>
      <c r="J18" s="155">
        <v>0</v>
      </c>
      <c r="K18" s="156">
        <f t="shared" si="0"/>
        <v>290000</v>
      </c>
      <c r="L18" s="114"/>
      <c r="M18" s="114"/>
      <c r="N18" s="114"/>
      <c r="O18" s="114"/>
    </row>
    <row r="19" spans="1:15" x14ac:dyDescent="0.25">
      <c r="A19" s="117" t="s">
        <v>406</v>
      </c>
      <c r="B19" s="118" t="s">
        <v>385</v>
      </c>
      <c r="C19" s="124" t="s">
        <v>407</v>
      </c>
      <c r="D19" s="126">
        <v>0</v>
      </c>
      <c r="E19" s="126">
        <v>0</v>
      </c>
      <c r="F19" s="126">
        <v>0</v>
      </c>
      <c r="G19" s="127">
        <f t="shared" si="1"/>
        <v>0</v>
      </c>
      <c r="H19" s="155">
        <v>0</v>
      </c>
      <c r="I19" s="155">
        <v>0</v>
      </c>
      <c r="J19" s="155">
        <v>0</v>
      </c>
      <c r="K19" s="156">
        <f t="shared" si="0"/>
        <v>0</v>
      </c>
      <c r="L19" s="114"/>
      <c r="M19" s="114"/>
      <c r="N19" s="114"/>
      <c r="O19" s="114"/>
    </row>
    <row r="20" spans="1:15" x14ac:dyDescent="0.25">
      <c r="A20" s="117" t="s">
        <v>408</v>
      </c>
      <c r="B20" s="118" t="s">
        <v>387</v>
      </c>
      <c r="C20" s="124" t="s">
        <v>409</v>
      </c>
      <c r="D20" s="126">
        <v>0</v>
      </c>
      <c r="E20" s="126">
        <v>0</v>
      </c>
      <c r="F20" s="126">
        <v>0</v>
      </c>
      <c r="G20" s="127">
        <f t="shared" si="1"/>
        <v>0</v>
      </c>
      <c r="H20" s="155">
        <v>0</v>
      </c>
      <c r="I20" s="155">
        <v>0</v>
      </c>
      <c r="J20" s="155">
        <v>0</v>
      </c>
      <c r="K20" s="156">
        <f t="shared" si="0"/>
        <v>0</v>
      </c>
      <c r="L20" s="114"/>
      <c r="M20" s="114"/>
      <c r="N20" s="114"/>
      <c r="O20" s="114"/>
    </row>
    <row r="21" spans="1:15" x14ac:dyDescent="0.25">
      <c r="A21" s="117" t="s">
        <v>410</v>
      </c>
      <c r="B21" s="118" t="s">
        <v>390</v>
      </c>
      <c r="C21" s="124" t="s">
        <v>411</v>
      </c>
      <c r="D21" s="126">
        <v>0</v>
      </c>
      <c r="E21" s="126">
        <v>0</v>
      </c>
      <c r="F21" s="126">
        <v>0</v>
      </c>
      <c r="G21" s="127">
        <f t="shared" si="1"/>
        <v>0</v>
      </c>
      <c r="H21" s="155">
        <v>0</v>
      </c>
      <c r="I21" s="155">
        <v>0</v>
      </c>
      <c r="J21" s="155">
        <v>0</v>
      </c>
      <c r="K21" s="156">
        <f t="shared" si="0"/>
        <v>0</v>
      </c>
      <c r="L21" s="114"/>
      <c r="M21" s="114"/>
      <c r="N21" s="114"/>
      <c r="O21" s="114"/>
    </row>
    <row r="22" spans="1:15" x14ac:dyDescent="0.25">
      <c r="A22" s="117" t="s">
        <v>412</v>
      </c>
      <c r="B22" s="118" t="s">
        <v>392</v>
      </c>
      <c r="C22" s="124" t="s">
        <v>413</v>
      </c>
      <c r="D22" s="126">
        <v>0</v>
      </c>
      <c r="E22" s="126">
        <v>0</v>
      </c>
      <c r="F22" s="126">
        <v>0</v>
      </c>
      <c r="G22" s="127">
        <f t="shared" si="1"/>
        <v>0</v>
      </c>
      <c r="H22" s="155">
        <v>0</v>
      </c>
      <c r="I22" s="155">
        <v>0</v>
      </c>
      <c r="J22" s="155">
        <v>0</v>
      </c>
      <c r="K22" s="156">
        <f t="shared" si="0"/>
        <v>0</v>
      </c>
      <c r="L22" s="114"/>
      <c r="M22" s="114"/>
      <c r="N22" s="114"/>
      <c r="O22" s="114"/>
    </row>
    <row r="23" spans="1:15" x14ac:dyDescent="0.25">
      <c r="A23" s="117" t="s">
        <v>414</v>
      </c>
      <c r="B23" s="118"/>
      <c r="C23" s="124" t="s">
        <v>415</v>
      </c>
      <c r="D23" s="126">
        <v>0</v>
      </c>
      <c r="E23" s="126">
        <v>0</v>
      </c>
      <c r="F23" s="126">
        <v>0</v>
      </c>
      <c r="G23" s="127">
        <f t="shared" si="1"/>
        <v>0</v>
      </c>
      <c r="H23" s="155">
        <v>0</v>
      </c>
      <c r="I23" s="155">
        <v>0</v>
      </c>
      <c r="J23" s="155">
        <v>0</v>
      </c>
      <c r="K23" s="156">
        <f t="shared" si="0"/>
        <v>0</v>
      </c>
      <c r="L23" s="114"/>
      <c r="M23" s="114"/>
      <c r="N23" s="114"/>
      <c r="O23" s="114"/>
    </row>
    <row r="24" spans="1:15" x14ac:dyDescent="0.25">
      <c r="A24" s="121" t="s">
        <v>416</v>
      </c>
      <c r="B24" s="122" t="s">
        <v>417</v>
      </c>
      <c r="C24" s="123" t="s">
        <v>418</v>
      </c>
      <c r="D24" s="127">
        <f>+D17</f>
        <v>290000</v>
      </c>
      <c r="E24" s="127">
        <f t="shared" ref="E24:K24" si="2">SUM(E17,E20,E23)</f>
        <v>0</v>
      </c>
      <c r="F24" s="127">
        <f t="shared" si="2"/>
        <v>0</v>
      </c>
      <c r="G24" s="127">
        <f t="shared" si="2"/>
        <v>290000</v>
      </c>
      <c r="H24" s="127">
        <f t="shared" si="2"/>
        <v>290000</v>
      </c>
      <c r="I24" s="127">
        <f t="shared" si="2"/>
        <v>0</v>
      </c>
      <c r="J24" s="127">
        <f t="shared" si="2"/>
        <v>0</v>
      </c>
      <c r="K24" s="127">
        <f t="shared" si="2"/>
        <v>290000</v>
      </c>
      <c r="L24" s="114"/>
      <c r="M24" s="114"/>
      <c r="N24" s="114"/>
      <c r="O24" s="114"/>
    </row>
    <row r="25" spans="1:15" x14ac:dyDescent="0.25">
      <c r="A25" s="117" t="s">
        <v>419</v>
      </c>
      <c r="B25" s="118" t="s">
        <v>381</v>
      </c>
      <c r="C25" s="119" t="s">
        <v>420</v>
      </c>
      <c r="D25" s="126">
        <v>0</v>
      </c>
      <c r="E25" s="126">
        <v>0</v>
      </c>
      <c r="F25" s="126">
        <v>0</v>
      </c>
      <c r="G25" s="127">
        <f>SUM(D25:F25)</f>
        <v>0</v>
      </c>
      <c r="H25" s="126">
        <v>0</v>
      </c>
      <c r="I25" s="126">
        <v>0</v>
      </c>
      <c r="J25" s="126">
        <v>0</v>
      </c>
      <c r="K25" s="154">
        <f>SUM(H25:J25)</f>
        <v>0</v>
      </c>
      <c r="L25" s="114"/>
      <c r="M25" s="114"/>
      <c r="N25" s="114"/>
      <c r="O25" s="114"/>
    </row>
    <row r="26" spans="1:15" ht="31.5" x14ac:dyDescent="0.25">
      <c r="A26" s="117" t="s">
        <v>421</v>
      </c>
      <c r="B26" s="125" t="s">
        <v>383</v>
      </c>
      <c r="C26" s="119" t="s">
        <v>422</v>
      </c>
      <c r="D26" s="126">
        <v>0</v>
      </c>
      <c r="E26" s="126">
        <v>0</v>
      </c>
      <c r="F26" s="126">
        <v>0</v>
      </c>
      <c r="G26" s="127">
        <f>SUM(D26:F26)</f>
        <v>0</v>
      </c>
      <c r="H26" s="126">
        <v>0</v>
      </c>
      <c r="I26" s="126">
        <v>0</v>
      </c>
      <c r="J26" s="126">
        <v>0</v>
      </c>
      <c r="K26" s="154">
        <f>SUM(H26:J26)</f>
        <v>0</v>
      </c>
      <c r="L26" s="114"/>
      <c r="M26" s="114"/>
      <c r="N26" s="114"/>
      <c r="O26" s="114"/>
    </row>
    <row r="27" spans="1:15" ht="31.5" x14ac:dyDescent="0.25">
      <c r="A27" s="121" t="s">
        <v>423</v>
      </c>
      <c r="B27" s="122" t="s">
        <v>424</v>
      </c>
      <c r="C27" s="123" t="s">
        <v>425</v>
      </c>
      <c r="D27" s="127">
        <f>SUM(D25:D26)</f>
        <v>0</v>
      </c>
      <c r="E27" s="127">
        <f>SUM(E25:E26)</f>
        <v>0</v>
      </c>
      <c r="F27" s="127">
        <f>SUM(F25:F26)</f>
        <v>0</v>
      </c>
      <c r="G27" s="127">
        <f>SUM(D27:F27)</f>
        <v>0</v>
      </c>
      <c r="H27" s="127">
        <f>SUM(H25:H26)</f>
        <v>0</v>
      </c>
      <c r="I27" s="127">
        <f>SUM(I25:I26)</f>
        <v>0</v>
      </c>
      <c r="J27" s="127">
        <f>SUM(J25:J26)</f>
        <v>0</v>
      </c>
      <c r="K27" s="154">
        <f>SUM(K25:K26)</f>
        <v>0</v>
      </c>
      <c r="L27" s="114"/>
      <c r="M27" s="114"/>
      <c r="N27" s="114"/>
      <c r="O27" s="114"/>
    </row>
    <row r="28" spans="1:15" ht="38.25" customHeight="1" thickBot="1" x14ac:dyDescent="0.3">
      <c r="A28" s="128" t="s">
        <v>426</v>
      </c>
      <c r="B28" s="197" t="s">
        <v>427</v>
      </c>
      <c r="C28" s="197"/>
      <c r="D28" s="129">
        <f>D10+D16+D24+D27</f>
        <v>53055271</v>
      </c>
      <c r="E28" s="129">
        <f>E10+E16+E24+E27</f>
        <v>29609485</v>
      </c>
      <c r="F28" s="129">
        <f>F10+F16+F24+F27</f>
        <v>25846842</v>
      </c>
      <c r="G28" s="129">
        <f>SUM(D28:F28)</f>
        <v>108511598</v>
      </c>
      <c r="H28" s="129">
        <f>H10+H16+H24+H27</f>
        <v>66878019</v>
      </c>
      <c r="I28" s="129">
        <f>I10+I16+I24+I27</f>
        <v>32279619</v>
      </c>
      <c r="J28" s="129">
        <f>J10+J16+J24+J27</f>
        <v>20557632</v>
      </c>
      <c r="K28" s="157">
        <f>SUM(H28:J28)</f>
        <v>119715270</v>
      </c>
      <c r="L28" s="114"/>
      <c r="M28" s="114"/>
      <c r="N28" s="114"/>
      <c r="O28" s="114"/>
    </row>
    <row r="29" spans="1:15" x14ac:dyDescent="0.25">
      <c r="A29" s="130"/>
      <c r="B29" s="131"/>
      <c r="C29" s="120"/>
      <c r="D29" s="120"/>
      <c r="E29" s="120"/>
      <c r="F29" s="158"/>
      <c r="G29" s="158"/>
      <c r="H29" s="158"/>
      <c r="I29" s="158"/>
      <c r="J29" s="158"/>
      <c r="K29" s="158"/>
      <c r="L29" s="114"/>
      <c r="M29" s="114"/>
      <c r="N29" s="114"/>
      <c r="O29" s="114"/>
    </row>
    <row r="30" spans="1:15" x14ac:dyDescent="0.25">
      <c r="A30" s="130"/>
      <c r="B30" s="131"/>
      <c r="C30" s="120"/>
      <c r="D30" s="120"/>
      <c r="E30" s="120"/>
      <c r="F30" s="158"/>
      <c r="G30" s="158"/>
      <c r="H30" s="158"/>
      <c r="I30" s="158"/>
      <c r="J30" s="158"/>
      <c r="K30" s="158"/>
      <c r="L30" s="114"/>
      <c r="M30" s="114"/>
      <c r="N30" s="114"/>
      <c r="O30" s="114"/>
    </row>
    <row r="31" spans="1:15" x14ac:dyDescent="0.25">
      <c r="A31" s="130"/>
      <c r="B31" s="131"/>
      <c r="C31" s="120"/>
      <c r="D31" s="120"/>
      <c r="E31" s="120"/>
      <c r="F31" s="158"/>
      <c r="G31" s="158"/>
      <c r="H31" s="158"/>
      <c r="I31" s="158"/>
      <c r="J31" s="158"/>
      <c r="K31" s="158"/>
      <c r="L31" s="114"/>
      <c r="M31" s="114"/>
      <c r="N31" s="114"/>
      <c r="O31" s="114"/>
    </row>
    <row r="32" spans="1:15" ht="63" x14ac:dyDescent="0.25">
      <c r="A32" s="198" t="s">
        <v>4</v>
      </c>
      <c r="B32" s="199"/>
      <c r="C32" s="61" t="s">
        <v>2</v>
      </c>
      <c r="D32" s="61" t="s">
        <v>428</v>
      </c>
      <c r="E32" s="113" t="s">
        <v>429</v>
      </c>
      <c r="F32" s="113" t="s">
        <v>430</v>
      </c>
      <c r="G32" s="113" t="s">
        <v>0</v>
      </c>
      <c r="H32" s="159"/>
      <c r="I32" s="159"/>
      <c r="J32" s="159"/>
      <c r="K32" s="159"/>
      <c r="L32" s="132"/>
      <c r="M32" s="132"/>
      <c r="N32" s="132"/>
      <c r="O32" s="132"/>
    </row>
    <row r="33" spans="1:15" x14ac:dyDescent="0.25">
      <c r="A33" s="200"/>
      <c r="B33" s="201"/>
      <c r="C33" s="133" t="s">
        <v>14</v>
      </c>
      <c r="D33" s="133" t="s">
        <v>6</v>
      </c>
      <c r="E33" s="133" t="s">
        <v>7</v>
      </c>
      <c r="F33" s="113" t="s">
        <v>8</v>
      </c>
      <c r="G33" s="113" t="s">
        <v>16</v>
      </c>
      <c r="H33" s="159"/>
      <c r="I33" s="159"/>
      <c r="J33" s="159"/>
      <c r="K33" s="159"/>
      <c r="L33" s="132"/>
      <c r="M33" s="132"/>
      <c r="N33" s="132"/>
      <c r="O33" s="132"/>
    </row>
    <row r="34" spans="1:15" x14ac:dyDescent="0.25">
      <c r="A34" s="134">
        <v>1</v>
      </c>
      <c r="B34" s="135"/>
      <c r="C34" s="136" t="s">
        <v>431</v>
      </c>
      <c r="D34" s="202"/>
      <c r="E34" s="203"/>
      <c r="F34" s="203"/>
      <c r="G34" s="204"/>
      <c r="H34" s="158"/>
      <c r="I34" s="158"/>
      <c r="J34" s="158"/>
      <c r="K34" s="158"/>
      <c r="L34" s="114"/>
      <c r="M34" s="114"/>
      <c r="N34" s="114"/>
      <c r="O34" s="114"/>
    </row>
    <row r="35" spans="1:15" x14ac:dyDescent="0.25">
      <c r="A35" s="137">
        <v>2</v>
      </c>
      <c r="B35" s="137"/>
      <c r="C35" s="138" t="s">
        <v>432</v>
      </c>
      <c r="D35" s="205"/>
      <c r="E35" s="206"/>
      <c r="F35" s="206"/>
      <c r="G35" s="160">
        <f>+G36+G38+G40+G41</f>
        <v>5073480</v>
      </c>
      <c r="H35" s="158"/>
      <c r="I35" s="158"/>
      <c r="J35" s="158"/>
      <c r="K35" s="158"/>
      <c r="L35" s="114"/>
      <c r="M35" s="114"/>
      <c r="N35" s="114"/>
      <c r="O35" s="114"/>
    </row>
    <row r="36" spans="1:15" x14ac:dyDescent="0.25">
      <c r="A36" s="134">
        <v>3</v>
      </c>
      <c r="B36" s="135"/>
      <c r="C36" s="139" t="s">
        <v>433</v>
      </c>
      <c r="D36" s="161">
        <v>0</v>
      </c>
      <c r="E36" s="161">
        <v>0</v>
      </c>
      <c r="F36" s="161">
        <v>0</v>
      </c>
      <c r="G36" s="162">
        <f>SUM(D36:F36)</f>
        <v>0</v>
      </c>
      <c r="H36" s="158"/>
      <c r="I36" s="158"/>
      <c r="J36" s="158"/>
      <c r="K36" s="158"/>
      <c r="L36" s="114"/>
      <c r="M36" s="114"/>
      <c r="N36" s="114"/>
      <c r="O36" s="114"/>
    </row>
    <row r="37" spans="1:15" x14ac:dyDescent="0.25">
      <c r="A37" s="137">
        <v>4</v>
      </c>
      <c r="B37" s="137"/>
      <c r="C37" s="140" t="s">
        <v>434</v>
      </c>
      <c r="D37" s="163">
        <v>0</v>
      </c>
      <c r="E37" s="163">
        <v>0</v>
      </c>
      <c r="F37" s="163">
        <v>0</v>
      </c>
      <c r="G37" s="162">
        <f>SUM(D37:F37)</f>
        <v>0</v>
      </c>
      <c r="H37" s="158"/>
      <c r="I37" s="158"/>
      <c r="J37" s="158"/>
      <c r="K37" s="158"/>
      <c r="L37" s="114"/>
      <c r="M37" s="114"/>
      <c r="N37" s="114"/>
      <c r="O37" s="114"/>
    </row>
    <row r="38" spans="1:15" x14ac:dyDescent="0.25">
      <c r="A38" s="134">
        <v>5</v>
      </c>
      <c r="B38" s="135"/>
      <c r="C38" s="139" t="s">
        <v>435</v>
      </c>
      <c r="D38" s="161">
        <v>0</v>
      </c>
      <c r="E38" s="161">
        <v>725000</v>
      </c>
      <c r="F38" s="161">
        <v>4348480</v>
      </c>
      <c r="G38" s="162">
        <f>SUM(D38:F38)</f>
        <v>5073480</v>
      </c>
      <c r="H38" s="158"/>
      <c r="I38" s="158"/>
      <c r="J38" s="158"/>
      <c r="K38" s="158"/>
      <c r="L38" s="114"/>
      <c r="M38" s="114"/>
      <c r="N38" s="114"/>
      <c r="O38" s="114"/>
    </row>
    <row r="39" spans="1:15" x14ac:dyDescent="0.25">
      <c r="A39" s="137">
        <v>6</v>
      </c>
      <c r="B39" s="137"/>
      <c r="C39" s="140" t="s">
        <v>436</v>
      </c>
      <c r="D39" s="163">
        <v>0</v>
      </c>
      <c r="E39" s="163">
        <v>725000</v>
      </c>
      <c r="F39" s="163">
        <v>625000</v>
      </c>
      <c r="G39" s="162">
        <f>SUM(D39:F39)</f>
        <v>1350000</v>
      </c>
      <c r="H39" s="158"/>
      <c r="I39" s="158"/>
      <c r="J39" s="158"/>
      <c r="K39" s="158"/>
      <c r="L39" s="114"/>
      <c r="M39" s="114"/>
      <c r="N39" s="114"/>
      <c r="O39" s="114"/>
    </row>
    <row r="40" spans="1:15" x14ac:dyDescent="0.25">
      <c r="A40" s="134">
        <v>7</v>
      </c>
      <c r="B40" s="135"/>
      <c r="C40" s="139" t="s">
        <v>437</v>
      </c>
      <c r="D40" s="196">
        <v>0</v>
      </c>
      <c r="E40" s="196" t="e">
        <f>'[1]Városi Óvoda'!D44+[1]VIMSZ!D44+[1]VKSZK!D44+[1]Szoc.Szolg.!D44+'[1]Gyermekjóléti Kp.'!D44+[1]Önkorm.!D44+[1]Bölcsőde!D44+[1]Regenbogen!D44</f>
        <v>#REF!</v>
      </c>
      <c r="F40" s="196" t="e">
        <f>'[1]Városi Óvoda'!E44+[1]VIMSZ!E44+[1]VKSZK!E44+[1]Szoc.Szolg.!E44+'[1]Gyermekjóléti Kp.'!E44+[1]Önkorm.!E44+[1]Bölcsőde!E44+[1]Regenbogen!E44</f>
        <v>#REF!</v>
      </c>
      <c r="G40" s="162">
        <v>0</v>
      </c>
      <c r="H40" s="158"/>
      <c r="I40" s="158"/>
      <c r="J40" s="158"/>
      <c r="K40" s="158"/>
      <c r="L40" s="114"/>
      <c r="M40" s="114"/>
      <c r="N40" s="114"/>
      <c r="O40" s="114"/>
    </row>
    <row r="41" spans="1:15" x14ac:dyDescent="0.25">
      <c r="A41" s="137">
        <v>8</v>
      </c>
      <c r="B41" s="137"/>
      <c r="C41" s="139" t="s">
        <v>438</v>
      </c>
      <c r="D41" s="196">
        <v>0</v>
      </c>
      <c r="E41" s="196" t="e">
        <f>'[1]Városi Óvoda'!D45+[1]VIMSZ!D45+[1]VKSZK!D45+[1]Szoc.Szolg.!D45+'[1]Gyermekjóléti Kp.'!D45+[1]Önkorm.!D45+[1]Bölcsőde!D45+[1]Regenbogen!D45</f>
        <v>#REF!</v>
      </c>
      <c r="F41" s="196" t="e">
        <f>'[1]Városi Óvoda'!E45+[1]VIMSZ!E45+[1]VKSZK!E45+[1]Szoc.Szolg.!E45+'[1]Gyermekjóléti Kp.'!E45+[1]Önkorm.!E45+[1]Bölcsőde!E45+[1]Regenbogen!E45</f>
        <v>#REF!</v>
      </c>
      <c r="G41" s="162">
        <v>0</v>
      </c>
      <c r="H41" s="158"/>
      <c r="I41" s="158"/>
      <c r="J41" s="158"/>
      <c r="K41" s="158"/>
      <c r="L41" s="114"/>
      <c r="M41" s="114"/>
      <c r="N41" s="114"/>
      <c r="O41" s="114"/>
    </row>
    <row r="42" spans="1:15" x14ac:dyDescent="0.25">
      <c r="A42" s="134">
        <v>9</v>
      </c>
      <c r="B42" s="135"/>
      <c r="C42" s="138" t="s">
        <v>439</v>
      </c>
      <c r="D42" s="214"/>
      <c r="E42" s="215"/>
      <c r="F42" s="215"/>
      <c r="G42" s="160">
        <f>+G43+G45+G49+G50</f>
        <v>179111224</v>
      </c>
      <c r="H42" s="158"/>
      <c r="I42" s="158"/>
      <c r="J42" s="158"/>
      <c r="K42" s="158"/>
      <c r="L42" s="114"/>
      <c r="M42" s="114"/>
      <c r="N42" s="114"/>
      <c r="O42" s="114"/>
    </row>
    <row r="43" spans="1:15" x14ac:dyDescent="0.25">
      <c r="A43" s="137">
        <v>10</v>
      </c>
      <c r="B43" s="137"/>
      <c r="C43" s="139" t="s">
        <v>440</v>
      </c>
      <c r="D43" s="161">
        <v>78985990</v>
      </c>
      <c r="E43" s="161">
        <v>33924202</v>
      </c>
      <c r="F43" s="161">
        <v>22064044</v>
      </c>
      <c r="G43" s="162">
        <f>SUM(D43:F43)</f>
        <v>134974236</v>
      </c>
      <c r="H43" s="158"/>
      <c r="I43" s="158"/>
      <c r="J43" s="158"/>
      <c r="K43" s="158"/>
      <c r="L43" s="114"/>
      <c r="M43" s="114"/>
      <c r="N43" s="114"/>
      <c r="O43" s="114"/>
    </row>
    <row r="44" spans="1:15" ht="31.5" x14ac:dyDescent="0.25">
      <c r="A44" s="134">
        <v>11</v>
      </c>
      <c r="B44" s="135"/>
      <c r="C44" s="140" t="s">
        <v>441</v>
      </c>
      <c r="D44" s="163">
        <v>0</v>
      </c>
      <c r="E44" s="163">
        <v>0</v>
      </c>
      <c r="F44" s="163">
        <v>0</v>
      </c>
      <c r="G44" s="162">
        <f>SUM(D44:F44)</f>
        <v>0</v>
      </c>
      <c r="H44" s="158"/>
      <c r="I44" s="158"/>
      <c r="J44" s="158"/>
      <c r="K44" s="158"/>
      <c r="L44" s="114"/>
      <c r="M44" s="114"/>
      <c r="N44" s="114"/>
      <c r="O44" s="114"/>
    </row>
    <row r="45" spans="1:15" x14ac:dyDescent="0.25">
      <c r="A45" s="137">
        <v>12</v>
      </c>
      <c r="B45" s="137"/>
      <c r="C45" s="139" t="s">
        <v>442</v>
      </c>
      <c r="D45" s="161">
        <v>0</v>
      </c>
      <c r="E45" s="161">
        <v>0</v>
      </c>
      <c r="F45" s="161">
        <v>39182802</v>
      </c>
      <c r="G45" s="162">
        <f>SUM(D45:F45)</f>
        <v>39182802</v>
      </c>
      <c r="H45" s="158"/>
      <c r="I45" s="158"/>
      <c r="J45" s="158"/>
      <c r="K45" s="158"/>
      <c r="L45" s="114"/>
      <c r="M45" s="114"/>
      <c r="N45" s="114"/>
      <c r="O45" s="114"/>
    </row>
    <row r="46" spans="1:15" x14ac:dyDescent="0.25">
      <c r="A46" s="134">
        <v>13</v>
      </c>
      <c r="B46" s="135"/>
      <c r="C46" s="140" t="s">
        <v>443</v>
      </c>
      <c r="D46" s="163">
        <v>0</v>
      </c>
      <c r="E46" s="163">
        <v>0</v>
      </c>
      <c r="F46" s="163">
        <v>55000</v>
      </c>
      <c r="G46" s="162">
        <f>SUM(D46:F46)</f>
        <v>55000</v>
      </c>
      <c r="H46" s="158"/>
      <c r="I46" s="158"/>
      <c r="J46" s="158"/>
      <c r="K46" s="158"/>
      <c r="L46" s="114"/>
      <c r="M46" s="114"/>
      <c r="N46" s="114"/>
      <c r="O46" s="114"/>
    </row>
    <row r="47" spans="1:15" ht="31.5" x14ac:dyDescent="0.25">
      <c r="A47" s="137">
        <v>14</v>
      </c>
      <c r="B47" s="137"/>
      <c r="C47" s="140" t="s">
        <v>444</v>
      </c>
      <c r="D47" s="163">
        <v>0</v>
      </c>
      <c r="E47" s="161">
        <v>0</v>
      </c>
      <c r="F47" s="163">
        <v>2609746</v>
      </c>
      <c r="G47" s="162">
        <f>SUM(D47:F47)</f>
        <v>2609746</v>
      </c>
      <c r="H47" s="158"/>
      <c r="I47" s="158"/>
      <c r="J47" s="158"/>
      <c r="K47" s="158"/>
      <c r="L47" s="114"/>
      <c r="M47" s="114"/>
      <c r="N47" s="114"/>
      <c r="O47" s="114"/>
    </row>
    <row r="48" spans="1:15" ht="31.5" x14ac:dyDescent="0.25">
      <c r="A48" s="134">
        <v>15</v>
      </c>
      <c r="B48" s="135"/>
      <c r="C48" s="139" t="s">
        <v>445</v>
      </c>
      <c r="D48" s="196">
        <v>410801</v>
      </c>
      <c r="E48" s="196" t="e">
        <f>'[1]Városi Óvoda'!D52+[1]VIMSZ!D52+[1]VKSZK!D52+[1]Szoc.Szolg.!D52+'[1]Gyermekjóléti Kp.'!D52+[1]Önkorm.!D52+[1]Bölcsőde!D52+[1]Regenbogen!D52</f>
        <v>#REF!</v>
      </c>
      <c r="F48" s="196" t="e">
        <f>'[1]Városi Óvoda'!E52+[1]VIMSZ!E52+[1]VKSZK!E52+[1]Szoc.Szolg.!E52+'[1]Gyermekjóléti Kp.'!E52+[1]Önkorm.!E52+[1]Bölcsőde!E52+[1]Regenbogen!E52</f>
        <v>#REF!</v>
      </c>
      <c r="G48" s="162">
        <f>+D48</f>
        <v>410801</v>
      </c>
      <c r="H48" s="158"/>
      <c r="I48" s="158"/>
      <c r="J48" s="158"/>
      <c r="K48" s="158"/>
      <c r="L48" s="114"/>
      <c r="M48" s="114"/>
      <c r="N48" s="114"/>
      <c r="O48" s="114"/>
    </row>
    <row r="49" spans="1:15" x14ac:dyDescent="0.25">
      <c r="A49" s="137">
        <v>16</v>
      </c>
      <c r="B49" s="137"/>
      <c r="C49" s="139" t="s">
        <v>446</v>
      </c>
      <c r="D49" s="161">
        <v>0</v>
      </c>
      <c r="E49" s="161">
        <v>0</v>
      </c>
      <c r="F49" s="161">
        <v>0</v>
      </c>
      <c r="G49" s="162">
        <f>SUM(D49:F49)</f>
        <v>0</v>
      </c>
      <c r="H49" s="158"/>
      <c r="I49" s="158"/>
      <c r="J49" s="158"/>
      <c r="K49" s="158"/>
      <c r="L49" s="114"/>
      <c r="M49" s="114"/>
      <c r="N49" s="114"/>
      <c r="O49" s="114"/>
    </row>
    <row r="50" spans="1:15" x14ac:dyDescent="0.25">
      <c r="A50" s="134">
        <v>17</v>
      </c>
      <c r="B50" s="135"/>
      <c r="C50" s="139" t="s">
        <v>447</v>
      </c>
      <c r="D50" s="196">
        <v>4954186</v>
      </c>
      <c r="E50" s="196" t="e">
        <f>'[1]Városi Óvoda'!D54+[1]VIMSZ!D54+[1]VKSZK!D54+[1]Szoc.Szolg.!D54+'[1]Gyermekjóléti Kp.'!D54+[1]Önkorm.!D54+[1]Bölcsőde!D54+[1]Regenbogen!D54</f>
        <v>#REF!</v>
      </c>
      <c r="F50" s="196" t="e">
        <f>'[1]Városi Óvoda'!E54+[1]VIMSZ!E54+[1]VKSZK!E54+[1]Szoc.Szolg.!E54+'[1]Gyermekjóléti Kp.'!E54+[1]Önkorm.!E54+[1]Bölcsőde!E54+[1]Regenbogen!E54</f>
        <v>#REF!</v>
      </c>
      <c r="G50" s="162">
        <f>+D50</f>
        <v>4954186</v>
      </c>
      <c r="H50" s="158"/>
      <c r="I50" s="158"/>
      <c r="J50" s="158"/>
      <c r="K50" s="158"/>
      <c r="L50" s="114"/>
      <c r="M50" s="114"/>
      <c r="N50" s="114"/>
      <c r="O50" s="114"/>
    </row>
    <row r="51" spans="1:15" x14ac:dyDescent="0.25">
      <c r="A51" s="137">
        <v>18</v>
      </c>
      <c r="B51" s="137"/>
      <c r="C51" s="139" t="s">
        <v>448</v>
      </c>
      <c r="D51" s="161">
        <v>0</v>
      </c>
      <c r="E51" s="161">
        <v>0</v>
      </c>
      <c r="F51" s="161">
        <v>0</v>
      </c>
      <c r="G51" s="162">
        <f>SUM(D51:F51)</f>
        <v>0</v>
      </c>
      <c r="H51" s="158"/>
      <c r="I51" s="158"/>
      <c r="J51" s="158"/>
      <c r="K51" s="158"/>
      <c r="L51" s="114"/>
      <c r="M51" s="114"/>
      <c r="N51" s="114"/>
      <c r="O51" s="114"/>
    </row>
    <row r="52" spans="1:15" x14ac:dyDescent="0.25">
      <c r="A52" s="134">
        <v>19</v>
      </c>
      <c r="B52" s="135"/>
      <c r="C52" s="138" t="s">
        <v>449</v>
      </c>
      <c r="D52" s="194"/>
      <c r="E52" s="194" t="e">
        <f>'[1]Városi Óvoda'!D56+[1]VIMSZ!D56+[1]VKSZK!D56+[1]Szoc.Szolg.!D56+'[1]Gyermekjóléti Kp.'!D56+[1]Önkorm.!D56+[1]Bölcsőde!D56+[1]Regenbogen!D56</f>
        <v>#REF!</v>
      </c>
      <c r="F52" s="194" t="e">
        <f>'[1]Városi Óvoda'!E56+[1]VIMSZ!E56+[1]VKSZK!E56+[1]Szoc.Szolg.!E56+'[1]Gyermekjóléti Kp.'!E56+[1]Önkorm.!E56+[1]Bölcsőde!E56+[1]Regenbogen!E56</f>
        <v>#REF!</v>
      </c>
      <c r="G52" s="164">
        <f>SUM(G53)</f>
        <v>290000</v>
      </c>
      <c r="H52" s="158"/>
      <c r="I52" s="158"/>
      <c r="J52" s="158"/>
      <c r="K52" s="158"/>
      <c r="L52" s="114"/>
      <c r="M52" s="114"/>
      <c r="N52" s="114"/>
      <c r="O52" s="114"/>
    </row>
    <row r="53" spans="1:15" x14ac:dyDescent="0.25">
      <c r="A53" s="137">
        <v>20</v>
      </c>
      <c r="B53" s="137"/>
      <c r="C53" s="139" t="s">
        <v>450</v>
      </c>
      <c r="D53" s="196">
        <v>290000</v>
      </c>
      <c r="E53" s="196" t="e">
        <f>'[1]Városi Óvoda'!D57+[1]VIMSZ!D57+[1]VKSZK!D57+[1]Szoc.Szolg.!D57+'[1]Gyermekjóléti Kp.'!D57+[1]Önkorm.!D57+[1]Bölcsőde!D57+[1]Regenbogen!D57</f>
        <v>#REF!</v>
      </c>
      <c r="F53" s="196" t="e">
        <f>'[1]Városi Óvoda'!E57+[1]VIMSZ!E57+[1]VKSZK!E57+[1]Szoc.Szolg.!E57+'[1]Gyermekjóléti Kp.'!E57+[1]Önkorm.!E57+[1]Bölcsőde!E57+[1]Regenbogen!E57</f>
        <v>#REF!</v>
      </c>
      <c r="G53" s="162">
        <f>+D53</f>
        <v>290000</v>
      </c>
      <c r="H53" s="158"/>
      <c r="I53" s="158"/>
      <c r="J53" s="158"/>
      <c r="K53" s="158"/>
      <c r="L53" s="114"/>
      <c r="M53" s="114"/>
      <c r="N53" s="114"/>
      <c r="O53" s="114"/>
    </row>
    <row r="54" spans="1:15" x14ac:dyDescent="0.25">
      <c r="A54" s="134">
        <v>21</v>
      </c>
      <c r="B54" s="135"/>
      <c r="C54" s="139" t="s">
        <v>451</v>
      </c>
      <c r="D54" s="196">
        <v>0</v>
      </c>
      <c r="E54" s="196" t="e">
        <f>'[1]Városi Óvoda'!D58+[1]VIMSZ!D58+[1]VKSZK!D58+[1]Szoc.Szolg.!D58+'[1]Gyermekjóléti Kp.'!D58+[1]Önkorm.!D58+[1]Bölcsőde!D58+[1]Regenbogen!D58</f>
        <v>#REF!</v>
      </c>
      <c r="F54" s="196" t="e">
        <f>'[1]Városi Óvoda'!E58+[1]VIMSZ!E58+[1]VKSZK!E58+[1]Szoc.Szolg.!E58+'[1]Gyermekjóléti Kp.'!E58+[1]Önkorm.!E58+[1]Bölcsőde!E58+[1]Regenbogen!E58</f>
        <v>#REF!</v>
      </c>
      <c r="G54" s="162">
        <v>0</v>
      </c>
      <c r="H54" s="158"/>
      <c r="I54" s="158"/>
      <c r="J54" s="158"/>
      <c r="K54" s="158"/>
      <c r="L54" s="114"/>
      <c r="M54" s="114"/>
      <c r="N54" s="114"/>
      <c r="O54" s="114"/>
    </row>
    <row r="55" spans="1:15" x14ac:dyDescent="0.25">
      <c r="A55" s="137">
        <v>22</v>
      </c>
      <c r="B55" s="137"/>
      <c r="C55" s="139" t="s">
        <v>452</v>
      </c>
      <c r="D55" s="196">
        <v>0</v>
      </c>
      <c r="E55" s="196" t="e">
        <f>'[1]Városi Óvoda'!D59+[1]VIMSZ!D59+[1]VKSZK!D59+[1]Szoc.Szolg.!D59+'[1]Gyermekjóléti Kp.'!D59+[1]Önkorm.!D59+[1]Bölcsőde!D59+[1]Regenbogen!D59</f>
        <v>#REF!</v>
      </c>
      <c r="F55" s="196" t="e">
        <f>'[1]Városi Óvoda'!E59+[1]VIMSZ!E59+[1]VKSZK!E59+[1]Szoc.Szolg.!E59+'[1]Gyermekjóléti Kp.'!E59+[1]Önkorm.!E59+[1]Bölcsőde!E59+[1]Regenbogen!E59</f>
        <v>#REF!</v>
      </c>
      <c r="G55" s="162">
        <v>0</v>
      </c>
      <c r="H55" s="158"/>
      <c r="I55" s="158"/>
      <c r="J55" s="158"/>
      <c r="K55" s="158"/>
      <c r="L55" s="114"/>
      <c r="M55" s="114"/>
      <c r="N55" s="114"/>
      <c r="O55" s="114"/>
    </row>
    <row r="56" spans="1:15" x14ac:dyDescent="0.25">
      <c r="A56" s="134">
        <v>23</v>
      </c>
      <c r="B56" s="135"/>
      <c r="C56" s="138" t="s">
        <v>453</v>
      </c>
      <c r="D56" s="165">
        <v>0</v>
      </c>
      <c r="E56" s="165">
        <v>0</v>
      </c>
      <c r="F56" s="165">
        <v>0</v>
      </c>
      <c r="G56" s="164">
        <f>SUM(D56:F56)</f>
        <v>0</v>
      </c>
      <c r="H56" s="158"/>
      <c r="I56" s="158"/>
      <c r="J56" s="158"/>
      <c r="K56" s="158"/>
      <c r="L56" s="114"/>
      <c r="M56" s="114"/>
      <c r="N56" s="114"/>
      <c r="O56" s="114"/>
    </row>
    <row r="57" spans="1:15" x14ac:dyDescent="0.25">
      <c r="A57" s="137">
        <v>24</v>
      </c>
      <c r="B57" s="137"/>
      <c r="C57" s="141" t="s">
        <v>454</v>
      </c>
      <c r="D57" s="196"/>
      <c r="E57" s="196"/>
      <c r="F57" s="196"/>
      <c r="G57" s="164">
        <f>SUM(D57:F57)</f>
        <v>0</v>
      </c>
      <c r="H57" s="158"/>
      <c r="I57" s="158"/>
      <c r="J57" s="158"/>
      <c r="K57" s="158"/>
      <c r="L57" s="114"/>
      <c r="M57" s="114"/>
      <c r="N57" s="114"/>
      <c r="O57" s="114"/>
    </row>
    <row r="58" spans="1:15" x14ac:dyDescent="0.25">
      <c r="A58" s="134">
        <v>25</v>
      </c>
      <c r="B58" s="135"/>
      <c r="C58" s="138" t="s">
        <v>455</v>
      </c>
      <c r="D58" s="194">
        <v>0</v>
      </c>
      <c r="E58" s="194" t="e">
        <f>'[1]Városi Óvoda'!D62+[1]VIMSZ!D62+[1]VKSZK!D62+[1]Szoc.Szolg.!D62+'[1]Gyermekjóléti Kp.'!D62+[1]Önkorm.!D62+[1]Bölcsőde!D62+[1]Regenbogen!D62</f>
        <v>#REF!</v>
      </c>
      <c r="F58" s="194" t="e">
        <f>'[1]Városi Óvoda'!E62+[1]VIMSZ!E62+[1]VKSZK!E62+[1]Szoc.Szolg.!E62+'[1]Gyermekjóléti Kp.'!E62+[1]Önkorm.!E62+[1]Bölcsőde!E62+[1]Regenbogen!E62</f>
        <v>#REF!</v>
      </c>
      <c r="G58" s="164">
        <v>0</v>
      </c>
      <c r="H58" s="158"/>
      <c r="I58" s="158"/>
      <c r="J58" s="158"/>
      <c r="K58" s="158"/>
      <c r="L58" s="114"/>
      <c r="M58" s="114"/>
      <c r="N58" s="114"/>
      <c r="O58" s="114"/>
    </row>
    <row r="59" spans="1:15" x14ac:dyDescent="0.25">
      <c r="A59" s="137">
        <v>26</v>
      </c>
      <c r="B59" s="137"/>
      <c r="C59" s="138" t="s">
        <v>456</v>
      </c>
      <c r="D59" s="194">
        <v>0</v>
      </c>
      <c r="E59" s="194" t="e">
        <f>'[1]Városi Óvoda'!D63+[1]VIMSZ!D63+[1]VKSZK!D63+[1]Szoc.Szolg.!D63+'[1]Gyermekjóléti Kp.'!D63+[1]Önkorm.!D63+[1]Bölcsőde!D63+[1]Regenbogen!D63</f>
        <v>#REF!</v>
      </c>
      <c r="F59" s="194" t="e">
        <f>'[1]Városi Óvoda'!E63+[1]VIMSZ!E63+[1]VKSZK!E63+[1]Szoc.Szolg.!E63+'[1]Gyermekjóléti Kp.'!E63+[1]Önkorm.!E63+[1]Bölcsőde!E63+[1]Regenbogen!E63</f>
        <v>#REF!</v>
      </c>
      <c r="G59" s="164">
        <v>0</v>
      </c>
      <c r="H59" s="158"/>
      <c r="I59" s="158"/>
      <c r="J59" s="158"/>
      <c r="K59" s="158"/>
      <c r="L59" s="114"/>
      <c r="M59" s="114"/>
      <c r="N59" s="114"/>
      <c r="O59" s="114"/>
    </row>
    <row r="60" spans="1:15" x14ac:dyDescent="0.25">
      <c r="A60" s="134">
        <v>27</v>
      </c>
      <c r="B60" s="135"/>
      <c r="C60" s="141" t="s">
        <v>457</v>
      </c>
      <c r="D60" s="194"/>
      <c r="E60" s="194" t="e">
        <f>'[1]Városi Óvoda'!D64+[1]VIMSZ!D64+[1]VKSZK!D64+[1]Szoc.Szolg.!D64+'[1]Gyermekjóléti Kp.'!D64+[1]Önkorm.!D64+[1]Bölcsőde!D64+[1]Regenbogen!D64</f>
        <v>#REF!</v>
      </c>
      <c r="F60" s="194" t="e">
        <f>'[1]Városi Óvoda'!E64+[1]VIMSZ!E64+[1]VKSZK!E64+[1]Szoc.Szolg.!E64+'[1]Gyermekjóléti Kp.'!E64+[1]Önkorm.!E64+[1]Bölcsőde!E64+[1]Regenbogen!E64</f>
        <v>#REF!</v>
      </c>
      <c r="G60" s="164">
        <f>SUM(G61:G64)</f>
        <v>11897839</v>
      </c>
      <c r="H60" s="158"/>
      <c r="I60" s="158"/>
      <c r="J60" s="158"/>
      <c r="K60" s="158"/>
      <c r="L60" s="114"/>
      <c r="M60" s="114"/>
      <c r="N60" s="114"/>
      <c r="O60" s="114"/>
    </row>
    <row r="61" spans="1:15" x14ac:dyDescent="0.25">
      <c r="A61" s="137">
        <v>28</v>
      </c>
      <c r="B61" s="137"/>
      <c r="C61" s="138" t="s">
        <v>458</v>
      </c>
      <c r="D61" s="194">
        <v>0</v>
      </c>
      <c r="E61" s="194" t="e">
        <f>'[1]Városi Óvoda'!D65+[1]VIMSZ!D65+[1]VKSZK!D65+[1]Szoc.Szolg.!D65+'[1]Gyermekjóléti Kp.'!D65+[1]Önkorm.!D65+[1]Bölcsőde!D65+[1]Regenbogen!D65</f>
        <v>#REF!</v>
      </c>
      <c r="F61" s="194" t="e">
        <f>'[1]Városi Óvoda'!E65+[1]VIMSZ!E65+[1]VKSZK!E65+[1]Szoc.Szolg.!E65+'[1]Gyermekjóléti Kp.'!E65+[1]Önkorm.!E65+[1]Bölcsőde!E65+[1]Regenbogen!E65</f>
        <v>#REF!</v>
      </c>
      <c r="G61" s="164">
        <v>0</v>
      </c>
      <c r="H61" s="158"/>
      <c r="I61" s="158"/>
      <c r="J61" s="158"/>
      <c r="K61" s="158"/>
      <c r="L61" s="114"/>
      <c r="M61" s="114"/>
      <c r="N61" s="114"/>
      <c r="O61" s="114"/>
    </row>
    <row r="62" spans="1:15" x14ac:dyDescent="0.25">
      <c r="A62" s="134">
        <v>29</v>
      </c>
      <c r="B62" s="135"/>
      <c r="C62" s="138" t="s">
        <v>459</v>
      </c>
      <c r="D62" s="194">
        <v>12770</v>
      </c>
      <c r="E62" s="194" t="e">
        <f>'[1]Városi Óvoda'!D66+[1]VIMSZ!D66+[1]VKSZK!D66+[1]Szoc.Szolg.!D66+'[1]Gyermekjóléti Kp.'!D66+[1]Önkorm.!D66+[1]Bölcsőde!D66+[1]Regenbogen!D66</f>
        <v>#REF!</v>
      </c>
      <c r="F62" s="194" t="e">
        <f>'[1]Városi Óvoda'!E66+[1]VIMSZ!E66+[1]VKSZK!E66+[1]Szoc.Szolg.!E66+'[1]Gyermekjóléti Kp.'!E66+[1]Önkorm.!E66+[1]Bölcsőde!E66+[1]Regenbogen!E66</f>
        <v>#REF!</v>
      </c>
      <c r="G62" s="164">
        <f>+D62</f>
        <v>12770</v>
      </c>
      <c r="H62" s="158"/>
      <c r="I62" s="158"/>
      <c r="J62" s="158"/>
      <c r="K62" s="158"/>
      <c r="L62" s="114"/>
      <c r="M62" s="114"/>
      <c r="N62" s="114"/>
      <c r="O62" s="114"/>
    </row>
    <row r="63" spans="1:15" x14ac:dyDescent="0.25">
      <c r="A63" s="137">
        <v>30</v>
      </c>
      <c r="B63" s="137"/>
      <c r="C63" s="138" t="s">
        <v>460</v>
      </c>
      <c r="D63" s="194">
        <v>11885069</v>
      </c>
      <c r="E63" s="194" t="e">
        <f>'[1]Városi Óvoda'!D67+[1]VIMSZ!D67+[1]VKSZK!D67+[1]Szoc.Szolg.!D67+'[1]Gyermekjóléti Kp.'!D67+[1]Önkorm.!D67+[1]Bölcsőde!D67+[1]Regenbogen!D67</f>
        <v>#REF!</v>
      </c>
      <c r="F63" s="194" t="e">
        <f>'[1]Városi Óvoda'!E67+[1]VIMSZ!E67+[1]VKSZK!E67+[1]Szoc.Szolg.!E67+'[1]Gyermekjóléti Kp.'!E67+[1]Önkorm.!E67+[1]Bölcsőde!E67+[1]Regenbogen!E67</f>
        <v>#REF!</v>
      </c>
      <c r="G63" s="164">
        <f>+D63</f>
        <v>11885069</v>
      </c>
      <c r="H63" s="158"/>
      <c r="I63" s="158"/>
      <c r="J63" s="158"/>
      <c r="K63" s="158"/>
      <c r="L63" s="114"/>
      <c r="M63" s="114"/>
      <c r="N63" s="114"/>
      <c r="O63" s="114"/>
    </row>
    <row r="64" spans="1:15" x14ac:dyDescent="0.25">
      <c r="A64" s="134">
        <v>31</v>
      </c>
      <c r="B64" s="135"/>
      <c r="C64" s="142" t="s">
        <v>461</v>
      </c>
      <c r="D64" s="195">
        <v>0</v>
      </c>
      <c r="E64" s="195" t="e">
        <f>'[1]Városi Óvoda'!D68+[1]VIMSZ!D68+[1]VKSZK!D68+[1]Szoc.Szolg.!D68+'[1]Gyermekjóléti Kp.'!D68+[1]Önkorm.!D68+[1]Bölcsőde!D68+[1]Regenbogen!D68</f>
        <v>#REF!</v>
      </c>
      <c r="F64" s="195" t="e">
        <f>'[1]Városi Óvoda'!E68+[1]VIMSZ!E68+[1]VKSZK!E68+[1]Szoc.Szolg.!E68+'[1]Gyermekjóléti Kp.'!E68+[1]Önkorm.!E68+[1]Bölcsőde!E68+[1]Regenbogen!E68</f>
        <v>#REF!</v>
      </c>
      <c r="G64" s="166">
        <v>0</v>
      </c>
      <c r="H64" s="158"/>
      <c r="I64" s="158"/>
      <c r="J64" s="158"/>
      <c r="K64" s="158"/>
      <c r="L64" s="114"/>
      <c r="M64" s="114"/>
      <c r="N64" s="114"/>
      <c r="O64" s="114"/>
    </row>
    <row r="65" spans="1:15" x14ac:dyDescent="0.25">
      <c r="A65" s="137">
        <v>32</v>
      </c>
      <c r="B65" s="135"/>
      <c r="C65" s="143" t="s">
        <v>462</v>
      </c>
      <c r="D65" s="167">
        <v>0</v>
      </c>
      <c r="E65" s="167">
        <f>+E66</f>
        <v>23562669</v>
      </c>
      <c r="F65" s="167">
        <f>+F66</f>
        <v>0</v>
      </c>
      <c r="G65" s="167">
        <f>SUM(D65:F65)</f>
        <v>23562669</v>
      </c>
      <c r="H65" s="158"/>
      <c r="I65" s="158"/>
      <c r="J65" s="158"/>
      <c r="K65" s="158"/>
      <c r="L65" s="114"/>
      <c r="M65" s="114"/>
      <c r="N65" s="114"/>
      <c r="O65" s="114"/>
    </row>
    <row r="66" spans="1:15" ht="31.5" x14ac:dyDescent="0.25">
      <c r="A66" s="134">
        <v>33</v>
      </c>
      <c r="B66" s="137"/>
      <c r="C66" s="144" t="s">
        <v>463</v>
      </c>
      <c r="D66" s="168">
        <v>0</v>
      </c>
      <c r="E66" s="168">
        <v>23562669</v>
      </c>
      <c r="F66" s="168">
        <v>0</v>
      </c>
      <c r="G66" s="168">
        <f>SUM(D66:F66)</f>
        <v>23562669</v>
      </c>
      <c r="H66" s="158"/>
      <c r="I66" s="158"/>
      <c r="J66" s="158"/>
      <c r="K66" s="158"/>
      <c r="L66" s="114"/>
      <c r="M66" s="114"/>
      <c r="N66" s="114"/>
      <c r="O66" s="114"/>
    </row>
    <row r="67" spans="1:15" x14ac:dyDescent="0.25">
      <c r="A67" s="145"/>
      <c r="B67" s="146"/>
      <c r="C67" s="120"/>
      <c r="D67" s="120"/>
      <c r="E67" s="120"/>
      <c r="F67" s="120"/>
      <c r="G67" s="120"/>
      <c r="H67" s="158"/>
      <c r="I67" s="158"/>
      <c r="J67" s="158"/>
      <c r="K67" s="158"/>
      <c r="L67" s="114"/>
      <c r="M67" s="114"/>
      <c r="N67" s="114"/>
      <c r="O67" s="114"/>
    </row>
    <row r="68" spans="1:15" x14ac:dyDescent="0.25">
      <c r="A68" s="145"/>
      <c r="B68" s="146"/>
      <c r="C68" s="120"/>
      <c r="D68" s="120"/>
      <c r="E68" s="120"/>
      <c r="F68" s="120"/>
      <c r="G68" s="120"/>
      <c r="H68" s="158"/>
      <c r="I68" s="158"/>
      <c r="J68" s="158"/>
      <c r="K68" s="158"/>
      <c r="L68" s="114"/>
      <c r="M68" s="114"/>
      <c r="N68" s="114"/>
      <c r="O68" s="114"/>
    </row>
    <row r="69" spans="1:15" x14ac:dyDescent="0.25">
      <c r="A69" s="145"/>
      <c r="B69" s="146"/>
      <c r="C69" s="120"/>
      <c r="D69" s="120"/>
      <c r="E69" s="120"/>
      <c r="F69" s="120"/>
      <c r="G69" s="120"/>
      <c r="H69" s="158"/>
      <c r="I69" s="158"/>
      <c r="J69" s="158"/>
      <c r="K69" s="158"/>
      <c r="L69" s="114"/>
      <c r="M69" s="114"/>
      <c r="N69" s="114"/>
      <c r="O69" s="114"/>
    </row>
    <row r="70" spans="1:15" x14ac:dyDescent="0.25">
      <c r="A70" s="145"/>
      <c r="B70" s="146"/>
      <c r="C70" s="120"/>
      <c r="D70" s="120"/>
      <c r="E70" s="120"/>
      <c r="F70" s="120"/>
      <c r="G70" s="120"/>
      <c r="H70" s="158"/>
      <c r="I70" s="158"/>
      <c r="J70" s="158"/>
      <c r="K70" s="158"/>
      <c r="L70" s="114"/>
      <c r="M70" s="114"/>
      <c r="N70" s="114"/>
      <c r="O70" s="114"/>
    </row>
    <row r="71" spans="1:15" x14ac:dyDescent="0.25">
      <c r="A71" s="147"/>
      <c r="B71" s="148"/>
      <c r="C71" s="149"/>
      <c r="D71" s="149"/>
      <c r="E71" s="149"/>
      <c r="F71" s="149"/>
      <c r="G71" s="149"/>
      <c r="H71" s="158"/>
      <c r="I71" s="158"/>
      <c r="J71" s="158"/>
      <c r="K71" s="158"/>
      <c r="L71" s="114"/>
      <c r="M71" s="114"/>
      <c r="N71" s="114"/>
      <c r="O71" s="114"/>
    </row>
    <row r="72" spans="1:15" x14ac:dyDescent="0.25">
      <c r="A72" s="147"/>
      <c r="B72" s="148"/>
      <c r="C72" s="149"/>
      <c r="D72" s="149"/>
      <c r="E72" s="149"/>
      <c r="F72" s="149"/>
      <c r="G72" s="149"/>
      <c r="H72" s="158"/>
      <c r="I72" s="158"/>
      <c r="J72" s="158"/>
      <c r="K72" s="158"/>
      <c r="L72" s="114"/>
      <c r="M72" s="114"/>
      <c r="N72" s="114"/>
      <c r="O72" s="114"/>
    </row>
    <row r="73" spans="1:15" x14ac:dyDescent="0.25">
      <c r="A73" s="147"/>
      <c r="B73" s="148"/>
      <c r="C73" s="149"/>
      <c r="D73" s="149"/>
      <c r="E73" s="149"/>
      <c r="F73" s="149"/>
      <c r="G73" s="149"/>
      <c r="H73" s="158"/>
      <c r="I73" s="158"/>
      <c r="J73" s="158"/>
      <c r="K73" s="158"/>
      <c r="L73" s="114"/>
      <c r="M73" s="114"/>
      <c r="N73" s="114"/>
      <c r="O73" s="114"/>
    </row>
    <row r="74" spans="1:15" x14ac:dyDescent="0.25">
      <c r="A74" s="145"/>
      <c r="B74" s="146"/>
      <c r="C74" s="120"/>
      <c r="D74" s="120"/>
      <c r="E74" s="120"/>
      <c r="F74" s="120"/>
      <c r="G74" s="120"/>
      <c r="H74" s="158"/>
      <c r="I74" s="158"/>
      <c r="J74" s="158"/>
      <c r="K74" s="158"/>
      <c r="L74" s="114"/>
      <c r="M74" s="114"/>
      <c r="N74" s="114"/>
      <c r="O74" s="114"/>
    </row>
    <row r="75" spans="1:15" x14ac:dyDescent="0.25">
      <c r="A75" s="145"/>
      <c r="B75" s="146"/>
      <c r="C75" s="120"/>
      <c r="D75" s="120"/>
      <c r="E75" s="120"/>
      <c r="F75" s="120"/>
      <c r="G75" s="120"/>
      <c r="H75" s="158"/>
      <c r="I75" s="158"/>
      <c r="J75" s="158"/>
      <c r="K75" s="158"/>
      <c r="L75" s="114"/>
      <c r="M75" s="114"/>
      <c r="N75" s="114"/>
      <c r="O75" s="114"/>
    </row>
    <row r="76" spans="1:15" x14ac:dyDescent="0.25">
      <c r="A76" s="147"/>
      <c r="B76" s="148"/>
      <c r="C76" s="149"/>
      <c r="D76" s="149"/>
      <c r="E76" s="149"/>
      <c r="F76" s="149"/>
      <c r="G76" s="149"/>
      <c r="H76" s="158"/>
      <c r="I76" s="158"/>
      <c r="J76" s="158"/>
      <c r="K76" s="158"/>
      <c r="L76" s="114"/>
      <c r="M76" s="114"/>
      <c r="N76" s="114"/>
      <c r="O76" s="114"/>
    </row>
    <row r="77" spans="1:15" x14ac:dyDescent="0.25">
      <c r="A77" s="147"/>
      <c r="B77" s="148"/>
      <c r="C77" s="149"/>
      <c r="D77" s="149"/>
      <c r="E77" s="149"/>
      <c r="F77" s="149"/>
      <c r="G77" s="149"/>
      <c r="H77" s="158"/>
      <c r="I77" s="158"/>
      <c r="J77" s="158"/>
      <c r="K77" s="158"/>
      <c r="L77" s="114"/>
      <c r="M77" s="114"/>
      <c r="N77" s="114"/>
      <c r="O77" s="114"/>
    </row>
    <row r="78" spans="1:15" x14ac:dyDescent="0.25">
      <c r="A78" s="145"/>
      <c r="B78" s="146"/>
      <c r="C78" s="120"/>
      <c r="D78" s="120"/>
      <c r="E78" s="120"/>
      <c r="F78" s="120"/>
      <c r="G78" s="120"/>
      <c r="H78" s="158"/>
      <c r="I78" s="158"/>
      <c r="J78" s="158"/>
      <c r="K78" s="158"/>
      <c r="L78" s="114"/>
      <c r="M78" s="114"/>
      <c r="N78" s="114"/>
      <c r="O78" s="114"/>
    </row>
    <row r="79" spans="1:15" x14ac:dyDescent="0.25">
      <c r="A79" s="145"/>
      <c r="B79" s="146"/>
      <c r="C79" s="120"/>
      <c r="D79" s="120"/>
      <c r="E79" s="120"/>
      <c r="F79" s="120"/>
      <c r="G79" s="120"/>
      <c r="H79" s="158"/>
      <c r="I79" s="158"/>
      <c r="J79" s="158"/>
      <c r="K79" s="158"/>
      <c r="L79" s="114"/>
      <c r="M79" s="114"/>
      <c r="N79" s="114"/>
      <c r="O79" s="114"/>
    </row>
    <row r="80" spans="1:15" x14ac:dyDescent="0.25">
      <c r="A80" s="145"/>
      <c r="B80" s="146"/>
      <c r="C80" s="149"/>
      <c r="D80" s="149"/>
      <c r="E80" s="149"/>
      <c r="F80" s="149"/>
      <c r="G80" s="149"/>
      <c r="H80" s="158"/>
      <c r="I80" s="158"/>
      <c r="J80" s="158"/>
      <c r="K80" s="158"/>
      <c r="L80" s="114"/>
      <c r="M80" s="114"/>
      <c r="N80" s="114"/>
      <c r="O80" s="114"/>
    </row>
    <row r="81" spans="1:15" x14ac:dyDescent="0.25">
      <c r="A81" s="147"/>
      <c r="B81" s="148"/>
      <c r="C81" s="149"/>
      <c r="D81" s="149"/>
      <c r="E81" s="149"/>
      <c r="F81" s="149"/>
      <c r="G81" s="149"/>
      <c r="H81" s="158"/>
      <c r="I81" s="158"/>
      <c r="J81" s="158"/>
      <c r="K81" s="158"/>
      <c r="L81" s="114"/>
      <c r="M81" s="114"/>
      <c r="N81" s="114"/>
      <c r="O81" s="114"/>
    </row>
    <row r="82" spans="1:15" x14ac:dyDescent="0.25">
      <c r="A82" s="147"/>
      <c r="B82" s="148"/>
      <c r="C82" s="149"/>
      <c r="D82" s="149"/>
      <c r="E82" s="149"/>
      <c r="F82" s="149"/>
      <c r="G82" s="149"/>
      <c r="H82" s="158"/>
      <c r="I82" s="158"/>
      <c r="J82" s="158"/>
      <c r="K82" s="158"/>
      <c r="L82" s="114"/>
      <c r="M82" s="114"/>
      <c r="N82" s="114"/>
      <c r="O82" s="114"/>
    </row>
    <row r="83" spans="1:15" x14ac:dyDescent="0.25">
      <c r="A83" s="145"/>
      <c r="B83" s="146"/>
      <c r="C83" s="120"/>
      <c r="D83" s="120"/>
      <c r="E83" s="120"/>
      <c r="F83" s="120"/>
      <c r="G83" s="120"/>
      <c r="H83" s="158"/>
      <c r="I83" s="158"/>
      <c r="J83" s="158"/>
      <c r="K83" s="158"/>
      <c r="L83" s="114"/>
      <c r="M83" s="114"/>
      <c r="N83" s="114"/>
      <c r="O83" s="114"/>
    </row>
  </sheetData>
  <mergeCells count="29">
    <mergeCell ref="D40:F40"/>
    <mergeCell ref="D41:F41"/>
    <mergeCell ref="D42:F42"/>
    <mergeCell ref="D48:F48"/>
    <mergeCell ref="D50:F50"/>
    <mergeCell ref="A1:J1"/>
    <mergeCell ref="A2:J2"/>
    <mergeCell ref="A3:A6"/>
    <mergeCell ref="B3:C5"/>
    <mergeCell ref="D3:K3"/>
    <mergeCell ref="D4:G4"/>
    <mergeCell ref="H4:K4"/>
    <mergeCell ref="B6:C6"/>
    <mergeCell ref="D64:F64"/>
    <mergeCell ref="D53:F53"/>
    <mergeCell ref="D54:F54"/>
    <mergeCell ref="D55:F55"/>
    <mergeCell ref="D57:F57"/>
    <mergeCell ref="B28:C28"/>
    <mergeCell ref="A32:B33"/>
    <mergeCell ref="D34:G34"/>
    <mergeCell ref="D35:F35"/>
    <mergeCell ref="D59:F59"/>
    <mergeCell ref="D58:F58"/>
    <mergeCell ref="D52:F52"/>
    <mergeCell ref="D60:F60"/>
    <mergeCell ref="D61:F61"/>
    <mergeCell ref="D62:F62"/>
    <mergeCell ref="D63:F63"/>
  </mergeCells>
  <printOptions horizontalCentered="1"/>
  <pageMargins left="0.51181102362204722" right="0.51181102362204722" top="0.35433070866141736" bottom="0.47244094488188981" header="0.31496062992125984" footer="0.31496062992125984"/>
  <pageSetup paperSize="9" scale="67" fitToHeight="0" orientation="landscape" r:id="rId1"/>
  <headerFooter>
    <oddHeader>&amp;R6. melléklet a 6/2021. (V.28.) önkormányzati rendelethez</oddHeader>
  </headerFooter>
  <rowBreaks count="1" manualBreakCount="1">
    <brk id="3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view="pageLayout" zoomScaleNormal="100" workbookViewId="0">
      <selection activeCell="B12" sqref="B12"/>
    </sheetView>
  </sheetViews>
  <sheetFormatPr defaultColWidth="8.83203125" defaultRowHeight="15.75" x14ac:dyDescent="0.25"/>
  <cols>
    <col min="1" max="1" width="11.5" style="66" customWidth="1"/>
    <col min="2" max="2" width="58.6640625" style="3" customWidth="1"/>
    <col min="3" max="3" width="33.83203125" style="3" customWidth="1"/>
    <col min="4" max="4" width="15.83203125" style="3" customWidth="1"/>
    <col min="5" max="16384" width="8.83203125" style="3"/>
  </cols>
  <sheetData>
    <row r="1" spans="1:5" x14ac:dyDescent="0.25">
      <c r="A1" s="178" t="s">
        <v>336</v>
      </c>
      <c r="B1" s="178"/>
      <c r="C1" s="178"/>
      <c r="D1" s="14"/>
      <c r="E1" s="14"/>
    </row>
    <row r="2" spans="1:5" ht="33.75" customHeight="1" x14ac:dyDescent="0.25">
      <c r="A2" s="219" t="s">
        <v>292</v>
      </c>
      <c r="B2" s="219"/>
      <c r="C2" s="219"/>
      <c r="D2" s="14"/>
      <c r="E2" s="14"/>
    </row>
    <row r="3" spans="1:5" s="40" customFormat="1" x14ac:dyDescent="0.25">
      <c r="A3" s="172"/>
      <c r="B3" s="41"/>
      <c r="C3" s="42" t="s">
        <v>262</v>
      </c>
    </row>
    <row r="4" spans="1:5" s="43" customFormat="1" x14ac:dyDescent="0.25">
      <c r="A4" s="216" t="s">
        <v>2</v>
      </c>
      <c r="B4" s="217"/>
      <c r="C4" s="218"/>
    </row>
    <row r="5" spans="1:5" s="43" customFormat="1" x14ac:dyDescent="0.25">
      <c r="A5" s="173" t="s">
        <v>14</v>
      </c>
      <c r="B5" s="44" t="s">
        <v>144</v>
      </c>
      <c r="C5" s="44" t="s">
        <v>7</v>
      </c>
    </row>
    <row r="6" spans="1:5" s="40" customFormat="1" ht="47.25" x14ac:dyDescent="0.25">
      <c r="A6" s="174"/>
      <c r="B6" s="46" t="s">
        <v>2</v>
      </c>
      <c r="C6" s="46" t="s">
        <v>254</v>
      </c>
    </row>
    <row r="7" spans="1:5" s="40" customFormat="1" x14ac:dyDescent="0.25">
      <c r="A7" s="174">
        <v>1</v>
      </c>
      <c r="B7" s="47" t="s">
        <v>255</v>
      </c>
      <c r="C7" s="48">
        <v>290000</v>
      </c>
    </row>
    <row r="8" spans="1:5" s="40" customFormat="1" x14ac:dyDescent="0.25">
      <c r="A8" s="174">
        <v>2</v>
      </c>
      <c r="B8" s="47" t="s">
        <v>266</v>
      </c>
      <c r="C8" s="48">
        <v>0</v>
      </c>
    </row>
    <row r="9" spans="1:5" s="40" customFormat="1" x14ac:dyDescent="0.25">
      <c r="A9" s="174">
        <v>3</v>
      </c>
      <c r="B9" s="47" t="s">
        <v>267</v>
      </c>
      <c r="C9" s="48">
        <v>0</v>
      </c>
    </row>
    <row r="10" spans="1:5" s="40" customFormat="1" x14ac:dyDescent="0.25">
      <c r="A10" s="174">
        <v>4</v>
      </c>
      <c r="B10" s="47" t="s">
        <v>256</v>
      </c>
      <c r="C10" s="48">
        <v>290000</v>
      </c>
    </row>
    <row r="11" spans="1:5" s="40" customFormat="1" ht="31.5" x14ac:dyDescent="0.25">
      <c r="A11" s="174">
        <v>5</v>
      </c>
      <c r="B11" s="49" t="s">
        <v>257</v>
      </c>
      <c r="C11" s="50">
        <v>1</v>
      </c>
    </row>
    <row r="12" spans="1:5" s="40" customFormat="1" ht="31.5" x14ac:dyDescent="0.25">
      <c r="A12" s="174">
        <v>6</v>
      </c>
      <c r="B12" s="49" t="s">
        <v>258</v>
      </c>
      <c r="C12" s="50">
        <v>1</v>
      </c>
    </row>
    <row r="13" spans="1:5" s="40" customFormat="1" ht="47.25" x14ac:dyDescent="0.25">
      <c r="A13" s="174">
        <v>7</v>
      </c>
      <c r="B13" s="49" t="s">
        <v>259</v>
      </c>
      <c r="C13" s="50">
        <v>9998000</v>
      </c>
    </row>
  </sheetData>
  <mergeCells count="3">
    <mergeCell ref="A4:C4"/>
    <mergeCell ref="A1:C1"/>
    <mergeCell ref="A2:C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&amp;R7. melléklet a 6/2021. (V.28.) önkormányzati rendelethez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view="pageLayout" zoomScaleNormal="100" workbookViewId="0">
      <selection activeCell="E7" sqref="E7"/>
    </sheetView>
  </sheetViews>
  <sheetFormatPr defaultColWidth="22.1640625" defaultRowHeight="15.75" x14ac:dyDescent="0.2"/>
  <cols>
    <col min="1" max="1" width="8" style="29" customWidth="1"/>
    <col min="2" max="2" width="42" style="28" customWidth="1"/>
    <col min="3" max="3" width="18.33203125" style="28" customWidth="1"/>
    <col min="4" max="4" width="47.1640625" style="28" customWidth="1"/>
    <col min="5" max="5" width="19.1640625" style="28" customWidth="1"/>
    <col min="6" max="16384" width="22.1640625" style="28"/>
  </cols>
  <sheetData>
    <row r="1" spans="1:5" x14ac:dyDescent="0.25">
      <c r="A1" s="178" t="s">
        <v>336</v>
      </c>
      <c r="B1" s="178"/>
      <c r="C1" s="178"/>
      <c r="D1" s="178"/>
      <c r="E1" s="178"/>
    </row>
    <row r="2" spans="1:5" x14ac:dyDescent="0.25">
      <c r="A2" s="178" t="s">
        <v>371</v>
      </c>
      <c r="B2" s="178"/>
      <c r="C2" s="178"/>
      <c r="D2" s="178"/>
      <c r="E2" s="178"/>
    </row>
    <row r="3" spans="1:5" x14ac:dyDescent="0.2">
      <c r="E3" s="30" t="s">
        <v>262</v>
      </c>
    </row>
    <row r="4" spans="1:5" s="32" customFormat="1" x14ac:dyDescent="0.2">
      <c r="A4" s="95" t="s">
        <v>14</v>
      </c>
      <c r="B4" s="95" t="s">
        <v>6</v>
      </c>
      <c r="C4" s="95" t="s">
        <v>18</v>
      </c>
      <c r="D4" s="31" t="s">
        <v>346</v>
      </c>
      <c r="E4" s="31" t="s">
        <v>16</v>
      </c>
    </row>
    <row r="5" spans="1:5" x14ac:dyDescent="0.2">
      <c r="A5" s="33">
        <v>1</v>
      </c>
      <c r="B5" s="220" t="s">
        <v>19</v>
      </c>
      <c r="C5" s="220"/>
      <c r="D5" s="220"/>
      <c r="E5" s="220"/>
    </row>
    <row r="6" spans="1:5" s="35" customFormat="1" x14ac:dyDescent="0.2">
      <c r="A6" s="33">
        <v>2</v>
      </c>
      <c r="B6" s="34" t="s">
        <v>2</v>
      </c>
      <c r="C6" s="34" t="s">
        <v>20</v>
      </c>
      <c r="D6" s="34" t="s">
        <v>2</v>
      </c>
      <c r="E6" s="34" t="s">
        <v>20</v>
      </c>
    </row>
    <row r="7" spans="1:5" ht="31.5" x14ac:dyDescent="0.2">
      <c r="A7" s="33">
        <v>3</v>
      </c>
      <c r="B7" s="36" t="s">
        <v>40</v>
      </c>
      <c r="C7" s="37">
        <f>+'1'!E14</f>
        <v>11165620</v>
      </c>
      <c r="D7" s="36" t="s">
        <v>3</v>
      </c>
      <c r="E7" s="37">
        <f>+'2'!E24</f>
        <v>4530661</v>
      </c>
    </row>
    <row r="8" spans="1:5" ht="31.5" x14ac:dyDescent="0.2">
      <c r="A8" s="33">
        <v>4</v>
      </c>
      <c r="B8" s="36" t="s">
        <v>43</v>
      </c>
      <c r="C8" s="37">
        <f>+'1'!E19+'1'!E17</f>
        <v>1077065</v>
      </c>
      <c r="D8" s="36" t="s">
        <v>124</v>
      </c>
      <c r="E8" s="37">
        <f>+'2'!E25</f>
        <v>642833</v>
      </c>
    </row>
    <row r="9" spans="1:5" ht="47.25" x14ac:dyDescent="0.2">
      <c r="A9" s="33">
        <v>5</v>
      </c>
      <c r="B9" s="36" t="s">
        <v>287</v>
      </c>
      <c r="C9" s="37">
        <f>+'1'!E32+'1'!E36</f>
        <v>460050</v>
      </c>
      <c r="D9" s="36" t="s">
        <v>84</v>
      </c>
      <c r="E9" s="37">
        <f>+'2'!E50</f>
        <v>4778729</v>
      </c>
    </row>
    <row r="10" spans="1:5" x14ac:dyDescent="0.2">
      <c r="A10" s="33">
        <v>6</v>
      </c>
      <c r="B10" s="36" t="s">
        <v>121</v>
      </c>
      <c r="C10" s="37">
        <f>+'1'!E39</f>
        <v>41532</v>
      </c>
      <c r="D10" s="36" t="s">
        <v>123</v>
      </c>
      <c r="E10" s="37">
        <f>+'2'!E63</f>
        <v>1379000</v>
      </c>
    </row>
    <row r="11" spans="1:5" ht="31.5" x14ac:dyDescent="0.2">
      <c r="A11" s="33">
        <v>7</v>
      </c>
      <c r="B11" s="36" t="s">
        <v>129</v>
      </c>
      <c r="C11" s="37">
        <f>+'1'!E56</f>
        <v>3630514</v>
      </c>
      <c r="D11" s="36" t="s">
        <v>92</v>
      </c>
      <c r="E11" s="37">
        <f>+'2'!E72+'2'!E70</f>
        <v>3339716</v>
      </c>
    </row>
    <row r="12" spans="1:5" ht="31.5" x14ac:dyDescent="0.2">
      <c r="A12" s="33">
        <v>8</v>
      </c>
      <c r="B12" s="36" t="s">
        <v>59</v>
      </c>
      <c r="C12" s="37">
        <f>+'1'!E68</f>
        <v>0</v>
      </c>
      <c r="D12" s="36" t="s">
        <v>96</v>
      </c>
      <c r="E12" s="37">
        <f>+'2'!E78</f>
        <v>108865</v>
      </c>
    </row>
    <row r="13" spans="1:5" x14ac:dyDescent="0.2">
      <c r="A13" s="33">
        <v>9</v>
      </c>
      <c r="B13" s="36" t="s">
        <v>67</v>
      </c>
      <c r="C13" s="37">
        <f>+'1'!E105-C22</f>
        <v>13794434</v>
      </c>
      <c r="D13" s="36" t="s">
        <v>97</v>
      </c>
      <c r="E13" s="37">
        <f>+'2'!E65</f>
        <v>15421</v>
      </c>
    </row>
    <row r="14" spans="1:5" x14ac:dyDescent="0.2">
      <c r="A14" s="33">
        <v>10</v>
      </c>
      <c r="B14" s="37" t="s">
        <v>288</v>
      </c>
      <c r="C14" s="37">
        <f>SUM(C7:C13)</f>
        <v>30169215</v>
      </c>
      <c r="D14" s="36" t="s">
        <v>117</v>
      </c>
      <c r="E14" s="37">
        <f>+'2'!E117</f>
        <v>830859</v>
      </c>
    </row>
    <row r="15" spans="1:5" x14ac:dyDescent="0.2">
      <c r="A15" s="33">
        <v>11</v>
      </c>
      <c r="B15" s="221"/>
      <c r="C15" s="222"/>
      <c r="D15" s="37" t="s">
        <v>289</v>
      </c>
      <c r="E15" s="37">
        <f>SUM(E7:E14)</f>
        <v>15626084</v>
      </c>
    </row>
    <row r="16" spans="1:5" x14ac:dyDescent="0.2">
      <c r="A16" s="33">
        <v>12</v>
      </c>
      <c r="B16" s="223"/>
      <c r="C16" s="224"/>
      <c r="D16" s="37" t="s">
        <v>22</v>
      </c>
      <c r="E16" s="37">
        <f>C14-E15</f>
        <v>14543131</v>
      </c>
    </row>
    <row r="17" spans="1:5" x14ac:dyDescent="0.2">
      <c r="A17" s="33">
        <v>13</v>
      </c>
      <c r="B17" s="220" t="s">
        <v>23</v>
      </c>
      <c r="C17" s="220"/>
      <c r="D17" s="220"/>
      <c r="E17" s="220"/>
    </row>
    <row r="18" spans="1:5" x14ac:dyDescent="0.2">
      <c r="A18" s="33">
        <v>14</v>
      </c>
      <c r="B18" s="34" t="s">
        <v>2</v>
      </c>
      <c r="C18" s="34" t="s">
        <v>20</v>
      </c>
      <c r="D18" s="34" t="s">
        <v>2</v>
      </c>
      <c r="E18" s="34" t="s">
        <v>20</v>
      </c>
    </row>
    <row r="19" spans="1:5" ht="31.5" x14ac:dyDescent="0.2">
      <c r="A19" s="33">
        <v>15</v>
      </c>
      <c r="B19" s="36" t="s">
        <v>45</v>
      </c>
      <c r="C19" s="37">
        <f>+'1'!E26</f>
        <v>19290072</v>
      </c>
      <c r="D19" s="37" t="s">
        <v>25</v>
      </c>
      <c r="E19" s="37">
        <f>+'2'!E88</f>
        <v>993899</v>
      </c>
    </row>
    <row r="20" spans="1:5" x14ac:dyDescent="0.2">
      <c r="A20" s="33">
        <v>16</v>
      </c>
      <c r="B20" s="36" t="s">
        <v>24</v>
      </c>
      <c r="C20" s="37">
        <f>+'1'!E62</f>
        <v>0</v>
      </c>
      <c r="D20" s="37" t="s">
        <v>26</v>
      </c>
      <c r="E20" s="37">
        <f>+'2'!E93</f>
        <v>20950581</v>
      </c>
    </row>
    <row r="21" spans="1:5" ht="31.5" x14ac:dyDescent="0.2">
      <c r="A21" s="33">
        <v>17</v>
      </c>
      <c r="B21" s="36" t="s">
        <v>122</v>
      </c>
      <c r="C21" s="37">
        <f>+'1'!E72</f>
        <v>1500000</v>
      </c>
      <c r="D21" s="37" t="s">
        <v>106</v>
      </c>
      <c r="E21" s="37">
        <f>+'2'!E102</f>
        <v>1546115</v>
      </c>
    </row>
    <row r="22" spans="1:5" x14ac:dyDescent="0.2">
      <c r="A22" s="33">
        <v>18</v>
      </c>
      <c r="B22" s="36" t="s">
        <v>67</v>
      </c>
      <c r="C22" s="37">
        <v>42718</v>
      </c>
      <c r="D22" s="37" t="s">
        <v>117</v>
      </c>
      <c r="E22" s="37">
        <v>0</v>
      </c>
    </row>
    <row r="23" spans="1:5" x14ac:dyDescent="0.2">
      <c r="A23" s="33">
        <v>19</v>
      </c>
      <c r="B23" s="38" t="s">
        <v>290</v>
      </c>
      <c r="C23" s="37">
        <f>SUM(C19:C22)</f>
        <v>20832790</v>
      </c>
      <c r="D23" s="37" t="s">
        <v>291</v>
      </c>
      <c r="E23" s="37">
        <f>SUM(E19:E22)</f>
        <v>23490595</v>
      </c>
    </row>
    <row r="24" spans="1:5" x14ac:dyDescent="0.2">
      <c r="A24" s="33">
        <v>20</v>
      </c>
      <c r="C24" s="39"/>
      <c r="D24" s="37" t="s">
        <v>22</v>
      </c>
      <c r="E24" s="37">
        <f>C23-E23</f>
        <v>-2657805</v>
      </c>
    </row>
    <row r="25" spans="1:5" x14ac:dyDescent="0.2">
      <c r="A25" s="33">
        <v>21</v>
      </c>
      <c r="B25" s="220" t="s">
        <v>28</v>
      </c>
      <c r="C25" s="220"/>
      <c r="D25" s="220"/>
      <c r="E25" s="220"/>
    </row>
    <row r="26" spans="1:5" x14ac:dyDescent="0.2">
      <c r="A26" s="33">
        <v>22</v>
      </c>
      <c r="B26" s="34" t="s">
        <v>2</v>
      </c>
      <c r="C26" s="34" t="s">
        <v>20</v>
      </c>
      <c r="D26" s="34" t="s">
        <v>2</v>
      </c>
      <c r="E26" s="34" t="s">
        <v>20</v>
      </c>
    </row>
    <row r="27" spans="1:5" x14ac:dyDescent="0.2">
      <c r="A27" s="33">
        <v>23</v>
      </c>
      <c r="B27" s="37" t="s">
        <v>29</v>
      </c>
      <c r="C27" s="37">
        <f>C14</f>
        <v>30169215</v>
      </c>
      <c r="D27" s="37" t="s">
        <v>21</v>
      </c>
      <c r="E27" s="37">
        <f>E15</f>
        <v>15626084</v>
      </c>
    </row>
    <row r="28" spans="1:5" x14ac:dyDescent="0.2">
      <c r="A28" s="33">
        <v>24</v>
      </c>
      <c r="B28" s="37" t="s">
        <v>24</v>
      </c>
      <c r="C28" s="37">
        <f>C23</f>
        <v>20832790</v>
      </c>
      <c r="D28" s="37" t="s">
        <v>27</v>
      </c>
      <c r="E28" s="37">
        <f>E23</f>
        <v>23490595</v>
      </c>
    </row>
    <row r="29" spans="1:5" x14ac:dyDescent="0.2">
      <c r="A29" s="33">
        <v>25</v>
      </c>
      <c r="B29" s="175" t="s">
        <v>30</v>
      </c>
      <c r="C29" s="175">
        <f>SUM(C27:C28)</f>
        <v>51002005</v>
      </c>
      <c r="D29" s="175" t="s">
        <v>31</v>
      </c>
      <c r="E29" s="176">
        <f>E27+E28</f>
        <v>39116679</v>
      </c>
    </row>
  </sheetData>
  <mergeCells count="6">
    <mergeCell ref="B5:E5"/>
    <mergeCell ref="B17:E17"/>
    <mergeCell ref="B25:E25"/>
    <mergeCell ref="B15:C16"/>
    <mergeCell ref="A1:E1"/>
    <mergeCell ref="A2:E2"/>
  </mergeCells>
  <phoneticPr fontId="4" type="noConversion"/>
  <printOptions horizontalCentered="1"/>
  <pageMargins left="0.74803149606299213" right="0.74803149606299213" top="0.47244094488188981" bottom="0.47244094488188981" header="0.39370078740157483" footer="0.35433070866141736"/>
  <pageSetup paperSize="9" scale="89" orientation="landscape" r:id="rId1"/>
  <headerFooter alignWithMargins="0">
    <oddHeader xml:space="preserve">&amp;R8. melléklet a 6/2021. (V.28.) önkormányzati rendelethez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view="pageLayout" zoomScaleNormal="100" workbookViewId="0">
      <selection activeCell="D3" sqref="D3"/>
    </sheetView>
  </sheetViews>
  <sheetFormatPr defaultRowHeight="15.75" x14ac:dyDescent="0.25"/>
  <cols>
    <col min="1" max="1" width="13.33203125" style="16" customWidth="1"/>
    <col min="2" max="2" width="53.83203125" style="16" customWidth="1"/>
    <col min="3" max="3" width="22.1640625" style="16" customWidth="1"/>
    <col min="4" max="5" width="10.83203125" style="16" bestFit="1" customWidth="1"/>
    <col min="6" max="16384" width="9.33203125" style="16"/>
  </cols>
  <sheetData>
    <row r="1" spans="1:5" x14ac:dyDescent="0.25">
      <c r="A1" s="178" t="s">
        <v>336</v>
      </c>
      <c r="B1" s="178"/>
      <c r="C1" s="178"/>
      <c r="D1" s="14"/>
      <c r="E1" s="14"/>
    </row>
    <row r="2" spans="1:5" x14ac:dyDescent="0.25">
      <c r="A2" s="178" t="s">
        <v>372</v>
      </c>
      <c r="B2" s="178"/>
      <c r="C2" s="178"/>
      <c r="D2" s="14"/>
      <c r="E2" s="14"/>
    </row>
    <row r="3" spans="1:5" x14ac:dyDescent="0.25">
      <c r="C3" s="17" t="s">
        <v>262</v>
      </c>
    </row>
    <row r="4" spans="1:5" s="19" customFormat="1" x14ac:dyDescent="0.2">
      <c r="A4" s="18"/>
      <c r="B4" s="18" t="s">
        <v>14</v>
      </c>
      <c r="C4" s="18" t="s">
        <v>144</v>
      </c>
    </row>
    <row r="5" spans="1:5" s="19" customFormat="1" ht="21.4" customHeight="1" x14ac:dyDescent="0.2">
      <c r="A5" s="18" t="s">
        <v>4</v>
      </c>
      <c r="B5" s="18" t="s">
        <v>2</v>
      </c>
      <c r="C5" s="18" t="s">
        <v>20</v>
      </c>
    </row>
    <row r="6" spans="1:5" s="23" customFormat="1" ht="17.25" customHeight="1" x14ac:dyDescent="0.2">
      <c r="A6" s="20">
        <v>1</v>
      </c>
      <c r="B6" s="21" t="s">
        <v>145</v>
      </c>
      <c r="C6" s="25">
        <v>12973993</v>
      </c>
    </row>
    <row r="7" spans="1:5" s="23" customFormat="1" ht="31.5" x14ac:dyDescent="0.2">
      <c r="A7" s="20">
        <v>2</v>
      </c>
      <c r="B7" s="24" t="s">
        <v>464</v>
      </c>
      <c r="C7" s="22">
        <v>12952243</v>
      </c>
    </row>
    <row r="8" spans="1:5" s="23" customFormat="1" x14ac:dyDescent="0.2">
      <c r="A8" s="20">
        <v>3</v>
      </c>
      <c r="B8" s="24" t="s">
        <v>146</v>
      </c>
      <c r="C8" s="22">
        <v>0</v>
      </c>
    </row>
    <row r="9" spans="1:5" s="23" customFormat="1" x14ac:dyDescent="0.2">
      <c r="A9" s="20">
        <v>4</v>
      </c>
      <c r="B9" s="24" t="s">
        <v>147</v>
      </c>
      <c r="C9" s="22">
        <v>21750</v>
      </c>
    </row>
    <row r="10" spans="1:5" s="23" customFormat="1" x14ac:dyDescent="0.2">
      <c r="A10" s="20">
        <v>5</v>
      </c>
      <c r="B10" s="24" t="s">
        <v>148</v>
      </c>
      <c r="C10" s="22">
        <v>0</v>
      </c>
    </row>
    <row r="11" spans="1:5" s="23" customFormat="1" x14ac:dyDescent="0.2">
      <c r="A11" s="20">
        <v>6</v>
      </c>
      <c r="B11" s="21" t="s">
        <v>151</v>
      </c>
      <c r="C11" s="25">
        <f>SUM(C7:C10)</f>
        <v>12973993</v>
      </c>
    </row>
    <row r="12" spans="1:5" s="23" customFormat="1" x14ac:dyDescent="0.2">
      <c r="A12" s="20">
        <v>7</v>
      </c>
      <c r="B12" s="21" t="s">
        <v>260</v>
      </c>
      <c r="C12" s="25">
        <f>+'1'!E106-'1'!E85</f>
        <v>38016200</v>
      </c>
    </row>
    <row r="13" spans="1:5" s="23" customFormat="1" x14ac:dyDescent="0.2">
      <c r="A13" s="20">
        <v>8</v>
      </c>
      <c r="B13" s="21" t="s">
        <v>332</v>
      </c>
      <c r="C13" s="25">
        <v>21220</v>
      </c>
    </row>
    <row r="14" spans="1:5" s="23" customFormat="1" x14ac:dyDescent="0.2">
      <c r="A14" s="20">
        <v>9</v>
      </c>
      <c r="B14" s="21" t="s">
        <v>261</v>
      </c>
      <c r="C14" s="25">
        <f>+'2'!E135</f>
        <v>39116679</v>
      </c>
    </row>
    <row r="15" spans="1:5" s="23" customFormat="1" x14ac:dyDescent="0.2">
      <c r="A15" s="20">
        <v>10</v>
      </c>
      <c r="B15" s="21" t="s">
        <v>333</v>
      </c>
      <c r="C15" s="25">
        <v>-3105</v>
      </c>
    </row>
    <row r="16" spans="1:5" s="23" customFormat="1" x14ac:dyDescent="0.2">
      <c r="A16" s="20">
        <v>11</v>
      </c>
      <c r="B16" s="21" t="s">
        <v>149</v>
      </c>
      <c r="C16" s="25">
        <v>11897839</v>
      </c>
    </row>
    <row r="17" spans="1:9" s="23" customFormat="1" ht="31.5" x14ac:dyDescent="0.2">
      <c r="A17" s="20">
        <v>12</v>
      </c>
      <c r="B17" s="24" t="s">
        <v>150</v>
      </c>
      <c r="C17" s="22">
        <v>11885069</v>
      </c>
      <c r="I17" s="26"/>
    </row>
    <row r="18" spans="1:9" s="27" customFormat="1" x14ac:dyDescent="0.2">
      <c r="A18" s="20">
        <v>13</v>
      </c>
      <c r="B18" s="24" t="s">
        <v>146</v>
      </c>
      <c r="C18" s="22">
        <v>0</v>
      </c>
    </row>
    <row r="19" spans="1:9" s="27" customFormat="1" x14ac:dyDescent="0.2">
      <c r="A19" s="20">
        <v>14</v>
      </c>
      <c r="B19" s="24" t="s">
        <v>147</v>
      </c>
      <c r="C19" s="22">
        <v>12770</v>
      </c>
    </row>
    <row r="20" spans="1:9" s="23" customFormat="1" x14ac:dyDescent="0.2">
      <c r="A20" s="20">
        <v>15</v>
      </c>
      <c r="B20" s="24" t="s">
        <v>148</v>
      </c>
      <c r="C20" s="22">
        <v>0</v>
      </c>
    </row>
    <row r="21" spans="1:9" s="23" customFormat="1" x14ac:dyDescent="0.2">
      <c r="A21" s="20">
        <v>16</v>
      </c>
      <c r="B21" s="21" t="s">
        <v>151</v>
      </c>
      <c r="C21" s="25">
        <f>SUM(C17:C20)</f>
        <v>11897839</v>
      </c>
    </row>
    <row r="22" spans="1:9" s="23" customFormat="1" ht="15.75" customHeight="1" x14ac:dyDescent="0.2"/>
    <row r="23" spans="1:9" s="23" customFormat="1" ht="15.75" customHeight="1" x14ac:dyDescent="0.2"/>
    <row r="24" spans="1:9" s="23" customFormat="1" ht="15.75" customHeight="1" x14ac:dyDescent="0.2"/>
    <row r="25" spans="1:9" s="23" customFormat="1" ht="15.75" customHeight="1" x14ac:dyDescent="0.2"/>
    <row r="26" spans="1:9" s="23" customFormat="1" ht="15.75" customHeight="1" x14ac:dyDescent="0.2"/>
    <row r="27" spans="1:9" s="23" customFormat="1" ht="15.75" customHeight="1" x14ac:dyDescent="0.2"/>
    <row r="28" spans="1:9" s="23" customFormat="1" ht="16.149999999999999" customHeight="1" x14ac:dyDescent="0.2"/>
    <row r="29" spans="1:9" s="23" customFormat="1" ht="15.75" customHeight="1" x14ac:dyDescent="0.2"/>
    <row r="30" spans="1:9" s="23" customFormat="1" ht="15.75" customHeight="1" x14ac:dyDescent="0.2"/>
    <row r="31" spans="1:9" s="23" customFormat="1" ht="15.75" customHeight="1" x14ac:dyDescent="0.2"/>
    <row r="32" spans="1:9" s="27" customFormat="1" ht="18.75" customHeight="1" x14ac:dyDescent="0.2"/>
  </sheetData>
  <mergeCells count="2">
    <mergeCell ref="A1:C1"/>
    <mergeCell ref="A2:C2"/>
  </mergeCells>
  <phoneticPr fontId="4" type="noConversion"/>
  <printOptions horizontalCentered="1"/>
  <pageMargins left="0.78740157480314965" right="0.27559055118110237" top="1.1811023622047245" bottom="0.6692913385826772" header="0.9055118110236221" footer="0.51181102362204722"/>
  <pageSetup paperSize="9" scale="85" orientation="portrait" horizontalDpi="300" verticalDpi="300" r:id="rId1"/>
  <headerFooter alignWithMargins="0">
    <oddHeader>&amp;R  9. melléklet a 6/2021. (V.28.) önkormányzati rendelethez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view="pageLayout" zoomScaleNormal="100" workbookViewId="0">
      <selection activeCell="G4" sqref="G4"/>
    </sheetView>
  </sheetViews>
  <sheetFormatPr defaultRowHeight="15.75" x14ac:dyDescent="0.25"/>
  <cols>
    <col min="1" max="1" width="9.5" style="3" bestFit="1" customWidth="1"/>
    <col min="2" max="2" width="60" style="3" customWidth="1"/>
    <col min="3" max="3" width="16" style="3" bestFit="1" customWidth="1"/>
    <col min="4" max="4" width="15" style="3" customWidth="1"/>
    <col min="5" max="5" width="16.6640625" style="3" customWidth="1"/>
    <col min="6" max="16384" width="9.33203125" style="3"/>
  </cols>
  <sheetData>
    <row r="1" spans="1:11" x14ac:dyDescent="0.25">
      <c r="A1" s="178" t="s">
        <v>336</v>
      </c>
      <c r="B1" s="178"/>
      <c r="C1" s="178"/>
      <c r="D1" s="178"/>
    </row>
    <row r="2" spans="1:11" x14ac:dyDescent="0.25">
      <c r="A2" s="225" t="s">
        <v>130</v>
      </c>
      <c r="B2" s="225"/>
      <c r="C2" s="225"/>
      <c r="D2" s="225"/>
      <c r="E2" s="4"/>
      <c r="F2" s="4"/>
      <c r="G2" s="4"/>
      <c r="H2" s="4"/>
      <c r="I2" s="4"/>
      <c r="J2" s="4"/>
      <c r="K2" s="5"/>
    </row>
    <row r="3" spans="1:11" x14ac:dyDescent="0.25">
      <c r="B3" s="4"/>
      <c r="C3" s="4"/>
      <c r="E3" s="6" t="s">
        <v>262</v>
      </c>
      <c r="F3" s="4"/>
      <c r="G3" s="4"/>
      <c r="H3" s="4"/>
      <c r="I3" s="4"/>
      <c r="J3" s="4"/>
      <c r="K3" s="5"/>
    </row>
    <row r="4" spans="1:11" s="7" customFormat="1" x14ac:dyDescent="0.25">
      <c r="A4" s="94" t="s">
        <v>14</v>
      </c>
      <c r="B4" s="94" t="s">
        <v>6</v>
      </c>
      <c r="C4" s="94" t="s">
        <v>8</v>
      </c>
      <c r="D4" s="94" t="s">
        <v>16</v>
      </c>
      <c r="E4" s="94" t="s">
        <v>262</v>
      </c>
      <c r="F4" s="4"/>
      <c r="G4" s="4"/>
      <c r="H4" s="4"/>
      <c r="I4" s="4"/>
      <c r="J4" s="4"/>
    </row>
    <row r="5" spans="1:11" x14ac:dyDescent="0.25">
      <c r="A5" s="94" t="s">
        <v>4</v>
      </c>
      <c r="B5" s="8" t="s">
        <v>2</v>
      </c>
      <c r="C5" s="101" t="s">
        <v>344</v>
      </c>
      <c r="D5" s="101" t="s">
        <v>348</v>
      </c>
      <c r="E5" s="9" t="s">
        <v>361</v>
      </c>
      <c r="F5" s="4"/>
      <c r="G5" s="4"/>
      <c r="H5" s="4"/>
      <c r="I5" s="4"/>
      <c r="J5" s="5"/>
    </row>
    <row r="6" spans="1:11" x14ac:dyDescent="0.25">
      <c r="A6" s="10">
        <v>1</v>
      </c>
      <c r="B6" s="11" t="s">
        <v>40</v>
      </c>
      <c r="C6" s="109">
        <v>11476107</v>
      </c>
      <c r="D6" s="1">
        <v>11705629.140000001</v>
      </c>
      <c r="E6" s="1">
        <v>11939741.722800002</v>
      </c>
    </row>
    <row r="7" spans="1:11" ht="15.75" customHeight="1" x14ac:dyDescent="0.25">
      <c r="A7" s="10">
        <v>2</v>
      </c>
      <c r="B7" s="11" t="s">
        <v>43</v>
      </c>
      <c r="C7" s="1">
        <v>2215000</v>
      </c>
      <c r="D7" s="1">
        <v>2259300</v>
      </c>
      <c r="E7" s="1">
        <v>2304486</v>
      </c>
    </row>
    <row r="8" spans="1:11" ht="31.5" x14ac:dyDescent="0.25">
      <c r="A8" s="10">
        <v>3</v>
      </c>
      <c r="B8" s="11" t="s">
        <v>45</v>
      </c>
      <c r="C8" s="1">
        <v>4999998</v>
      </c>
      <c r="D8" s="1">
        <v>0</v>
      </c>
      <c r="E8" s="1">
        <v>0</v>
      </c>
    </row>
    <row r="9" spans="1:11" x14ac:dyDescent="0.25">
      <c r="A9" s="10">
        <v>4</v>
      </c>
      <c r="B9" s="11" t="s">
        <v>53</v>
      </c>
      <c r="C9" s="1">
        <v>460000</v>
      </c>
      <c r="D9" s="1">
        <v>1100000</v>
      </c>
      <c r="E9" s="1">
        <v>1150000</v>
      </c>
    </row>
    <row r="10" spans="1:11" x14ac:dyDescent="0.25">
      <c r="A10" s="10">
        <v>5</v>
      </c>
      <c r="B10" s="11" t="s">
        <v>54</v>
      </c>
      <c r="C10" s="1">
        <v>3093569</v>
      </c>
      <c r="D10" s="1">
        <v>3155440.38</v>
      </c>
      <c r="E10" s="1">
        <v>3218549.1875999998</v>
      </c>
    </row>
    <row r="11" spans="1:11" x14ac:dyDescent="0.25">
      <c r="A11" s="10">
        <v>6</v>
      </c>
      <c r="B11" s="11" t="s">
        <v>56</v>
      </c>
      <c r="C11" s="1">
        <v>0</v>
      </c>
      <c r="D11" s="1">
        <v>0</v>
      </c>
      <c r="E11" s="1">
        <v>0</v>
      </c>
    </row>
    <row r="12" spans="1:11" x14ac:dyDescent="0.25">
      <c r="A12" s="10">
        <v>7</v>
      </c>
      <c r="B12" s="11" t="s">
        <v>59</v>
      </c>
      <c r="C12" s="1">
        <v>0</v>
      </c>
      <c r="D12" s="1">
        <v>0</v>
      </c>
      <c r="E12" s="1">
        <v>0</v>
      </c>
    </row>
    <row r="13" spans="1:11" x14ac:dyDescent="0.25">
      <c r="A13" s="10">
        <v>8</v>
      </c>
      <c r="B13" s="11" t="s">
        <v>61</v>
      </c>
      <c r="C13" s="1">
        <v>0</v>
      </c>
      <c r="D13" s="1">
        <v>250000</v>
      </c>
      <c r="E13" s="1">
        <v>250000</v>
      </c>
    </row>
    <row r="14" spans="1:11" x14ac:dyDescent="0.25">
      <c r="A14" s="10">
        <v>12</v>
      </c>
      <c r="B14" s="11" t="s">
        <v>67</v>
      </c>
      <c r="C14" s="1">
        <v>13155326</v>
      </c>
      <c r="D14" s="1">
        <v>8550630</v>
      </c>
      <c r="E14" s="1">
        <v>6843222.5999999996</v>
      </c>
    </row>
    <row r="15" spans="1:11" x14ac:dyDescent="0.25">
      <c r="A15" s="10">
        <v>13</v>
      </c>
      <c r="B15" s="12" t="s">
        <v>125</v>
      </c>
      <c r="C15" s="2">
        <v>35400000</v>
      </c>
      <c r="D15" s="2">
        <v>27020999.52</v>
      </c>
      <c r="E15" s="2">
        <v>25705999.510400005</v>
      </c>
    </row>
    <row r="16" spans="1:11" x14ac:dyDescent="0.25">
      <c r="A16" s="10">
        <v>14</v>
      </c>
      <c r="B16" s="11" t="s">
        <v>3</v>
      </c>
      <c r="C16" s="110">
        <v>6294000</v>
      </c>
      <c r="D16" s="1">
        <v>6419880</v>
      </c>
      <c r="E16" s="1">
        <v>6548277.6000000006</v>
      </c>
    </row>
    <row r="17" spans="1:5" ht="31.5" x14ac:dyDescent="0.25">
      <c r="A17" s="10">
        <v>15</v>
      </c>
      <c r="B17" s="11" t="s">
        <v>74</v>
      </c>
      <c r="C17" s="110">
        <v>762000</v>
      </c>
      <c r="D17" s="1">
        <v>777240</v>
      </c>
      <c r="E17" s="1">
        <v>792784.8</v>
      </c>
    </row>
    <row r="18" spans="1:5" x14ac:dyDescent="0.25">
      <c r="A18" s="10">
        <v>16</v>
      </c>
      <c r="B18" s="11" t="s">
        <v>84</v>
      </c>
      <c r="C18" s="110">
        <v>6390956</v>
      </c>
      <c r="D18" s="1">
        <v>6518775.1200000001</v>
      </c>
      <c r="E18" s="1">
        <v>6649150.6224000007</v>
      </c>
    </row>
    <row r="19" spans="1:5" x14ac:dyDescent="0.25">
      <c r="A19" s="10">
        <v>17</v>
      </c>
      <c r="B19" s="11" t="s">
        <v>88</v>
      </c>
      <c r="C19" s="110">
        <v>1400000</v>
      </c>
      <c r="D19" s="1">
        <v>1428000</v>
      </c>
      <c r="E19" s="1">
        <v>1456560</v>
      </c>
    </row>
    <row r="20" spans="1:5" x14ac:dyDescent="0.25">
      <c r="A20" s="10">
        <v>18</v>
      </c>
      <c r="B20" s="11" t="s">
        <v>97</v>
      </c>
      <c r="C20" s="110">
        <v>7680000</v>
      </c>
      <c r="D20" s="1">
        <v>7833600</v>
      </c>
      <c r="E20" s="1">
        <v>6890272</v>
      </c>
    </row>
    <row r="21" spans="1:5" x14ac:dyDescent="0.25">
      <c r="A21" s="10">
        <v>19</v>
      </c>
      <c r="B21" s="11" t="s">
        <v>100</v>
      </c>
      <c r="C21" s="110">
        <v>2007000</v>
      </c>
      <c r="D21" s="1">
        <v>0</v>
      </c>
      <c r="E21" s="1">
        <v>1355892</v>
      </c>
    </row>
    <row r="22" spans="1:5" x14ac:dyDescent="0.25">
      <c r="A22" s="10">
        <v>20</v>
      </c>
      <c r="B22" s="11" t="s">
        <v>26</v>
      </c>
      <c r="C22" s="110">
        <v>9082000</v>
      </c>
      <c r="D22" s="1">
        <v>2070180</v>
      </c>
      <c r="E22" s="1">
        <v>0</v>
      </c>
    </row>
    <row r="23" spans="1:5" x14ac:dyDescent="0.25">
      <c r="A23" s="10">
        <v>21</v>
      </c>
      <c r="B23" s="11" t="s">
        <v>106</v>
      </c>
      <c r="C23" s="110">
        <v>55000</v>
      </c>
      <c r="D23" s="1">
        <v>49000</v>
      </c>
      <c r="E23" s="1">
        <v>49980</v>
      </c>
    </row>
    <row r="24" spans="1:5" x14ac:dyDescent="0.25">
      <c r="A24" s="10">
        <v>22</v>
      </c>
      <c r="B24" s="11" t="s">
        <v>117</v>
      </c>
      <c r="C24" s="110">
        <v>1729044</v>
      </c>
      <c r="D24" s="1">
        <v>1924324.8800000001</v>
      </c>
      <c r="E24" s="1">
        <v>1963083.3776000002</v>
      </c>
    </row>
    <row r="25" spans="1:5" x14ac:dyDescent="0.25">
      <c r="A25" s="10">
        <v>23</v>
      </c>
      <c r="B25" s="13" t="s">
        <v>126</v>
      </c>
      <c r="C25" s="111">
        <v>35400000</v>
      </c>
      <c r="D25" s="2">
        <v>27021000</v>
      </c>
      <c r="E25" s="2">
        <v>25706000.399999999</v>
      </c>
    </row>
  </sheetData>
  <mergeCells count="2">
    <mergeCell ref="A1:D1"/>
    <mergeCell ref="A2:D2"/>
  </mergeCells>
  <phoneticPr fontId="4" type="noConversion"/>
  <printOptions horizontalCentered="1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&amp;R10. melléklet a 6/2021. (V.28.)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'1'!Nyomtatási_terület</vt:lpstr>
      <vt:lpstr>'2'!Nyomtatási_terület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Rozgonyi Viktoria</cp:lastModifiedBy>
  <cp:lastPrinted>2021-05-12T06:37:22Z</cp:lastPrinted>
  <dcterms:created xsi:type="dcterms:W3CDTF">1999-10-30T10:30:45Z</dcterms:created>
  <dcterms:modified xsi:type="dcterms:W3CDTF">2021-05-28T11:17:20Z</dcterms:modified>
</cp:coreProperties>
</file>