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320" windowHeight="9780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" sheetId="19" r:id="rId6"/>
    <sheet name="5-a" sheetId="18" r:id="rId7"/>
    <sheet name="5-b" sheetId="17" r:id="rId8"/>
    <sheet name="5-c" sheetId="16" r:id="rId9"/>
    <sheet name="6-a" sheetId="9" r:id="rId10"/>
    <sheet name="6-b" sheetId="10" r:id="rId11"/>
    <sheet name="7" sheetId="11" r:id="rId12"/>
    <sheet name="8" sheetId="20" r:id="rId13"/>
    <sheet name="9" sheetId="21" r:id="rId14"/>
    <sheet name="10" sheetId="22" r:id="rId15"/>
    <sheet name="11-a" sheetId="23" r:id="rId16"/>
    <sheet name="11-b" sheetId="24" r:id="rId17"/>
    <sheet name="11-c" sheetId="25" r:id="rId18"/>
    <sheet name="11-d" sheetId="26" r:id="rId19"/>
    <sheet name="11-e" sheetId="27" r:id="rId20"/>
    <sheet name="11-f" sheetId="28" r:id="rId21"/>
  </sheets>
  <calcPr calcId="125725" calcMode="manual"/>
</workbook>
</file>

<file path=xl/calcChain.xml><?xml version="1.0" encoding="utf-8"?>
<calcChain xmlns="http://schemas.openxmlformats.org/spreadsheetml/2006/main">
  <c r="I32" i="28"/>
  <c r="G32"/>
  <c r="E32"/>
  <c r="K27"/>
  <c r="K26"/>
  <c r="K32" s="1"/>
  <c r="K16"/>
  <c r="K21" s="1"/>
  <c r="I21"/>
  <c r="G21"/>
  <c r="E21"/>
  <c r="K31" i="27"/>
  <c r="K27"/>
  <c r="K32"/>
  <c r="I32"/>
  <c r="G32"/>
  <c r="E32"/>
  <c r="I21"/>
  <c r="G21"/>
  <c r="E21"/>
  <c r="K16"/>
  <c r="K21" s="1"/>
  <c r="K28" i="26"/>
  <c r="K27"/>
  <c r="K26"/>
  <c r="K25"/>
  <c r="K32" s="1"/>
  <c r="I32"/>
  <c r="G32"/>
  <c r="E32"/>
  <c r="G21"/>
  <c r="E21"/>
  <c r="I21"/>
  <c r="K20"/>
  <c r="K16"/>
  <c r="K21" s="1"/>
  <c r="G32" i="25"/>
  <c r="E32"/>
  <c r="I32"/>
  <c r="K29"/>
  <c r="K28"/>
  <c r="K27"/>
  <c r="K25"/>
  <c r="K32" s="1"/>
  <c r="I21"/>
  <c r="G21"/>
  <c r="E21"/>
  <c r="K20"/>
  <c r="K16"/>
  <c r="K21" s="1"/>
  <c r="E32" i="24"/>
  <c r="G32"/>
  <c r="I32"/>
  <c r="K27"/>
  <c r="K26"/>
  <c r="K32" s="1"/>
  <c r="K25"/>
  <c r="I21"/>
  <c r="G21"/>
  <c r="E21"/>
  <c r="K20"/>
  <c r="K21" s="1"/>
  <c r="K16"/>
  <c r="K21" i="23"/>
  <c r="K20"/>
  <c r="I21"/>
  <c r="G21"/>
  <c r="E21"/>
  <c r="K16"/>
  <c r="I32"/>
  <c r="G32"/>
  <c r="E32"/>
  <c r="K27"/>
  <c r="K25"/>
  <c r="K29"/>
  <c r="K28"/>
  <c r="K26"/>
  <c r="K32" s="1"/>
  <c r="E18" i="22"/>
  <c r="E17"/>
  <c r="E16"/>
  <c r="E15"/>
  <c r="E14"/>
  <c r="E13"/>
  <c r="E12"/>
  <c r="E11"/>
  <c r="E10"/>
  <c r="E29" s="1"/>
  <c r="B29"/>
  <c r="E24" i="20"/>
  <c r="E23"/>
  <c r="E22"/>
  <c r="E21"/>
  <c r="E20"/>
  <c r="B28"/>
  <c r="E15"/>
  <c r="E14"/>
  <c r="E13"/>
  <c r="E12"/>
  <c r="E11"/>
  <c r="E10"/>
  <c r="E28" s="1"/>
  <c r="C115" i="15" l="1"/>
  <c r="C162" i="1" l="1"/>
  <c r="C65" i="19"/>
  <c r="C64"/>
  <c r="C12" i="11" l="1"/>
  <c r="C8"/>
  <c r="E14" i="10"/>
  <c r="E13"/>
  <c r="E12"/>
  <c r="E11"/>
  <c r="E10"/>
  <c r="C13"/>
  <c r="C12"/>
  <c r="C11"/>
  <c r="C10"/>
  <c r="E26" i="9"/>
  <c r="E27"/>
  <c r="E15"/>
  <c r="E14"/>
  <c r="E13"/>
  <c r="E12"/>
  <c r="E11"/>
  <c r="E10"/>
  <c r="C14"/>
  <c r="C13"/>
  <c r="C12"/>
  <c r="C11"/>
  <c r="C10"/>
  <c r="C43" i="15" l="1"/>
  <c r="C21"/>
  <c r="C37"/>
  <c r="C35"/>
  <c r="C34"/>
  <c r="C32"/>
  <c r="C29"/>
  <c r="C28"/>
  <c r="C77"/>
  <c r="C145"/>
  <c r="C122"/>
  <c r="C121"/>
  <c r="C120"/>
  <c r="C119"/>
  <c r="C118"/>
  <c r="C114"/>
  <c r="C113"/>
  <c r="C108"/>
  <c r="C104"/>
  <c r="C100"/>
  <c r="C98"/>
  <c r="C97"/>
  <c r="C114" i="14"/>
  <c r="C36"/>
  <c r="C113" i="13"/>
  <c r="C101" s="1"/>
  <c r="C108" i="14"/>
  <c r="C122"/>
  <c r="C121"/>
  <c r="C120"/>
  <c r="C119"/>
  <c r="C118"/>
  <c r="C104"/>
  <c r="C100"/>
  <c r="C99"/>
  <c r="C98"/>
  <c r="C97"/>
  <c r="C79"/>
  <c r="C39"/>
  <c r="C37"/>
  <c r="C34"/>
  <c r="C31"/>
  <c r="C30"/>
  <c r="C101" i="1"/>
  <c r="C101" i="15" l="1"/>
  <c r="K25" i="28" l="1"/>
  <c r="K29" i="26" l="1"/>
  <c r="K29" i="24" l="1"/>
  <c r="K28"/>
  <c r="K14" i="23" l="1"/>
  <c r="F15" i="20" l="1"/>
  <c r="E16"/>
  <c r="F16" s="1"/>
  <c r="E17"/>
  <c r="F17" s="1"/>
  <c r="E18"/>
  <c r="F18" s="1"/>
  <c r="E19"/>
  <c r="F19" s="1"/>
  <c r="F20"/>
  <c r="F23"/>
  <c r="F27"/>
  <c r="C61" i="15"/>
  <c r="C149" i="14"/>
  <c r="C143"/>
  <c r="C136"/>
  <c r="C132"/>
  <c r="C117"/>
  <c r="C85"/>
  <c r="C81"/>
  <c r="C78"/>
  <c r="C73"/>
  <c r="C69"/>
  <c r="C63"/>
  <c r="C58"/>
  <c r="C52"/>
  <c r="C40"/>
  <c r="C33"/>
  <c r="C32" s="1"/>
  <c r="C25"/>
  <c r="C18"/>
  <c r="C51" i="19"/>
  <c r="C99" i="15" s="1"/>
  <c r="C41" i="19"/>
  <c r="E10" i="21"/>
  <c r="F10" s="1"/>
  <c r="D28"/>
  <c r="B28"/>
  <c r="F27"/>
  <c r="F26"/>
  <c r="F25"/>
  <c r="F24"/>
  <c r="F23"/>
  <c r="F22"/>
  <c r="F21"/>
  <c r="F20"/>
  <c r="F19"/>
  <c r="F18"/>
  <c r="F17"/>
  <c r="F16"/>
  <c r="F15"/>
  <c r="F14"/>
  <c r="F13"/>
  <c r="E12"/>
  <c r="F12" s="1"/>
  <c r="E11"/>
  <c r="F11" s="1"/>
  <c r="D28" i="20"/>
  <c r="F26"/>
  <c r="F25"/>
  <c r="F24"/>
  <c r="F22"/>
  <c r="F21"/>
  <c r="F14"/>
  <c r="F13"/>
  <c r="F12"/>
  <c r="F11"/>
  <c r="F10"/>
  <c r="D29" i="22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C92" i="14" l="1"/>
  <c r="C157"/>
  <c r="F29" i="22"/>
  <c r="F28" i="21"/>
  <c r="F28" i="20"/>
  <c r="E28" i="21"/>
  <c r="C46" i="15" l="1"/>
  <c r="C38" s="1"/>
  <c r="C149"/>
  <c r="C143"/>
  <c r="C136"/>
  <c r="C132"/>
  <c r="C117"/>
  <c r="C83"/>
  <c r="C79"/>
  <c r="C76"/>
  <c r="C71"/>
  <c r="C67"/>
  <c r="C56"/>
  <c r="C50"/>
  <c r="C31"/>
  <c r="C30" s="1"/>
  <c r="C16"/>
  <c r="C9"/>
  <c r="C11" i="14"/>
  <c r="C68" s="1"/>
  <c r="C93" s="1"/>
  <c r="C54" i="18"/>
  <c r="C48"/>
  <c r="C41"/>
  <c r="C34"/>
  <c r="C29"/>
  <c r="C23"/>
  <c r="C11"/>
  <c r="C157" i="15" l="1"/>
  <c r="C60" i="18"/>
  <c r="C40"/>
  <c r="C45" s="1"/>
  <c r="C96" i="15"/>
  <c r="C90"/>
  <c r="C163" s="1"/>
  <c r="C149" i="1"/>
  <c r="C143"/>
  <c r="C136"/>
  <c r="C132"/>
  <c r="C117"/>
  <c r="C85"/>
  <c r="C81"/>
  <c r="C78"/>
  <c r="C73"/>
  <c r="C69"/>
  <c r="C63"/>
  <c r="C58"/>
  <c r="C52"/>
  <c r="C40"/>
  <c r="C33"/>
  <c r="C32" s="1"/>
  <c r="C25"/>
  <c r="C18"/>
  <c r="C11"/>
  <c r="E28" i="9"/>
  <c r="C54" i="16"/>
  <c r="C48"/>
  <c r="C41"/>
  <c r="C34"/>
  <c r="C29"/>
  <c r="C23"/>
  <c r="C11"/>
  <c r="C54" i="17"/>
  <c r="C48"/>
  <c r="C41"/>
  <c r="C34"/>
  <c r="C29"/>
  <c r="C23"/>
  <c r="C11"/>
  <c r="C54" i="19"/>
  <c r="C48"/>
  <c r="C34"/>
  <c r="C29"/>
  <c r="C23"/>
  <c r="C11"/>
  <c r="E29" i="10"/>
  <c r="E16"/>
  <c r="C23"/>
  <c r="C16"/>
  <c r="E17" i="9"/>
  <c r="C23"/>
  <c r="C17"/>
  <c r="C149" i="12"/>
  <c r="C143"/>
  <c r="C136"/>
  <c r="C132"/>
  <c r="C157" s="1"/>
  <c r="C117"/>
  <c r="C96"/>
  <c r="C131" s="1"/>
  <c r="C158" s="1"/>
  <c r="C85"/>
  <c r="C81"/>
  <c r="C78"/>
  <c r="C73"/>
  <c r="C92" s="1"/>
  <c r="C69"/>
  <c r="C63"/>
  <c r="C58"/>
  <c r="C52"/>
  <c r="C40"/>
  <c r="C33"/>
  <c r="C32" s="1"/>
  <c r="C25"/>
  <c r="C18"/>
  <c r="C11"/>
  <c r="C149" i="13"/>
  <c r="C143"/>
  <c r="C136"/>
  <c r="C132"/>
  <c r="C117"/>
  <c r="C96"/>
  <c r="C85"/>
  <c r="C81"/>
  <c r="C78"/>
  <c r="C73"/>
  <c r="C69"/>
  <c r="C63"/>
  <c r="C58"/>
  <c r="C52"/>
  <c r="C40"/>
  <c r="C33"/>
  <c r="C32" s="1"/>
  <c r="C25"/>
  <c r="C18"/>
  <c r="C11"/>
  <c r="C92" l="1"/>
  <c r="C131"/>
  <c r="C158" s="1"/>
  <c r="C157"/>
  <c r="E30" i="10"/>
  <c r="C18" s="1"/>
  <c r="C17" s="1"/>
  <c r="C29" s="1"/>
  <c r="C30" s="1"/>
  <c r="C40" i="19"/>
  <c r="C45" s="1"/>
  <c r="C60" i="16"/>
  <c r="C92" i="1"/>
  <c r="C68" i="12"/>
  <c r="C93" s="1"/>
  <c r="C131" i="15"/>
  <c r="C158" s="1"/>
  <c r="C68" i="13"/>
  <c r="C40" i="17"/>
  <c r="C45" s="1"/>
  <c r="C157" i="1"/>
  <c r="C163" s="1"/>
  <c r="C68"/>
  <c r="C93" s="1"/>
  <c r="C60" i="19"/>
  <c r="C40" i="16"/>
  <c r="C45" s="1"/>
  <c r="C60" i="17"/>
  <c r="E29" i="9"/>
  <c r="C19" s="1"/>
  <c r="C18" s="1"/>
  <c r="C28" s="1"/>
  <c r="C29" s="1"/>
  <c r="C93" i="13"/>
  <c r="C25" i="11"/>
  <c r="C16"/>
  <c r="C14"/>
  <c r="C15" s="1"/>
  <c r="C34" l="1"/>
  <c r="C35"/>
  <c r="C96" i="1" l="1"/>
  <c r="C131" s="1"/>
  <c r="C158" s="1"/>
  <c r="C101" i="14"/>
  <c r="C96" s="1"/>
  <c r="C131" s="1"/>
  <c r="C158" s="1"/>
  <c r="C23" i="15" l="1"/>
  <c r="C66" s="1"/>
  <c r="C91" l="1"/>
  <c r="C162"/>
</calcChain>
</file>

<file path=xl/sharedStrings.xml><?xml version="1.0" encoding="utf-8"?>
<sst xmlns="http://schemas.openxmlformats.org/spreadsheetml/2006/main" count="2562" uniqueCount="519">
  <si>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</si>
  <si>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</si>
  <si>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</si>
  <si>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</si>
  <si>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</si>
  <si>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</si>
  <si>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</si>
  <si>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</si>
  <si>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</si>
  <si>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</si>
  <si>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</si>
  <si>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</si>
  <si>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</si>
  <si>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</si>
  <si>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</si>
  <si>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</si>
  <si>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</si>
  <si>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</si>
  <si>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</si>
  <si>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</si>
  <si>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</si>
  <si>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</si>
  <si>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</si>
  <si>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</si>
  <si>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</si>
  <si>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</si>
  <si>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</si>
  <si>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</si>
  <si>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</si>
  <si>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</si>
  <si>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</si>
  <si>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</si>
  <si>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</si>
  <si>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</si>
  <si>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</si>
  <si>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</si>
  <si>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</si>
  <si>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</si>
  <si>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</si>
  <si>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</si>
  <si>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</si>
  <si>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</si>
  <si>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</si>
  <si>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</si>
  <si>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</si>
  <si>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</si>
  <si>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</si>
  <si>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</si>
  <si>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</si>
  <si>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</si>
  <si>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</si>
  <si>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</si>
  <si>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</si>
  <si>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</si>
  <si>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</si>
  <si>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</si>
  <si>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</si>
  <si>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</si>
  <si>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</si>
  <si>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</si>
  <si>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</si>
  <si>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</si>
  <si>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</si>
  <si>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</si>
  <si>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</si>
  <si>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</si>
  <si>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</si>
  <si>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</si>
  <si>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</si>
  <si>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</si>
  <si>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</si>
  <si>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</si>
  <si>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</si>
  <si>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</si>
  <si>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</si>
  <si>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</si>
  <si>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</si>
  <si>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</si>
  <si>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</si>
  <si>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</si>
  <si>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</si>
  <si>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</si>
  <si>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</si>
  <si>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</si>
  <si>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</si>
  <si>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</si>
  <si>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</si>
  <si>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</si>
  <si>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</si>
  <si>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</si>
  <si>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</si>
  <si>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</si>
  <si>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</si>
  <si>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</si>
  <si>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</si>
  <si>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</si>
  <si>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</si>
  <si>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</si>
  <si>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</si>
  <si>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</si>
  <si>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</si>
  <si>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</si>
  <si>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</si>
  <si>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</si>
  <si>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</si>
  <si>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</si>
  <si>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</si>
  <si>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</si>
  <si>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</si>
  <si>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</si>
  <si>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</si>
  <si>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</si>
  <si>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</si>
  <si>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</si>
  <si>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</si>
  <si>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</si>
  <si>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</si>
  <si>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</si>
  <si>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</si>
  <si>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</si>
  <si>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</si>
  <si>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</si>
  <si>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</si>
  <si>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</si>
  <si>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</si>
  <si>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</si>
  <si>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</si>
  <si>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</si>
  <si>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</si>
  <si>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</si>
  <si>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</si>
  <si>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</si>
  <si>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</si>
  <si>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</si>
  <si>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</si>
  <si>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</si>
  <si>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</si>
  <si>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</si>
  <si>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</si>
  <si>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</si>
  <si>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</si>
  <si>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</si>
  <si>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</si>
  <si>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</si>
  <si>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</si>
  <si>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</si>
  <si>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</si>
  <si>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</si>
  <si>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</si>
  <si>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</si>
  <si>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</si>
  <si>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</si>
  <si>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</si>
  <si>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</si>
  <si>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</si>
  <si>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</si>
  <si>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</si>
  <si>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</si>
  <si>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</si>
  <si>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</si>
  <si>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</si>
  <si>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</si>
  <si>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</si>
  <si>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</si>
  <si>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</si>
  <si>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</si>
  <si>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</si>
  <si>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</si>
  <si>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</si>
  <si>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</si>
  <si>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</si>
  <si>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</si>
  <si>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</si>
  <si>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</si>
  <si>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</si>
  <si>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</si>
  <si>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</si>
  <si>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</si>
  <si>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</si>
  <si>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</si>
  <si>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</si>
  <si>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</si>
  <si>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</si>
  <si>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</si>
  <si>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</si>
  <si>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</si>
  <si>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</si>
  <si>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</si>
  <si>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</si>
  <si>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</si>
  <si>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</si>
  <si>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</si>
  <si>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</si>
  <si>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</si>
  <si>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</si>
  <si>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</si>
  <si>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</si>
  <si>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</si>
  <si>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</si>
  <si>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</si>
  <si>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</si>
  <si>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</si>
  <si>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</si>
  <si>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</si>
  <si>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</si>
  <si>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</si>
  <si>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</si>
  <si>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</si>
  <si>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</si>
  <si>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</si>
  <si>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</si>
  <si>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</si>
  <si>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</si>
  <si>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</si>
  <si>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</si>
  <si>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</si>
  <si>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</si>
  <si>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</si>
  <si>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</si>
  <si>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</si>
  <si>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</si>
  <si>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</si>
  <si>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</si>
  <si>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</si>
  <si>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</si>
  <si>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</si>
  <si>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</si>
  <si>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</si>
  <si>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</si>
  <si>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</si>
  <si>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</si>
  <si>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</si>
  <si>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</si>
  <si>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</si>
  <si>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</si>
  <si>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</si>
  <si>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</si>
  <si>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</si>
  <si>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</si>
  <si>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</si>
  <si>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</si>
  <si>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</si>
  <si>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</si>
  <si>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</si>
  <si>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</si>
  <si>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</si>
  <si>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</si>
  <si>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</si>
  <si>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</si>
  <si>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</si>
  <si>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</si>
  <si>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</si>
  <si>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</si>
  <si>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</si>
  <si>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</si>
  <si>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</si>
  <si>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</si>
  <si>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</si>
  <si>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</si>
  <si>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</si>
  <si>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</si>
  <si>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</si>
  <si>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</si>
  <si>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</si>
  <si>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</si>
  <si>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</si>
  <si>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</si>
  <si>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</si>
  <si>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</si>
  <si>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</si>
  <si>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</si>
  <si>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</si>
  <si>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</si>
  <si>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</si>
  <si>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</si>
  <si>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</si>
  <si>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</si>
  <si>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</si>
  <si>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</si>
  <si>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</si>
  <si>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</si>
  <si>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</si>
  <si>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</si>
  <si>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</si>
  <si>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</si>
  <si>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</si>
  <si>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</si>
  <si>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</si>
  <si>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</si>
  <si>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</si>
  <si>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</si>
  <si>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</si>
  <si>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</si>
  <si>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</si>
  <si>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</si>
  <si>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</si>
  <si>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</si>
  <si>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</si>
  <si>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</si>
  <si>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</si>
  <si>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</si>
  <si>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</si>
  <si>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</si>
  <si>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</si>
  <si>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</si>
  <si>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</si>
  <si>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</si>
  <si>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</si>
  <si>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</si>
  <si>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</si>
  <si>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</si>
  <si>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</si>
  <si>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</si>
  <si>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</si>
  <si>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</si>
  <si>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</si>
  <si>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</si>
  <si>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</si>
  <si>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</si>
  <si>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</si>
  <si>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</si>
  <si>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</si>
  <si>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</si>
  <si>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</si>
  <si>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</si>
  <si>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</si>
  <si>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</si>
  <si>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</si>
  <si>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</si>
  <si>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</si>
  <si>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</si>
  <si>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</si>
  <si>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</si>
  <si>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</si>
  <si>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</si>
  <si>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</si>
  <si>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</si>
  <si>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</si>
  <si>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</si>
  <si>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</si>
  <si>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</si>
  <si>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</si>
  <si>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</si>
  <si>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</si>
  <si>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</si>
  <si>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</si>
  <si>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</si>
  <si>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</si>
  <si>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</si>
  <si>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</si>
  <si>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</si>
  <si>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</si>
  <si>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</si>
  <si>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</si>
  <si>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</si>
  <si>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</si>
  <si>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</si>
  <si>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</si>
  <si>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</si>
  <si>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</si>
  <si>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</si>
  <si>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</si>
  <si>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</si>
  <si>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</si>
  <si>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</si>
  <si>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</si>
  <si>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</si>
  <si>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</si>
  <si>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</si>
  <si>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</si>
  <si>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</si>
  <si>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</si>
  <si>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</si>
  <si>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</si>
  <si>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</si>
  <si>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</si>
  <si>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</si>
  <si>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</si>
  <si>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</si>
  <si>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</si>
  <si>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</si>
  <si>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</si>
  <si>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</si>
  <si>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</si>
  <si>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</si>
  <si>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</si>
  <si>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</si>
  <si>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</si>
  <si>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</si>
  <si>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</si>
  <si>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</si>
  <si>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</si>
  <si>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</si>
  <si>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5/b. számú melléklet</t>
  </si>
  <si>
    <t>5/c.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</si>
  <si>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</si>
  <si>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</si>
  <si>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</si>
  <si>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</si>
  <si>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</si>
  <si>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Ft-ban</t>
  </si>
  <si>
    <t xml:space="preserve"> Ft-ban</t>
  </si>
  <si>
    <t>2018. évi előirányzat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</si>
  <si>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</si>
  <si>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</si>
  <si>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</si>
  <si>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</si>
  <si>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</si>
  <si>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</si>
  <si>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</si>
  <si>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</si>
  <si>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 xml:space="preserve">Királyegyháza Községi Önkormányzat Képviselő testületének </t>
  </si>
  <si>
    <t>Felújítási kiadások előirányzata felújításonként</t>
  </si>
  <si>
    <t>forintban</t>
  </si>
  <si>
    <t>Felújítás  megnevezése</t>
  </si>
  <si>
    <t>Teljes költség</t>
  </si>
  <si>
    <t>Kivitelezés kezdési és befejezési éve</t>
  </si>
  <si>
    <t>Felhasználás 2018.XII.31-ig</t>
  </si>
  <si>
    <t>2019. évi előírányzat</t>
  </si>
  <si>
    <t>2019. utáni szükséglet</t>
  </si>
  <si>
    <t>F=(B-D-E)</t>
  </si>
  <si>
    <t>2019</t>
  </si>
  <si>
    <t>ÖSSZESEN:</t>
  </si>
  <si>
    <t>10. számú melléklet</t>
  </si>
  <si>
    <t>Királyegyháza Községi Önkormányzat Képviselő-testületének</t>
  </si>
  <si>
    <t xml:space="preserve">Önkormányzat </t>
  </si>
  <si>
    <t>Beruházási (felhalmozási) kiadások előirányzata beruházásonként</t>
  </si>
  <si>
    <t>Beruházás  megnevezése</t>
  </si>
  <si>
    <t>Mosogatógép beszerzés</t>
  </si>
  <si>
    <t>Irodaszék vásárlás</t>
  </si>
  <si>
    <t>Fénymásoló beszerzés</t>
  </si>
  <si>
    <t>Ingatlan vásárlás</t>
  </si>
  <si>
    <t>Könyvtári bútor beszerzés</t>
  </si>
  <si>
    <t>Posta épület bútor beszerzés</t>
  </si>
  <si>
    <t>Orvosi rendelő kazán vásárlás</t>
  </si>
  <si>
    <t>Könyvtár infrastruktúrális fejlesztés</t>
  </si>
  <si>
    <t>Európai uniós támogatással megvalósuló projektek</t>
  </si>
  <si>
    <t>bevételi, kiadási, hozzájárulások</t>
  </si>
  <si>
    <t>EU-s projekt neve , azonosítója:</t>
  </si>
  <si>
    <t xml:space="preserve"> Királyegyháza Községi Önkormányzat</t>
  </si>
  <si>
    <t>Felhívás neve:</t>
  </si>
  <si>
    <t>Az alapellátás és népegészségügy rendszerének átfogó fejlesztése - alapellátás fejlesztése</t>
  </si>
  <si>
    <t>Projekt címe:</t>
  </si>
  <si>
    <t>Az egészségügyi alapellátás fejlesztése királyegyházán és térségében</t>
  </si>
  <si>
    <t>Projekt azonosítója:</t>
  </si>
  <si>
    <t>EFOP-1.8.2-17-2017-00048</t>
  </si>
  <si>
    <t>Források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</si>
  <si>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</si>
  <si>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</si>
  <si>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</si>
  <si>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</si>
  <si>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</si>
  <si>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</si>
  <si>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</si>
  <si>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</si>
  <si>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</si>
  <si>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</si>
  <si>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</si>
  <si>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</si>
  <si>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</si>
  <si>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</si>
  <si>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Támogatott neve</t>
  </si>
  <si>
    <t>Hozzájárulás (Ft)</t>
  </si>
  <si>
    <t>Összesen:</t>
  </si>
  <si>
    <t>Humán szolgáltatások fejlesztése térségi szemléletben</t>
  </si>
  <si>
    <t>Humán szolgáltatások fejlesztése a Szentlőrinci járásban</t>
  </si>
  <si>
    <t>EFOP-1.5.3-17-2017-00085</t>
  </si>
  <si>
    <t>Kulturális intézmények a köznevelés eredményességéért</t>
  </si>
  <si>
    <t>Királyegyháza Község a köznevelés eredményességéért és a szociokulturális esélyegyenlőségért</t>
  </si>
  <si>
    <t>EFOP-3.3.2-16-2016-00051</t>
  </si>
  <si>
    <t>Az egész életen át tartó tanuláshoz hozzáférés biztosítása</t>
  </si>
  <si>
    <t>Ismertterjesztés és kompetenciafejlesztés a királyegyházai</t>
  </si>
  <si>
    <t>körjegyzőségi területen</t>
  </si>
  <si>
    <t>EFOP-3.7.3-16-2017-00066</t>
  </si>
  <si>
    <t>Transznacionális együttműködések</t>
  </si>
  <si>
    <t>A helyi identitás és kohézió erősítése</t>
  </si>
  <si>
    <t>Helyi identitás és kohézió erősítése Szabadszentkirály térségében</t>
  </si>
  <si>
    <t>TOP-5.3.1-16-BA1-2017-00003</t>
  </si>
  <si>
    <t>EFOP-1.8.2-17-2017-00048 pályázat eszközbeszerzés</t>
  </si>
  <si>
    <t>EFOP-3.3.2-16-2016-00051 pályázat eszközbeszerzés</t>
  </si>
  <si>
    <t>EFOP-3.7.3-16-2017-00066 pályázat eszközbeszerzés</t>
  </si>
  <si>
    <t>TOP-5.3.1-16-BA1-2017-00003 pályázat eszközbeszerzés</t>
  </si>
  <si>
    <t>Köztemető kerítés készítés</t>
  </si>
  <si>
    <t>Köztemető kültéri pad beszerzés</t>
  </si>
  <si>
    <t>Rigópusztai út felújítása</t>
  </si>
  <si>
    <t>Rigópusztai út járda</t>
  </si>
  <si>
    <t>Petőfi utca híd felújítás</t>
  </si>
  <si>
    <t>Petőfi u. 61. szolgálati lakás fűtéskorszerűsítés</t>
  </si>
  <si>
    <t>Önkormányzati udvar parkoló</t>
  </si>
  <si>
    <t xml:space="preserve">Kultúrház festés, parkoló </t>
  </si>
  <si>
    <t>Szennyvízrendszer</t>
  </si>
  <si>
    <t>8. számú melléklet</t>
  </si>
  <si>
    <t>9. számú melléklet</t>
  </si>
  <si>
    <t>11/a. számú melléklet</t>
  </si>
  <si>
    <t>11/f. számú melléklet</t>
  </si>
  <si>
    <t>EFOP-5.2.2-17-2017-00003</t>
  </si>
  <si>
    <t>Transznacionális együttműködések Dél-Baranyába</t>
  </si>
  <si>
    <t>11/e. számú melléklet</t>
  </si>
  <si>
    <t>Királyegyháza Községi Önkormányzat</t>
  </si>
  <si>
    <t>11/b. számú melléklet</t>
  </si>
  <si>
    <t>11/c. számú melléklet</t>
  </si>
  <si>
    <t>Önkormányzaton kívüli EU-s projektekhez történő hozzájárulás 2019. évi előirányzat</t>
  </si>
  <si>
    <t>11/d. számú melléklet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</si>
  <si>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</si>
  <si>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</si>
  <si>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</si>
  <si>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</t>
  </si>
  <si>
    <t>Elektromos kerékpár beszerzés</t>
  </si>
  <si>
    <t>Tűzoltószertár eszközbeszerzés</t>
  </si>
  <si>
    <t>Parkoló kialakítása</t>
  </si>
  <si>
    <t>Rigópustai közvilágítás</t>
  </si>
  <si>
    <t>Tűzoltószertár</t>
  </si>
  <si>
    <t>Telek kialakítás</t>
  </si>
  <si>
    <t>2020.</t>
  </si>
  <si>
    <t>2019.</t>
  </si>
  <si>
    <t>2020.után</t>
  </si>
  <si>
    <t>Előző évi maradvány</t>
  </si>
  <si>
    <t>2/2019. (III.26.) költségvetési rendelethez</t>
  </si>
  <si>
    <t>2/2019. (III.26.) költségvetési rendeletéhez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</si>
</sst>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3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164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4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0" applyFont="1" applyFill="1" applyBorder="1" applyAlignment="1" applyProtection="1">
      <alignment horizontal="center" vertical="center" wrapTex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/>
    </xf>
    <xf numFmtId="164" fontId="15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horizontal="right" wrapText="1"/>
    </xf>
    <xf numFmtId="164" fontId="16" fillId="0" borderId="10" xfId="0" applyNumberFormat="1" applyFont="1" applyFill="1" applyBorder="1" applyAlignment="1" applyProtection="1">
      <alignment horizontal="center" vertical="center" wrapText="1"/>
    </xf>
    <xf numFmtId="164" fontId="16" fillId="0" borderId="11" xfId="0" applyNumberFormat="1" applyFont="1" applyFill="1" applyBorder="1" applyAlignment="1" applyProtection="1">
      <alignment horizontal="center" vertical="center" wrapText="1"/>
    </xf>
    <xf numFmtId="164" fontId="16" fillId="0" borderId="12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50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vertical="center" wrapText="1"/>
      <protection locked="0"/>
    </xf>
    <xf numFmtId="49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vertical="center" wrapText="1"/>
      <protection locked="0"/>
    </xf>
    <xf numFmtId="49" fontId="17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4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/>
    </xf>
    <xf numFmtId="164" fontId="16" fillId="0" borderId="11" xfId="0" applyNumberFormat="1" applyFont="1" applyFill="1" applyBorder="1" applyAlignment="1" applyProtection="1">
      <alignment vertical="center" wrapText="1"/>
    </xf>
    <xf numFmtId="164" fontId="16" fillId="2" borderId="11" xfId="0" applyNumberFormat="1" applyFont="1" applyFill="1" applyBorder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/>
    <xf numFmtId="0" fontId="1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9" fillId="0" borderId="0" xfId="0" applyFont="1"/>
    <xf numFmtId="0" fontId="0" fillId="3" borderId="0" xfId="0" applyFill="1"/>
    <xf numFmtId="3" fontId="0" fillId="0" borderId="0" xfId="0" applyNumberFormat="1"/>
    <xf numFmtId="0" fontId="19" fillId="0" borderId="0" xfId="0" applyFont="1" applyAlignment="1"/>
    <xf numFmtId="164" fontId="20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4" xfId="0" applyBorder="1"/>
    <xf numFmtId="0" fontId="0" fillId="0" borderId="0" xfId="0" applyFont="1"/>
    <xf numFmtId="0" fontId="23" fillId="0" borderId="49" xfId="0" applyFont="1" applyFill="1" applyBorder="1" applyAlignment="1" applyProtection="1">
      <alignment horizontal="right" vertical="center"/>
    </xf>
    <xf numFmtId="0" fontId="24" fillId="0" borderId="10" xfId="2" applyFont="1" applyFill="1" applyBorder="1" applyAlignment="1" applyProtection="1">
      <alignment horizontal="left" vertical="center" wrapText="1" indent="1"/>
    </xf>
    <xf numFmtId="0" fontId="24" fillId="0" borderId="11" xfId="2" applyFont="1" applyFill="1" applyBorder="1" applyAlignment="1" applyProtection="1">
      <alignment vertical="center" wrapText="1"/>
    </xf>
    <xf numFmtId="164" fontId="24" fillId="0" borderId="12" xfId="2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 indent="1"/>
    </xf>
    <xf numFmtId="164" fontId="7" fillId="0" borderId="0" xfId="0" quotePrefix="1" applyNumberFormat="1" applyFont="1" applyBorder="1" applyAlignment="1" applyProtection="1">
      <alignment horizontal="right" vertical="center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21" fillId="0" borderId="0" xfId="2" applyFont="1" applyFill="1" applyAlignment="1" applyProtection="1">
      <alignment horizontal="center"/>
    </xf>
    <xf numFmtId="164" fontId="22" fillId="0" borderId="49" xfId="2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  <xf numFmtId="164" fontId="15" fillId="0" borderId="0" xfId="0" applyNumberFormat="1" applyFont="1" applyFill="1" applyAlignment="1">
      <alignment horizontal="right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2" xfId="0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19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45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5" xfId="0" applyBorder="1" applyAlignment="1">
      <alignment horizontal="left"/>
    </xf>
    <xf numFmtId="166" fontId="0" fillId="3" borderId="20" xfId="0" applyNumberFormat="1" applyFill="1" applyBorder="1" applyAlignment="1">
      <alignment horizontal="center"/>
    </xf>
    <xf numFmtId="166" fontId="0" fillId="3" borderId="45" xfId="0" applyNumberFormat="1" applyFill="1" applyBorder="1" applyAlignment="1">
      <alignment horizontal="center"/>
    </xf>
    <xf numFmtId="166" fontId="0" fillId="3" borderId="21" xfId="0" applyNumberForma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166" fontId="0" fillId="0" borderId="23" xfId="0" applyNumberFormat="1" applyBorder="1" applyAlignment="1">
      <alignment horizontal="center"/>
    </xf>
    <xf numFmtId="166" fontId="0" fillId="3" borderId="23" xfId="0" applyNumberFormat="1" applyFill="1" applyBorder="1" applyAlignment="1">
      <alignment horizontal="center"/>
    </xf>
    <xf numFmtId="166" fontId="0" fillId="3" borderId="53" xfId="0" applyNumberForma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6" fontId="0" fillId="0" borderId="51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3" borderId="10" xfId="0" applyNumberFormat="1" applyFill="1" applyBorder="1" applyAlignment="1">
      <alignment horizontal="center"/>
    </xf>
    <xf numFmtId="166" fontId="0" fillId="3" borderId="12" xfId="0" applyNumberFormat="1" applyFill="1" applyBorder="1" applyAlignment="1">
      <alignment horizontal="center"/>
    </xf>
    <xf numFmtId="166" fontId="0" fillId="3" borderId="56" xfId="0" applyNumberFormat="1" applyFill="1" applyBorder="1" applyAlignment="1">
      <alignment horizontal="center"/>
    </xf>
    <xf numFmtId="166" fontId="0" fillId="3" borderId="59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3" borderId="11" xfId="0" applyNumberFormat="1" applyFill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1" xfId="0" applyBorder="1" applyAlignment="1">
      <alignment horizontal="left"/>
    </xf>
    <xf numFmtId="166" fontId="0" fillId="0" borderId="53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0" xfId="0" applyAlignment="1">
      <alignment horizontal="center"/>
    </xf>
    <xf numFmtId="166" fontId="0" fillId="3" borderId="2" xfId="0" applyNumberFormat="1" applyFill="1" applyBorder="1" applyAlignment="1">
      <alignment horizontal="center"/>
    </xf>
    <xf numFmtId="166" fontId="0" fillId="3" borderId="3" xfId="0" applyNumberFormat="1" applyFill="1" applyBorder="1" applyAlignment="1">
      <alignment horizontal="center"/>
    </xf>
    <xf numFmtId="166" fontId="0" fillId="0" borderId="31" xfId="0" applyNumberFormat="1" applyBorder="1" applyAlignment="1">
      <alignment horizontal="center"/>
    </xf>
    <xf numFmtId="0" fontId="0" fillId="0" borderId="0" xfId="0" applyAlignment="1">
      <alignment horizontal="left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D165"/>
  <sheetViews>
    <sheetView tabSelected="1" zoomScaleNormal="100" workbookViewId="0">
      <selection activeCell="B14" sqref="B14"/>
    </sheetView>
  </sheetViews>
  <sheetFormatPr defaultRowHeight="15"/>
  <cols>
    <col min="1" max="1" width="14.28515625" customWidth="1"/>
    <col min="2" max="2" width="63.5703125" customWidth="1"/>
    <col min="3" max="3" width="15.140625" customWidth="1"/>
  </cols>
  <sheetData>
    <row r="1" spans="1:3" ht="15.75">
      <c r="A1" s="240" t="s">
        <v>336</v>
      </c>
      <c r="B1" s="240"/>
      <c r="C1" s="240"/>
    </row>
    <row r="2" spans="1:3" ht="15.75">
      <c r="A2" s="243" t="s">
        <v>411</v>
      </c>
      <c r="B2" s="243"/>
      <c r="C2" s="243"/>
    </row>
    <row r="3" spans="1:3" ht="15.75">
      <c r="A3" s="241" t="s">
        <v>517</v>
      </c>
      <c r="B3" s="241"/>
      <c r="C3" s="241"/>
    </row>
    <row r="4" spans="1:3" ht="15.75">
      <c r="A4" s="91"/>
      <c r="B4" s="91"/>
      <c r="C4" s="91"/>
    </row>
    <row r="5" spans="1:3" ht="15.75">
      <c r="A5" s="136"/>
      <c r="B5" s="14"/>
      <c r="C5" s="88" t="s">
        <v>400</v>
      </c>
    </row>
    <row r="6" spans="1:3" ht="16.5" thickBot="1">
      <c r="A6" s="242" t="s">
        <v>358</v>
      </c>
      <c r="B6" s="242"/>
      <c r="C6" s="242"/>
    </row>
    <row r="7" spans="1:3" ht="16.5" thickBot="1">
      <c r="A7" s="15" t="s">
        <v>356</v>
      </c>
      <c r="B7" s="16" t="s">
        <v>357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3" t="s">
        <v>11</v>
      </c>
      <c r="B9" s="24" t="s">
        <v>12</v>
      </c>
      <c r="C9" s="25">
        <f>C10+C11+C12+C13+C14+C15</f>
        <v>39253228</v>
      </c>
    </row>
    <row r="10" spans="1:3" ht="15.75">
      <c r="A10" s="26" t="s">
        <v>13</v>
      </c>
      <c r="B10" s="27" t="s">
        <v>14</v>
      </c>
      <c r="C10" s="28">
        <v>10560930</v>
      </c>
    </row>
    <row r="11" spans="1:3" ht="15.75">
      <c r="A11" s="29" t="s">
        <v>15</v>
      </c>
      <c r="B11" s="30" t="s">
        <v>16</v>
      </c>
      <c r="C11" s="31"/>
    </row>
    <row r="12" spans="1:3" ht="15.75">
      <c r="A12" s="29" t="s">
        <v>17</v>
      </c>
      <c r="B12" s="30" t="s">
        <v>18</v>
      </c>
      <c r="C12" s="31">
        <v>26892298</v>
      </c>
    </row>
    <row r="13" spans="1:3" ht="15.75">
      <c r="A13" s="29" t="s">
        <v>19</v>
      </c>
      <c r="B13" s="30" t="s">
        <v>20</v>
      </c>
      <c r="C13" s="31">
        <v>1800000</v>
      </c>
    </row>
    <row r="14" spans="1:3" ht="15.75">
      <c r="A14" s="29" t="s">
        <v>21</v>
      </c>
      <c r="B14" s="30" t="s">
        <v>22</v>
      </c>
      <c r="C14" s="31"/>
    </row>
    <row r="15" spans="1:3" ht="16.5" thickBot="1">
      <c r="A15" s="32" t="s">
        <v>23</v>
      </c>
      <c r="B15" s="33" t="s">
        <v>24</v>
      </c>
      <c r="C15" s="31"/>
    </row>
    <row r="16" spans="1:3" ht="32.25" thickBot="1">
      <c r="A16" s="23" t="s">
        <v>25</v>
      </c>
      <c r="B16" s="34" t="s">
        <v>26</v>
      </c>
      <c r="C16" s="25">
        <f>C17+C18+C19+C20+C21</f>
        <v>109068490</v>
      </c>
    </row>
    <row r="17" spans="1:3" ht="15.75">
      <c r="A17" s="26" t="s">
        <v>27</v>
      </c>
      <c r="B17" s="27" t="s">
        <v>28</v>
      </c>
      <c r="C17" s="28"/>
    </row>
    <row r="18" spans="1:3" ht="15.75">
      <c r="A18" s="29" t="s">
        <v>29</v>
      </c>
      <c r="B18" s="30" t="s">
        <v>30</v>
      </c>
      <c r="C18" s="31"/>
    </row>
    <row r="19" spans="1:3" ht="17.25" customHeight="1">
      <c r="A19" s="29" t="s">
        <v>31</v>
      </c>
      <c r="B19" s="30" t="s">
        <v>32</v>
      </c>
      <c r="C19" s="31"/>
    </row>
    <row r="20" spans="1:3" ht="16.5" customHeight="1">
      <c r="A20" s="29" t="s">
        <v>33</v>
      </c>
      <c r="B20" s="30" t="s">
        <v>34</v>
      </c>
      <c r="C20" s="31"/>
    </row>
    <row r="21" spans="1:3" ht="15.75">
      <c r="A21" s="29" t="s">
        <v>35</v>
      </c>
      <c r="B21" s="30" t="s">
        <v>36</v>
      </c>
      <c r="C21" s="31">
        <f>SUM('2'!C23)+'4'!C26</f>
        <v>109068490</v>
      </c>
    </row>
    <row r="22" spans="1:3" ht="16.5" thickBot="1">
      <c r="A22" s="32" t="s">
        <v>37</v>
      </c>
      <c r="B22" s="33" t="s">
        <v>38</v>
      </c>
      <c r="C22" s="35">
        <v>83083423</v>
      </c>
    </row>
    <row r="23" spans="1:3" ht="32.25" thickBot="1">
      <c r="A23" s="23" t="s">
        <v>39</v>
      </c>
      <c r="B23" s="24" t="s">
        <v>40</v>
      </c>
      <c r="C23" s="25">
        <f>C24+C25+C26+C27+C28</f>
        <v>19362249</v>
      </c>
    </row>
    <row r="24" spans="1:3" ht="15.75">
      <c r="A24" s="26" t="s">
        <v>41</v>
      </c>
      <c r="B24" s="27" t="s">
        <v>42</v>
      </c>
      <c r="C24" s="28"/>
    </row>
    <row r="25" spans="1:3" ht="15.75">
      <c r="A25" s="29" t="s">
        <v>43</v>
      </c>
      <c r="B25" s="30" t="s">
        <v>44</v>
      </c>
      <c r="C25" s="31"/>
    </row>
    <row r="26" spans="1:3" ht="31.5">
      <c r="A26" s="29" t="s">
        <v>45</v>
      </c>
      <c r="B26" s="30" t="s">
        <v>46</v>
      </c>
      <c r="C26" s="31"/>
    </row>
    <row r="27" spans="1:3" ht="31.5">
      <c r="A27" s="29" t="s">
        <v>47</v>
      </c>
      <c r="B27" s="30" t="s">
        <v>48</v>
      </c>
      <c r="C27" s="31"/>
    </row>
    <row r="28" spans="1:3" ht="15.75">
      <c r="A28" s="29" t="s">
        <v>49</v>
      </c>
      <c r="B28" s="30" t="s">
        <v>50</v>
      </c>
      <c r="C28" s="31">
        <f>SUM('2'!C30)</f>
        <v>19362249</v>
      </c>
    </row>
    <row r="29" spans="1:3" ht="16.5" thickBot="1">
      <c r="A29" s="32" t="s">
        <v>51</v>
      </c>
      <c r="B29" s="33" t="s">
        <v>52</v>
      </c>
      <c r="C29" s="35">
        <f>SUM('2'!C31)</f>
        <v>19362249</v>
      </c>
    </row>
    <row r="30" spans="1:3" ht="16.5" thickBot="1">
      <c r="A30" s="23" t="s">
        <v>53</v>
      </c>
      <c r="B30" s="24" t="s">
        <v>54</v>
      </c>
      <c r="C30" s="25">
        <f>C31+C35+C36+C37</f>
        <v>238708788</v>
      </c>
    </row>
    <row r="31" spans="1:3" ht="15.75">
      <c r="A31" s="26" t="s">
        <v>55</v>
      </c>
      <c r="B31" s="27" t="s">
        <v>56</v>
      </c>
      <c r="C31" s="36">
        <f>+C32+C33+C34</f>
        <v>237080747</v>
      </c>
    </row>
    <row r="32" spans="1:3" ht="15.75">
      <c r="A32" s="29" t="s">
        <v>57</v>
      </c>
      <c r="B32" s="30" t="s">
        <v>58</v>
      </c>
      <c r="C32" s="31">
        <f>SUM('2'!C34)</f>
        <v>1216675</v>
      </c>
    </row>
    <row r="33" spans="1:3" ht="15.75">
      <c r="A33" s="29" t="s">
        <v>59</v>
      </c>
      <c r="B33" s="30" t="s">
        <v>60</v>
      </c>
      <c r="C33" s="31"/>
    </row>
    <row r="34" spans="1:3" ht="15.75">
      <c r="A34" s="29" t="s">
        <v>61</v>
      </c>
      <c r="B34" s="37" t="s">
        <v>62</v>
      </c>
      <c r="C34" s="31">
        <f>SUM('2'!C36)</f>
        <v>235864072</v>
      </c>
    </row>
    <row r="35" spans="1:3" ht="15.75">
      <c r="A35" s="29" t="s">
        <v>63</v>
      </c>
      <c r="B35" s="30" t="s">
        <v>64</v>
      </c>
      <c r="C35" s="31">
        <f>SUM('2'!C37)</f>
        <v>1263794</v>
      </c>
    </row>
    <row r="36" spans="1:3" ht="15.75">
      <c r="A36" s="29" t="s">
        <v>65</v>
      </c>
      <c r="B36" s="30" t="s">
        <v>66</v>
      </c>
      <c r="C36" s="31">
        <v>0</v>
      </c>
    </row>
    <row r="37" spans="1:3" ht="16.5" thickBot="1">
      <c r="A37" s="32" t="s">
        <v>67</v>
      </c>
      <c r="B37" s="33" t="s">
        <v>68</v>
      </c>
      <c r="C37" s="35">
        <f>SUM('2'!C39)</f>
        <v>364247</v>
      </c>
    </row>
    <row r="38" spans="1:3" ht="16.5" thickBot="1">
      <c r="A38" s="23" t="s">
        <v>69</v>
      </c>
      <c r="B38" s="24" t="s">
        <v>70</v>
      </c>
      <c r="C38" s="25">
        <f>SUM(C39:C49)</f>
        <v>13865070</v>
      </c>
    </row>
    <row r="39" spans="1:3" ht="15.75">
      <c r="A39" s="26" t="s">
        <v>71</v>
      </c>
      <c r="B39" s="27" t="s">
        <v>72</v>
      </c>
      <c r="C39" s="28"/>
    </row>
    <row r="40" spans="1:3" ht="15.75">
      <c r="A40" s="29" t="s">
        <v>73</v>
      </c>
      <c r="B40" s="30" t="s">
        <v>74</v>
      </c>
      <c r="C40" s="31">
        <v>1724000</v>
      </c>
    </row>
    <row r="41" spans="1:3" ht="15.75">
      <c r="A41" s="29" t="s">
        <v>75</v>
      </c>
      <c r="B41" s="30" t="s">
        <v>76</v>
      </c>
      <c r="C41" s="31">
        <v>50000</v>
      </c>
    </row>
    <row r="42" spans="1:3" ht="15.75">
      <c r="A42" s="29" t="s">
        <v>77</v>
      </c>
      <c r="B42" s="30" t="s">
        <v>78</v>
      </c>
      <c r="C42" s="31"/>
    </row>
    <row r="43" spans="1:3" ht="15.75">
      <c r="A43" s="29" t="s">
        <v>79</v>
      </c>
      <c r="B43" s="30" t="s">
        <v>80</v>
      </c>
      <c r="C43" s="31">
        <f>SUM('2'!C45)+'4'!C16</f>
        <v>9745178</v>
      </c>
    </row>
    <row r="44" spans="1:3" ht="15.75">
      <c r="A44" s="29" t="s">
        <v>81</v>
      </c>
      <c r="B44" s="30" t="s">
        <v>82</v>
      </c>
      <c r="C44" s="31">
        <v>2340892</v>
      </c>
    </row>
    <row r="45" spans="1:3" ht="15.75">
      <c r="A45" s="29" t="s">
        <v>83</v>
      </c>
      <c r="B45" s="30" t="s">
        <v>84</v>
      </c>
      <c r="C45" s="31"/>
    </row>
    <row r="46" spans="1:3" ht="15.75">
      <c r="A46" s="29" t="s">
        <v>85</v>
      </c>
      <c r="B46" s="30" t="s">
        <v>86</v>
      </c>
      <c r="C46" s="31">
        <f>4000+1000</f>
        <v>5000</v>
      </c>
    </row>
    <row r="47" spans="1:3" ht="15.75">
      <c r="A47" s="29" t="s">
        <v>87</v>
      </c>
      <c r="B47" s="30" t="s">
        <v>88</v>
      </c>
      <c r="C47" s="31"/>
    </row>
    <row r="48" spans="1:3" ht="15.75">
      <c r="A48" s="32" t="s">
        <v>89</v>
      </c>
      <c r="B48" s="33" t="s">
        <v>90</v>
      </c>
      <c r="C48" s="35"/>
    </row>
    <row r="49" spans="1:4" ht="16.5" thickBot="1">
      <c r="A49" s="32" t="s">
        <v>91</v>
      </c>
      <c r="B49" s="33" t="s">
        <v>92</v>
      </c>
      <c r="C49" s="35"/>
    </row>
    <row r="50" spans="1:4" ht="16.5" thickBot="1">
      <c r="A50" s="23" t="s">
        <v>93</v>
      </c>
      <c r="B50" s="24" t="s">
        <v>94</v>
      </c>
      <c r="C50" s="25">
        <f>SUM(C51:C55)</f>
        <v>0</v>
      </c>
    </row>
    <row r="51" spans="1:4" ht="15.75">
      <c r="A51" s="26" t="s">
        <v>95</v>
      </c>
      <c r="B51" s="27" t="s">
        <v>96</v>
      </c>
      <c r="C51" s="28"/>
    </row>
    <row r="52" spans="1:4" ht="15.75">
      <c r="A52" s="29" t="s">
        <v>97</v>
      </c>
      <c r="B52" s="30" t="s">
        <v>98</v>
      </c>
      <c r="C52" s="31"/>
    </row>
    <row r="53" spans="1:4" ht="15.75">
      <c r="A53" s="29" t="s">
        <v>99</v>
      </c>
      <c r="B53" s="30" t="s">
        <v>100</v>
      </c>
      <c r="C53" s="31"/>
    </row>
    <row r="54" spans="1:4" ht="15.75">
      <c r="A54" s="29" t="s">
        <v>101</v>
      </c>
      <c r="B54" s="30" t="s">
        <v>102</v>
      </c>
      <c r="C54" s="31"/>
    </row>
    <row r="55" spans="1:4" ht="16.5" thickBot="1">
      <c r="A55" s="32" t="s">
        <v>103</v>
      </c>
      <c r="B55" s="33" t="s">
        <v>104</v>
      </c>
      <c r="C55" s="35"/>
    </row>
    <row r="56" spans="1:4" ht="16.5" thickBot="1">
      <c r="A56" s="23" t="s">
        <v>105</v>
      </c>
      <c r="B56" s="24" t="s">
        <v>106</v>
      </c>
      <c r="C56" s="25">
        <f>SUM(C57:C59)</f>
        <v>0</v>
      </c>
    </row>
    <row r="57" spans="1:4" ht="31.5">
      <c r="A57" s="26" t="s">
        <v>107</v>
      </c>
      <c r="B57" s="27" t="s">
        <v>108</v>
      </c>
      <c r="C57" s="28"/>
    </row>
    <row r="58" spans="1:4" ht="31.5">
      <c r="A58" s="29" t="s">
        <v>109</v>
      </c>
      <c r="B58" s="30" t="s">
        <v>110</v>
      </c>
      <c r="C58" s="31"/>
    </row>
    <row r="59" spans="1:4" ht="15.75">
      <c r="A59" s="29" t="s">
        <v>111</v>
      </c>
      <c r="B59" s="30" t="s">
        <v>112</v>
      </c>
      <c r="C59" s="31"/>
    </row>
    <row r="60" spans="1:4" ht="16.5" thickBot="1">
      <c r="A60" s="32" t="s">
        <v>113</v>
      </c>
      <c r="B60" s="33" t="s">
        <v>114</v>
      </c>
      <c r="C60" s="35"/>
    </row>
    <row r="61" spans="1:4" ht="16.5" thickBot="1">
      <c r="A61" s="23" t="s">
        <v>115</v>
      </c>
      <c r="B61" s="34" t="s">
        <v>116</v>
      </c>
      <c r="C61" s="25">
        <f>SUM(C62:C65)</f>
        <v>2461600</v>
      </c>
    </row>
    <row r="62" spans="1:4" ht="31.5">
      <c r="A62" s="26" t="s">
        <v>117</v>
      </c>
      <c r="B62" s="27" t="s">
        <v>118</v>
      </c>
      <c r="C62" s="31"/>
    </row>
    <row r="63" spans="1:4" ht="31.5">
      <c r="A63" s="29" t="s">
        <v>119</v>
      </c>
      <c r="B63" s="30" t="s">
        <v>120</v>
      </c>
      <c r="C63" s="31">
        <v>261600</v>
      </c>
    </row>
    <row r="64" spans="1:4" ht="15.75">
      <c r="A64" s="29" t="s">
        <v>121</v>
      </c>
      <c r="B64" s="30" t="s">
        <v>122</v>
      </c>
      <c r="C64" s="188">
        <v>2200000</v>
      </c>
      <c r="D64" s="228"/>
    </row>
    <row r="65" spans="1:3" ht="16.5" thickBot="1">
      <c r="A65" s="32" t="s">
        <v>123</v>
      </c>
      <c r="B65" s="33" t="s">
        <v>124</v>
      </c>
      <c r="C65" s="31"/>
    </row>
    <row r="66" spans="1:3" ht="16.5" thickBot="1">
      <c r="A66" s="23" t="s">
        <v>125</v>
      </c>
      <c r="B66" s="24" t="s">
        <v>126</v>
      </c>
      <c r="C66" s="25">
        <f>C9+C16+C23+C30+C38+C50+C56+C61</f>
        <v>422719425</v>
      </c>
    </row>
    <row r="67" spans="1:3" ht="16.5" thickBot="1">
      <c r="A67" s="38" t="s">
        <v>127</v>
      </c>
      <c r="B67" s="34" t="s">
        <v>128</v>
      </c>
      <c r="C67" s="25">
        <f>SUM(C68:C70)</f>
        <v>0</v>
      </c>
    </row>
    <row r="68" spans="1:3" ht="15.75">
      <c r="A68" s="26" t="s">
        <v>129</v>
      </c>
      <c r="B68" s="27" t="s">
        <v>130</v>
      </c>
      <c r="C68" s="31"/>
    </row>
    <row r="69" spans="1:3" ht="15.75">
      <c r="A69" s="29" t="s">
        <v>131</v>
      </c>
      <c r="B69" s="30" t="s">
        <v>132</v>
      </c>
      <c r="C69" s="31"/>
    </row>
    <row r="70" spans="1:3" ht="16.5" thickBot="1">
      <c r="A70" s="32" t="s">
        <v>133</v>
      </c>
      <c r="B70" s="39" t="s">
        <v>355</v>
      </c>
      <c r="C70" s="31"/>
    </row>
    <row r="71" spans="1:3" ht="16.5" thickBot="1">
      <c r="A71" s="38" t="s">
        <v>135</v>
      </c>
      <c r="B71" s="34" t="s">
        <v>136</v>
      </c>
      <c r="C71" s="25">
        <f>SUM(C72:C75)</f>
        <v>0</v>
      </c>
    </row>
    <row r="72" spans="1:3" ht="15.75">
      <c r="A72" s="26" t="s">
        <v>137</v>
      </c>
      <c r="B72" s="27" t="s">
        <v>138</v>
      </c>
      <c r="C72" s="31"/>
    </row>
    <row r="73" spans="1:3" ht="15.75">
      <c r="A73" s="29" t="s">
        <v>139</v>
      </c>
      <c r="B73" s="30" t="s">
        <v>140</v>
      </c>
      <c r="C73" s="31"/>
    </row>
    <row r="74" spans="1:3" ht="15.75">
      <c r="A74" s="29" t="s">
        <v>141</v>
      </c>
      <c r="B74" s="30" t="s">
        <v>142</v>
      </c>
      <c r="C74" s="31"/>
    </row>
    <row r="75" spans="1:3" ht="16.5" thickBot="1">
      <c r="A75" s="32" t="s">
        <v>143</v>
      </c>
      <c r="B75" s="33" t="s">
        <v>144</v>
      </c>
      <c r="C75" s="31"/>
    </row>
    <row r="76" spans="1:3" ht="16.5" thickBot="1">
      <c r="A76" s="38" t="s">
        <v>145</v>
      </c>
      <c r="B76" s="34" t="s">
        <v>146</v>
      </c>
      <c r="C76" s="25">
        <f>SUM(C77:C78)</f>
        <v>265149199</v>
      </c>
    </row>
    <row r="77" spans="1:3" ht="15.75">
      <c r="A77" s="26" t="s">
        <v>147</v>
      </c>
      <c r="B77" s="27" t="s">
        <v>148</v>
      </c>
      <c r="C77" s="31">
        <f>SUM('2'!C79)+'4'!C42</f>
        <v>265149199</v>
      </c>
    </row>
    <row r="78" spans="1:3" ht="16.5" thickBot="1">
      <c r="A78" s="32" t="s">
        <v>149</v>
      </c>
      <c r="B78" s="33" t="s">
        <v>150</v>
      </c>
      <c r="C78" s="31"/>
    </row>
    <row r="79" spans="1:3" ht="16.5" thickBot="1">
      <c r="A79" s="38" t="s">
        <v>151</v>
      </c>
      <c r="B79" s="34" t="s">
        <v>152</v>
      </c>
      <c r="C79" s="25">
        <f>SUM(C80:C82)</f>
        <v>0</v>
      </c>
    </row>
    <row r="80" spans="1:3" ht="15.75">
      <c r="A80" s="26" t="s">
        <v>153</v>
      </c>
      <c r="B80" s="27" t="s">
        <v>154</v>
      </c>
      <c r="C80" s="31"/>
    </row>
    <row r="81" spans="1:3" ht="15.75">
      <c r="A81" s="29" t="s">
        <v>155</v>
      </c>
      <c r="B81" s="30" t="s">
        <v>156</v>
      </c>
      <c r="C81" s="31"/>
    </row>
    <row r="82" spans="1:3" ht="16.5" thickBot="1">
      <c r="A82" s="32" t="s">
        <v>157</v>
      </c>
      <c r="B82" s="33" t="s">
        <v>158</v>
      </c>
      <c r="C82" s="31"/>
    </row>
    <row r="83" spans="1:3" ht="16.5" thickBot="1">
      <c r="A83" s="38" t="s">
        <v>159</v>
      </c>
      <c r="B83" s="34" t="s">
        <v>160</v>
      </c>
      <c r="C83" s="25">
        <f>SUM(C84:C87)</f>
        <v>0</v>
      </c>
    </row>
    <row r="84" spans="1:3" ht="15.75">
      <c r="A84" s="40" t="s">
        <v>161</v>
      </c>
      <c r="B84" s="27" t="s">
        <v>162</v>
      </c>
      <c r="C84" s="31"/>
    </row>
    <row r="85" spans="1:3" ht="15.75">
      <c r="A85" s="41" t="s">
        <v>163</v>
      </c>
      <c r="B85" s="30" t="s">
        <v>164</v>
      </c>
      <c r="C85" s="31"/>
    </row>
    <row r="86" spans="1:3" ht="15.75">
      <c r="A86" s="41" t="s">
        <v>165</v>
      </c>
      <c r="B86" s="30" t="s">
        <v>166</v>
      </c>
      <c r="C86" s="31"/>
    </row>
    <row r="87" spans="1:3" ht="16.5" thickBot="1">
      <c r="A87" s="42" t="s">
        <v>167</v>
      </c>
      <c r="B87" s="33" t="s">
        <v>168</v>
      </c>
      <c r="C87" s="31"/>
    </row>
    <row r="88" spans="1:3" ht="16.5" thickBot="1">
      <c r="A88" s="38" t="s">
        <v>169</v>
      </c>
      <c r="B88" s="34" t="s">
        <v>170</v>
      </c>
      <c r="C88" s="43"/>
    </row>
    <row r="89" spans="1:3" ht="16.5" thickBot="1">
      <c r="A89" s="38" t="s">
        <v>171</v>
      </c>
      <c r="B89" s="34" t="s">
        <v>172</v>
      </c>
      <c r="C89" s="43"/>
    </row>
    <row r="90" spans="1:3" ht="16.5" thickBot="1">
      <c r="A90" s="38" t="s">
        <v>173</v>
      </c>
      <c r="B90" s="44" t="s">
        <v>174</v>
      </c>
      <c r="C90" s="25">
        <f>C67+C71+C76+C79+C83+C89+C88</f>
        <v>265149199</v>
      </c>
    </row>
    <row r="91" spans="1:3" ht="16.5" thickBot="1">
      <c r="A91" s="45" t="s">
        <v>175</v>
      </c>
      <c r="B91" s="46" t="s">
        <v>176</v>
      </c>
      <c r="C91" s="25">
        <f>C66+C90</f>
        <v>687868624</v>
      </c>
    </row>
    <row r="92" spans="1:3" ht="15.75">
      <c r="A92" s="47"/>
      <c r="B92" s="48"/>
      <c r="C92" s="49"/>
    </row>
    <row r="93" spans="1:3" ht="16.5" thickBot="1">
      <c r="A93" s="242" t="s">
        <v>359</v>
      </c>
      <c r="B93" s="242"/>
      <c r="C93" s="242"/>
    </row>
    <row r="94" spans="1:3" ht="16.5" thickBot="1">
      <c r="A94" s="15" t="s">
        <v>356</v>
      </c>
      <c r="B94" s="16" t="s">
        <v>360</v>
      </c>
      <c r="C94" s="93" t="s">
        <v>6</v>
      </c>
    </row>
    <row r="95" spans="1:3" ht="16.5" thickBot="1">
      <c r="A95" s="17" t="s">
        <v>7</v>
      </c>
      <c r="B95" s="18" t="s">
        <v>8</v>
      </c>
      <c r="C95" s="19" t="s">
        <v>9</v>
      </c>
    </row>
    <row r="96" spans="1:3" ht="16.5" thickBot="1">
      <c r="A96" s="52" t="s">
        <v>11</v>
      </c>
      <c r="B96" s="53" t="s">
        <v>334</v>
      </c>
      <c r="C96" s="54">
        <f>C97+C98+C99+C100+C101+C114</f>
        <v>514809054</v>
      </c>
    </row>
    <row r="97" spans="1:3" ht="15.75">
      <c r="A97" s="55" t="s">
        <v>13</v>
      </c>
      <c r="B97" s="56" t="s">
        <v>178</v>
      </c>
      <c r="C97" s="57">
        <f>SUM('2'!C97)+'4'!C49</f>
        <v>150148454</v>
      </c>
    </row>
    <row r="98" spans="1:3" ht="15.75">
      <c r="A98" s="29" t="s">
        <v>15</v>
      </c>
      <c r="B98" s="58" t="s">
        <v>179</v>
      </c>
      <c r="C98" s="31">
        <f>SUM('2'!C98)+'4'!C50</f>
        <v>28862704</v>
      </c>
    </row>
    <row r="99" spans="1:3" ht="15.75">
      <c r="A99" s="29" t="s">
        <v>17</v>
      </c>
      <c r="B99" s="58" t="s">
        <v>180</v>
      </c>
      <c r="C99" s="35">
        <f>SUM('2'!C99)+'4'!C51</f>
        <v>226331107</v>
      </c>
    </row>
    <row r="100" spans="1:3" ht="15.75">
      <c r="A100" s="29" t="s">
        <v>19</v>
      </c>
      <c r="B100" s="59" t="s">
        <v>181</v>
      </c>
      <c r="C100" s="35">
        <f>SUM('2'!C100)</f>
        <v>7100000</v>
      </c>
    </row>
    <row r="101" spans="1:3" ht="15.75">
      <c r="A101" s="29" t="s">
        <v>182</v>
      </c>
      <c r="B101" s="60" t="s">
        <v>183</v>
      </c>
      <c r="C101" s="35">
        <f>SUM(C102:C113)</f>
        <v>44139744</v>
      </c>
    </row>
    <row r="102" spans="1:3" ht="15.75">
      <c r="A102" s="29" t="s">
        <v>23</v>
      </c>
      <c r="B102" s="58" t="s">
        <v>184</v>
      </c>
      <c r="C102" s="35"/>
    </row>
    <row r="103" spans="1:3" ht="15.75">
      <c r="A103" s="29" t="s">
        <v>185</v>
      </c>
      <c r="B103" s="61" t="s">
        <v>186</v>
      </c>
      <c r="C103" s="35"/>
    </row>
    <row r="104" spans="1:3" ht="15.75">
      <c r="A104" s="29" t="s">
        <v>187</v>
      </c>
      <c r="B104" s="61" t="s">
        <v>188</v>
      </c>
      <c r="C104" s="35">
        <f>SUM('2'!C104)</f>
        <v>541305</v>
      </c>
    </row>
    <row r="105" spans="1:3" ht="15.75">
      <c r="A105" s="29" t="s">
        <v>189</v>
      </c>
      <c r="B105" s="61" t="s">
        <v>190</v>
      </c>
      <c r="C105" s="35"/>
    </row>
    <row r="106" spans="1:3" ht="31.5">
      <c r="A106" s="29" t="s">
        <v>191</v>
      </c>
      <c r="B106" s="62" t="s">
        <v>192</v>
      </c>
      <c r="C106" s="35"/>
    </row>
    <row r="107" spans="1:3" ht="31.5">
      <c r="A107" s="29" t="s">
        <v>193</v>
      </c>
      <c r="B107" s="62" t="s">
        <v>194</v>
      </c>
      <c r="C107" s="35"/>
    </row>
    <row r="108" spans="1:3" ht="15.75">
      <c r="A108" s="29" t="s">
        <v>195</v>
      </c>
      <c r="B108" s="61" t="s">
        <v>196</v>
      </c>
      <c r="C108" s="35">
        <f>SUM('2'!C108)+'4'!C53</f>
        <v>6926439</v>
      </c>
    </row>
    <row r="109" spans="1:3" ht="15.75">
      <c r="A109" s="29" t="s">
        <v>197</v>
      </c>
      <c r="B109" s="61" t="s">
        <v>198</v>
      </c>
      <c r="C109" s="35"/>
    </row>
    <row r="110" spans="1:3" ht="31.5">
      <c r="A110" s="29" t="s">
        <v>199</v>
      </c>
      <c r="B110" s="62" t="s">
        <v>200</v>
      </c>
      <c r="C110" s="35"/>
    </row>
    <row r="111" spans="1:3" ht="15.75">
      <c r="A111" s="63" t="s">
        <v>201</v>
      </c>
      <c r="B111" s="64" t="s">
        <v>202</v>
      </c>
      <c r="C111" s="35"/>
    </row>
    <row r="112" spans="1:3" ht="15.75">
      <c r="A112" s="29" t="s">
        <v>203</v>
      </c>
      <c r="B112" s="64" t="s">
        <v>204</v>
      </c>
      <c r="C112" s="35"/>
    </row>
    <row r="113" spans="1:3" ht="31.5">
      <c r="A113" s="29" t="s">
        <v>205</v>
      </c>
      <c r="B113" s="62" t="s">
        <v>206</v>
      </c>
      <c r="C113" s="31">
        <f>SUM('2'!C113)</f>
        <v>36672000</v>
      </c>
    </row>
    <row r="114" spans="1:3" ht="15.75">
      <c r="A114" s="29" t="s">
        <v>207</v>
      </c>
      <c r="B114" s="59" t="s">
        <v>208</v>
      </c>
      <c r="C114" s="31">
        <f>SUM('2'!C114)</f>
        <v>58227045</v>
      </c>
    </row>
    <row r="115" spans="1:3" ht="15.75">
      <c r="A115" s="32" t="s">
        <v>209</v>
      </c>
      <c r="B115" s="58" t="s">
        <v>210</v>
      </c>
      <c r="C115" s="35">
        <f>SUM('2'!C115)</f>
        <v>58227045</v>
      </c>
    </row>
    <row r="116" spans="1:3" ht="16.5" thickBot="1">
      <c r="A116" s="65" t="s">
        <v>211</v>
      </c>
      <c r="B116" s="66" t="s">
        <v>212</v>
      </c>
      <c r="C116" s="67"/>
    </row>
    <row r="117" spans="1:3" ht="16.5" thickBot="1">
      <c r="A117" s="23" t="s">
        <v>25</v>
      </c>
      <c r="B117" s="68" t="s">
        <v>335</v>
      </c>
      <c r="C117" s="25">
        <f>C118+C120+C122</f>
        <v>172017772</v>
      </c>
    </row>
    <row r="118" spans="1:3" ht="15.75">
      <c r="A118" s="26" t="s">
        <v>27</v>
      </c>
      <c r="B118" s="58" t="s">
        <v>213</v>
      </c>
      <c r="C118" s="28">
        <f>SUM('2'!C118)+'4'!C55</f>
        <v>63128601</v>
      </c>
    </row>
    <row r="119" spans="1:3" ht="15.75">
      <c r="A119" s="26" t="s">
        <v>29</v>
      </c>
      <c r="B119" s="69" t="s">
        <v>214</v>
      </c>
      <c r="C119" s="28">
        <f>SUM('2'!C119)</f>
        <v>19362249</v>
      </c>
    </row>
    <row r="120" spans="1:3" ht="15.75">
      <c r="A120" s="26" t="s">
        <v>31</v>
      </c>
      <c r="B120" s="69" t="s">
        <v>215</v>
      </c>
      <c r="C120" s="31">
        <f>SUM('2'!C120)+'4'!C56</f>
        <v>107527923</v>
      </c>
    </row>
    <row r="121" spans="1:3" ht="15.75">
      <c r="A121" s="26" t="s">
        <v>33</v>
      </c>
      <c r="B121" s="69" t="s">
        <v>216</v>
      </c>
      <c r="C121" s="70">
        <f>SUM('2'!C121)</f>
        <v>0</v>
      </c>
    </row>
    <row r="122" spans="1:3" ht="15.75">
      <c r="A122" s="26" t="s">
        <v>35</v>
      </c>
      <c r="B122" s="71" t="s">
        <v>217</v>
      </c>
      <c r="C122" s="70">
        <f>SUM('2'!C122)+'4'!C57</f>
        <v>1361248</v>
      </c>
    </row>
    <row r="123" spans="1:3" ht="31.5">
      <c r="A123" s="26" t="s">
        <v>37</v>
      </c>
      <c r="B123" s="72" t="s">
        <v>218</v>
      </c>
      <c r="C123" s="70"/>
    </row>
    <row r="124" spans="1:3" ht="31.5">
      <c r="A124" s="26" t="s">
        <v>219</v>
      </c>
      <c r="B124" s="73" t="s">
        <v>220</v>
      </c>
      <c r="C124" s="70"/>
    </row>
    <row r="125" spans="1:3" ht="31.5">
      <c r="A125" s="26" t="s">
        <v>221</v>
      </c>
      <c r="B125" s="62" t="s">
        <v>194</v>
      </c>
      <c r="C125" s="70"/>
    </row>
    <row r="126" spans="1:3" ht="15.75">
      <c r="A126" s="26" t="s">
        <v>222</v>
      </c>
      <c r="B126" s="62" t="s">
        <v>223</v>
      </c>
      <c r="C126" s="70">
        <v>1361248</v>
      </c>
    </row>
    <row r="127" spans="1:3" ht="15.75">
      <c r="A127" s="26" t="s">
        <v>224</v>
      </c>
      <c r="B127" s="62" t="s">
        <v>225</v>
      </c>
      <c r="C127" s="70"/>
    </row>
    <row r="128" spans="1:3" ht="31.5">
      <c r="A128" s="26" t="s">
        <v>226</v>
      </c>
      <c r="B128" s="62" t="s">
        <v>200</v>
      </c>
      <c r="C128" s="70"/>
    </row>
    <row r="129" spans="1:3" ht="15.75">
      <c r="A129" s="26" t="s">
        <v>227</v>
      </c>
      <c r="B129" s="62" t="s">
        <v>228</v>
      </c>
      <c r="C129" s="70"/>
    </row>
    <row r="130" spans="1:3" ht="32.25" thickBot="1">
      <c r="A130" s="63" t="s">
        <v>229</v>
      </c>
      <c r="B130" s="62" t="s">
        <v>230</v>
      </c>
      <c r="C130" s="74"/>
    </row>
    <row r="131" spans="1:3" ht="16.5" thickBot="1">
      <c r="A131" s="23" t="s">
        <v>39</v>
      </c>
      <c r="B131" s="24" t="s">
        <v>231</v>
      </c>
      <c r="C131" s="25">
        <f>C96+C117</f>
        <v>686826826</v>
      </c>
    </row>
    <row r="132" spans="1:3" ht="32.25" thickBot="1">
      <c r="A132" s="23" t="s">
        <v>232</v>
      </c>
      <c r="B132" s="24" t="s">
        <v>233</v>
      </c>
      <c r="C132" s="25">
        <f>C133+C134+C135</f>
        <v>0</v>
      </c>
    </row>
    <row r="133" spans="1:3" ht="15.75">
      <c r="A133" s="26" t="s">
        <v>55</v>
      </c>
      <c r="B133" s="75" t="s">
        <v>234</v>
      </c>
      <c r="C133" s="70"/>
    </row>
    <row r="134" spans="1:3" ht="15.75">
      <c r="A134" s="26" t="s">
        <v>63</v>
      </c>
      <c r="B134" s="75" t="s">
        <v>235</v>
      </c>
      <c r="C134" s="70"/>
    </row>
    <row r="135" spans="1:3" ht="16.5" thickBot="1">
      <c r="A135" s="63" t="s">
        <v>65</v>
      </c>
      <c r="B135" s="76" t="s">
        <v>236</v>
      </c>
      <c r="C135" s="70"/>
    </row>
    <row r="136" spans="1:3" ht="16.5" thickBot="1">
      <c r="A136" s="23" t="s">
        <v>69</v>
      </c>
      <c r="B136" s="24" t="s">
        <v>237</v>
      </c>
      <c r="C136" s="25">
        <f>C137+C138+C139+C140+C141+C142</f>
        <v>0</v>
      </c>
    </row>
    <row r="137" spans="1:3" ht="15.75">
      <c r="A137" s="26" t="s">
        <v>71</v>
      </c>
      <c r="B137" s="75" t="s">
        <v>238</v>
      </c>
      <c r="C137" s="70"/>
    </row>
    <row r="138" spans="1:3" ht="15.75">
      <c r="A138" s="26" t="s">
        <v>73</v>
      </c>
      <c r="B138" s="75" t="s">
        <v>239</v>
      </c>
      <c r="C138" s="70"/>
    </row>
    <row r="139" spans="1:3" ht="15.75">
      <c r="A139" s="26" t="s">
        <v>75</v>
      </c>
      <c r="B139" s="75" t="s">
        <v>240</v>
      </c>
      <c r="C139" s="70"/>
    </row>
    <row r="140" spans="1:3" ht="15.75">
      <c r="A140" s="26" t="s">
        <v>77</v>
      </c>
      <c r="B140" s="75" t="s">
        <v>241</v>
      </c>
      <c r="C140" s="70"/>
    </row>
    <row r="141" spans="1:3" ht="15.75">
      <c r="A141" s="26" t="s">
        <v>79</v>
      </c>
      <c r="B141" s="75" t="s">
        <v>242</v>
      </c>
      <c r="C141" s="70"/>
    </row>
    <row r="142" spans="1:3" ht="16.5" thickBot="1">
      <c r="A142" s="63" t="s">
        <v>81</v>
      </c>
      <c r="B142" s="76" t="s">
        <v>243</v>
      </c>
      <c r="C142" s="70"/>
    </row>
    <row r="143" spans="1:3" ht="16.5" thickBot="1">
      <c r="A143" s="23" t="s">
        <v>93</v>
      </c>
      <c r="B143" s="24" t="s">
        <v>244</v>
      </c>
      <c r="C143" s="25">
        <f>C144+C145+C147+C148+C146</f>
        <v>1041798</v>
      </c>
    </row>
    <row r="144" spans="1:3" ht="15.75">
      <c r="A144" s="26" t="s">
        <v>95</v>
      </c>
      <c r="B144" s="75" t="s">
        <v>245</v>
      </c>
      <c r="C144" s="70"/>
    </row>
    <row r="145" spans="1:3" ht="15.75">
      <c r="A145" s="26" t="s">
        <v>97</v>
      </c>
      <c r="B145" s="75" t="s">
        <v>246</v>
      </c>
      <c r="C145" s="70">
        <f>SUM('2'!C145)</f>
        <v>1041798</v>
      </c>
    </row>
    <row r="146" spans="1:3" ht="15.75">
      <c r="A146" s="26" t="s">
        <v>99</v>
      </c>
      <c r="B146" s="75" t="s">
        <v>247</v>
      </c>
      <c r="C146" s="70"/>
    </row>
    <row r="147" spans="1:3" ht="15.75">
      <c r="A147" s="26" t="s">
        <v>101</v>
      </c>
      <c r="B147" s="75" t="s">
        <v>248</v>
      </c>
      <c r="C147" s="70"/>
    </row>
    <row r="148" spans="1:3" ht="16.5" thickBot="1">
      <c r="A148" s="63" t="s">
        <v>103</v>
      </c>
      <c r="B148" s="76" t="s">
        <v>249</v>
      </c>
      <c r="C148" s="70"/>
    </row>
    <row r="149" spans="1:3" ht="16.5" thickBot="1">
      <c r="A149" s="23" t="s">
        <v>250</v>
      </c>
      <c r="B149" s="24" t="s">
        <v>251</v>
      </c>
      <c r="C149" s="77">
        <f>C150+C151+C152+C153+C154</f>
        <v>0</v>
      </c>
    </row>
    <row r="150" spans="1:3" ht="15.75">
      <c r="A150" s="26" t="s">
        <v>107</v>
      </c>
      <c r="B150" s="75" t="s">
        <v>252</v>
      </c>
      <c r="C150" s="70"/>
    </row>
    <row r="151" spans="1:3" ht="15.75">
      <c r="A151" s="26" t="s">
        <v>109</v>
      </c>
      <c r="B151" s="75" t="s">
        <v>253</v>
      </c>
      <c r="C151" s="70"/>
    </row>
    <row r="152" spans="1:3" ht="15.75">
      <c r="A152" s="26" t="s">
        <v>111</v>
      </c>
      <c r="B152" s="75" t="s">
        <v>254</v>
      </c>
      <c r="C152" s="70"/>
    </row>
    <row r="153" spans="1:3" ht="31.5">
      <c r="A153" s="26" t="s">
        <v>113</v>
      </c>
      <c r="B153" s="75" t="s">
        <v>255</v>
      </c>
      <c r="C153" s="70"/>
    </row>
    <row r="154" spans="1:3" ht="16.5" thickBot="1">
      <c r="A154" s="63" t="s">
        <v>256</v>
      </c>
      <c r="B154" s="76" t="s">
        <v>257</v>
      </c>
      <c r="C154" s="74"/>
    </row>
    <row r="155" spans="1:3" ht="16.5" thickBot="1">
      <c r="A155" s="78" t="s">
        <v>115</v>
      </c>
      <c r="B155" s="24" t="s">
        <v>258</v>
      </c>
      <c r="C155" s="77"/>
    </row>
    <row r="156" spans="1:3" ht="16.5" thickBot="1">
      <c r="A156" s="78" t="s">
        <v>125</v>
      </c>
      <c r="B156" s="24" t="s">
        <v>259</v>
      </c>
      <c r="C156" s="77"/>
    </row>
    <row r="157" spans="1:3" ht="16.5" thickBot="1">
      <c r="A157" s="23" t="s">
        <v>260</v>
      </c>
      <c r="B157" s="24" t="s">
        <v>261</v>
      </c>
      <c r="C157" s="79">
        <f>C132+C136+C143+C149+C155+C156</f>
        <v>1041798</v>
      </c>
    </row>
    <row r="158" spans="1:3" ht="16.5" thickBot="1">
      <c r="A158" s="80" t="s">
        <v>262</v>
      </c>
      <c r="B158" s="81" t="s">
        <v>263</v>
      </c>
      <c r="C158" s="79">
        <f>C131+C157</f>
        <v>687868624</v>
      </c>
    </row>
    <row r="159" spans="1:3" ht="15.75">
      <c r="A159" s="82"/>
      <c r="B159" s="83"/>
      <c r="C159" s="84"/>
    </row>
    <row r="160" spans="1:3" s="229" customFormat="1">
      <c r="A160" s="238" t="s">
        <v>503</v>
      </c>
      <c r="B160" s="238"/>
      <c r="C160" s="238"/>
    </row>
    <row r="161" spans="1:3" s="229" customFormat="1" ht="15.75" thickBot="1">
      <c r="A161" s="239"/>
      <c r="B161" s="239"/>
      <c r="C161" s="230"/>
    </row>
    <row r="162" spans="1:3" s="229" customFormat="1" ht="29.25" thickBot="1">
      <c r="A162" s="231">
        <v>1</v>
      </c>
      <c r="B162" s="232" t="s">
        <v>504</v>
      </c>
      <c r="C162" s="233">
        <f>+C66-C131</f>
        <v>-264107401</v>
      </c>
    </row>
    <row r="163" spans="1:3" s="229" customFormat="1" ht="29.25" thickBot="1">
      <c r="A163" s="231" t="s">
        <v>25</v>
      </c>
      <c r="B163" s="232" t="s">
        <v>505</v>
      </c>
      <c r="C163" s="233">
        <f>+C90-C157</f>
        <v>264107401</v>
      </c>
    </row>
    <row r="165" spans="1:3">
      <c r="A165" t="s">
        <v>506</v>
      </c>
    </row>
  </sheetData>
  <mergeCells count="7">
    <mergeCell ref="A160:C160"/>
    <mergeCell ref="A161:B161"/>
    <mergeCell ref="A1:C1"/>
    <mergeCell ref="A3:C3"/>
    <mergeCell ref="A6:C6"/>
    <mergeCell ref="A93:C93"/>
    <mergeCell ref="A2:C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6" orientation="portrait" r:id="rId1"/>
  <rowBreaks count="3" manualBreakCount="3">
    <brk id="49" max="16383" man="1"/>
    <brk id="91" max="16383" man="1"/>
    <brk id="1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29"/>
  <sheetViews>
    <sheetView zoomScaleNormal="100" workbookViewId="0">
      <selection activeCell="C7" sqref="C7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240" t="s">
        <v>395</v>
      </c>
      <c r="B1" s="240"/>
      <c r="C1" s="240"/>
      <c r="D1" s="240"/>
      <c r="E1" s="240"/>
    </row>
    <row r="2" spans="1:5" ht="15.75">
      <c r="A2" s="243" t="s">
        <v>411</v>
      </c>
      <c r="B2" s="243"/>
      <c r="C2" s="243"/>
      <c r="D2" s="243"/>
      <c r="E2" s="243"/>
    </row>
    <row r="3" spans="1:5" ht="15.75">
      <c r="A3" s="241" t="s">
        <v>517</v>
      </c>
      <c r="B3" s="241"/>
      <c r="C3" s="241"/>
      <c r="D3" s="241"/>
      <c r="E3" s="241"/>
    </row>
    <row r="4" spans="1:5" ht="15.75">
      <c r="A4" s="91"/>
      <c r="B4" s="91"/>
      <c r="C4" s="91"/>
      <c r="D4" s="1"/>
      <c r="E4" s="1"/>
    </row>
    <row r="5" spans="1:5" ht="24" customHeight="1">
      <c r="A5" s="246" t="s">
        <v>353</v>
      </c>
      <c r="B5" s="246"/>
      <c r="C5" s="246"/>
      <c r="D5" s="246"/>
      <c r="E5" s="246"/>
    </row>
    <row r="6" spans="1:5" ht="16.5" thickBot="1">
      <c r="A6" s="95"/>
      <c r="B6" s="96"/>
      <c r="C6" s="95"/>
      <c r="D6" s="95"/>
      <c r="E6" s="122" t="s">
        <v>400</v>
      </c>
    </row>
    <row r="7" spans="1:5" ht="16.5" thickBot="1">
      <c r="A7" s="244" t="s">
        <v>272</v>
      </c>
      <c r="B7" s="97" t="s">
        <v>10</v>
      </c>
      <c r="C7" s="98"/>
      <c r="D7" s="97" t="s">
        <v>177</v>
      </c>
      <c r="E7" s="99"/>
    </row>
    <row r="8" spans="1:5" ht="32.25" thickBot="1">
      <c r="A8" s="245"/>
      <c r="B8" s="100" t="s">
        <v>0</v>
      </c>
      <c r="C8" s="101" t="s">
        <v>402</v>
      </c>
      <c r="D8" s="100" t="s">
        <v>0</v>
      </c>
      <c r="E8" s="102" t="s">
        <v>402</v>
      </c>
    </row>
    <row r="9" spans="1:5" ht="16.5" thickBot="1">
      <c r="A9" s="103" t="s">
        <v>7</v>
      </c>
      <c r="B9" s="100" t="s">
        <v>8</v>
      </c>
      <c r="C9" s="101" t="s">
        <v>9</v>
      </c>
      <c r="D9" s="100" t="s">
        <v>273</v>
      </c>
      <c r="E9" s="102" t="s">
        <v>274</v>
      </c>
    </row>
    <row r="10" spans="1:5" ht="15.75">
      <c r="A10" s="131" t="s">
        <v>11</v>
      </c>
      <c r="B10" s="104" t="s">
        <v>275</v>
      </c>
      <c r="C10" s="105">
        <f>SUM('2'!C11)</f>
        <v>39253228</v>
      </c>
      <c r="D10" s="104" t="s">
        <v>276</v>
      </c>
      <c r="E10" s="106">
        <f>SUM('2'!C97)</f>
        <v>72348036</v>
      </c>
    </row>
    <row r="11" spans="1:5" ht="31.5">
      <c r="A11" s="132" t="s">
        <v>25</v>
      </c>
      <c r="B11" s="107" t="s">
        <v>277</v>
      </c>
      <c r="C11" s="108">
        <f>SUM('2'!C18)</f>
        <v>95710373</v>
      </c>
      <c r="D11" s="107" t="s">
        <v>179</v>
      </c>
      <c r="E11" s="109">
        <f>SUM('2'!C98)</f>
        <v>13624097</v>
      </c>
    </row>
    <row r="12" spans="1:5" ht="15.75">
      <c r="A12" s="132" t="s">
        <v>39</v>
      </c>
      <c r="B12" s="107" t="s">
        <v>278</v>
      </c>
      <c r="C12" s="108">
        <f>SUM('2'!C24)</f>
        <v>83083423</v>
      </c>
      <c r="D12" s="107" t="s">
        <v>279</v>
      </c>
      <c r="E12" s="109">
        <f>SUM('2'!C99)</f>
        <v>190897237</v>
      </c>
    </row>
    <row r="13" spans="1:5" ht="15.75">
      <c r="A13" s="132" t="s">
        <v>232</v>
      </c>
      <c r="B13" s="107" t="s">
        <v>266</v>
      </c>
      <c r="C13" s="108">
        <f>SUM('2'!C32)</f>
        <v>238708788</v>
      </c>
      <c r="D13" s="107" t="s">
        <v>181</v>
      </c>
      <c r="E13" s="109">
        <f>SUM('2'!C100)</f>
        <v>7100000</v>
      </c>
    </row>
    <row r="14" spans="1:5" ht="15.75">
      <c r="A14" s="132" t="s">
        <v>69</v>
      </c>
      <c r="B14" s="110" t="s">
        <v>280</v>
      </c>
      <c r="C14" s="108">
        <f>SUM('2'!C40)</f>
        <v>2703210</v>
      </c>
      <c r="D14" s="107" t="s">
        <v>183</v>
      </c>
      <c r="E14" s="109">
        <f>SUM('2'!C101)</f>
        <v>43914032</v>
      </c>
    </row>
    <row r="15" spans="1:5" ht="15.75">
      <c r="A15" s="132" t="s">
        <v>93</v>
      </c>
      <c r="B15" s="107" t="s">
        <v>267</v>
      </c>
      <c r="C15" s="111"/>
      <c r="D15" s="107" t="s">
        <v>208</v>
      </c>
      <c r="E15" s="109">
        <f>SUM('2'!C114)</f>
        <v>58227045</v>
      </c>
    </row>
    <row r="16" spans="1:5" ht="16.5" thickBot="1">
      <c r="A16" s="132" t="s">
        <v>250</v>
      </c>
      <c r="B16" s="107" t="s">
        <v>281</v>
      </c>
      <c r="C16" s="108"/>
      <c r="D16" s="112"/>
      <c r="E16" s="109"/>
    </row>
    <row r="17" spans="1:5" ht="32.25" thickBot="1">
      <c r="A17" s="103" t="s">
        <v>115</v>
      </c>
      <c r="B17" s="113" t="s">
        <v>342</v>
      </c>
      <c r="C17" s="114">
        <f>SUM(C10:C11,C13:C15)</f>
        <v>376375599</v>
      </c>
      <c r="D17" s="113" t="s">
        <v>341</v>
      </c>
      <c r="E17" s="115">
        <f>SUM(E10:E15)</f>
        <v>386110447</v>
      </c>
    </row>
    <row r="18" spans="1:5" ht="31.5">
      <c r="A18" s="133" t="s">
        <v>125</v>
      </c>
      <c r="B18" s="116" t="s">
        <v>339</v>
      </c>
      <c r="C18" s="117">
        <f>C19+C20+C21+C22</f>
        <v>104652957</v>
      </c>
      <c r="D18" s="107" t="s">
        <v>403</v>
      </c>
      <c r="E18" s="118"/>
    </row>
    <row r="19" spans="1:5" ht="15.75">
      <c r="A19" s="134" t="s">
        <v>260</v>
      </c>
      <c r="B19" s="107" t="s">
        <v>286</v>
      </c>
      <c r="C19" s="108">
        <f>E29-C17</f>
        <v>104652957</v>
      </c>
      <c r="D19" s="107" t="s">
        <v>287</v>
      </c>
      <c r="E19" s="109"/>
    </row>
    <row r="20" spans="1:5" ht="15.75">
      <c r="A20" s="134" t="s">
        <v>262</v>
      </c>
      <c r="B20" s="107" t="s">
        <v>289</v>
      </c>
      <c r="C20" s="108"/>
      <c r="D20" s="107" t="s">
        <v>290</v>
      </c>
      <c r="E20" s="109"/>
    </row>
    <row r="21" spans="1:5" ht="15.75">
      <c r="A21" s="134" t="s">
        <v>282</v>
      </c>
      <c r="B21" s="107" t="s">
        <v>292</v>
      </c>
      <c r="C21" s="108"/>
      <c r="D21" s="107" t="s">
        <v>293</v>
      </c>
      <c r="E21" s="109"/>
    </row>
    <row r="22" spans="1:5" ht="15.75">
      <c r="A22" s="134" t="s">
        <v>283</v>
      </c>
      <c r="B22" s="107" t="s">
        <v>410</v>
      </c>
      <c r="C22" s="108"/>
      <c r="D22" s="116" t="s">
        <v>295</v>
      </c>
      <c r="E22" s="109"/>
    </row>
    <row r="23" spans="1:5" ht="31.5">
      <c r="A23" s="134" t="s">
        <v>284</v>
      </c>
      <c r="B23" s="107" t="s">
        <v>338</v>
      </c>
      <c r="C23" s="119">
        <f>C24+C25</f>
        <v>0</v>
      </c>
      <c r="D23" s="107" t="s">
        <v>297</v>
      </c>
      <c r="E23" s="109"/>
    </row>
    <row r="24" spans="1:5" ht="31.5">
      <c r="A24" s="133" t="s">
        <v>285</v>
      </c>
      <c r="B24" s="116" t="s">
        <v>299</v>
      </c>
      <c r="C24" s="120"/>
      <c r="D24" s="107" t="s">
        <v>258</v>
      </c>
      <c r="E24" s="118"/>
    </row>
    <row r="25" spans="1:5" ht="15.75">
      <c r="A25" s="134" t="s">
        <v>288</v>
      </c>
      <c r="B25" s="107" t="s">
        <v>405</v>
      </c>
      <c r="C25" s="108"/>
      <c r="D25" s="107" t="s">
        <v>259</v>
      </c>
      <c r="E25" s="109"/>
    </row>
    <row r="26" spans="1:5" ht="31.5">
      <c r="A26" s="132" t="s">
        <v>291</v>
      </c>
      <c r="B26" s="107" t="s">
        <v>170</v>
      </c>
      <c r="C26" s="108"/>
      <c r="D26" s="107" t="s">
        <v>404</v>
      </c>
      <c r="E26" s="109">
        <f>SUM('2'!C145)</f>
        <v>1041798</v>
      </c>
    </row>
    <row r="27" spans="1:5" ht="32.25" thickBot="1">
      <c r="A27" s="135" t="s">
        <v>294</v>
      </c>
      <c r="B27" s="116" t="s">
        <v>172</v>
      </c>
      <c r="C27" s="120"/>
      <c r="D27" s="121" t="s">
        <v>247</v>
      </c>
      <c r="E27" s="118">
        <f>SUM('2'!C146)</f>
        <v>93876311</v>
      </c>
    </row>
    <row r="28" spans="1:5" ht="32.25" thickBot="1">
      <c r="A28" s="103" t="s">
        <v>296</v>
      </c>
      <c r="B28" s="113" t="s">
        <v>340</v>
      </c>
      <c r="C28" s="114">
        <f>C18+C23+C26+C27</f>
        <v>104652957</v>
      </c>
      <c r="D28" s="113" t="s">
        <v>399</v>
      </c>
      <c r="E28" s="115">
        <f>SUM(E18:E27)</f>
        <v>94918109</v>
      </c>
    </row>
    <row r="29" spans="1:5" ht="16.5" thickBot="1">
      <c r="A29" s="103" t="s">
        <v>298</v>
      </c>
      <c r="B29" s="113" t="s">
        <v>343</v>
      </c>
      <c r="C29" s="51">
        <f>C17+C28</f>
        <v>481028556</v>
      </c>
      <c r="D29" s="113" t="s">
        <v>344</v>
      </c>
      <c r="E29" s="51">
        <f>E17+E28</f>
        <v>481028556</v>
      </c>
    </row>
  </sheetData>
  <mergeCells count="5">
    <mergeCell ref="A7:A8"/>
    <mergeCell ref="A5:E5"/>
    <mergeCell ref="A1:E1"/>
    <mergeCell ref="A3:E3"/>
    <mergeCell ref="A2:E2"/>
  </mergeCells>
  <printOptions horizontalCentered="1"/>
  <pageMargins left="1.1811023622047245" right="0.70866141732283472" top="0.35433070866141736" bottom="0.35433070866141736" header="0.31496062992125984" footer="0.31496062992125984"/>
  <pageSetup paperSize="9" scale="9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30"/>
  <sheetViews>
    <sheetView zoomScaleNormal="100" workbookViewId="0">
      <selection activeCell="C8" sqref="C8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240" t="s">
        <v>396</v>
      </c>
      <c r="B1" s="240"/>
      <c r="C1" s="240"/>
      <c r="D1" s="240"/>
      <c r="E1" s="240"/>
    </row>
    <row r="2" spans="1:5" ht="15.75">
      <c r="A2" s="243" t="s">
        <v>411</v>
      </c>
      <c r="B2" s="243"/>
      <c r="C2" s="243"/>
      <c r="D2" s="243"/>
      <c r="E2" s="243"/>
    </row>
    <row r="3" spans="1:5" ht="15.75">
      <c r="A3" s="241" t="s">
        <v>517</v>
      </c>
      <c r="B3" s="241"/>
      <c r="C3" s="241"/>
      <c r="D3" s="241"/>
      <c r="E3" s="241"/>
    </row>
    <row r="4" spans="1:5" ht="15.75">
      <c r="A4" s="89"/>
      <c r="B4" s="89"/>
      <c r="C4" s="89"/>
      <c r="D4" s="89"/>
      <c r="E4" s="89"/>
    </row>
    <row r="5" spans="1:5" ht="15.75">
      <c r="A5" s="246" t="s">
        <v>354</v>
      </c>
      <c r="B5" s="246"/>
      <c r="C5" s="246"/>
      <c r="D5" s="246"/>
      <c r="E5" s="246"/>
    </row>
    <row r="6" spans="1:5" ht="16.5" thickBot="1">
      <c r="A6" s="95"/>
      <c r="B6" s="96"/>
      <c r="C6" s="95"/>
      <c r="D6" s="95"/>
      <c r="E6" s="122" t="s">
        <v>401</v>
      </c>
    </row>
    <row r="7" spans="1:5" ht="16.5" thickBot="1">
      <c r="A7" s="247" t="s">
        <v>272</v>
      </c>
      <c r="B7" s="97" t="s">
        <v>10</v>
      </c>
      <c r="C7" s="98"/>
      <c r="D7" s="97" t="s">
        <v>177</v>
      </c>
      <c r="E7" s="99"/>
    </row>
    <row r="8" spans="1:5" ht="32.25" thickBot="1">
      <c r="A8" s="248"/>
      <c r="B8" s="100" t="s">
        <v>0</v>
      </c>
      <c r="C8" s="101" t="s">
        <v>402</v>
      </c>
      <c r="D8" s="100" t="s">
        <v>0</v>
      </c>
      <c r="E8" s="102" t="s">
        <v>402</v>
      </c>
    </row>
    <row r="9" spans="1:5" ht="16.5" thickBot="1">
      <c r="A9" s="103" t="s">
        <v>7</v>
      </c>
      <c r="B9" s="100" t="s">
        <v>8</v>
      </c>
      <c r="C9" s="101" t="s">
        <v>9</v>
      </c>
      <c r="D9" s="100" t="s">
        <v>273</v>
      </c>
      <c r="E9" s="102" t="s">
        <v>274</v>
      </c>
    </row>
    <row r="10" spans="1:5" ht="31.5">
      <c r="A10" s="131" t="s">
        <v>11</v>
      </c>
      <c r="B10" s="104" t="s">
        <v>301</v>
      </c>
      <c r="C10" s="105">
        <f>SUM('2'!C30)</f>
        <v>19362249</v>
      </c>
      <c r="D10" s="104" t="s">
        <v>213</v>
      </c>
      <c r="E10" s="106">
        <f>SUM('2'!C118)</f>
        <v>61621111</v>
      </c>
    </row>
    <row r="11" spans="1:5" ht="31.5">
      <c r="A11" s="132" t="s">
        <v>25</v>
      </c>
      <c r="B11" s="107" t="s">
        <v>302</v>
      </c>
      <c r="C11" s="108">
        <f>SUM('2'!C31)</f>
        <v>19362249</v>
      </c>
      <c r="D11" s="107" t="s">
        <v>303</v>
      </c>
      <c r="E11" s="109">
        <f>SUM('2'!C119)</f>
        <v>19362249</v>
      </c>
    </row>
    <row r="12" spans="1:5" ht="15.75">
      <c r="A12" s="132" t="s">
        <v>39</v>
      </c>
      <c r="B12" s="107" t="s">
        <v>304</v>
      </c>
      <c r="C12" s="108">
        <f>SUM('2'!C52)</f>
        <v>0</v>
      </c>
      <c r="D12" s="107" t="s">
        <v>215</v>
      </c>
      <c r="E12" s="109">
        <f>SUM('2'!C120)</f>
        <v>107527923</v>
      </c>
    </row>
    <row r="13" spans="1:5" ht="31.5">
      <c r="A13" s="132" t="s">
        <v>232</v>
      </c>
      <c r="B13" s="107" t="s">
        <v>376</v>
      </c>
      <c r="C13" s="108">
        <f>SUM('2'!C63)</f>
        <v>2241600</v>
      </c>
      <c r="D13" s="107" t="s">
        <v>305</v>
      </c>
      <c r="E13" s="109">
        <f>SUM('2'!C121)</f>
        <v>0</v>
      </c>
    </row>
    <row r="14" spans="1:5" ht="15.75">
      <c r="A14" s="132" t="s">
        <v>69</v>
      </c>
      <c r="B14" s="107" t="s">
        <v>306</v>
      </c>
      <c r="C14" s="108"/>
      <c r="D14" s="107" t="s">
        <v>217</v>
      </c>
      <c r="E14" s="109">
        <f>SUM('2'!C122)</f>
        <v>1361248</v>
      </c>
    </row>
    <row r="15" spans="1:5" ht="16.5" thickBot="1">
      <c r="A15" s="132" t="s">
        <v>93</v>
      </c>
      <c r="B15" s="107" t="s">
        <v>307</v>
      </c>
      <c r="C15" s="111"/>
      <c r="D15" s="116" t="s">
        <v>208</v>
      </c>
      <c r="E15" s="109"/>
    </row>
    <row r="16" spans="1:5" ht="32.25" thickBot="1">
      <c r="A16" s="103" t="s">
        <v>250</v>
      </c>
      <c r="B16" s="113" t="s">
        <v>345</v>
      </c>
      <c r="C16" s="114">
        <f>C10+C12+C13+C15</f>
        <v>21603849</v>
      </c>
      <c r="D16" s="113" t="s">
        <v>346</v>
      </c>
      <c r="E16" s="115">
        <f>E10+E12+E14+E15</f>
        <v>170510282</v>
      </c>
    </row>
    <row r="17" spans="1:5" ht="31.5">
      <c r="A17" s="131" t="s">
        <v>115</v>
      </c>
      <c r="B17" s="123" t="s">
        <v>347</v>
      </c>
      <c r="C17" s="124">
        <f>SUM(C18:C22)</f>
        <v>148906433</v>
      </c>
      <c r="D17" s="107" t="s">
        <v>403</v>
      </c>
      <c r="E17" s="106"/>
    </row>
    <row r="18" spans="1:5" ht="15.75">
      <c r="A18" s="132" t="s">
        <v>125</v>
      </c>
      <c r="B18" s="125" t="s">
        <v>268</v>
      </c>
      <c r="C18" s="108">
        <f>E30-C16</f>
        <v>148906433</v>
      </c>
      <c r="D18" s="107" t="s">
        <v>287</v>
      </c>
      <c r="E18" s="109"/>
    </row>
    <row r="19" spans="1:5" ht="15.75">
      <c r="A19" s="131" t="s">
        <v>260</v>
      </c>
      <c r="B19" s="125" t="s">
        <v>308</v>
      </c>
      <c r="C19" s="108"/>
      <c r="D19" s="107" t="s">
        <v>290</v>
      </c>
      <c r="E19" s="109"/>
    </row>
    <row r="20" spans="1:5" ht="15.75">
      <c r="A20" s="132" t="s">
        <v>262</v>
      </c>
      <c r="B20" s="125" t="s">
        <v>309</v>
      </c>
      <c r="C20" s="108"/>
      <c r="D20" s="107" t="s">
        <v>293</v>
      </c>
      <c r="E20" s="109"/>
    </row>
    <row r="21" spans="1:5" ht="15.75">
      <c r="A21" s="131" t="s">
        <v>282</v>
      </c>
      <c r="B21" s="125" t="s">
        <v>408</v>
      </c>
      <c r="C21" s="108"/>
      <c r="D21" s="116" t="s">
        <v>295</v>
      </c>
      <c r="E21" s="109"/>
    </row>
    <row r="22" spans="1:5" ht="31.5">
      <c r="A22" s="132" t="s">
        <v>283</v>
      </c>
      <c r="B22" s="126" t="s">
        <v>407</v>
      </c>
      <c r="C22" s="108"/>
      <c r="D22" s="107" t="s">
        <v>310</v>
      </c>
      <c r="E22" s="109"/>
    </row>
    <row r="23" spans="1:5" ht="31.5">
      <c r="A23" s="131" t="s">
        <v>284</v>
      </c>
      <c r="B23" s="127" t="s">
        <v>348</v>
      </c>
      <c r="C23" s="119">
        <f>C24+C25+C26+C27+C28</f>
        <v>0</v>
      </c>
      <c r="D23" s="104" t="s">
        <v>248</v>
      </c>
      <c r="E23" s="109"/>
    </row>
    <row r="24" spans="1:5" ht="15.75">
      <c r="A24" s="132" t="s">
        <v>285</v>
      </c>
      <c r="B24" s="126" t="s">
        <v>311</v>
      </c>
      <c r="C24" s="108"/>
      <c r="D24" s="104" t="s">
        <v>249</v>
      </c>
      <c r="E24" s="109"/>
    </row>
    <row r="25" spans="1:5" ht="15.75">
      <c r="A25" s="131" t="s">
        <v>288</v>
      </c>
      <c r="B25" s="126" t="s">
        <v>312</v>
      </c>
      <c r="C25" s="108"/>
      <c r="D25" s="128"/>
      <c r="E25" s="109"/>
    </row>
    <row r="26" spans="1:5" ht="15.75">
      <c r="A26" s="132" t="s">
        <v>291</v>
      </c>
      <c r="B26" s="125" t="s">
        <v>313</v>
      </c>
      <c r="C26" s="108"/>
      <c r="D26" s="128"/>
      <c r="E26" s="109"/>
    </row>
    <row r="27" spans="1:5" ht="19.5" customHeight="1">
      <c r="A27" s="131" t="s">
        <v>294</v>
      </c>
      <c r="B27" s="129" t="s">
        <v>406</v>
      </c>
      <c r="C27" s="108"/>
      <c r="D27" s="112"/>
      <c r="E27" s="109"/>
    </row>
    <row r="28" spans="1:5" ht="32.25" thickBot="1">
      <c r="A28" s="132" t="s">
        <v>296</v>
      </c>
      <c r="B28" s="130" t="s">
        <v>409</v>
      </c>
      <c r="C28" s="108"/>
      <c r="D28" s="128"/>
      <c r="E28" s="109"/>
    </row>
    <row r="29" spans="1:5" ht="48" thickBot="1">
      <c r="A29" s="103" t="s">
        <v>298</v>
      </c>
      <c r="B29" s="113" t="s">
        <v>349</v>
      </c>
      <c r="C29" s="114">
        <f>C17+C23</f>
        <v>148906433</v>
      </c>
      <c r="D29" s="113" t="s">
        <v>350</v>
      </c>
      <c r="E29" s="115">
        <f>SUM(E17:E24)</f>
        <v>0</v>
      </c>
    </row>
    <row r="30" spans="1:5" ht="16.5" thickBot="1">
      <c r="A30" s="103" t="s">
        <v>300</v>
      </c>
      <c r="B30" s="113" t="s">
        <v>351</v>
      </c>
      <c r="C30" s="51">
        <f>C16+C29</f>
        <v>170510282</v>
      </c>
      <c r="D30" s="113" t="s">
        <v>352</v>
      </c>
      <c r="E30" s="51">
        <f>E16+E29</f>
        <v>170510282</v>
      </c>
    </row>
  </sheetData>
  <mergeCells count="5">
    <mergeCell ref="A7:A8"/>
    <mergeCell ref="A1:E1"/>
    <mergeCell ref="A3:E3"/>
    <mergeCell ref="A5:E5"/>
    <mergeCell ref="A2:E2"/>
  </mergeCells>
  <printOptions horizontalCentered="1"/>
  <pageMargins left="1.4566929133858268" right="0.70866141732283472" top="0.35433070866141736" bottom="0.35433070866141736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</sheetPr>
  <dimension ref="A1:E35"/>
  <sheetViews>
    <sheetView zoomScaleNormal="100" workbookViewId="0">
      <selection activeCell="B8" sqref="B8"/>
    </sheetView>
  </sheetViews>
  <sheetFormatPr defaultRowHeight="15"/>
  <cols>
    <col min="1" max="1" width="3.7109375" customWidth="1"/>
    <col min="2" max="2" width="65.140625" customWidth="1"/>
    <col min="3" max="3" width="16.28515625" bestFit="1" customWidth="1"/>
  </cols>
  <sheetData>
    <row r="1" spans="1:5" ht="15.75">
      <c r="A1" s="1"/>
      <c r="B1" s="240" t="s">
        <v>397</v>
      </c>
      <c r="C1" s="240"/>
    </row>
    <row r="2" spans="1:5" ht="15.75">
      <c r="A2" s="241" t="s">
        <v>411</v>
      </c>
      <c r="B2" s="241"/>
      <c r="C2" s="241"/>
      <c r="D2" s="90"/>
      <c r="E2" s="90"/>
    </row>
    <row r="3" spans="1:5" ht="15.75">
      <c r="A3" s="241" t="s">
        <v>517</v>
      </c>
      <c r="B3" s="241"/>
      <c r="C3" s="241"/>
      <c r="D3" s="90"/>
      <c r="E3" s="90"/>
    </row>
    <row r="4" spans="1:5" ht="15.75">
      <c r="A4" s="1"/>
      <c r="B4" s="1"/>
      <c r="C4" s="1"/>
    </row>
    <row r="5" spans="1:5" ht="36" customHeight="1">
      <c r="A5" s="250" t="s">
        <v>364</v>
      </c>
      <c r="B5" s="250"/>
      <c r="C5" s="250"/>
    </row>
    <row r="6" spans="1:5" ht="15.75">
      <c r="A6" s="1"/>
      <c r="B6" s="1"/>
      <c r="C6" s="1"/>
    </row>
    <row r="7" spans="1:5" ht="15.75">
      <c r="A7" s="1"/>
      <c r="B7" s="1"/>
      <c r="C7" s="8" t="s">
        <v>401</v>
      </c>
    </row>
    <row r="8" spans="1:5" ht="15.75">
      <c r="A8" s="2">
        <v>1</v>
      </c>
      <c r="B8" s="2" t="s">
        <v>314</v>
      </c>
      <c r="C8" s="186">
        <f>SUM('2'!C33)</f>
        <v>237080747</v>
      </c>
    </row>
    <row r="9" spans="1:5" ht="31.5">
      <c r="A9" s="2">
        <v>2</v>
      </c>
      <c r="B9" s="2" t="s">
        <v>315</v>
      </c>
      <c r="C9" s="186">
        <v>1584000</v>
      </c>
    </row>
    <row r="10" spans="1:5" ht="15.75">
      <c r="A10" s="2">
        <v>3</v>
      </c>
      <c r="B10" s="2" t="s">
        <v>316</v>
      </c>
      <c r="C10" s="186">
        <v>0</v>
      </c>
    </row>
    <row r="11" spans="1:5" ht="31.5">
      <c r="A11" s="2">
        <v>4</v>
      </c>
      <c r="B11" s="2" t="s">
        <v>317</v>
      </c>
      <c r="C11" s="186">
        <v>0</v>
      </c>
    </row>
    <row r="12" spans="1:5" ht="15.75">
      <c r="A12" s="2">
        <v>5</v>
      </c>
      <c r="B12" s="2" t="s">
        <v>318</v>
      </c>
      <c r="C12" s="186">
        <f>SUM('2'!C39)</f>
        <v>364247</v>
      </c>
    </row>
    <row r="13" spans="1:5" ht="15.75">
      <c r="A13" s="2">
        <v>6</v>
      </c>
      <c r="B13" s="2" t="s">
        <v>319</v>
      </c>
      <c r="C13" s="186">
        <v>0</v>
      </c>
    </row>
    <row r="14" spans="1:5" ht="15.75">
      <c r="A14" s="249" t="s">
        <v>320</v>
      </c>
      <c r="B14" s="249"/>
      <c r="C14" s="187">
        <f>SUM(C8:C13)</f>
        <v>239028994</v>
      </c>
    </row>
    <row r="15" spans="1:5" ht="15.75">
      <c r="A15" s="249" t="s">
        <v>321</v>
      </c>
      <c r="B15" s="249"/>
      <c r="C15" s="5">
        <f t="shared" ref="C15" si="0">C14/2</f>
        <v>119514497</v>
      </c>
    </row>
    <row r="16" spans="1:5" ht="15.75">
      <c r="A16" s="251" t="s">
        <v>322</v>
      </c>
      <c r="B16" s="251"/>
      <c r="C16" s="6">
        <f t="shared" ref="C16" si="1">SUM(C17:C24)</f>
        <v>0</v>
      </c>
    </row>
    <row r="17" spans="1:3" ht="15.75">
      <c r="A17" s="2">
        <v>7</v>
      </c>
      <c r="B17" s="2" t="s">
        <v>323</v>
      </c>
      <c r="C17" s="3">
        <v>0</v>
      </c>
    </row>
    <row r="18" spans="1:3" ht="15.75">
      <c r="A18" s="2">
        <v>8</v>
      </c>
      <c r="B18" s="2" t="s">
        <v>324</v>
      </c>
      <c r="C18" s="3">
        <v>0</v>
      </c>
    </row>
    <row r="19" spans="1:3" ht="15.75">
      <c r="A19" s="2">
        <v>9</v>
      </c>
      <c r="B19" s="2" t="s">
        <v>325</v>
      </c>
      <c r="C19" s="3">
        <v>0</v>
      </c>
    </row>
    <row r="20" spans="1:3" ht="15.75">
      <c r="A20" s="2">
        <v>10</v>
      </c>
      <c r="B20" s="2" t="s">
        <v>326</v>
      </c>
      <c r="C20" s="3">
        <v>0</v>
      </c>
    </row>
    <row r="21" spans="1:3" ht="15.75">
      <c r="A21" s="2">
        <v>11</v>
      </c>
      <c r="B21" s="2" t="s">
        <v>327</v>
      </c>
      <c r="C21" s="3">
        <v>0</v>
      </c>
    </row>
    <row r="22" spans="1:3" ht="15.75">
      <c r="A22" s="2">
        <v>12</v>
      </c>
      <c r="B22" s="2" t="s">
        <v>328</v>
      </c>
      <c r="C22" s="3"/>
    </row>
    <row r="23" spans="1:3" ht="15.75">
      <c r="A23" s="2">
        <v>13</v>
      </c>
      <c r="B23" s="2" t="s">
        <v>329</v>
      </c>
      <c r="C23" s="3">
        <v>0</v>
      </c>
    </row>
    <row r="24" spans="1:3" ht="15.75">
      <c r="A24" s="2">
        <v>14</v>
      </c>
      <c r="B24" s="2" t="s">
        <v>330</v>
      </c>
      <c r="C24" s="3">
        <v>0</v>
      </c>
    </row>
    <row r="25" spans="1:3" ht="15.75">
      <c r="A25" s="251" t="s">
        <v>331</v>
      </c>
      <c r="B25" s="251"/>
      <c r="C25" s="6">
        <f t="shared" ref="C25" si="2">SUM(C26:C33)</f>
        <v>0</v>
      </c>
    </row>
    <row r="26" spans="1:3" ht="15.75">
      <c r="A26" s="2">
        <v>15</v>
      </c>
      <c r="B26" s="2" t="s">
        <v>323</v>
      </c>
      <c r="C26" s="3">
        <v>0</v>
      </c>
    </row>
    <row r="27" spans="1:3" ht="15.75">
      <c r="A27" s="2">
        <v>16</v>
      </c>
      <c r="B27" s="2" t="s">
        <v>324</v>
      </c>
      <c r="C27" s="3">
        <v>0</v>
      </c>
    </row>
    <row r="28" spans="1:3" ht="15.75">
      <c r="A28" s="2">
        <v>17</v>
      </c>
      <c r="B28" s="2" t="s">
        <v>325</v>
      </c>
      <c r="C28" s="3">
        <v>0</v>
      </c>
    </row>
    <row r="29" spans="1:3" ht="15.75">
      <c r="A29" s="2">
        <v>18</v>
      </c>
      <c r="B29" s="2" t="s">
        <v>326</v>
      </c>
      <c r="C29" s="3">
        <v>0</v>
      </c>
    </row>
    <row r="30" spans="1:3" ht="15.75">
      <c r="A30" s="2">
        <v>19</v>
      </c>
      <c r="B30" s="2" t="s">
        <v>327</v>
      </c>
      <c r="C30" s="3">
        <v>0</v>
      </c>
    </row>
    <row r="31" spans="1:3" ht="15.75">
      <c r="A31" s="2">
        <v>20</v>
      </c>
      <c r="B31" s="2" t="s">
        <v>328</v>
      </c>
      <c r="C31" s="3">
        <v>0</v>
      </c>
    </row>
    <row r="32" spans="1:3" ht="15.75">
      <c r="A32" s="2">
        <v>21</v>
      </c>
      <c r="B32" s="2" t="s">
        <v>329</v>
      </c>
      <c r="C32" s="3">
        <v>0</v>
      </c>
    </row>
    <row r="33" spans="1:3" ht="15.75">
      <c r="A33" s="2">
        <v>22</v>
      </c>
      <c r="B33" s="2" t="s">
        <v>330</v>
      </c>
      <c r="C33" s="3">
        <v>0</v>
      </c>
    </row>
    <row r="34" spans="1:3" ht="15.75">
      <c r="A34" s="249" t="s">
        <v>332</v>
      </c>
      <c r="B34" s="249"/>
      <c r="C34" s="4">
        <f t="shared" ref="C34" si="3">SUM(C16,C25)</f>
        <v>0</v>
      </c>
    </row>
    <row r="35" spans="1:3" ht="15.75">
      <c r="A35" s="249" t="s">
        <v>333</v>
      </c>
      <c r="B35" s="249"/>
      <c r="C35" s="7">
        <f t="shared" ref="C35" si="4">C15-C34</f>
        <v>119514497</v>
      </c>
    </row>
  </sheetData>
  <mergeCells count="10">
    <mergeCell ref="A34:B34"/>
    <mergeCell ref="A35:B35"/>
    <mergeCell ref="A5:C5"/>
    <mergeCell ref="B1:C1"/>
    <mergeCell ref="A2:C2"/>
    <mergeCell ref="A14:B14"/>
    <mergeCell ref="A15:B15"/>
    <mergeCell ref="A16:B16"/>
    <mergeCell ref="A25:B25"/>
    <mergeCell ref="A3:C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F28"/>
  <sheetViews>
    <sheetView workbookViewId="0">
      <selection activeCell="A14" sqref="A14"/>
    </sheetView>
  </sheetViews>
  <sheetFormatPr defaultRowHeight="15"/>
  <cols>
    <col min="1" max="1" width="63.5703125" customWidth="1"/>
    <col min="2" max="6" width="14.7109375" customWidth="1"/>
  </cols>
  <sheetData>
    <row r="1" spans="1:6">
      <c r="A1" s="252" t="s">
        <v>491</v>
      </c>
      <c r="B1" s="252"/>
      <c r="C1" s="252"/>
      <c r="D1" s="252"/>
      <c r="E1" s="252"/>
      <c r="F1" s="252"/>
    </row>
    <row r="2" spans="1:6">
      <c r="A2" s="253" t="s">
        <v>424</v>
      </c>
      <c r="B2" s="253"/>
      <c r="C2" s="253"/>
      <c r="D2" s="253"/>
      <c r="E2" s="253"/>
      <c r="F2" s="253"/>
    </row>
    <row r="3" spans="1:6">
      <c r="A3" s="253" t="s">
        <v>518</v>
      </c>
      <c r="B3" s="253"/>
      <c r="C3" s="253"/>
      <c r="D3" s="253"/>
      <c r="E3" s="253"/>
      <c r="F3" s="253"/>
    </row>
    <row r="4" spans="1:6">
      <c r="A4" s="190"/>
      <c r="B4" s="191"/>
      <c r="C4" s="191"/>
      <c r="D4" s="191"/>
      <c r="E4" s="191"/>
      <c r="F4" s="193"/>
    </row>
    <row r="5" spans="1:6">
      <c r="A5" s="255" t="s">
        <v>1</v>
      </c>
      <c r="B5" s="255"/>
      <c r="C5" s="255"/>
      <c r="D5" s="255"/>
      <c r="E5" s="255"/>
      <c r="F5" s="255"/>
    </row>
    <row r="6" spans="1:6">
      <c r="A6" s="254" t="s">
        <v>426</v>
      </c>
      <c r="B6" s="254"/>
      <c r="C6" s="254"/>
      <c r="D6" s="254"/>
      <c r="E6" s="254"/>
      <c r="F6" s="254"/>
    </row>
    <row r="7" spans="1:6" ht="15.75" thickBot="1">
      <c r="A7" s="192"/>
      <c r="B7" s="193"/>
      <c r="C7" s="193"/>
      <c r="D7" s="193"/>
      <c r="E7" s="193"/>
      <c r="F7" s="194" t="s">
        <v>413</v>
      </c>
    </row>
    <row r="8" spans="1:6" ht="43.5" thickBot="1">
      <c r="A8" s="195" t="s">
        <v>427</v>
      </c>
      <c r="B8" s="196" t="s">
        <v>415</v>
      </c>
      <c r="C8" s="196" t="s">
        <v>416</v>
      </c>
      <c r="D8" s="196" t="s">
        <v>417</v>
      </c>
      <c r="E8" s="196" t="s">
        <v>418</v>
      </c>
      <c r="F8" s="197" t="s">
        <v>419</v>
      </c>
    </row>
    <row r="9" spans="1:6" ht="15.75" thickBot="1">
      <c r="A9" s="198" t="s">
        <v>7</v>
      </c>
      <c r="B9" s="199" t="s">
        <v>8</v>
      </c>
      <c r="C9" s="199" t="s">
        <v>9</v>
      </c>
      <c r="D9" s="199" t="s">
        <v>273</v>
      </c>
      <c r="E9" s="199" t="s">
        <v>274</v>
      </c>
      <c r="F9" s="200" t="s">
        <v>420</v>
      </c>
    </row>
    <row r="10" spans="1:6">
      <c r="A10" s="213" t="s">
        <v>431</v>
      </c>
      <c r="B10" s="202">
        <v>20000000</v>
      </c>
      <c r="C10" s="203" t="s">
        <v>421</v>
      </c>
      <c r="D10" s="202">
        <v>0</v>
      </c>
      <c r="E10" s="202">
        <f t="shared" ref="E10:E15" si="0">SUM(B10)</f>
        <v>20000000</v>
      </c>
      <c r="F10" s="204">
        <f t="shared" ref="F10:F27" si="1">B10-D10-E10</f>
        <v>0</v>
      </c>
    </row>
    <row r="11" spans="1:6">
      <c r="A11" s="213" t="s">
        <v>432</v>
      </c>
      <c r="B11" s="202">
        <v>1524000</v>
      </c>
      <c r="C11" s="203" t="s">
        <v>421</v>
      </c>
      <c r="D11" s="202"/>
      <c r="E11" s="202">
        <f t="shared" si="0"/>
        <v>1524000</v>
      </c>
      <c r="F11" s="204">
        <f t="shared" si="1"/>
        <v>0</v>
      </c>
    </row>
    <row r="12" spans="1:6">
      <c r="A12" s="213" t="s">
        <v>433</v>
      </c>
      <c r="B12" s="202">
        <v>508000</v>
      </c>
      <c r="C12" s="203" t="s">
        <v>421</v>
      </c>
      <c r="D12" s="202"/>
      <c r="E12" s="202">
        <f t="shared" si="0"/>
        <v>508000</v>
      </c>
      <c r="F12" s="204">
        <f t="shared" si="1"/>
        <v>0</v>
      </c>
    </row>
    <row r="13" spans="1:6">
      <c r="A13" s="214" t="s">
        <v>434</v>
      </c>
      <c r="B13" s="202">
        <v>635000</v>
      </c>
      <c r="C13" s="203" t="s">
        <v>421</v>
      </c>
      <c r="D13" s="202"/>
      <c r="E13" s="202">
        <f t="shared" si="0"/>
        <v>635000</v>
      </c>
      <c r="F13" s="204">
        <f t="shared" si="1"/>
        <v>0</v>
      </c>
    </row>
    <row r="14" spans="1:6">
      <c r="A14" s="213" t="s">
        <v>435</v>
      </c>
      <c r="B14" s="202">
        <v>342900</v>
      </c>
      <c r="C14" s="203" t="s">
        <v>421</v>
      </c>
      <c r="D14" s="202"/>
      <c r="E14" s="202">
        <f t="shared" si="0"/>
        <v>342900</v>
      </c>
      <c r="F14" s="204">
        <f t="shared" si="1"/>
        <v>0</v>
      </c>
    </row>
    <row r="15" spans="1:6">
      <c r="A15" s="214" t="s">
        <v>478</v>
      </c>
      <c r="B15" s="202">
        <v>12700000</v>
      </c>
      <c r="C15" s="203" t="s">
        <v>421</v>
      </c>
      <c r="D15" s="202"/>
      <c r="E15" s="202">
        <f t="shared" si="0"/>
        <v>12700000</v>
      </c>
      <c r="F15" s="204">
        <f t="shared" si="1"/>
        <v>0</v>
      </c>
    </row>
    <row r="16" spans="1:6">
      <c r="A16" s="213" t="s">
        <v>479</v>
      </c>
      <c r="B16" s="202">
        <v>2119014</v>
      </c>
      <c r="C16" s="203" t="s">
        <v>421</v>
      </c>
      <c r="D16" s="202"/>
      <c r="E16" s="202">
        <f t="shared" ref="E16:E19" si="2">SUM(B16)</f>
        <v>2119014</v>
      </c>
      <c r="F16" s="204">
        <f t="shared" si="1"/>
        <v>0</v>
      </c>
    </row>
    <row r="17" spans="1:6">
      <c r="A17" s="213" t="s">
        <v>480</v>
      </c>
      <c r="B17" s="202">
        <v>4013895</v>
      </c>
      <c r="C17" s="203" t="s">
        <v>421</v>
      </c>
      <c r="D17" s="202"/>
      <c r="E17" s="202">
        <f t="shared" si="2"/>
        <v>4013895</v>
      </c>
      <c r="F17" s="204">
        <f t="shared" si="1"/>
        <v>0</v>
      </c>
    </row>
    <row r="18" spans="1:6">
      <c r="A18" s="213" t="s">
        <v>481</v>
      </c>
      <c r="B18" s="202">
        <v>529340</v>
      </c>
      <c r="C18" s="203" t="s">
        <v>421</v>
      </c>
      <c r="D18" s="202"/>
      <c r="E18" s="202">
        <f t="shared" si="2"/>
        <v>529340</v>
      </c>
      <c r="F18" s="204">
        <f t="shared" si="1"/>
        <v>0</v>
      </c>
    </row>
    <row r="19" spans="1:6">
      <c r="A19" s="213" t="s">
        <v>482</v>
      </c>
      <c r="B19" s="202">
        <v>5080000</v>
      </c>
      <c r="C19" s="203" t="s">
        <v>421</v>
      </c>
      <c r="D19" s="202"/>
      <c r="E19" s="202">
        <f t="shared" si="2"/>
        <v>5080000</v>
      </c>
      <c r="F19" s="204">
        <f t="shared" si="1"/>
        <v>0</v>
      </c>
    </row>
    <row r="20" spans="1:6">
      <c r="A20" s="213" t="s">
        <v>483</v>
      </c>
      <c r="B20" s="202">
        <v>635000</v>
      </c>
      <c r="C20" s="203" t="s">
        <v>421</v>
      </c>
      <c r="D20" s="202"/>
      <c r="E20" s="202">
        <f>SUM(B20)</f>
        <v>635000</v>
      </c>
      <c r="F20" s="204">
        <f t="shared" si="1"/>
        <v>0</v>
      </c>
    </row>
    <row r="21" spans="1:6">
      <c r="A21" s="213" t="s">
        <v>507</v>
      </c>
      <c r="B21" s="202">
        <v>560072</v>
      </c>
      <c r="C21" s="203" t="s">
        <v>421</v>
      </c>
      <c r="D21" s="202"/>
      <c r="E21" s="202">
        <f>SUM(B21)</f>
        <v>560072</v>
      </c>
      <c r="F21" s="204">
        <f t="shared" si="1"/>
        <v>0</v>
      </c>
    </row>
    <row r="22" spans="1:6">
      <c r="A22" s="213" t="s">
        <v>508</v>
      </c>
      <c r="B22" s="202">
        <v>908890</v>
      </c>
      <c r="C22" s="203" t="s">
        <v>421</v>
      </c>
      <c r="D22" s="202"/>
      <c r="E22" s="202">
        <f>SUM(B22)</f>
        <v>908890</v>
      </c>
      <c r="F22" s="204">
        <f t="shared" si="1"/>
        <v>0</v>
      </c>
    </row>
    <row r="23" spans="1:6">
      <c r="A23" s="213" t="s">
        <v>509</v>
      </c>
      <c r="B23" s="202">
        <v>6350000</v>
      </c>
      <c r="C23" s="203" t="s">
        <v>421</v>
      </c>
      <c r="D23" s="202"/>
      <c r="E23" s="202">
        <f>SUM(B23)</f>
        <v>6350000</v>
      </c>
      <c r="F23" s="204">
        <f t="shared" si="1"/>
        <v>0</v>
      </c>
    </row>
    <row r="24" spans="1:6">
      <c r="A24" s="213" t="s">
        <v>510</v>
      </c>
      <c r="B24" s="202">
        <v>5715000</v>
      </c>
      <c r="C24" s="203" t="s">
        <v>421</v>
      </c>
      <c r="D24" s="202"/>
      <c r="E24" s="202">
        <f>SUM(B24)</f>
        <v>5715000</v>
      </c>
      <c r="F24" s="204">
        <f t="shared" si="1"/>
        <v>0</v>
      </c>
    </row>
    <row r="25" spans="1:6">
      <c r="A25" s="213"/>
      <c r="B25" s="202"/>
      <c r="C25" s="203"/>
      <c r="D25" s="202"/>
      <c r="E25" s="202"/>
      <c r="F25" s="204">
        <f t="shared" si="1"/>
        <v>0</v>
      </c>
    </row>
    <row r="26" spans="1:6">
      <c r="A26" s="213"/>
      <c r="B26" s="202"/>
      <c r="C26" s="203"/>
      <c r="D26" s="202"/>
      <c r="E26" s="202"/>
      <c r="F26" s="204">
        <f t="shared" si="1"/>
        <v>0</v>
      </c>
    </row>
    <row r="27" spans="1:6" ht="15.75" thickBot="1">
      <c r="A27" s="205"/>
      <c r="B27" s="206"/>
      <c r="C27" s="203"/>
      <c r="D27" s="206"/>
      <c r="E27" s="202"/>
      <c r="F27" s="208">
        <f t="shared" si="1"/>
        <v>0</v>
      </c>
    </row>
    <row r="28" spans="1:6" ht="15.75" thickBot="1">
      <c r="A28" s="209" t="s">
        <v>422</v>
      </c>
      <c r="B28" s="210">
        <f>SUM(B10:B27)</f>
        <v>61621111</v>
      </c>
      <c r="C28" s="211"/>
      <c r="D28" s="210">
        <f>SUM(D10:D27)</f>
        <v>0</v>
      </c>
      <c r="E28" s="210">
        <f>SUM(E10:E27)</f>
        <v>61621111</v>
      </c>
      <c r="F28" s="212">
        <f>SUM(F10:F27)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F28"/>
  <sheetViews>
    <sheetView workbookViewId="0">
      <selection activeCell="A11" sqref="A11"/>
    </sheetView>
  </sheetViews>
  <sheetFormatPr defaultRowHeight="15"/>
  <cols>
    <col min="1" max="1" width="63.7109375" customWidth="1"/>
    <col min="2" max="6" width="14.7109375" customWidth="1"/>
  </cols>
  <sheetData>
    <row r="1" spans="1:6">
      <c r="A1" s="252" t="s">
        <v>492</v>
      </c>
      <c r="B1" s="252"/>
      <c r="C1" s="252"/>
      <c r="D1" s="252"/>
      <c r="E1" s="252"/>
      <c r="F1" s="252"/>
    </row>
    <row r="2" spans="1:6">
      <c r="A2" s="253" t="s">
        <v>424</v>
      </c>
      <c r="B2" s="253"/>
      <c r="C2" s="253"/>
      <c r="D2" s="253"/>
      <c r="E2" s="253"/>
      <c r="F2" s="253"/>
    </row>
    <row r="3" spans="1:6">
      <c r="A3" s="253" t="s">
        <v>518</v>
      </c>
      <c r="B3" s="253"/>
      <c r="C3" s="253"/>
      <c r="D3" s="253"/>
      <c r="E3" s="253"/>
      <c r="F3" s="253"/>
    </row>
    <row r="4" spans="1:6">
      <c r="A4" s="190"/>
      <c r="B4" s="191"/>
      <c r="C4" s="191"/>
      <c r="D4" s="191"/>
      <c r="E4" s="191"/>
      <c r="F4" s="193"/>
    </row>
    <row r="5" spans="1:6">
      <c r="A5" s="255" t="s">
        <v>398</v>
      </c>
      <c r="B5" s="255"/>
      <c r="C5" s="255"/>
      <c r="D5" s="255"/>
      <c r="E5" s="255"/>
      <c r="F5" s="255"/>
    </row>
    <row r="6" spans="1:6">
      <c r="A6" s="254" t="s">
        <v>426</v>
      </c>
      <c r="B6" s="254"/>
      <c r="C6" s="254"/>
      <c r="D6" s="254"/>
      <c r="E6" s="254"/>
      <c r="F6" s="254"/>
    </row>
    <row r="7" spans="1:6" ht="15.75" thickBot="1">
      <c r="A7" s="192"/>
      <c r="B7" s="193"/>
      <c r="C7" s="193"/>
      <c r="D7" s="193"/>
      <c r="E7" s="193"/>
      <c r="F7" s="194" t="s">
        <v>413</v>
      </c>
    </row>
    <row r="8" spans="1:6" ht="43.5" thickBot="1">
      <c r="A8" s="195" t="s">
        <v>427</v>
      </c>
      <c r="B8" s="196" t="s">
        <v>415</v>
      </c>
      <c r="C8" s="196" t="s">
        <v>416</v>
      </c>
      <c r="D8" s="196" t="s">
        <v>417</v>
      </c>
      <c r="E8" s="196" t="s">
        <v>418</v>
      </c>
      <c r="F8" s="197" t="s">
        <v>419</v>
      </c>
    </row>
    <row r="9" spans="1:6" ht="15.75" thickBot="1">
      <c r="A9" s="198" t="s">
        <v>7</v>
      </c>
      <c r="B9" s="199" t="s">
        <v>8</v>
      </c>
      <c r="C9" s="199" t="s">
        <v>9</v>
      </c>
      <c r="D9" s="199" t="s">
        <v>273</v>
      </c>
      <c r="E9" s="199" t="s">
        <v>274</v>
      </c>
      <c r="F9" s="200" t="s">
        <v>420</v>
      </c>
    </row>
    <row r="10" spans="1:6">
      <c r="A10" s="213" t="s">
        <v>428</v>
      </c>
      <c r="B10" s="202">
        <v>565150</v>
      </c>
      <c r="C10" s="203" t="s">
        <v>421</v>
      </c>
      <c r="D10" s="202">
        <v>0</v>
      </c>
      <c r="E10" s="202">
        <f>SUM(B10)</f>
        <v>565150</v>
      </c>
      <c r="F10" s="204">
        <f t="shared" ref="F10:F27" si="0">B10-D10-E10</f>
        <v>0</v>
      </c>
    </row>
    <row r="11" spans="1:6">
      <c r="A11" s="213" t="s">
        <v>429</v>
      </c>
      <c r="B11" s="202">
        <v>180340</v>
      </c>
      <c r="C11" s="203" t="s">
        <v>421</v>
      </c>
      <c r="D11" s="202"/>
      <c r="E11" s="202">
        <f>SUM(B11)</f>
        <v>180340</v>
      </c>
      <c r="F11" s="204">
        <f t="shared" si="0"/>
        <v>0</v>
      </c>
    </row>
    <row r="12" spans="1:6">
      <c r="A12" s="213" t="s">
        <v>430</v>
      </c>
      <c r="B12" s="202">
        <v>762000</v>
      </c>
      <c r="C12" s="203" t="s">
        <v>421</v>
      </c>
      <c r="D12" s="202"/>
      <c r="E12" s="202">
        <f>SUM(B12)</f>
        <v>762000</v>
      </c>
      <c r="F12" s="204">
        <f t="shared" si="0"/>
        <v>0</v>
      </c>
    </row>
    <row r="13" spans="1:6">
      <c r="A13" s="214"/>
      <c r="B13" s="202"/>
      <c r="C13" s="203"/>
      <c r="D13" s="202"/>
      <c r="E13" s="202"/>
      <c r="F13" s="204">
        <f t="shared" si="0"/>
        <v>0</v>
      </c>
    </row>
    <row r="14" spans="1:6">
      <c r="A14" s="213"/>
      <c r="B14" s="202"/>
      <c r="C14" s="203"/>
      <c r="D14" s="202"/>
      <c r="E14" s="202"/>
      <c r="F14" s="204">
        <f t="shared" si="0"/>
        <v>0</v>
      </c>
    </row>
    <row r="15" spans="1:6">
      <c r="A15" s="214"/>
      <c r="B15" s="202"/>
      <c r="C15" s="203"/>
      <c r="D15" s="202"/>
      <c r="E15" s="202"/>
      <c r="F15" s="204">
        <f t="shared" si="0"/>
        <v>0</v>
      </c>
    </row>
    <row r="16" spans="1:6">
      <c r="A16" s="213"/>
      <c r="B16" s="202"/>
      <c r="C16" s="203"/>
      <c r="D16" s="202"/>
      <c r="E16" s="202"/>
      <c r="F16" s="204">
        <f t="shared" si="0"/>
        <v>0</v>
      </c>
    </row>
    <row r="17" spans="1:6">
      <c r="A17" s="213"/>
      <c r="B17" s="202"/>
      <c r="C17" s="203"/>
      <c r="D17" s="202"/>
      <c r="E17" s="202"/>
      <c r="F17" s="204">
        <f t="shared" si="0"/>
        <v>0</v>
      </c>
    </row>
    <row r="18" spans="1:6">
      <c r="A18" s="213"/>
      <c r="B18" s="202"/>
      <c r="C18" s="203"/>
      <c r="D18" s="202"/>
      <c r="E18" s="202"/>
      <c r="F18" s="204">
        <f t="shared" si="0"/>
        <v>0</v>
      </c>
    </row>
    <row r="19" spans="1:6">
      <c r="A19" s="213"/>
      <c r="B19" s="202"/>
      <c r="C19" s="203"/>
      <c r="D19" s="202"/>
      <c r="E19" s="202"/>
      <c r="F19" s="204">
        <f t="shared" si="0"/>
        <v>0</v>
      </c>
    </row>
    <row r="20" spans="1:6">
      <c r="A20" s="213"/>
      <c r="B20" s="202"/>
      <c r="C20" s="203"/>
      <c r="D20" s="202"/>
      <c r="E20" s="202"/>
      <c r="F20" s="204">
        <f t="shared" si="0"/>
        <v>0</v>
      </c>
    </row>
    <row r="21" spans="1:6">
      <c r="A21" s="213"/>
      <c r="B21" s="202"/>
      <c r="C21" s="203"/>
      <c r="D21" s="202"/>
      <c r="E21" s="202"/>
      <c r="F21" s="204">
        <f t="shared" si="0"/>
        <v>0</v>
      </c>
    </row>
    <row r="22" spans="1:6">
      <c r="A22" s="213"/>
      <c r="B22" s="202"/>
      <c r="C22" s="203"/>
      <c r="D22" s="202"/>
      <c r="E22" s="202"/>
      <c r="F22" s="204">
        <f t="shared" si="0"/>
        <v>0</v>
      </c>
    </row>
    <row r="23" spans="1:6">
      <c r="A23" s="213"/>
      <c r="B23" s="202"/>
      <c r="C23" s="203"/>
      <c r="D23" s="202"/>
      <c r="E23" s="202"/>
      <c r="F23" s="204">
        <f t="shared" si="0"/>
        <v>0</v>
      </c>
    </row>
    <row r="24" spans="1:6">
      <c r="A24" s="213"/>
      <c r="B24" s="202"/>
      <c r="C24" s="203"/>
      <c r="D24" s="202"/>
      <c r="E24" s="202"/>
      <c r="F24" s="204">
        <f t="shared" si="0"/>
        <v>0</v>
      </c>
    </row>
    <row r="25" spans="1:6">
      <c r="A25" s="213"/>
      <c r="B25" s="202"/>
      <c r="C25" s="203"/>
      <c r="D25" s="202"/>
      <c r="E25" s="202"/>
      <c r="F25" s="204">
        <f t="shared" si="0"/>
        <v>0</v>
      </c>
    </row>
    <row r="26" spans="1:6">
      <c r="A26" s="213"/>
      <c r="B26" s="202"/>
      <c r="C26" s="203"/>
      <c r="D26" s="202"/>
      <c r="E26" s="202"/>
      <c r="F26" s="204">
        <f t="shared" si="0"/>
        <v>0</v>
      </c>
    </row>
    <row r="27" spans="1:6" ht="15.75" thickBot="1">
      <c r="A27" s="205"/>
      <c r="B27" s="206"/>
      <c r="C27" s="207"/>
      <c r="D27" s="206"/>
      <c r="E27" s="206"/>
      <c r="F27" s="208">
        <f t="shared" si="0"/>
        <v>0</v>
      </c>
    </row>
    <row r="28" spans="1:6" ht="15.75" thickBot="1">
      <c r="A28" s="209" t="s">
        <v>422</v>
      </c>
      <c r="B28" s="210">
        <f>SUM(B10:B27)</f>
        <v>1507490</v>
      </c>
      <c r="C28" s="211"/>
      <c r="D28" s="210">
        <f>SUM(D10:D27)</f>
        <v>0</v>
      </c>
      <c r="E28" s="210">
        <f>SUM(E10:E27)</f>
        <v>1507490</v>
      </c>
      <c r="F28" s="212">
        <f>SUM(F10:F27)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J29"/>
  <sheetViews>
    <sheetView workbookViewId="0">
      <selection activeCell="A9" sqref="A9"/>
    </sheetView>
  </sheetViews>
  <sheetFormatPr defaultRowHeight="15"/>
  <cols>
    <col min="1" max="1" width="55.42578125" customWidth="1"/>
    <col min="2" max="2" width="14.28515625" customWidth="1"/>
    <col min="3" max="3" width="16.140625" customWidth="1"/>
    <col min="4" max="4" width="16.7109375" customWidth="1"/>
    <col min="5" max="5" width="14.140625" customWidth="1"/>
    <col min="6" max="6" width="12.7109375" customWidth="1"/>
    <col min="9" max="9" width="10.85546875" bestFit="1" customWidth="1"/>
    <col min="10" max="10" width="12.42578125" customWidth="1"/>
  </cols>
  <sheetData>
    <row r="1" spans="1:10">
      <c r="A1" s="252" t="s">
        <v>423</v>
      </c>
      <c r="B1" s="252"/>
      <c r="C1" s="252"/>
      <c r="D1" s="252"/>
      <c r="E1" s="252"/>
      <c r="F1" s="252"/>
    </row>
    <row r="2" spans="1:10">
      <c r="A2" s="253" t="s">
        <v>424</v>
      </c>
      <c r="B2" s="253"/>
      <c r="C2" s="253"/>
      <c r="D2" s="253"/>
      <c r="E2" s="253"/>
      <c r="F2" s="253"/>
    </row>
    <row r="3" spans="1:10">
      <c r="A3" s="253" t="s">
        <v>518</v>
      </c>
      <c r="B3" s="253"/>
      <c r="C3" s="253"/>
      <c r="D3" s="253"/>
      <c r="E3" s="253"/>
      <c r="F3" s="253"/>
    </row>
    <row r="4" spans="1:10">
      <c r="A4" s="190"/>
      <c r="B4" s="191"/>
      <c r="C4" s="191"/>
      <c r="D4" s="191"/>
      <c r="E4" s="191"/>
      <c r="F4" s="191"/>
    </row>
    <row r="5" spans="1:10">
      <c r="A5" s="255" t="s">
        <v>425</v>
      </c>
      <c r="B5" s="255"/>
      <c r="C5" s="255"/>
      <c r="D5" s="255"/>
      <c r="E5" s="255"/>
      <c r="F5" s="255"/>
    </row>
    <row r="6" spans="1:10">
      <c r="A6" s="254" t="s">
        <v>412</v>
      </c>
      <c r="B6" s="254"/>
      <c r="C6" s="254"/>
      <c r="D6" s="254"/>
      <c r="E6" s="254"/>
      <c r="F6" s="254"/>
    </row>
    <row r="7" spans="1:10" ht="15.75" thickBot="1">
      <c r="A7" s="192"/>
      <c r="B7" s="193"/>
      <c r="C7" s="193"/>
      <c r="D7" s="193"/>
      <c r="E7" s="193"/>
      <c r="F7" s="194" t="s">
        <v>413</v>
      </c>
    </row>
    <row r="8" spans="1:10" ht="43.5" thickBot="1">
      <c r="A8" s="195" t="s">
        <v>414</v>
      </c>
      <c r="B8" s="196" t="s">
        <v>415</v>
      </c>
      <c r="C8" s="196" t="s">
        <v>416</v>
      </c>
      <c r="D8" s="196" t="s">
        <v>417</v>
      </c>
      <c r="E8" s="196" t="s">
        <v>418</v>
      </c>
      <c r="F8" s="197" t="s">
        <v>419</v>
      </c>
    </row>
    <row r="9" spans="1:10" ht="15.75" thickBot="1">
      <c r="A9" s="198" t="s">
        <v>7</v>
      </c>
      <c r="B9" s="199" t="s">
        <v>8</v>
      </c>
      <c r="C9" s="199" t="s">
        <v>9</v>
      </c>
      <c r="D9" s="199" t="s">
        <v>273</v>
      </c>
      <c r="E9" s="199" t="s">
        <v>274</v>
      </c>
      <c r="F9" s="200" t="s">
        <v>420</v>
      </c>
      <c r="J9" s="225"/>
    </row>
    <row r="10" spans="1:10">
      <c r="A10" s="201" t="s">
        <v>484</v>
      </c>
      <c r="B10" s="202">
        <v>50411824</v>
      </c>
      <c r="C10" s="203" t="s">
        <v>421</v>
      </c>
      <c r="D10" s="202"/>
      <c r="E10" s="202">
        <f t="shared" ref="E10:E18" si="0">SUM(B10)</f>
        <v>50411824</v>
      </c>
      <c r="F10" s="204">
        <f t="shared" ref="F10:F28" si="1">B10-D10-E10</f>
        <v>0</v>
      </c>
      <c r="J10" s="225"/>
    </row>
    <row r="11" spans="1:10">
      <c r="A11" s="201" t="s">
        <v>485</v>
      </c>
      <c r="B11" s="202">
        <v>6350000</v>
      </c>
      <c r="C11" s="203" t="s">
        <v>421</v>
      </c>
      <c r="D11" s="202"/>
      <c r="E11" s="202">
        <f t="shared" si="0"/>
        <v>6350000</v>
      </c>
      <c r="F11" s="204">
        <f t="shared" si="1"/>
        <v>0</v>
      </c>
      <c r="J11" s="225"/>
    </row>
    <row r="12" spans="1:10">
      <c r="A12" s="201" t="s">
        <v>511</v>
      </c>
      <c r="B12" s="202">
        <v>2316099</v>
      </c>
      <c r="C12" s="203" t="s">
        <v>421</v>
      </c>
      <c r="D12" s="202"/>
      <c r="E12" s="202">
        <f t="shared" si="0"/>
        <v>2316099</v>
      </c>
      <c r="F12" s="204">
        <f t="shared" si="1"/>
        <v>0</v>
      </c>
      <c r="J12" s="225"/>
    </row>
    <row r="13" spans="1:10">
      <c r="A13" s="201" t="s">
        <v>486</v>
      </c>
      <c r="B13" s="202">
        <v>25400000</v>
      </c>
      <c r="C13" s="203" t="s">
        <v>421</v>
      </c>
      <c r="D13" s="202"/>
      <c r="E13" s="202">
        <f t="shared" si="0"/>
        <v>25400000</v>
      </c>
      <c r="F13" s="204">
        <f t="shared" si="1"/>
        <v>0</v>
      </c>
      <c r="J13" s="225"/>
    </row>
    <row r="14" spans="1:10">
      <c r="A14" s="201" t="s">
        <v>487</v>
      </c>
      <c r="B14" s="202">
        <v>635000</v>
      </c>
      <c r="C14" s="203" t="s">
        <v>421</v>
      </c>
      <c r="D14" s="202"/>
      <c r="E14" s="202">
        <f t="shared" si="0"/>
        <v>635000</v>
      </c>
      <c r="F14" s="204">
        <f t="shared" si="1"/>
        <v>0</v>
      </c>
    </row>
    <row r="15" spans="1:10">
      <c r="A15" s="201" t="s">
        <v>488</v>
      </c>
      <c r="B15" s="202">
        <v>2540000</v>
      </c>
      <c r="C15" s="203" t="s">
        <v>421</v>
      </c>
      <c r="D15" s="202"/>
      <c r="E15" s="202">
        <f t="shared" si="0"/>
        <v>2540000</v>
      </c>
      <c r="F15" s="204">
        <f t="shared" si="1"/>
        <v>0</v>
      </c>
    </row>
    <row r="16" spans="1:10">
      <c r="A16" s="201" t="s">
        <v>489</v>
      </c>
      <c r="B16" s="202">
        <v>3175000</v>
      </c>
      <c r="C16" s="203" t="s">
        <v>421</v>
      </c>
      <c r="D16" s="202"/>
      <c r="E16" s="202">
        <f t="shared" si="0"/>
        <v>3175000</v>
      </c>
      <c r="F16" s="204">
        <f t="shared" si="1"/>
        <v>0</v>
      </c>
    </row>
    <row r="17" spans="1:9">
      <c r="A17" s="201" t="s">
        <v>490</v>
      </c>
      <c r="B17" s="202">
        <v>4000000</v>
      </c>
      <c r="C17" s="203" t="s">
        <v>421</v>
      </c>
      <c r="D17" s="202"/>
      <c r="E17" s="202">
        <f t="shared" si="0"/>
        <v>4000000</v>
      </c>
      <c r="F17" s="204">
        <f t="shared" si="1"/>
        <v>0</v>
      </c>
      <c r="I17" s="215"/>
    </row>
    <row r="18" spans="1:9">
      <c r="A18" s="201" t="s">
        <v>512</v>
      </c>
      <c r="B18" s="202">
        <v>12700000</v>
      </c>
      <c r="C18" s="203" t="s">
        <v>421</v>
      </c>
      <c r="D18" s="202"/>
      <c r="E18" s="202">
        <f t="shared" si="0"/>
        <v>12700000</v>
      </c>
      <c r="F18" s="204">
        <f t="shared" si="1"/>
        <v>0</v>
      </c>
    </row>
    <row r="19" spans="1:9">
      <c r="A19" s="201"/>
      <c r="B19" s="202"/>
      <c r="C19" s="203"/>
      <c r="D19" s="202"/>
      <c r="E19" s="202"/>
      <c r="F19" s="204">
        <f t="shared" si="1"/>
        <v>0</v>
      </c>
    </row>
    <row r="20" spans="1:9">
      <c r="A20" s="201"/>
      <c r="B20" s="202"/>
      <c r="C20" s="203"/>
      <c r="D20" s="202"/>
      <c r="E20" s="202"/>
      <c r="F20" s="204">
        <f t="shared" si="1"/>
        <v>0</v>
      </c>
    </row>
    <row r="21" spans="1:9">
      <c r="A21" s="201"/>
      <c r="B21" s="202"/>
      <c r="C21" s="203"/>
      <c r="D21" s="202"/>
      <c r="E21" s="202"/>
      <c r="F21" s="204">
        <f t="shared" si="1"/>
        <v>0</v>
      </c>
    </row>
    <row r="22" spans="1:9">
      <c r="A22" s="201"/>
      <c r="B22" s="202"/>
      <c r="C22" s="203"/>
      <c r="D22" s="202"/>
      <c r="E22" s="202"/>
      <c r="F22" s="204">
        <f t="shared" si="1"/>
        <v>0</v>
      </c>
    </row>
    <row r="23" spans="1:9">
      <c r="A23" s="201"/>
      <c r="B23" s="202"/>
      <c r="C23" s="203"/>
      <c r="D23" s="202"/>
      <c r="E23" s="202"/>
      <c r="F23" s="204">
        <f t="shared" si="1"/>
        <v>0</v>
      </c>
    </row>
    <row r="24" spans="1:9">
      <c r="A24" s="201"/>
      <c r="B24" s="202"/>
      <c r="C24" s="203"/>
      <c r="D24" s="202"/>
      <c r="E24" s="202"/>
      <c r="F24" s="204">
        <f t="shared" si="1"/>
        <v>0</v>
      </c>
    </row>
    <row r="25" spans="1:9">
      <c r="A25" s="201"/>
      <c r="B25" s="202"/>
      <c r="C25" s="203"/>
      <c r="D25" s="202"/>
      <c r="E25" s="202"/>
      <c r="F25" s="204">
        <f t="shared" si="1"/>
        <v>0</v>
      </c>
    </row>
    <row r="26" spans="1:9">
      <c r="A26" s="201"/>
      <c r="B26" s="202"/>
      <c r="C26" s="203"/>
      <c r="D26" s="202"/>
      <c r="E26" s="202"/>
      <c r="F26" s="204">
        <f t="shared" si="1"/>
        <v>0</v>
      </c>
    </row>
    <row r="27" spans="1:9">
      <c r="A27" s="201"/>
      <c r="B27" s="202"/>
      <c r="C27" s="203"/>
      <c r="D27" s="202"/>
      <c r="E27" s="202"/>
      <c r="F27" s="204">
        <f t="shared" si="1"/>
        <v>0</v>
      </c>
    </row>
    <row r="28" spans="1:9" ht="15.75" thickBot="1">
      <c r="A28" s="205"/>
      <c r="B28" s="206"/>
      <c r="C28" s="207"/>
      <c r="D28" s="206"/>
      <c r="E28" s="206"/>
      <c r="F28" s="208">
        <f t="shared" si="1"/>
        <v>0</v>
      </c>
    </row>
    <row r="29" spans="1:9" ht="15.75" thickBot="1">
      <c r="A29" s="209" t="s">
        <v>422</v>
      </c>
      <c r="B29" s="210">
        <f>SUM(B10:B28)</f>
        <v>107527923</v>
      </c>
      <c r="C29" s="211"/>
      <c r="D29" s="210">
        <f>SUM(D10:D28)</f>
        <v>0</v>
      </c>
      <c r="E29" s="210">
        <f>SUM(E10:E28)</f>
        <v>107527923</v>
      </c>
      <c r="F29" s="212">
        <f>SUM(F10:F28)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41"/>
  <sheetViews>
    <sheetView workbookViewId="0">
      <selection activeCell="F8" sqref="F8"/>
    </sheetView>
  </sheetViews>
  <sheetFormatPr defaultRowHeight="15"/>
  <sheetData>
    <row r="1" spans="1:12" ht="15" customHeight="1">
      <c r="A1" s="252" t="s">
        <v>493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 ht="15" customHeight="1">
      <c r="A2" s="253" t="s">
        <v>424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 ht="15" customHeight="1">
      <c r="A3" s="253" t="s">
        <v>518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5" spans="1:12" ht="15.75">
      <c r="A5" s="298" t="s">
        <v>436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</row>
    <row r="6" spans="1:12" ht="15.75">
      <c r="A6" s="298" t="s">
        <v>437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</row>
    <row r="8" spans="1:12" ht="15.75">
      <c r="A8" s="264" t="s">
        <v>438</v>
      </c>
      <c r="B8" s="264"/>
      <c r="C8" s="264"/>
      <c r="D8" s="264"/>
      <c r="E8" s="224" t="s">
        <v>498</v>
      </c>
      <c r="F8" s="224"/>
      <c r="G8" s="224"/>
      <c r="H8" s="224"/>
      <c r="I8" s="224"/>
      <c r="J8" s="224"/>
      <c r="K8" s="224"/>
    </row>
    <row r="9" spans="1:12" ht="15.75">
      <c r="A9" s="216" t="s">
        <v>440</v>
      </c>
      <c r="B9" s="216"/>
      <c r="C9" s="217" t="s">
        <v>464</v>
      </c>
      <c r="D9" s="217"/>
      <c r="E9" s="217"/>
      <c r="F9" s="217"/>
      <c r="G9" s="217"/>
      <c r="H9" s="217"/>
      <c r="I9" s="217"/>
    </row>
    <row r="10" spans="1:12" ht="15.75">
      <c r="A10" s="216" t="s">
        <v>442</v>
      </c>
      <c r="B10" s="216"/>
      <c r="C10" s="217" t="s">
        <v>465</v>
      </c>
      <c r="D10" s="216"/>
    </row>
    <row r="11" spans="1:12" ht="15.75">
      <c r="A11" s="216" t="s">
        <v>444</v>
      </c>
      <c r="B11" s="216"/>
      <c r="C11" s="216"/>
      <c r="D11" s="217" t="s">
        <v>466</v>
      </c>
    </row>
    <row r="12" spans="1:12" ht="15.75" thickBot="1"/>
    <row r="13" spans="1:12" ht="15.75" thickBot="1">
      <c r="A13" s="265" t="s">
        <v>446</v>
      </c>
      <c r="B13" s="266"/>
      <c r="C13" s="266"/>
      <c r="D13" s="267"/>
      <c r="E13" s="268" t="s">
        <v>514</v>
      </c>
      <c r="F13" s="269"/>
      <c r="G13" s="268" t="s">
        <v>513</v>
      </c>
      <c r="H13" s="269"/>
      <c r="I13" s="270" t="s">
        <v>515</v>
      </c>
      <c r="J13" s="270"/>
      <c r="K13" s="256" t="s">
        <v>447</v>
      </c>
      <c r="L13" s="257"/>
    </row>
    <row r="14" spans="1:12">
      <c r="A14" s="258" t="s">
        <v>448</v>
      </c>
      <c r="B14" s="259"/>
      <c r="C14" s="259"/>
      <c r="D14" s="260"/>
      <c r="E14" s="261">
        <v>0</v>
      </c>
      <c r="F14" s="261"/>
      <c r="G14" s="261">
        <v>0</v>
      </c>
      <c r="H14" s="261"/>
      <c r="I14" s="261">
        <v>0</v>
      </c>
      <c r="J14" s="262"/>
      <c r="K14" s="261">
        <f>SUM(E14:J14)</f>
        <v>0</v>
      </c>
      <c r="L14" s="263"/>
    </row>
    <row r="15" spans="1:12">
      <c r="A15" s="218" t="s">
        <v>449</v>
      </c>
      <c r="B15" s="219"/>
      <c r="C15" s="219"/>
      <c r="D15" s="220"/>
      <c r="E15" s="271"/>
      <c r="F15" s="271"/>
      <c r="G15" s="271"/>
      <c r="H15" s="271"/>
      <c r="I15" s="271"/>
      <c r="J15" s="272"/>
      <c r="K15" s="271"/>
      <c r="L15" s="273"/>
    </row>
    <row r="16" spans="1:12">
      <c r="A16" s="274" t="s">
        <v>450</v>
      </c>
      <c r="B16" s="275"/>
      <c r="C16" s="275"/>
      <c r="D16" s="276"/>
      <c r="E16" s="271">
        <v>9595867</v>
      </c>
      <c r="F16" s="271"/>
      <c r="G16" s="271">
        <v>9595867</v>
      </c>
      <c r="H16" s="271"/>
      <c r="I16" s="277">
        <v>1599310</v>
      </c>
      <c r="J16" s="278"/>
      <c r="K16" s="277">
        <f>SUM(E16:J16)</f>
        <v>20791044</v>
      </c>
      <c r="L16" s="279"/>
    </row>
    <row r="17" spans="1:12">
      <c r="A17" s="274" t="s">
        <v>451</v>
      </c>
      <c r="B17" s="275"/>
      <c r="C17" s="275"/>
      <c r="D17" s="276"/>
      <c r="E17" s="271"/>
      <c r="F17" s="271"/>
      <c r="G17" s="271"/>
      <c r="H17" s="271"/>
      <c r="I17" s="277"/>
      <c r="J17" s="278"/>
      <c r="K17" s="277"/>
      <c r="L17" s="279"/>
    </row>
    <row r="18" spans="1:12">
      <c r="A18" s="274" t="s">
        <v>452</v>
      </c>
      <c r="B18" s="275"/>
      <c r="C18" s="275"/>
      <c r="D18" s="276"/>
      <c r="E18" s="271"/>
      <c r="F18" s="271"/>
      <c r="G18" s="271"/>
      <c r="H18" s="271"/>
      <c r="I18" s="277"/>
      <c r="J18" s="278"/>
      <c r="K18" s="277"/>
      <c r="L18" s="279"/>
    </row>
    <row r="19" spans="1:12">
      <c r="A19" s="274" t="s">
        <v>453</v>
      </c>
      <c r="B19" s="275"/>
      <c r="C19" s="275"/>
      <c r="D19" s="276"/>
      <c r="E19" s="271"/>
      <c r="F19" s="271"/>
      <c r="G19" s="271"/>
      <c r="H19" s="271"/>
      <c r="I19" s="277"/>
      <c r="J19" s="278"/>
      <c r="K19" s="277"/>
      <c r="L19" s="279"/>
    </row>
    <row r="20" spans="1:12" ht="15.75" thickBot="1">
      <c r="A20" s="280" t="s">
        <v>516</v>
      </c>
      <c r="B20" s="281"/>
      <c r="C20" s="281"/>
      <c r="D20" s="282"/>
      <c r="E20" s="283">
        <v>5471806</v>
      </c>
      <c r="F20" s="283"/>
      <c r="G20" s="283"/>
      <c r="H20" s="283"/>
      <c r="I20" s="284"/>
      <c r="J20" s="285"/>
      <c r="K20" s="277">
        <f>SUM(E20:J20)</f>
        <v>5471806</v>
      </c>
      <c r="L20" s="279"/>
    </row>
    <row r="21" spans="1:12" ht="15.75" thickBot="1">
      <c r="A21" s="286" t="s">
        <v>454</v>
      </c>
      <c r="B21" s="287"/>
      <c r="C21" s="287"/>
      <c r="D21" s="288"/>
      <c r="E21" s="289">
        <f>SUM(E15:F20)</f>
        <v>15067673</v>
      </c>
      <c r="F21" s="290"/>
      <c r="G21" s="289">
        <f>SUM(G15:H20)</f>
        <v>9595867</v>
      </c>
      <c r="H21" s="290"/>
      <c r="I21" s="289">
        <f>SUM(I15:J20)</f>
        <v>1599310</v>
      </c>
      <c r="J21" s="290"/>
      <c r="K21" s="291">
        <f>SUM(K14:L20)</f>
        <v>26262850</v>
      </c>
      <c r="L21" s="292"/>
    </row>
    <row r="22" spans="1:12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21"/>
      <c r="B23" s="221"/>
      <c r="C23" s="221"/>
      <c r="D23" s="222"/>
      <c r="E23" s="222"/>
      <c r="F23" s="222"/>
      <c r="G23" s="222"/>
      <c r="H23" s="222"/>
      <c r="I23" s="222"/>
      <c r="J23" s="222"/>
    </row>
    <row r="24" spans="1:12" ht="15.75" thickBot="1">
      <c r="A24" s="286" t="s">
        <v>455</v>
      </c>
      <c r="B24" s="287"/>
      <c r="C24" s="287"/>
      <c r="D24" s="287"/>
      <c r="E24" s="268" t="s">
        <v>514</v>
      </c>
      <c r="F24" s="269"/>
      <c r="G24" s="268" t="s">
        <v>513</v>
      </c>
      <c r="H24" s="269"/>
      <c r="I24" s="270" t="s">
        <v>515</v>
      </c>
      <c r="J24" s="270"/>
      <c r="K24" s="256" t="s">
        <v>447</v>
      </c>
      <c r="L24" s="257"/>
    </row>
    <row r="25" spans="1:12">
      <c r="A25" s="258" t="s">
        <v>456</v>
      </c>
      <c r="B25" s="259"/>
      <c r="C25" s="259"/>
      <c r="D25" s="259"/>
      <c r="E25" s="293">
        <v>2151000</v>
      </c>
      <c r="F25" s="294"/>
      <c r="G25" s="293">
        <v>2151000</v>
      </c>
      <c r="H25" s="294"/>
      <c r="I25" s="293">
        <v>1031250</v>
      </c>
      <c r="J25" s="294"/>
      <c r="K25" s="277">
        <f>SUM(E25:J25)</f>
        <v>5333250</v>
      </c>
      <c r="L25" s="277"/>
    </row>
    <row r="26" spans="1:12">
      <c r="A26" s="274" t="s">
        <v>457</v>
      </c>
      <c r="B26" s="275"/>
      <c r="C26" s="275"/>
      <c r="D26" s="275"/>
      <c r="E26" s="277">
        <v>0</v>
      </c>
      <c r="F26" s="277"/>
      <c r="G26" s="277">
        <v>0</v>
      </c>
      <c r="H26" s="277"/>
      <c r="I26" s="277">
        <v>0</v>
      </c>
      <c r="J26" s="277"/>
      <c r="K26" s="277">
        <f>SUM(E26:J26)</f>
        <v>0</v>
      </c>
      <c r="L26" s="277"/>
    </row>
    <row r="27" spans="1:12">
      <c r="A27" s="274" t="s">
        <v>458</v>
      </c>
      <c r="B27" s="275"/>
      <c r="C27" s="275"/>
      <c r="D27" s="275"/>
      <c r="E27" s="277">
        <v>8714867</v>
      </c>
      <c r="F27" s="277"/>
      <c r="G27" s="277">
        <v>8714867</v>
      </c>
      <c r="H27" s="277"/>
      <c r="I27" s="277">
        <v>3499866</v>
      </c>
      <c r="J27" s="277"/>
      <c r="K27" s="277">
        <f>SUM(E27:J27)</f>
        <v>20929600</v>
      </c>
      <c r="L27" s="277"/>
    </row>
    <row r="28" spans="1:12">
      <c r="A28" s="274" t="s">
        <v>459</v>
      </c>
      <c r="B28" s="275"/>
      <c r="C28" s="275"/>
      <c r="D28" s="275"/>
      <c r="E28" s="277">
        <v>0</v>
      </c>
      <c r="F28" s="277"/>
      <c r="G28" s="277">
        <v>0</v>
      </c>
      <c r="H28" s="277"/>
      <c r="I28" s="277">
        <v>0</v>
      </c>
      <c r="J28" s="277"/>
      <c r="K28" s="277">
        <f>SUM(E28:J28)</f>
        <v>0</v>
      </c>
      <c r="L28" s="277"/>
    </row>
    <row r="29" spans="1:12">
      <c r="A29" s="312" t="s">
        <v>460</v>
      </c>
      <c r="B29" s="313"/>
      <c r="C29" s="313"/>
      <c r="D29" s="314"/>
      <c r="E29" s="277">
        <v>0</v>
      </c>
      <c r="F29" s="277"/>
      <c r="G29" s="277">
        <v>0</v>
      </c>
      <c r="H29" s="277"/>
      <c r="I29" s="277">
        <v>0</v>
      </c>
      <c r="J29" s="277"/>
      <c r="K29" s="277">
        <f>SUM(E29:J29)</f>
        <v>0</v>
      </c>
      <c r="L29" s="277"/>
    </row>
    <row r="30" spans="1:12">
      <c r="A30" s="295"/>
      <c r="B30" s="296"/>
      <c r="C30" s="296"/>
      <c r="D30" s="296"/>
      <c r="E30" s="271"/>
      <c r="F30" s="271"/>
      <c r="G30" s="271"/>
      <c r="H30" s="271"/>
      <c r="I30" s="271"/>
      <c r="J30" s="271"/>
      <c r="K30" s="277"/>
      <c r="L30" s="277"/>
    </row>
    <row r="31" spans="1:12" ht="15.75" thickBot="1">
      <c r="A31" s="306"/>
      <c r="B31" s="307"/>
      <c r="C31" s="307"/>
      <c r="D31" s="307"/>
      <c r="E31" s="283"/>
      <c r="F31" s="283"/>
      <c r="G31" s="283"/>
      <c r="H31" s="283"/>
      <c r="I31" s="283"/>
      <c r="J31" s="283"/>
      <c r="K31" s="283"/>
      <c r="L31" s="309"/>
    </row>
    <row r="32" spans="1:12" ht="15.75" thickBot="1">
      <c r="A32" s="286" t="s">
        <v>447</v>
      </c>
      <c r="B32" s="287"/>
      <c r="C32" s="287"/>
      <c r="D32" s="287"/>
      <c r="E32" s="310">
        <f>SUM(E25:F31)</f>
        <v>10865867</v>
      </c>
      <c r="F32" s="310"/>
      <c r="G32" s="310">
        <f>SUM(G25:H31)</f>
        <v>10865867</v>
      </c>
      <c r="H32" s="310"/>
      <c r="I32" s="310">
        <f>SUM(I25:J31)</f>
        <v>4531116</v>
      </c>
      <c r="J32" s="310"/>
      <c r="K32" s="311">
        <f>SUM(K25:L29)</f>
        <v>26262850</v>
      </c>
      <c r="L32" s="292"/>
    </row>
    <row r="35" spans="1:12" ht="15.75">
      <c r="A35" s="223" t="s">
        <v>501</v>
      </c>
      <c r="B35" s="223"/>
      <c r="C35" s="223"/>
      <c r="D35" s="223"/>
      <c r="E35" s="223"/>
      <c r="F35" s="223"/>
      <c r="G35" s="223"/>
      <c r="H35" s="223"/>
      <c r="I35" s="223"/>
    </row>
    <row r="37" spans="1:12" ht="15.75" thickBot="1"/>
    <row r="38" spans="1:12" ht="15.75" thickBot="1">
      <c r="A38" s="299" t="s">
        <v>461</v>
      </c>
      <c r="B38" s="300"/>
      <c r="C38" s="300"/>
      <c r="D38" s="300"/>
      <c r="E38" s="300"/>
      <c r="F38" s="300"/>
      <c r="G38" s="300"/>
      <c r="H38" s="300"/>
      <c r="I38" s="300"/>
      <c r="J38" s="297" t="s">
        <v>462</v>
      </c>
      <c r="K38" s="297"/>
      <c r="L38" s="257"/>
    </row>
    <row r="39" spans="1:12">
      <c r="A39" s="301"/>
      <c r="B39" s="302"/>
      <c r="C39" s="302"/>
      <c r="D39" s="302"/>
      <c r="E39" s="302"/>
      <c r="F39" s="302"/>
      <c r="G39" s="302"/>
      <c r="H39" s="302"/>
      <c r="I39" s="302"/>
      <c r="J39" s="303"/>
      <c r="K39" s="304"/>
      <c r="L39" s="305"/>
    </row>
    <row r="40" spans="1:12" ht="15.75" thickBot="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8"/>
    </row>
    <row r="41" spans="1:12" ht="15.75" thickBot="1">
      <c r="A41" s="265" t="s">
        <v>463</v>
      </c>
      <c r="B41" s="266"/>
      <c r="C41" s="266"/>
      <c r="D41" s="266"/>
      <c r="E41" s="266"/>
      <c r="F41" s="266"/>
      <c r="G41" s="266"/>
      <c r="H41" s="266"/>
      <c r="I41" s="267"/>
      <c r="J41" s="297"/>
      <c r="K41" s="297"/>
      <c r="L41" s="257"/>
    </row>
  </sheetData>
  <mergeCells count="103">
    <mergeCell ref="A41:I41"/>
    <mergeCell ref="J41:L41"/>
    <mergeCell ref="A1:L1"/>
    <mergeCell ref="A2:L2"/>
    <mergeCell ref="A3:L3"/>
    <mergeCell ref="A5:L5"/>
    <mergeCell ref="A6:L6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K13:L13"/>
    <mergeCell ref="A14:D14"/>
    <mergeCell ref="E14:F14"/>
    <mergeCell ref="G14:H14"/>
    <mergeCell ref="I14:J14"/>
    <mergeCell ref="K14:L14"/>
    <mergeCell ref="A8:D8"/>
    <mergeCell ref="A13:D13"/>
    <mergeCell ref="E13:F13"/>
    <mergeCell ref="G13:H13"/>
    <mergeCell ref="I13:J1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41"/>
  <sheetViews>
    <sheetView workbookViewId="0">
      <selection activeCell="F8" sqref="F8"/>
    </sheetView>
  </sheetViews>
  <sheetFormatPr defaultRowHeight="15"/>
  <sheetData>
    <row r="1" spans="1:12">
      <c r="A1" s="252" t="s">
        <v>499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>
      <c r="A2" s="253" t="s">
        <v>424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>
      <c r="A3" s="253" t="s">
        <v>518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1:12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</row>
    <row r="5" spans="1:12" ht="15.75">
      <c r="A5" s="298" t="s">
        <v>436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</row>
    <row r="6" spans="1:12" ht="15.75">
      <c r="A6" s="298" t="s">
        <v>437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</row>
    <row r="8" spans="1:12" ht="15.75">
      <c r="A8" s="264" t="s">
        <v>438</v>
      </c>
      <c r="B8" s="264"/>
      <c r="C8" s="264"/>
      <c r="D8" s="264"/>
      <c r="E8" t="s">
        <v>439</v>
      </c>
    </row>
    <row r="9" spans="1:12" ht="15.75">
      <c r="A9" s="216" t="s">
        <v>440</v>
      </c>
      <c r="B9" s="216"/>
      <c r="C9" s="217" t="s">
        <v>467</v>
      </c>
      <c r="D9" s="216"/>
    </row>
    <row r="10" spans="1:12" ht="15.75">
      <c r="A10" s="216" t="s">
        <v>442</v>
      </c>
      <c r="B10" s="216"/>
      <c r="C10" s="217" t="s">
        <v>468</v>
      </c>
      <c r="D10" s="216"/>
    </row>
    <row r="11" spans="1:12" ht="15.75">
      <c r="A11" s="216" t="s">
        <v>444</v>
      </c>
      <c r="B11" s="216"/>
      <c r="C11" s="216"/>
      <c r="D11" s="217" t="s">
        <v>469</v>
      </c>
    </row>
    <row r="12" spans="1:12" ht="15.75" thickBot="1"/>
    <row r="13" spans="1:12" ht="15.75" thickBot="1">
      <c r="A13" s="265" t="s">
        <v>446</v>
      </c>
      <c r="B13" s="266"/>
      <c r="C13" s="266"/>
      <c r="D13" s="267"/>
      <c r="E13" s="268" t="s">
        <v>514</v>
      </c>
      <c r="F13" s="269"/>
      <c r="G13" s="268" t="s">
        <v>513</v>
      </c>
      <c r="H13" s="269"/>
      <c r="I13" s="270" t="s">
        <v>515</v>
      </c>
      <c r="J13" s="270"/>
      <c r="K13" s="256" t="s">
        <v>447</v>
      </c>
      <c r="L13" s="257"/>
    </row>
    <row r="14" spans="1:12">
      <c r="A14" s="258" t="s">
        <v>448</v>
      </c>
      <c r="B14" s="259"/>
      <c r="C14" s="259"/>
      <c r="D14" s="260"/>
      <c r="E14" s="261">
        <v>0</v>
      </c>
      <c r="F14" s="261"/>
      <c r="G14" s="261">
        <v>0</v>
      </c>
      <c r="H14" s="261"/>
      <c r="I14" s="261">
        <v>0</v>
      </c>
      <c r="J14" s="262"/>
      <c r="K14" s="261">
        <v>0</v>
      </c>
      <c r="L14" s="263"/>
    </row>
    <row r="15" spans="1:12">
      <c r="A15" s="218" t="s">
        <v>449</v>
      </c>
      <c r="B15" s="219"/>
      <c r="C15" s="219"/>
      <c r="D15" s="220"/>
      <c r="E15" s="271"/>
      <c r="F15" s="271"/>
      <c r="G15" s="271"/>
      <c r="H15" s="271"/>
      <c r="I15" s="271"/>
      <c r="J15" s="272"/>
      <c r="K15" s="271"/>
      <c r="L15" s="273"/>
    </row>
    <row r="16" spans="1:12">
      <c r="A16" s="274" t="s">
        <v>450</v>
      </c>
      <c r="B16" s="275"/>
      <c r="C16" s="275"/>
      <c r="D16" s="276"/>
      <c r="E16" s="271">
        <v>8196970</v>
      </c>
      <c r="F16" s="271"/>
      <c r="G16" s="271">
        <v>902742</v>
      </c>
      <c r="H16" s="271"/>
      <c r="I16" s="271"/>
      <c r="J16" s="272"/>
      <c r="K16" s="271">
        <f>SUM(E16:J16)</f>
        <v>9099712</v>
      </c>
      <c r="L16" s="273"/>
    </row>
    <row r="17" spans="1:12">
      <c r="A17" s="274" t="s">
        <v>451</v>
      </c>
      <c r="B17" s="275"/>
      <c r="C17" s="275"/>
      <c r="D17" s="276"/>
      <c r="E17" s="271"/>
      <c r="F17" s="271"/>
      <c r="G17" s="271"/>
      <c r="H17" s="271"/>
      <c r="I17" s="271"/>
      <c r="J17" s="272"/>
      <c r="K17" s="271"/>
      <c r="L17" s="273"/>
    </row>
    <row r="18" spans="1:12">
      <c r="A18" s="274" t="s">
        <v>452</v>
      </c>
      <c r="B18" s="275"/>
      <c r="C18" s="275"/>
      <c r="D18" s="276"/>
      <c r="E18" s="271"/>
      <c r="F18" s="271"/>
      <c r="G18" s="271"/>
      <c r="H18" s="271"/>
      <c r="I18" s="271"/>
      <c r="J18" s="272"/>
      <c r="K18" s="271"/>
      <c r="L18" s="273"/>
    </row>
    <row r="19" spans="1:12">
      <c r="A19" s="274" t="s">
        <v>453</v>
      </c>
      <c r="B19" s="275"/>
      <c r="C19" s="275"/>
      <c r="D19" s="276"/>
      <c r="E19" s="271"/>
      <c r="F19" s="271"/>
      <c r="G19" s="271"/>
      <c r="H19" s="271"/>
      <c r="I19" s="271"/>
      <c r="J19" s="272"/>
      <c r="K19" s="271"/>
      <c r="L19" s="273"/>
    </row>
    <row r="20" spans="1:12" ht="15.75" thickBot="1">
      <c r="A20" s="280" t="s">
        <v>516</v>
      </c>
      <c r="B20" s="281"/>
      <c r="C20" s="281"/>
      <c r="D20" s="282"/>
      <c r="E20" s="283">
        <v>8451024</v>
      </c>
      <c r="F20" s="283"/>
      <c r="G20" s="283"/>
      <c r="H20" s="283"/>
      <c r="I20" s="283"/>
      <c r="J20" s="315"/>
      <c r="K20" s="271">
        <f>SUM(E20:J20)</f>
        <v>8451024</v>
      </c>
      <c r="L20" s="273"/>
    </row>
    <row r="21" spans="1:12" ht="15.75" thickBot="1">
      <c r="A21" s="286" t="s">
        <v>454</v>
      </c>
      <c r="B21" s="287"/>
      <c r="C21" s="287"/>
      <c r="D21" s="288"/>
      <c r="E21" s="289">
        <f>SUM(E16:F20)</f>
        <v>16647994</v>
      </c>
      <c r="F21" s="290"/>
      <c r="G21" s="289">
        <f>SUM(G16:H20)</f>
        <v>902742</v>
      </c>
      <c r="H21" s="290"/>
      <c r="I21" s="289">
        <f>SUM(I16:J20)</f>
        <v>0</v>
      </c>
      <c r="J21" s="290"/>
      <c r="K21" s="316">
        <f>SUM(K14:L20)</f>
        <v>17550736</v>
      </c>
      <c r="L21" s="317"/>
    </row>
    <row r="22" spans="1:12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21"/>
      <c r="B23" s="221"/>
      <c r="C23" s="221"/>
      <c r="D23" s="222"/>
      <c r="E23" s="222"/>
      <c r="F23" s="222"/>
      <c r="G23" s="222"/>
      <c r="H23" s="222"/>
      <c r="I23" s="222"/>
      <c r="J23" s="222"/>
    </row>
    <row r="24" spans="1:12" ht="15.75" thickBot="1">
      <c r="A24" s="286" t="s">
        <v>455</v>
      </c>
      <c r="B24" s="287"/>
      <c r="C24" s="287"/>
      <c r="D24" s="287"/>
      <c r="E24" s="268" t="s">
        <v>514</v>
      </c>
      <c r="F24" s="269"/>
      <c r="G24" s="268" t="s">
        <v>513</v>
      </c>
      <c r="H24" s="269"/>
      <c r="I24" s="270" t="s">
        <v>515</v>
      </c>
      <c r="J24" s="270"/>
      <c r="K24" s="256" t="s">
        <v>447</v>
      </c>
      <c r="L24" s="257"/>
    </row>
    <row r="25" spans="1:12">
      <c r="A25" s="258" t="s">
        <v>456</v>
      </c>
      <c r="B25" s="259"/>
      <c r="C25" s="259"/>
      <c r="D25" s="259"/>
      <c r="E25" s="271">
        <v>4589336</v>
      </c>
      <c r="F25" s="271"/>
      <c r="G25" s="271">
        <v>272744</v>
      </c>
      <c r="H25" s="271"/>
      <c r="I25" s="271"/>
      <c r="J25" s="271"/>
      <c r="K25" s="271">
        <f>SUM(E25:J25)</f>
        <v>4862080</v>
      </c>
      <c r="L25" s="271"/>
    </row>
    <row r="26" spans="1:12">
      <c r="A26" s="274" t="s">
        <v>457</v>
      </c>
      <c r="B26" s="275"/>
      <c r="C26" s="275"/>
      <c r="D26" s="275"/>
      <c r="E26" s="271">
        <v>2111167</v>
      </c>
      <c r="F26" s="271"/>
      <c r="G26" s="271"/>
      <c r="H26" s="271"/>
      <c r="I26" s="271"/>
      <c r="J26" s="271"/>
      <c r="K26" s="271">
        <f>SUM(E26:J26)</f>
        <v>2111167</v>
      </c>
      <c r="L26" s="271"/>
    </row>
    <row r="27" spans="1:12">
      <c r="A27" s="274" t="s">
        <v>458</v>
      </c>
      <c r="B27" s="275"/>
      <c r="C27" s="275"/>
      <c r="D27" s="275"/>
      <c r="E27" s="271">
        <v>9947491</v>
      </c>
      <c r="F27" s="271"/>
      <c r="G27" s="271">
        <v>629998</v>
      </c>
      <c r="H27" s="271"/>
      <c r="I27" s="271"/>
      <c r="J27" s="271"/>
      <c r="K27" s="271">
        <f>SUM(E27:J27)</f>
        <v>10577489</v>
      </c>
      <c r="L27" s="271"/>
    </row>
    <row r="28" spans="1:12">
      <c r="A28" s="274" t="s">
        <v>459</v>
      </c>
      <c r="B28" s="275"/>
      <c r="C28" s="275"/>
      <c r="D28" s="275"/>
      <c r="E28" s="271"/>
      <c r="F28" s="271"/>
      <c r="G28" s="271"/>
      <c r="H28" s="271"/>
      <c r="I28" s="271"/>
      <c r="J28" s="271"/>
      <c r="K28" s="271">
        <f>SUM(E28:J28)</f>
        <v>0</v>
      </c>
      <c r="L28" s="271"/>
    </row>
    <row r="29" spans="1:12">
      <c r="A29" s="312" t="s">
        <v>460</v>
      </c>
      <c r="B29" s="313"/>
      <c r="C29" s="313"/>
      <c r="D29" s="314"/>
      <c r="E29" s="271"/>
      <c r="F29" s="271"/>
      <c r="G29" s="271"/>
      <c r="H29" s="271"/>
      <c r="I29" s="271"/>
      <c r="J29" s="271"/>
      <c r="K29" s="271">
        <f>SUM(E29:J29)</f>
        <v>0</v>
      </c>
      <c r="L29" s="271"/>
    </row>
    <row r="30" spans="1:12">
      <c r="A30" s="295"/>
      <c r="B30" s="296"/>
      <c r="C30" s="296"/>
      <c r="D30" s="296"/>
      <c r="E30" s="271"/>
      <c r="F30" s="271"/>
      <c r="G30" s="271"/>
      <c r="H30" s="271"/>
      <c r="I30" s="271"/>
      <c r="J30" s="271"/>
      <c r="K30" s="271"/>
      <c r="L30" s="273"/>
    </row>
    <row r="31" spans="1:12" ht="15.75" thickBot="1">
      <c r="A31" s="306"/>
      <c r="B31" s="307"/>
      <c r="C31" s="307"/>
      <c r="D31" s="307"/>
      <c r="E31" s="283"/>
      <c r="F31" s="283"/>
      <c r="G31" s="283"/>
      <c r="H31" s="283"/>
      <c r="I31" s="283"/>
      <c r="J31" s="283"/>
      <c r="K31" s="283"/>
      <c r="L31" s="309"/>
    </row>
    <row r="32" spans="1:12" ht="15.75" thickBot="1">
      <c r="A32" s="286" t="s">
        <v>447</v>
      </c>
      <c r="B32" s="287"/>
      <c r="C32" s="287"/>
      <c r="D32" s="287"/>
      <c r="E32" s="310">
        <f>SUM(E25:F31)</f>
        <v>16647994</v>
      </c>
      <c r="F32" s="310"/>
      <c r="G32" s="310">
        <f>SUM(G25:H31)</f>
        <v>902742</v>
      </c>
      <c r="H32" s="310"/>
      <c r="I32" s="310">
        <f>SUM(I25:J31)</f>
        <v>0</v>
      </c>
      <c r="J32" s="310"/>
      <c r="K32" s="310">
        <f>SUM(K25:L29)</f>
        <v>17550736</v>
      </c>
      <c r="L32" s="317"/>
    </row>
    <row r="35" spans="1:12" ht="15.75">
      <c r="A35" s="223" t="s">
        <v>501</v>
      </c>
      <c r="B35" s="223"/>
      <c r="C35" s="223"/>
      <c r="D35" s="223"/>
      <c r="E35" s="223"/>
      <c r="F35" s="223"/>
      <c r="G35" s="223"/>
      <c r="H35" s="223"/>
      <c r="I35" s="223"/>
    </row>
    <row r="37" spans="1:12" ht="15.75" thickBot="1"/>
    <row r="38" spans="1:12" ht="15.75" thickBot="1">
      <c r="A38" s="299" t="s">
        <v>461</v>
      </c>
      <c r="B38" s="300"/>
      <c r="C38" s="300"/>
      <c r="D38" s="300"/>
      <c r="E38" s="300"/>
      <c r="F38" s="300"/>
      <c r="G38" s="300"/>
      <c r="H38" s="300"/>
      <c r="I38" s="300"/>
      <c r="J38" s="297" t="s">
        <v>462</v>
      </c>
      <c r="K38" s="297"/>
      <c r="L38" s="257"/>
    </row>
    <row r="39" spans="1:12">
      <c r="A39" s="301"/>
      <c r="B39" s="302"/>
      <c r="C39" s="302"/>
      <c r="D39" s="302"/>
      <c r="E39" s="302"/>
      <c r="F39" s="302"/>
      <c r="G39" s="302"/>
      <c r="H39" s="302"/>
      <c r="I39" s="302"/>
      <c r="J39" s="303"/>
      <c r="K39" s="304"/>
      <c r="L39" s="305"/>
    </row>
    <row r="40" spans="1:12" ht="15.75" thickBot="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8"/>
    </row>
    <row r="41" spans="1:12" ht="15.75" thickBot="1">
      <c r="A41" s="265" t="s">
        <v>463</v>
      </c>
      <c r="B41" s="266"/>
      <c r="C41" s="266"/>
      <c r="D41" s="266"/>
      <c r="E41" s="266"/>
      <c r="F41" s="266"/>
      <c r="G41" s="266"/>
      <c r="H41" s="266"/>
      <c r="I41" s="267"/>
      <c r="J41" s="297"/>
      <c r="K41" s="297"/>
      <c r="L41" s="257"/>
    </row>
  </sheetData>
  <mergeCells count="104">
    <mergeCell ref="A41:I41"/>
    <mergeCell ref="J41:L41"/>
    <mergeCell ref="A1:L1"/>
    <mergeCell ref="A2:L2"/>
    <mergeCell ref="A3:L3"/>
    <mergeCell ref="A4:L4"/>
    <mergeCell ref="A5:L5"/>
    <mergeCell ref="A6:L6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K13:L13"/>
    <mergeCell ref="A14:D14"/>
    <mergeCell ref="E14:F14"/>
    <mergeCell ref="G14:H14"/>
    <mergeCell ref="I14:J14"/>
    <mergeCell ref="K14:L14"/>
    <mergeCell ref="A8:D8"/>
    <mergeCell ref="A13:D13"/>
    <mergeCell ref="E13:F13"/>
    <mergeCell ref="G13:H13"/>
    <mergeCell ref="I13:J1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41"/>
  <sheetViews>
    <sheetView workbookViewId="0">
      <selection activeCell="G8" sqref="G8"/>
    </sheetView>
  </sheetViews>
  <sheetFormatPr defaultRowHeight="15"/>
  <sheetData>
    <row r="1" spans="1:12">
      <c r="A1" s="252" t="s">
        <v>500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>
      <c r="A2" s="253" t="s">
        <v>424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>
      <c r="A3" s="253" t="s">
        <v>518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1:12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</row>
    <row r="5" spans="1:12" ht="15.75">
      <c r="A5" s="298" t="s">
        <v>436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</row>
    <row r="6" spans="1:12" ht="15.75">
      <c r="A6" s="298" t="s">
        <v>437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</row>
    <row r="8" spans="1:12" ht="15.75">
      <c r="A8" s="264" t="s">
        <v>438</v>
      </c>
      <c r="B8" s="264"/>
      <c r="C8" s="264"/>
      <c r="D8" s="264"/>
      <c r="E8" t="s">
        <v>439</v>
      </c>
    </row>
    <row r="9" spans="1:12" ht="15.75">
      <c r="A9" s="216" t="s">
        <v>440</v>
      </c>
      <c r="B9" s="216"/>
      <c r="C9" s="217" t="s">
        <v>441</v>
      </c>
      <c r="D9" s="216"/>
    </row>
    <row r="10" spans="1:12" ht="15.75">
      <c r="A10" s="216" t="s">
        <v>442</v>
      </c>
      <c r="B10" s="216"/>
      <c r="C10" s="217" t="s">
        <v>443</v>
      </c>
      <c r="D10" s="216"/>
    </row>
    <row r="11" spans="1:12" ht="15.75">
      <c r="A11" s="216" t="s">
        <v>444</v>
      </c>
      <c r="B11" s="216"/>
      <c r="C11" s="216"/>
      <c r="D11" s="217" t="s">
        <v>445</v>
      </c>
    </row>
    <row r="12" spans="1:12" ht="15.75" thickBot="1"/>
    <row r="13" spans="1:12" ht="15.75" thickBot="1">
      <c r="A13" s="265" t="s">
        <v>446</v>
      </c>
      <c r="B13" s="266"/>
      <c r="C13" s="266"/>
      <c r="D13" s="267"/>
      <c r="E13" s="268" t="s">
        <v>514</v>
      </c>
      <c r="F13" s="269"/>
      <c r="G13" s="268" t="s">
        <v>513</v>
      </c>
      <c r="H13" s="269"/>
      <c r="I13" s="270" t="s">
        <v>515</v>
      </c>
      <c r="J13" s="270"/>
      <c r="K13" s="256" t="s">
        <v>447</v>
      </c>
      <c r="L13" s="257"/>
    </row>
    <row r="14" spans="1:12">
      <c r="A14" s="258" t="s">
        <v>448</v>
      </c>
      <c r="B14" s="259"/>
      <c r="C14" s="259"/>
      <c r="D14" s="260"/>
      <c r="E14" s="261">
        <v>0</v>
      </c>
      <c r="F14" s="261"/>
      <c r="G14" s="261">
        <v>0</v>
      </c>
      <c r="H14" s="261"/>
      <c r="I14" s="261">
        <v>0</v>
      </c>
      <c r="J14" s="262"/>
      <c r="K14" s="261">
        <v>0</v>
      </c>
      <c r="L14" s="263"/>
    </row>
    <row r="15" spans="1:12">
      <c r="A15" s="218" t="s">
        <v>449</v>
      </c>
      <c r="B15" s="219"/>
      <c r="C15" s="219"/>
      <c r="D15" s="220"/>
      <c r="E15" s="271"/>
      <c r="F15" s="271"/>
      <c r="G15" s="271"/>
      <c r="H15" s="271"/>
      <c r="I15" s="271"/>
      <c r="J15" s="272"/>
      <c r="K15" s="271"/>
      <c r="L15" s="273"/>
    </row>
    <row r="16" spans="1:12">
      <c r="A16" s="274" t="s">
        <v>450</v>
      </c>
      <c r="B16" s="275"/>
      <c r="C16" s="275"/>
      <c r="D16" s="276"/>
      <c r="E16" s="271">
        <v>48138241</v>
      </c>
      <c r="F16" s="271"/>
      <c r="G16" s="271">
        <v>28080641</v>
      </c>
      <c r="H16" s="271"/>
      <c r="I16" s="271"/>
      <c r="J16" s="272"/>
      <c r="K16" s="271">
        <f>SUM(E16:J16)</f>
        <v>76218882</v>
      </c>
      <c r="L16" s="273"/>
    </row>
    <row r="17" spans="1:12">
      <c r="A17" s="274" t="s">
        <v>451</v>
      </c>
      <c r="B17" s="275"/>
      <c r="C17" s="275"/>
      <c r="D17" s="276"/>
      <c r="E17" s="271"/>
      <c r="F17" s="271"/>
      <c r="G17" s="271"/>
      <c r="H17" s="271"/>
      <c r="I17" s="271"/>
      <c r="J17" s="272"/>
      <c r="K17" s="271"/>
      <c r="L17" s="273"/>
    </row>
    <row r="18" spans="1:12">
      <c r="A18" s="274" t="s">
        <v>452</v>
      </c>
      <c r="B18" s="275"/>
      <c r="C18" s="275"/>
      <c r="D18" s="276"/>
      <c r="E18" s="271"/>
      <c r="F18" s="271"/>
      <c r="G18" s="271"/>
      <c r="H18" s="271"/>
      <c r="I18" s="271"/>
      <c r="J18" s="272"/>
      <c r="K18" s="271"/>
      <c r="L18" s="273"/>
    </row>
    <row r="19" spans="1:12">
      <c r="A19" s="274" t="s">
        <v>453</v>
      </c>
      <c r="B19" s="275"/>
      <c r="C19" s="275"/>
      <c r="D19" s="276"/>
      <c r="E19" s="271"/>
      <c r="F19" s="271"/>
      <c r="G19" s="271"/>
      <c r="H19" s="271"/>
      <c r="I19" s="271"/>
      <c r="J19" s="272"/>
      <c r="K19" s="271"/>
      <c r="L19" s="273"/>
    </row>
    <row r="20" spans="1:12" ht="15.75" thickBot="1">
      <c r="A20" s="280" t="s">
        <v>516</v>
      </c>
      <c r="B20" s="281"/>
      <c r="C20" s="281"/>
      <c r="D20" s="282"/>
      <c r="E20" s="283">
        <v>28185600</v>
      </c>
      <c r="F20" s="283"/>
      <c r="G20" s="283"/>
      <c r="H20" s="283"/>
      <c r="I20" s="283"/>
      <c r="J20" s="315"/>
      <c r="K20" s="271">
        <f>SUM(E20:J20)</f>
        <v>28185600</v>
      </c>
      <c r="L20" s="273"/>
    </row>
    <row r="21" spans="1:12" ht="15.75" thickBot="1">
      <c r="A21" s="286" t="s">
        <v>454</v>
      </c>
      <c r="B21" s="287"/>
      <c r="C21" s="287"/>
      <c r="D21" s="288"/>
      <c r="E21" s="289">
        <f>SUM(E15:F20)</f>
        <v>76323841</v>
      </c>
      <c r="F21" s="290"/>
      <c r="G21" s="289">
        <f>SUM(G15:H20)</f>
        <v>28080641</v>
      </c>
      <c r="H21" s="290"/>
      <c r="I21" s="289">
        <f>SUM(I15:J20)</f>
        <v>0</v>
      </c>
      <c r="J21" s="290"/>
      <c r="K21" s="316">
        <f>SUM(K14:L20)</f>
        <v>104404482</v>
      </c>
      <c r="L21" s="317"/>
    </row>
    <row r="22" spans="1:12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21"/>
      <c r="B23" s="221"/>
      <c r="C23" s="221"/>
      <c r="D23" s="222"/>
      <c r="E23" s="222"/>
      <c r="F23" s="222"/>
      <c r="G23" s="222"/>
      <c r="H23" s="222"/>
      <c r="I23" s="222"/>
      <c r="J23" s="222"/>
    </row>
    <row r="24" spans="1:12" ht="15.75" thickBot="1">
      <c r="A24" s="286" t="s">
        <v>455</v>
      </c>
      <c r="B24" s="287"/>
      <c r="C24" s="287"/>
      <c r="D24" s="287"/>
      <c r="E24" s="268" t="s">
        <v>514</v>
      </c>
      <c r="F24" s="269"/>
      <c r="G24" s="268" t="s">
        <v>513</v>
      </c>
      <c r="H24" s="269"/>
      <c r="I24" s="270" t="s">
        <v>515</v>
      </c>
      <c r="J24" s="270"/>
      <c r="K24" s="256" t="s">
        <v>447</v>
      </c>
      <c r="L24" s="257"/>
    </row>
    <row r="25" spans="1:12">
      <c r="A25" s="258" t="s">
        <v>456</v>
      </c>
      <c r="B25" s="259"/>
      <c r="C25" s="259"/>
      <c r="D25" s="259"/>
      <c r="E25" s="277">
        <v>16940512</v>
      </c>
      <c r="F25" s="277"/>
      <c r="G25" s="277">
        <v>11293674</v>
      </c>
      <c r="H25" s="277"/>
      <c r="I25" s="277"/>
      <c r="J25" s="277"/>
      <c r="K25" s="319">
        <f>SUM(E25:J25)</f>
        <v>28234186</v>
      </c>
      <c r="L25" s="320"/>
    </row>
    <row r="26" spans="1:12">
      <c r="A26" s="274" t="s">
        <v>457</v>
      </c>
      <c r="B26" s="275"/>
      <c r="C26" s="275"/>
      <c r="D26" s="275"/>
      <c r="E26" s="277">
        <v>12700000</v>
      </c>
      <c r="F26" s="277"/>
      <c r="G26" s="277">
        <v>0</v>
      </c>
      <c r="H26" s="277"/>
      <c r="I26" s="277"/>
      <c r="J26" s="277"/>
      <c r="K26" s="277">
        <v>12700000</v>
      </c>
      <c r="L26" s="279"/>
    </row>
    <row r="27" spans="1:12">
      <c r="A27" s="274" t="s">
        <v>458</v>
      </c>
      <c r="B27" s="275"/>
      <c r="C27" s="275"/>
      <c r="D27" s="275"/>
      <c r="E27" s="277">
        <v>35816655</v>
      </c>
      <c r="F27" s="277"/>
      <c r="G27" s="277">
        <v>27653641</v>
      </c>
      <c r="H27" s="277"/>
      <c r="I27" s="277"/>
      <c r="J27" s="277"/>
      <c r="K27" s="277">
        <f>SUM(E27:J27)</f>
        <v>63470296</v>
      </c>
      <c r="L27" s="279"/>
    </row>
    <row r="28" spans="1:12">
      <c r="A28" s="274" t="s">
        <v>459</v>
      </c>
      <c r="B28" s="275"/>
      <c r="C28" s="275"/>
      <c r="D28" s="275"/>
      <c r="E28" s="277"/>
      <c r="F28" s="277"/>
      <c r="G28" s="277"/>
      <c r="H28" s="277"/>
      <c r="I28" s="277"/>
      <c r="J28" s="277"/>
      <c r="K28" s="277">
        <f>SUM(E28:J28)</f>
        <v>0</v>
      </c>
      <c r="L28" s="279"/>
    </row>
    <row r="29" spans="1:12">
      <c r="A29" s="312" t="s">
        <v>460</v>
      </c>
      <c r="B29" s="313"/>
      <c r="C29" s="313"/>
      <c r="D29" s="314"/>
      <c r="E29" s="277"/>
      <c r="F29" s="277"/>
      <c r="G29" s="277"/>
      <c r="H29" s="277"/>
      <c r="I29" s="277"/>
      <c r="J29" s="277"/>
      <c r="K29" s="277">
        <f>SUM(E29:J29)</f>
        <v>0</v>
      </c>
      <c r="L29" s="279"/>
    </row>
    <row r="30" spans="1:12">
      <c r="A30" s="295"/>
      <c r="B30" s="296"/>
      <c r="C30" s="296"/>
      <c r="D30" s="296"/>
      <c r="E30" s="271"/>
      <c r="F30" s="271"/>
      <c r="G30" s="271"/>
      <c r="H30" s="271"/>
      <c r="I30" s="271"/>
      <c r="J30" s="271"/>
      <c r="K30" s="271"/>
      <c r="L30" s="273"/>
    </row>
    <row r="31" spans="1:12" ht="15.75" thickBot="1">
      <c r="A31" s="306"/>
      <c r="B31" s="307"/>
      <c r="C31" s="307"/>
      <c r="D31" s="307"/>
      <c r="E31" s="283"/>
      <c r="F31" s="283"/>
      <c r="G31" s="283"/>
      <c r="H31" s="283"/>
      <c r="I31" s="283"/>
      <c r="J31" s="283"/>
      <c r="K31" s="283"/>
      <c r="L31" s="309"/>
    </row>
    <row r="32" spans="1:12" ht="15.75" thickBot="1">
      <c r="A32" s="286" t="s">
        <v>447</v>
      </c>
      <c r="B32" s="287"/>
      <c r="C32" s="287"/>
      <c r="D32" s="287"/>
      <c r="E32" s="310">
        <f>SUM(E25:F31)</f>
        <v>65457167</v>
      </c>
      <c r="F32" s="310"/>
      <c r="G32" s="310">
        <f>SUM(G25:H31)</f>
        <v>38947315</v>
      </c>
      <c r="H32" s="310"/>
      <c r="I32" s="310">
        <f>SUM(I25:J31)</f>
        <v>0</v>
      </c>
      <c r="J32" s="310"/>
      <c r="K32" s="310">
        <f>SUM(K25:L29)</f>
        <v>104404482</v>
      </c>
      <c r="L32" s="317"/>
    </row>
    <row r="34" spans="1:12">
      <c r="G34" s="222"/>
    </row>
    <row r="35" spans="1:12" ht="15.75">
      <c r="A35" s="223" t="s">
        <v>501</v>
      </c>
      <c r="B35" s="223"/>
      <c r="C35" s="223"/>
      <c r="D35" s="223"/>
      <c r="E35" s="223"/>
      <c r="F35" s="223"/>
      <c r="G35" s="223"/>
      <c r="H35" s="223"/>
      <c r="I35" s="223"/>
    </row>
    <row r="37" spans="1:12" ht="15.75" thickBot="1"/>
    <row r="38" spans="1:12" ht="15.75" thickBot="1">
      <c r="A38" s="299" t="s">
        <v>461</v>
      </c>
      <c r="B38" s="300"/>
      <c r="C38" s="300"/>
      <c r="D38" s="300"/>
      <c r="E38" s="300"/>
      <c r="F38" s="300"/>
      <c r="G38" s="300"/>
      <c r="H38" s="300"/>
      <c r="I38" s="300"/>
      <c r="J38" s="297" t="s">
        <v>462</v>
      </c>
      <c r="K38" s="297"/>
      <c r="L38" s="257"/>
    </row>
    <row r="39" spans="1:12">
      <c r="A39" s="301"/>
      <c r="B39" s="302"/>
      <c r="C39" s="302"/>
      <c r="D39" s="302"/>
      <c r="E39" s="302"/>
      <c r="F39" s="302"/>
      <c r="G39" s="302"/>
      <c r="H39" s="302"/>
      <c r="I39" s="302"/>
      <c r="J39" s="303"/>
      <c r="K39" s="304"/>
      <c r="L39" s="305"/>
    </row>
    <row r="40" spans="1:12" ht="15.75" thickBot="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8"/>
    </row>
    <row r="41" spans="1:12" ht="15.75" thickBot="1">
      <c r="A41" s="265" t="s">
        <v>463</v>
      </c>
      <c r="B41" s="266"/>
      <c r="C41" s="266"/>
      <c r="D41" s="266"/>
      <c r="E41" s="266"/>
      <c r="F41" s="266"/>
      <c r="G41" s="266"/>
      <c r="H41" s="266"/>
      <c r="I41" s="267"/>
      <c r="J41" s="297"/>
      <c r="K41" s="297"/>
      <c r="L41" s="257"/>
    </row>
  </sheetData>
  <mergeCells count="104">
    <mergeCell ref="A41:I41"/>
    <mergeCell ref="J41:L41"/>
    <mergeCell ref="A1:L1"/>
    <mergeCell ref="A2:L2"/>
    <mergeCell ref="A3:L3"/>
    <mergeCell ref="A4:L4"/>
    <mergeCell ref="A5:L5"/>
    <mergeCell ref="A6:L6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K13:L13"/>
    <mergeCell ref="A14:D14"/>
    <mergeCell ref="E14:F14"/>
    <mergeCell ref="G14:H14"/>
    <mergeCell ref="I14:J14"/>
    <mergeCell ref="K14:L14"/>
    <mergeCell ref="A8:D8"/>
    <mergeCell ref="A13:D13"/>
    <mergeCell ref="E13:F13"/>
    <mergeCell ref="G13:H13"/>
    <mergeCell ref="I13:J1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41"/>
  <sheetViews>
    <sheetView workbookViewId="0">
      <selection activeCell="C10" sqref="C10:L10"/>
    </sheetView>
  </sheetViews>
  <sheetFormatPr defaultRowHeight="15"/>
  <sheetData>
    <row r="1" spans="1:12">
      <c r="A1" s="252" t="s">
        <v>502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>
      <c r="A2" s="253" t="s">
        <v>424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>
      <c r="A3" s="253" t="s">
        <v>518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1:12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</row>
    <row r="5" spans="1:12" ht="15.75">
      <c r="A5" s="298" t="s">
        <v>436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</row>
    <row r="6" spans="1:12" ht="15.75">
      <c r="A6" s="298" t="s">
        <v>437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</row>
    <row r="8" spans="1:12" ht="15.75">
      <c r="A8" s="264" t="s">
        <v>438</v>
      </c>
      <c r="B8" s="264"/>
      <c r="C8" s="264"/>
      <c r="D8" s="264"/>
      <c r="E8" t="s">
        <v>439</v>
      </c>
    </row>
    <row r="9" spans="1:12" ht="15.75">
      <c r="A9" s="216" t="s">
        <v>440</v>
      </c>
      <c r="B9" s="216"/>
      <c r="C9" t="s">
        <v>470</v>
      </c>
    </row>
    <row r="10" spans="1:12" ht="18.75" customHeight="1">
      <c r="A10" s="216" t="s">
        <v>442</v>
      </c>
      <c r="B10" s="216"/>
      <c r="C10" s="322" t="s">
        <v>471</v>
      </c>
      <c r="D10" s="322"/>
      <c r="E10" s="322"/>
      <c r="F10" s="322"/>
      <c r="G10" s="322"/>
      <c r="H10" s="322"/>
      <c r="I10" s="322"/>
      <c r="J10" s="322"/>
      <c r="K10" s="322"/>
      <c r="L10" s="322"/>
    </row>
    <row r="11" spans="1:12" ht="15.75">
      <c r="A11" s="216" t="s">
        <v>444</v>
      </c>
      <c r="B11" s="216"/>
      <c r="C11" s="216" t="s">
        <v>472</v>
      </c>
      <c r="D11" s="217" t="s">
        <v>473</v>
      </c>
    </row>
    <row r="12" spans="1:12" ht="15.75" thickBot="1"/>
    <row r="13" spans="1:12" ht="15.75" thickBot="1">
      <c r="A13" s="265" t="s">
        <v>446</v>
      </c>
      <c r="B13" s="266"/>
      <c r="C13" s="266"/>
      <c r="D13" s="267"/>
      <c r="E13" s="268" t="s">
        <v>514</v>
      </c>
      <c r="F13" s="269"/>
      <c r="G13" s="268" t="s">
        <v>513</v>
      </c>
      <c r="H13" s="269"/>
      <c r="I13" s="270" t="s">
        <v>515</v>
      </c>
      <c r="J13" s="270"/>
      <c r="K13" s="256" t="s">
        <v>447</v>
      </c>
      <c r="L13" s="257"/>
    </row>
    <row r="14" spans="1:12">
      <c r="A14" s="258" t="s">
        <v>448</v>
      </c>
      <c r="B14" s="259"/>
      <c r="C14" s="259"/>
      <c r="D14" s="260"/>
      <c r="E14" s="261">
        <v>0</v>
      </c>
      <c r="F14" s="261"/>
      <c r="G14" s="261">
        <v>0</v>
      </c>
      <c r="H14" s="261"/>
      <c r="I14" s="261">
        <v>0</v>
      </c>
      <c r="J14" s="262"/>
      <c r="K14" s="261">
        <v>0</v>
      </c>
      <c r="L14" s="263"/>
    </row>
    <row r="15" spans="1:12">
      <c r="A15" s="218" t="s">
        <v>449</v>
      </c>
      <c r="B15" s="219"/>
      <c r="C15" s="219"/>
      <c r="D15" s="220"/>
      <c r="E15" s="271"/>
      <c r="F15" s="271"/>
      <c r="K15" s="271"/>
      <c r="L15" s="273"/>
    </row>
    <row r="16" spans="1:12">
      <c r="A16" s="274" t="s">
        <v>450</v>
      </c>
      <c r="B16" s="275"/>
      <c r="C16" s="275"/>
      <c r="D16" s="276"/>
      <c r="E16" s="272">
        <v>21683200</v>
      </c>
      <c r="F16" s="321"/>
      <c r="G16" s="272">
        <v>18847475</v>
      </c>
      <c r="H16" s="321"/>
      <c r="I16" s="271"/>
      <c r="J16" s="272"/>
      <c r="K16" s="271">
        <f>SUM(E16:J16)</f>
        <v>40530675</v>
      </c>
      <c r="L16" s="273"/>
    </row>
    <row r="17" spans="1:12">
      <c r="A17" s="274" t="s">
        <v>451</v>
      </c>
      <c r="B17" s="275"/>
      <c r="C17" s="275"/>
      <c r="D17" s="276"/>
      <c r="E17" s="271"/>
      <c r="F17" s="271"/>
      <c r="G17" s="271"/>
      <c r="H17" s="271"/>
      <c r="I17" s="271"/>
      <c r="J17" s="272"/>
      <c r="K17" s="271"/>
      <c r="L17" s="273"/>
    </row>
    <row r="18" spans="1:12">
      <c r="A18" s="274" t="s">
        <v>452</v>
      </c>
      <c r="B18" s="275"/>
      <c r="C18" s="275"/>
      <c r="D18" s="276"/>
      <c r="E18" s="271"/>
      <c r="F18" s="271"/>
      <c r="G18" s="271"/>
      <c r="H18" s="271"/>
      <c r="I18" s="271"/>
      <c r="J18" s="272"/>
      <c r="K18" s="271"/>
      <c r="L18" s="273"/>
    </row>
    <row r="19" spans="1:12">
      <c r="A19" s="274" t="s">
        <v>453</v>
      </c>
      <c r="B19" s="275"/>
      <c r="C19" s="275"/>
      <c r="D19" s="276"/>
      <c r="E19" s="271"/>
      <c r="F19" s="271"/>
      <c r="G19" s="271"/>
      <c r="H19" s="271"/>
      <c r="I19" s="271"/>
      <c r="J19" s="272"/>
      <c r="K19" s="271"/>
      <c r="L19" s="273"/>
    </row>
    <row r="20" spans="1:12" ht="15.75" thickBot="1">
      <c r="A20" s="280" t="s">
        <v>516</v>
      </c>
      <c r="B20" s="281"/>
      <c r="C20" s="281"/>
      <c r="D20" s="282"/>
      <c r="E20" s="283">
        <v>24135930</v>
      </c>
      <c r="F20" s="283"/>
      <c r="G20" s="283"/>
      <c r="H20" s="283"/>
      <c r="I20" s="283"/>
      <c r="J20" s="315"/>
      <c r="K20" s="271">
        <f>SUM(E20:J20)</f>
        <v>24135930</v>
      </c>
      <c r="L20" s="273"/>
    </row>
    <row r="21" spans="1:12" ht="15.75" thickBot="1">
      <c r="A21" s="286" t="s">
        <v>454</v>
      </c>
      <c r="B21" s="287"/>
      <c r="C21" s="287"/>
      <c r="D21" s="288"/>
      <c r="E21" s="289">
        <f>SUM(E16:F20)</f>
        <v>45819130</v>
      </c>
      <c r="F21" s="290"/>
      <c r="G21" s="289">
        <f>SUM(G16:H20)</f>
        <v>18847475</v>
      </c>
      <c r="H21" s="290"/>
      <c r="I21" s="289">
        <f>SUM(I16:J20)</f>
        <v>0</v>
      </c>
      <c r="J21" s="290"/>
      <c r="K21" s="316">
        <f>SUM(K14:L20)</f>
        <v>64666605</v>
      </c>
      <c r="L21" s="317"/>
    </row>
    <row r="22" spans="1:12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21"/>
      <c r="B23" s="221"/>
      <c r="C23" s="221"/>
      <c r="D23" s="222"/>
      <c r="E23" s="222"/>
      <c r="F23" s="222"/>
      <c r="G23" s="222"/>
      <c r="H23" s="222"/>
      <c r="I23" s="222"/>
      <c r="J23" s="222"/>
    </row>
    <row r="24" spans="1:12" ht="15.75" thickBot="1">
      <c r="A24" s="286" t="s">
        <v>455</v>
      </c>
      <c r="B24" s="287"/>
      <c r="C24" s="287"/>
      <c r="D24" s="287"/>
      <c r="E24" s="268" t="s">
        <v>514</v>
      </c>
      <c r="F24" s="269"/>
      <c r="G24" s="268" t="s">
        <v>513</v>
      </c>
      <c r="H24" s="269"/>
      <c r="I24" s="270" t="s">
        <v>515</v>
      </c>
      <c r="J24" s="270"/>
      <c r="K24" s="256" t="s">
        <v>447</v>
      </c>
      <c r="L24" s="257"/>
    </row>
    <row r="25" spans="1:12">
      <c r="A25" s="258" t="s">
        <v>456</v>
      </c>
      <c r="B25" s="259"/>
      <c r="C25" s="259"/>
      <c r="D25" s="259"/>
      <c r="E25" s="271">
        <v>14545185</v>
      </c>
      <c r="F25" s="271"/>
      <c r="G25" s="271">
        <v>5840860</v>
      </c>
      <c r="H25" s="271"/>
      <c r="I25" s="271"/>
      <c r="J25" s="271"/>
      <c r="K25" s="271">
        <f>SUM(E25:J25)</f>
        <v>20386045</v>
      </c>
      <c r="L25" s="271"/>
    </row>
    <row r="26" spans="1:12">
      <c r="A26" s="274" t="s">
        <v>457</v>
      </c>
      <c r="B26" s="275"/>
      <c r="C26" s="275"/>
      <c r="D26" s="275"/>
      <c r="E26" s="271">
        <v>4013200</v>
      </c>
      <c r="F26" s="271"/>
      <c r="G26" s="271">
        <v>0</v>
      </c>
      <c r="H26" s="271"/>
      <c r="I26" s="271"/>
      <c r="J26" s="271"/>
      <c r="K26" s="271">
        <f>SUM(E26:J26)</f>
        <v>4013200</v>
      </c>
      <c r="L26" s="271"/>
    </row>
    <row r="27" spans="1:12">
      <c r="A27" s="274" t="s">
        <v>458</v>
      </c>
      <c r="B27" s="275"/>
      <c r="C27" s="275"/>
      <c r="D27" s="275"/>
      <c r="E27" s="271">
        <v>27260745</v>
      </c>
      <c r="F27" s="271"/>
      <c r="G27" s="271">
        <v>13006615</v>
      </c>
      <c r="H27" s="271"/>
      <c r="I27" s="271"/>
      <c r="J27" s="271"/>
      <c r="K27" s="271">
        <f>SUM(E27:J27)</f>
        <v>40267360</v>
      </c>
      <c r="L27" s="271"/>
    </row>
    <row r="28" spans="1:12">
      <c r="A28" s="274" t="s">
        <v>459</v>
      </c>
      <c r="B28" s="275"/>
      <c r="C28" s="275"/>
      <c r="D28" s="275"/>
      <c r="E28" s="271"/>
      <c r="F28" s="271"/>
      <c r="G28" s="271"/>
      <c r="H28" s="271"/>
      <c r="I28" s="271"/>
      <c r="J28" s="271"/>
      <c r="K28" s="271">
        <f>SUM(E28:J28)</f>
        <v>0</v>
      </c>
      <c r="L28" s="271"/>
    </row>
    <row r="29" spans="1:12">
      <c r="A29" s="312" t="s">
        <v>460</v>
      </c>
      <c r="B29" s="313"/>
      <c r="C29" s="313"/>
      <c r="D29" s="314"/>
      <c r="E29" s="271"/>
      <c r="F29" s="271"/>
      <c r="G29" s="271"/>
      <c r="H29" s="271"/>
      <c r="I29" s="271"/>
      <c r="J29" s="271"/>
      <c r="K29" s="271">
        <f t="shared" ref="K29" si="0">SUM(E29:J29)</f>
        <v>0</v>
      </c>
      <c r="L29" s="271"/>
    </row>
    <row r="30" spans="1:12">
      <c r="A30" s="295"/>
      <c r="B30" s="296"/>
      <c r="C30" s="296"/>
      <c r="D30" s="296"/>
      <c r="E30" s="271"/>
      <c r="F30" s="271"/>
      <c r="G30" s="271"/>
      <c r="H30" s="271"/>
      <c r="I30" s="271"/>
      <c r="J30" s="271"/>
      <c r="K30" s="271"/>
      <c r="L30" s="271"/>
    </row>
    <row r="31" spans="1:12" ht="15.75" thickBot="1">
      <c r="A31" s="306"/>
      <c r="B31" s="307"/>
      <c r="C31" s="307"/>
      <c r="D31" s="307"/>
      <c r="E31" s="283"/>
      <c r="F31" s="283"/>
      <c r="G31" s="283"/>
      <c r="H31" s="283"/>
      <c r="I31" s="283"/>
      <c r="J31" s="283"/>
      <c r="K31" s="271"/>
      <c r="L31" s="271"/>
    </row>
    <row r="32" spans="1:12" ht="15.75" thickBot="1">
      <c r="A32" s="286" t="s">
        <v>447</v>
      </c>
      <c r="B32" s="287"/>
      <c r="C32" s="287"/>
      <c r="D32" s="287"/>
      <c r="E32" s="310">
        <f>SUM(E25:F31)</f>
        <v>45819130</v>
      </c>
      <c r="F32" s="310"/>
      <c r="G32" s="310">
        <f>SUM(G25:H31)</f>
        <v>18847475</v>
      </c>
      <c r="H32" s="310"/>
      <c r="I32" s="310">
        <f>SUM(I25:J31)</f>
        <v>0</v>
      </c>
      <c r="J32" s="310"/>
      <c r="K32" s="310">
        <f>SUM(K25:L29)</f>
        <v>64666605</v>
      </c>
      <c r="L32" s="317"/>
    </row>
    <row r="35" spans="1:12" ht="15.75">
      <c r="A35" s="226" t="s">
        <v>501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</row>
    <row r="37" spans="1:12" ht="15.75" thickBot="1"/>
    <row r="38" spans="1:12" ht="15.75" thickBot="1">
      <c r="A38" s="299" t="s">
        <v>461</v>
      </c>
      <c r="B38" s="300"/>
      <c r="C38" s="300"/>
      <c r="D38" s="300"/>
      <c r="E38" s="300"/>
      <c r="F38" s="300"/>
      <c r="G38" s="300"/>
      <c r="H38" s="300"/>
      <c r="I38" s="300"/>
      <c r="J38" s="297" t="s">
        <v>462</v>
      </c>
      <c r="K38" s="297"/>
      <c r="L38" s="257"/>
    </row>
    <row r="39" spans="1:12">
      <c r="A39" s="301"/>
      <c r="B39" s="302"/>
      <c r="C39" s="302"/>
      <c r="D39" s="302"/>
      <c r="E39" s="302"/>
      <c r="F39" s="302"/>
      <c r="G39" s="302"/>
      <c r="H39" s="302"/>
      <c r="I39" s="302"/>
      <c r="J39" s="303"/>
      <c r="K39" s="304"/>
      <c r="L39" s="305"/>
    </row>
    <row r="40" spans="1:12" ht="15.75" thickBot="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8"/>
    </row>
    <row r="41" spans="1:12" ht="15.75" thickBot="1">
      <c r="A41" s="265" t="s">
        <v>463</v>
      </c>
      <c r="B41" s="266"/>
      <c r="C41" s="266"/>
      <c r="D41" s="266"/>
      <c r="E41" s="266"/>
      <c r="F41" s="266"/>
      <c r="G41" s="266"/>
      <c r="H41" s="266"/>
      <c r="I41" s="267"/>
      <c r="J41" s="297"/>
      <c r="K41" s="297"/>
      <c r="L41" s="257"/>
    </row>
  </sheetData>
  <mergeCells count="103">
    <mergeCell ref="A41:I41"/>
    <mergeCell ref="J41:L41"/>
    <mergeCell ref="A1:L1"/>
    <mergeCell ref="A2:L2"/>
    <mergeCell ref="A3:L3"/>
    <mergeCell ref="A4:L4"/>
    <mergeCell ref="C10:L10"/>
    <mergeCell ref="A5:L5"/>
    <mergeCell ref="A6:L6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8:D8"/>
    <mergeCell ref="A13:D13"/>
    <mergeCell ref="E13:F13"/>
    <mergeCell ref="G13:H13"/>
    <mergeCell ref="I13:J13"/>
    <mergeCell ref="E15:F15"/>
    <mergeCell ref="K15:L15"/>
    <mergeCell ref="A16:D16"/>
    <mergeCell ref="E16:F16"/>
    <mergeCell ref="G16:H16"/>
    <mergeCell ref="I16:J16"/>
    <mergeCell ref="K16:L16"/>
    <mergeCell ref="K13:L13"/>
    <mergeCell ref="A14:D14"/>
    <mergeCell ref="E14:F14"/>
    <mergeCell ref="G14:H14"/>
    <mergeCell ref="I14:J14"/>
    <mergeCell ref="K14:L14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AH166"/>
  <sheetViews>
    <sheetView zoomScaleNormal="100" workbookViewId="0">
      <selection activeCell="B9" sqref="B9"/>
    </sheetView>
  </sheetViews>
  <sheetFormatPr defaultRowHeight="15"/>
  <cols>
    <col min="1" max="1" width="14" customWidth="1"/>
    <col min="2" max="2" width="67.5703125" bestFit="1" customWidth="1"/>
    <col min="3" max="3" width="15.140625" customWidth="1"/>
  </cols>
  <sheetData>
    <row r="1" spans="1:34" ht="15.75">
      <c r="A1" s="240" t="s">
        <v>337</v>
      </c>
      <c r="B1" s="240"/>
      <c r="C1" s="240"/>
    </row>
    <row r="2" spans="1:34" ht="15.75">
      <c r="A2" s="243" t="s">
        <v>411</v>
      </c>
      <c r="B2" s="243"/>
      <c r="C2" s="243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5.75">
      <c r="A3" s="241" t="s">
        <v>517</v>
      </c>
      <c r="B3" s="241"/>
      <c r="C3" s="241"/>
    </row>
    <row r="4" spans="1:34" ht="16.5" thickBot="1">
      <c r="A4" s="189"/>
      <c r="B4" s="189"/>
      <c r="C4" s="189"/>
    </row>
    <row r="5" spans="1:34" ht="15.75">
      <c r="A5" s="9" t="s">
        <v>0</v>
      </c>
      <c r="B5" s="10" t="s">
        <v>1</v>
      </c>
      <c r="C5" s="11"/>
    </row>
    <row r="6" spans="1:34" ht="40.5" customHeight="1" thickBot="1">
      <c r="A6" s="94" t="s">
        <v>2</v>
      </c>
      <c r="B6" s="12" t="s">
        <v>3</v>
      </c>
      <c r="C6" s="13"/>
    </row>
    <row r="7" spans="1:34" ht="16.5" thickBot="1">
      <c r="A7" s="136"/>
      <c r="B7" s="14"/>
      <c r="C7" s="88" t="s">
        <v>401</v>
      </c>
    </row>
    <row r="8" spans="1:34" ht="16.5" thickBot="1">
      <c r="A8" s="15" t="s">
        <v>4</v>
      </c>
      <c r="B8" s="16" t="s">
        <v>5</v>
      </c>
      <c r="C8" s="93" t="s">
        <v>6</v>
      </c>
    </row>
    <row r="9" spans="1:34" ht="16.5" thickBot="1">
      <c r="A9" s="17" t="s">
        <v>7</v>
      </c>
      <c r="B9" s="18" t="s">
        <v>8</v>
      </c>
      <c r="C9" s="19" t="s">
        <v>9</v>
      </c>
    </row>
    <row r="10" spans="1:34" ht="16.5" thickBot="1">
      <c r="A10" s="20"/>
      <c r="B10" s="21" t="s">
        <v>10</v>
      </c>
      <c r="C10" s="22"/>
    </row>
    <row r="11" spans="1:34" ht="16.5" thickBot="1">
      <c r="A11" s="23" t="s">
        <v>11</v>
      </c>
      <c r="B11" s="24" t="s">
        <v>12</v>
      </c>
      <c r="C11" s="25">
        <f>C12+C13+C14+C15+C16+C17</f>
        <v>39253228</v>
      </c>
    </row>
    <row r="12" spans="1:34" ht="15.75">
      <c r="A12" s="26" t="s">
        <v>13</v>
      </c>
      <c r="B12" s="27" t="s">
        <v>14</v>
      </c>
      <c r="C12" s="28">
        <v>10560930</v>
      </c>
    </row>
    <row r="13" spans="1:34" ht="15.75">
      <c r="A13" s="29" t="s">
        <v>15</v>
      </c>
      <c r="B13" s="30" t="s">
        <v>16</v>
      </c>
      <c r="C13" s="31"/>
    </row>
    <row r="14" spans="1:34" ht="18" customHeight="1">
      <c r="A14" s="29" t="s">
        <v>17</v>
      </c>
      <c r="B14" s="30" t="s">
        <v>18</v>
      </c>
      <c r="C14" s="31">
        <v>26892298</v>
      </c>
    </row>
    <row r="15" spans="1:34" ht="15.75">
      <c r="A15" s="29" t="s">
        <v>19</v>
      </c>
      <c r="B15" s="30" t="s">
        <v>20</v>
      </c>
      <c r="C15" s="31">
        <v>1800000</v>
      </c>
    </row>
    <row r="16" spans="1:34" ht="15.75">
      <c r="A16" s="29" t="s">
        <v>21</v>
      </c>
      <c r="B16" s="30" t="s">
        <v>22</v>
      </c>
      <c r="C16" s="31"/>
    </row>
    <row r="17" spans="1:3" ht="16.5" thickBot="1">
      <c r="A17" s="32" t="s">
        <v>23</v>
      </c>
      <c r="B17" s="33" t="s">
        <v>24</v>
      </c>
      <c r="C17" s="31"/>
    </row>
    <row r="18" spans="1:3" ht="32.25" thickBot="1">
      <c r="A18" s="23" t="s">
        <v>25</v>
      </c>
      <c r="B18" s="34" t="s">
        <v>26</v>
      </c>
      <c r="C18" s="25">
        <f>C19+C20+C21+C22+C23</f>
        <v>95710373</v>
      </c>
    </row>
    <row r="19" spans="1:3" ht="15.75">
      <c r="A19" s="26" t="s">
        <v>27</v>
      </c>
      <c r="B19" s="27" t="s">
        <v>28</v>
      </c>
      <c r="C19" s="28"/>
    </row>
    <row r="20" spans="1:3" ht="15.75">
      <c r="A20" s="29" t="s">
        <v>29</v>
      </c>
      <c r="B20" s="30" t="s">
        <v>30</v>
      </c>
      <c r="C20" s="31"/>
    </row>
    <row r="21" spans="1:3" ht="15.75" customHeight="1">
      <c r="A21" s="29" t="s">
        <v>31</v>
      </c>
      <c r="B21" s="30" t="s">
        <v>32</v>
      </c>
      <c r="C21" s="31"/>
    </row>
    <row r="22" spans="1:3" ht="17.25" customHeight="1">
      <c r="A22" s="29" t="s">
        <v>33</v>
      </c>
      <c r="B22" s="30" t="s">
        <v>34</v>
      </c>
      <c r="C22" s="31"/>
    </row>
    <row r="23" spans="1:3" ht="15.75">
      <c r="A23" s="29" t="s">
        <v>35</v>
      </c>
      <c r="B23" s="30" t="s">
        <v>36</v>
      </c>
      <c r="C23" s="31">
        <v>95710373</v>
      </c>
    </row>
    <row r="24" spans="1:3" ht="16.5" thickBot="1">
      <c r="A24" s="32" t="s">
        <v>37</v>
      </c>
      <c r="B24" s="33" t="s">
        <v>38</v>
      </c>
      <c r="C24" s="35">
        <v>83083423</v>
      </c>
    </row>
    <row r="25" spans="1:3" ht="32.25" thickBot="1">
      <c r="A25" s="23" t="s">
        <v>39</v>
      </c>
      <c r="B25" s="24" t="s">
        <v>40</v>
      </c>
      <c r="C25" s="25">
        <f>C26+C27+C28+C29+C30</f>
        <v>19362249</v>
      </c>
    </row>
    <row r="26" spans="1:3" ht="15.75">
      <c r="A26" s="26" t="s">
        <v>41</v>
      </c>
      <c r="B26" s="27" t="s">
        <v>42</v>
      </c>
      <c r="C26" s="28"/>
    </row>
    <row r="27" spans="1:3" ht="15.75">
      <c r="A27" s="29" t="s">
        <v>43</v>
      </c>
      <c r="B27" s="30" t="s">
        <v>44</v>
      </c>
      <c r="C27" s="31"/>
    </row>
    <row r="28" spans="1:3" ht="15.75">
      <c r="A28" s="29" t="s">
        <v>45</v>
      </c>
      <c r="B28" s="30" t="s">
        <v>46</v>
      </c>
      <c r="C28" s="31"/>
    </row>
    <row r="29" spans="1:3" ht="15.75">
      <c r="A29" s="29" t="s">
        <v>47</v>
      </c>
      <c r="B29" s="30" t="s">
        <v>48</v>
      </c>
      <c r="C29" s="31"/>
    </row>
    <row r="30" spans="1:3" ht="15.75">
      <c r="A30" s="29" t="s">
        <v>49</v>
      </c>
      <c r="B30" s="30" t="s">
        <v>50</v>
      </c>
      <c r="C30" s="31">
        <v>19362249</v>
      </c>
    </row>
    <row r="31" spans="1:3" ht="16.5" thickBot="1">
      <c r="A31" s="32" t="s">
        <v>51</v>
      </c>
      <c r="B31" s="33" t="s">
        <v>52</v>
      </c>
      <c r="C31" s="35">
        <v>19362249</v>
      </c>
    </row>
    <row r="32" spans="1:3" ht="16.5" thickBot="1">
      <c r="A32" s="23" t="s">
        <v>53</v>
      </c>
      <c r="B32" s="24" t="s">
        <v>54</v>
      </c>
      <c r="C32" s="25">
        <f>C33+C37+C38+C39</f>
        <v>238708788</v>
      </c>
    </row>
    <row r="33" spans="1:3" ht="15.75">
      <c r="A33" s="26" t="s">
        <v>55</v>
      </c>
      <c r="B33" s="27" t="s">
        <v>56</v>
      </c>
      <c r="C33" s="36">
        <f>+C34+C35+C36</f>
        <v>237080747</v>
      </c>
    </row>
    <row r="34" spans="1:3" ht="15.75">
      <c r="A34" s="29" t="s">
        <v>57</v>
      </c>
      <c r="B34" s="30" t="s">
        <v>58</v>
      </c>
      <c r="C34" s="31">
        <v>1216675</v>
      </c>
    </row>
    <row r="35" spans="1:3" ht="15.75">
      <c r="A35" s="29" t="s">
        <v>59</v>
      </c>
      <c r="B35" s="30" t="s">
        <v>60</v>
      </c>
      <c r="C35" s="31"/>
    </row>
    <row r="36" spans="1:3" ht="15.75">
      <c r="A36" s="29" t="s">
        <v>61</v>
      </c>
      <c r="B36" s="37" t="s">
        <v>62</v>
      </c>
      <c r="C36" s="31">
        <v>235864072</v>
      </c>
    </row>
    <row r="37" spans="1:3" ht="15.75">
      <c r="A37" s="29" t="s">
        <v>63</v>
      </c>
      <c r="B37" s="30" t="s">
        <v>64</v>
      </c>
      <c r="C37" s="31">
        <v>1263794</v>
      </c>
    </row>
    <row r="38" spans="1:3" ht="15.75">
      <c r="A38" s="29" t="s">
        <v>65</v>
      </c>
      <c r="B38" s="30" t="s">
        <v>66</v>
      </c>
      <c r="C38" s="31">
        <v>0</v>
      </c>
    </row>
    <row r="39" spans="1:3" ht="16.5" thickBot="1">
      <c r="A39" s="32" t="s">
        <v>67</v>
      </c>
      <c r="B39" s="33" t="s">
        <v>68</v>
      </c>
      <c r="C39" s="35">
        <v>364247</v>
      </c>
    </row>
    <row r="40" spans="1:3" ht="16.5" thickBot="1">
      <c r="A40" s="23" t="s">
        <v>69</v>
      </c>
      <c r="B40" s="24" t="s">
        <v>70</v>
      </c>
      <c r="C40" s="25">
        <f>SUM(C41:C51)</f>
        <v>2703210</v>
      </c>
    </row>
    <row r="41" spans="1:3" ht="15.75">
      <c r="A41" s="26" t="s">
        <v>71</v>
      </c>
      <c r="B41" s="27" t="s">
        <v>72</v>
      </c>
      <c r="C41" s="28"/>
    </row>
    <row r="42" spans="1:3" ht="15.75">
      <c r="A42" s="29" t="s">
        <v>73</v>
      </c>
      <c r="B42" s="30" t="s">
        <v>74</v>
      </c>
      <c r="C42" s="31">
        <v>1624000</v>
      </c>
    </row>
    <row r="43" spans="1:3" ht="15.75">
      <c r="A43" s="29" t="s">
        <v>75</v>
      </c>
      <c r="B43" s="30" t="s">
        <v>76</v>
      </c>
      <c r="C43" s="31"/>
    </row>
    <row r="44" spans="1:3" ht="15.75">
      <c r="A44" s="29" t="s">
        <v>77</v>
      </c>
      <c r="B44" s="30" t="s">
        <v>78</v>
      </c>
      <c r="C44" s="31"/>
    </row>
    <row r="45" spans="1:3" ht="15.75">
      <c r="A45" s="29" t="s">
        <v>79</v>
      </c>
      <c r="B45" s="30" t="s">
        <v>80</v>
      </c>
      <c r="C45" s="31">
        <v>1075210</v>
      </c>
    </row>
    <row r="46" spans="1:3" ht="15.75">
      <c r="A46" s="29" t="s">
        <v>81</v>
      </c>
      <c r="B46" s="30" t="s">
        <v>82</v>
      </c>
      <c r="C46" s="31"/>
    </row>
    <row r="47" spans="1:3" ht="15.75">
      <c r="A47" s="29" t="s">
        <v>83</v>
      </c>
      <c r="B47" s="30" t="s">
        <v>84</v>
      </c>
      <c r="C47" s="31"/>
    </row>
    <row r="48" spans="1:3" ht="15.75">
      <c r="A48" s="29" t="s">
        <v>85</v>
      </c>
      <c r="B48" s="30" t="s">
        <v>86</v>
      </c>
      <c r="C48" s="31">
        <v>4000</v>
      </c>
    </row>
    <row r="49" spans="1:3" ht="15.75">
      <c r="A49" s="29" t="s">
        <v>87</v>
      </c>
      <c r="B49" s="30" t="s">
        <v>88</v>
      </c>
      <c r="C49" s="31"/>
    </row>
    <row r="50" spans="1:3" ht="15.75">
      <c r="A50" s="32" t="s">
        <v>89</v>
      </c>
      <c r="B50" s="33" t="s">
        <v>90</v>
      </c>
      <c r="C50" s="35"/>
    </row>
    <row r="51" spans="1:3" ht="16.5" thickBot="1">
      <c r="A51" s="32" t="s">
        <v>91</v>
      </c>
      <c r="B51" s="33" t="s">
        <v>92</v>
      </c>
      <c r="C51" s="35"/>
    </row>
    <row r="52" spans="1:3" ht="16.5" thickBot="1">
      <c r="A52" s="23" t="s">
        <v>93</v>
      </c>
      <c r="B52" s="24" t="s">
        <v>94</v>
      </c>
      <c r="C52" s="25">
        <f>SUM(C53:C57)</f>
        <v>0</v>
      </c>
    </row>
    <row r="53" spans="1:3" ht="15.75">
      <c r="A53" s="26" t="s">
        <v>95</v>
      </c>
      <c r="B53" s="27" t="s">
        <v>96</v>
      </c>
      <c r="C53" s="28"/>
    </row>
    <row r="54" spans="1:3" ht="15.75">
      <c r="A54" s="29" t="s">
        <v>97</v>
      </c>
      <c r="B54" s="30" t="s">
        <v>98</v>
      </c>
      <c r="C54" s="31"/>
    </row>
    <row r="55" spans="1:3" ht="15.75">
      <c r="A55" s="29" t="s">
        <v>99</v>
      </c>
      <c r="B55" s="30" t="s">
        <v>100</v>
      </c>
      <c r="C55" s="31"/>
    </row>
    <row r="56" spans="1:3" ht="15.75">
      <c r="A56" s="29" t="s">
        <v>101</v>
      </c>
      <c r="B56" s="30" t="s">
        <v>102</v>
      </c>
      <c r="C56" s="31"/>
    </row>
    <row r="57" spans="1:3" ht="16.5" thickBot="1">
      <c r="A57" s="32" t="s">
        <v>103</v>
      </c>
      <c r="B57" s="33" t="s">
        <v>104</v>
      </c>
      <c r="C57" s="35"/>
    </row>
    <row r="58" spans="1:3" ht="16.5" thickBot="1">
      <c r="A58" s="23" t="s">
        <v>105</v>
      </c>
      <c r="B58" s="24" t="s">
        <v>106</v>
      </c>
      <c r="C58" s="25">
        <f>SUM(C59:C61)</f>
        <v>0</v>
      </c>
    </row>
    <row r="59" spans="1:3" ht="14.25" customHeight="1">
      <c r="A59" s="26" t="s">
        <v>107</v>
      </c>
      <c r="B59" s="27" t="s">
        <v>108</v>
      </c>
      <c r="C59" s="28"/>
    </row>
    <row r="60" spans="1:3" ht="31.5">
      <c r="A60" s="29" t="s">
        <v>109</v>
      </c>
      <c r="B60" s="30" t="s">
        <v>110</v>
      </c>
      <c r="C60" s="31"/>
    </row>
    <row r="61" spans="1:3" ht="15.75">
      <c r="A61" s="29" t="s">
        <v>111</v>
      </c>
      <c r="B61" s="30" t="s">
        <v>112</v>
      </c>
      <c r="C61" s="31"/>
    </row>
    <row r="62" spans="1:3" ht="16.5" thickBot="1">
      <c r="A62" s="32" t="s">
        <v>113</v>
      </c>
      <c r="B62" s="33" t="s">
        <v>114</v>
      </c>
      <c r="C62" s="35"/>
    </row>
    <row r="63" spans="1:3" ht="16.5" thickBot="1">
      <c r="A63" s="23" t="s">
        <v>115</v>
      </c>
      <c r="B63" s="34" t="s">
        <v>116</v>
      </c>
      <c r="C63" s="25">
        <f>SUM(C64:C66)</f>
        <v>2241600</v>
      </c>
    </row>
    <row r="64" spans="1:3" ht="15" customHeight="1">
      <c r="A64" s="26" t="s">
        <v>117</v>
      </c>
      <c r="B64" s="27" t="s">
        <v>118</v>
      </c>
      <c r="C64" s="31"/>
    </row>
    <row r="65" spans="1:4" ht="31.5">
      <c r="A65" s="29" t="s">
        <v>119</v>
      </c>
      <c r="B65" s="30" t="s">
        <v>120</v>
      </c>
      <c r="C65" s="31">
        <v>41600</v>
      </c>
    </row>
    <row r="66" spans="1:4" ht="15.75">
      <c r="A66" s="29" t="s">
        <v>121</v>
      </c>
      <c r="B66" s="30" t="s">
        <v>122</v>
      </c>
      <c r="C66" s="188">
        <v>2200000</v>
      </c>
      <c r="D66" s="228"/>
    </row>
    <row r="67" spans="1:4" ht="16.5" thickBot="1">
      <c r="A67" s="32" t="s">
        <v>123</v>
      </c>
      <c r="B67" s="33" t="s">
        <v>124</v>
      </c>
      <c r="C67" s="31"/>
    </row>
    <row r="68" spans="1:4" ht="16.5" thickBot="1">
      <c r="A68" s="23" t="s">
        <v>125</v>
      </c>
      <c r="B68" s="24" t="s">
        <v>126</v>
      </c>
      <c r="C68" s="25">
        <f>C11+C18+C25+C32+C40+C52+C58+C63</f>
        <v>397979448</v>
      </c>
    </row>
    <row r="69" spans="1:4" ht="16.5" thickBot="1">
      <c r="A69" s="38" t="s">
        <v>127</v>
      </c>
      <c r="B69" s="34" t="s">
        <v>128</v>
      </c>
      <c r="C69" s="25">
        <f>SUM(C70:C72)</f>
        <v>0</v>
      </c>
    </row>
    <row r="70" spans="1:4" ht="15.75">
      <c r="A70" s="26" t="s">
        <v>129</v>
      </c>
      <c r="B70" s="27" t="s">
        <v>130</v>
      </c>
      <c r="C70" s="31"/>
    </row>
    <row r="71" spans="1:4" ht="15.75">
      <c r="A71" s="29" t="s">
        <v>131</v>
      </c>
      <c r="B71" s="30" t="s">
        <v>132</v>
      </c>
      <c r="C71" s="31"/>
    </row>
    <row r="72" spans="1:4" ht="16.5" thickBot="1">
      <c r="A72" s="32" t="s">
        <v>133</v>
      </c>
      <c r="B72" s="39" t="s">
        <v>355</v>
      </c>
      <c r="C72" s="31"/>
    </row>
    <row r="73" spans="1:4" ht="16.5" thickBot="1">
      <c r="A73" s="38" t="s">
        <v>135</v>
      </c>
      <c r="B73" s="34" t="s">
        <v>136</v>
      </c>
      <c r="C73" s="25">
        <f>SUM(C74:C77)</f>
        <v>0</v>
      </c>
    </row>
    <row r="74" spans="1:4" ht="15.75">
      <c r="A74" s="26" t="s">
        <v>137</v>
      </c>
      <c r="B74" s="27" t="s">
        <v>138</v>
      </c>
      <c r="C74" s="31"/>
    </row>
    <row r="75" spans="1:4" ht="15.75">
      <c r="A75" s="29" t="s">
        <v>139</v>
      </c>
      <c r="B75" s="30" t="s">
        <v>140</v>
      </c>
      <c r="C75" s="31"/>
    </row>
    <row r="76" spans="1:4" ht="15.75">
      <c r="A76" s="29" t="s">
        <v>141</v>
      </c>
      <c r="B76" s="30" t="s">
        <v>142</v>
      </c>
      <c r="C76" s="31"/>
    </row>
    <row r="77" spans="1:4" ht="16.5" thickBot="1">
      <c r="A77" s="32" t="s">
        <v>143</v>
      </c>
      <c r="B77" s="33" t="s">
        <v>144</v>
      </c>
      <c r="C77" s="31"/>
    </row>
    <row r="78" spans="1:4" ht="16.5" thickBot="1">
      <c r="A78" s="38" t="s">
        <v>145</v>
      </c>
      <c r="B78" s="34" t="s">
        <v>146</v>
      </c>
      <c r="C78" s="25">
        <f>SUM(C79:C80)</f>
        <v>253559390</v>
      </c>
    </row>
    <row r="79" spans="1:4" ht="15.75">
      <c r="A79" s="26" t="s">
        <v>147</v>
      </c>
      <c r="B79" s="27" t="s">
        <v>148</v>
      </c>
      <c r="C79" s="31">
        <v>253559390</v>
      </c>
    </row>
    <row r="80" spans="1:4" ht="16.5" thickBot="1">
      <c r="A80" s="32" t="s">
        <v>149</v>
      </c>
      <c r="B80" s="33" t="s">
        <v>150</v>
      </c>
      <c r="C80" s="31"/>
    </row>
    <row r="81" spans="1:3" ht="16.5" thickBot="1">
      <c r="A81" s="38" t="s">
        <v>151</v>
      </c>
      <c r="B81" s="34" t="s">
        <v>152</v>
      </c>
      <c r="C81" s="25">
        <f>SUM(C82:C84)</f>
        <v>0</v>
      </c>
    </row>
    <row r="82" spans="1:3" ht="15.75">
      <c r="A82" s="26" t="s">
        <v>153</v>
      </c>
      <c r="B82" s="27" t="s">
        <v>154</v>
      </c>
      <c r="C82" s="31"/>
    </row>
    <row r="83" spans="1:3" ht="15.75">
      <c r="A83" s="29" t="s">
        <v>155</v>
      </c>
      <c r="B83" s="30" t="s">
        <v>156</v>
      </c>
      <c r="C83" s="31"/>
    </row>
    <row r="84" spans="1:3" ht="16.5" thickBot="1">
      <c r="A84" s="32" t="s">
        <v>157</v>
      </c>
      <c r="B84" s="33" t="s">
        <v>158</v>
      </c>
      <c r="C84" s="31"/>
    </row>
    <row r="85" spans="1:3" ht="16.5" thickBot="1">
      <c r="A85" s="38" t="s">
        <v>159</v>
      </c>
      <c r="B85" s="34" t="s">
        <v>160</v>
      </c>
      <c r="C85" s="25">
        <f>SUM(C86:C89)</f>
        <v>0</v>
      </c>
    </row>
    <row r="86" spans="1:3" ht="18" customHeight="1">
      <c r="A86" s="40" t="s">
        <v>161</v>
      </c>
      <c r="B86" s="27" t="s">
        <v>162</v>
      </c>
      <c r="C86" s="31"/>
    </row>
    <row r="87" spans="1:3" ht="18" customHeight="1">
      <c r="A87" s="41" t="s">
        <v>163</v>
      </c>
      <c r="B87" s="30" t="s">
        <v>164</v>
      </c>
      <c r="C87" s="31"/>
    </row>
    <row r="88" spans="1:3" ht="20.25" customHeight="1">
      <c r="A88" s="41" t="s">
        <v>165</v>
      </c>
      <c r="B88" s="30" t="s">
        <v>166</v>
      </c>
      <c r="C88" s="31"/>
    </row>
    <row r="89" spans="1:3" ht="17.25" customHeight="1" thickBot="1">
      <c r="A89" s="42" t="s">
        <v>167</v>
      </c>
      <c r="B89" s="33" t="s">
        <v>168</v>
      </c>
      <c r="C89" s="31"/>
    </row>
    <row r="90" spans="1:3" ht="16.5" thickBot="1">
      <c r="A90" s="38" t="s">
        <v>169</v>
      </c>
      <c r="B90" s="34" t="s">
        <v>170</v>
      </c>
      <c r="C90" s="43"/>
    </row>
    <row r="91" spans="1:3" ht="16.5" thickBot="1">
      <c r="A91" s="38" t="s">
        <v>171</v>
      </c>
      <c r="B91" s="34" t="s">
        <v>172</v>
      </c>
      <c r="C91" s="43"/>
    </row>
    <row r="92" spans="1:3" ht="16.5" thickBot="1">
      <c r="A92" s="38" t="s">
        <v>173</v>
      </c>
      <c r="B92" s="44" t="s">
        <v>174</v>
      </c>
      <c r="C92" s="25">
        <f>C69+C73+C78+C81+C85+C91+C90</f>
        <v>253559390</v>
      </c>
    </row>
    <row r="93" spans="1:3" ht="16.5" thickBot="1">
      <c r="A93" s="45" t="s">
        <v>175</v>
      </c>
      <c r="B93" s="46" t="s">
        <v>176</v>
      </c>
      <c r="C93" s="25">
        <f>C68+C92</f>
        <v>651538838</v>
      </c>
    </row>
    <row r="94" spans="1:3" ht="16.5" thickBot="1">
      <c r="A94" s="47"/>
      <c r="B94" s="48"/>
      <c r="C94" s="49"/>
    </row>
    <row r="95" spans="1:3" ht="16.5" thickBot="1">
      <c r="A95" s="15"/>
      <c r="B95" s="50" t="s">
        <v>177</v>
      </c>
      <c r="C95" s="51"/>
    </row>
    <row r="96" spans="1:3" ht="16.5" thickBot="1">
      <c r="A96" s="52" t="s">
        <v>11</v>
      </c>
      <c r="B96" s="53" t="s">
        <v>334</v>
      </c>
      <c r="C96" s="54">
        <f>C97+C98+C99+C100+C101+C114</f>
        <v>386110447</v>
      </c>
    </row>
    <row r="97" spans="1:3" ht="15.75">
      <c r="A97" s="55" t="s">
        <v>13</v>
      </c>
      <c r="B97" s="56" t="s">
        <v>178</v>
      </c>
      <c r="C97" s="57">
        <v>72348036</v>
      </c>
    </row>
    <row r="98" spans="1:3" ht="15.75">
      <c r="A98" s="29" t="s">
        <v>15</v>
      </c>
      <c r="B98" s="58" t="s">
        <v>179</v>
      </c>
      <c r="C98" s="31">
        <v>13624097</v>
      </c>
    </row>
    <row r="99" spans="1:3" ht="15.75">
      <c r="A99" s="29" t="s">
        <v>17</v>
      </c>
      <c r="B99" s="58" t="s">
        <v>180</v>
      </c>
      <c r="C99" s="35">
        <v>190897237</v>
      </c>
    </row>
    <row r="100" spans="1:3" ht="15.75">
      <c r="A100" s="29" t="s">
        <v>19</v>
      </c>
      <c r="B100" s="59" t="s">
        <v>181</v>
      </c>
      <c r="C100" s="35">
        <v>7100000</v>
      </c>
    </row>
    <row r="101" spans="1:3" ht="15.75">
      <c r="A101" s="29" t="s">
        <v>182</v>
      </c>
      <c r="B101" s="60" t="s">
        <v>183</v>
      </c>
      <c r="C101" s="35">
        <f>SUM(C102:C113)</f>
        <v>43914032</v>
      </c>
    </row>
    <row r="102" spans="1:3" ht="15.75">
      <c r="A102" s="29" t="s">
        <v>23</v>
      </c>
      <c r="B102" s="58" t="s">
        <v>184</v>
      </c>
      <c r="C102" s="35"/>
    </row>
    <row r="103" spans="1:3" ht="15.75">
      <c r="A103" s="29" t="s">
        <v>185</v>
      </c>
      <c r="B103" s="61" t="s">
        <v>186</v>
      </c>
      <c r="C103" s="35"/>
    </row>
    <row r="104" spans="1:3" ht="15.75">
      <c r="A104" s="29" t="s">
        <v>187</v>
      </c>
      <c r="B104" s="61" t="s">
        <v>188</v>
      </c>
      <c r="C104" s="35">
        <v>541305</v>
      </c>
    </row>
    <row r="105" spans="1:3" ht="15.75">
      <c r="A105" s="29" t="s">
        <v>189</v>
      </c>
      <c r="B105" s="61" t="s">
        <v>190</v>
      </c>
      <c r="C105" s="35"/>
    </row>
    <row r="106" spans="1:3" ht="17.25" customHeight="1">
      <c r="A106" s="29" t="s">
        <v>191</v>
      </c>
      <c r="B106" s="62" t="s">
        <v>192</v>
      </c>
      <c r="C106" s="35"/>
    </row>
    <row r="107" spans="1:3" ht="33.75" customHeight="1">
      <c r="A107" s="29" t="s">
        <v>193</v>
      </c>
      <c r="B107" s="62" t="s">
        <v>194</v>
      </c>
      <c r="C107" s="35"/>
    </row>
    <row r="108" spans="1:3" ht="15.75">
      <c r="A108" s="29" t="s">
        <v>195</v>
      </c>
      <c r="B108" s="61" t="s">
        <v>196</v>
      </c>
      <c r="C108" s="35">
        <v>6700727</v>
      </c>
    </row>
    <row r="109" spans="1:3" ht="15.75">
      <c r="A109" s="29" t="s">
        <v>197</v>
      </c>
      <c r="B109" s="61" t="s">
        <v>198</v>
      </c>
      <c r="C109" s="35"/>
    </row>
    <row r="110" spans="1:3" ht="31.5">
      <c r="A110" s="29" t="s">
        <v>199</v>
      </c>
      <c r="B110" s="62" t="s">
        <v>200</v>
      </c>
      <c r="C110" s="35"/>
    </row>
    <row r="111" spans="1:3" ht="15.75">
      <c r="A111" s="63" t="s">
        <v>201</v>
      </c>
      <c r="B111" s="64" t="s">
        <v>202</v>
      </c>
      <c r="C111" s="35"/>
    </row>
    <row r="112" spans="1:3" ht="15.75">
      <c r="A112" s="29" t="s">
        <v>203</v>
      </c>
      <c r="B112" s="64" t="s">
        <v>204</v>
      </c>
      <c r="C112" s="35"/>
    </row>
    <row r="113" spans="1:3" ht="15.75">
      <c r="A113" s="29" t="s">
        <v>205</v>
      </c>
      <c r="B113" s="62" t="s">
        <v>206</v>
      </c>
      <c r="C113" s="31">
        <v>36672000</v>
      </c>
    </row>
    <row r="114" spans="1:3" ht="15.75">
      <c r="A114" s="29" t="s">
        <v>207</v>
      </c>
      <c r="B114" s="59" t="s">
        <v>208</v>
      </c>
      <c r="C114" s="31">
        <v>58227045</v>
      </c>
    </row>
    <row r="115" spans="1:3" ht="15.75">
      <c r="A115" s="32" t="s">
        <v>209</v>
      </c>
      <c r="B115" s="58" t="s">
        <v>210</v>
      </c>
      <c r="C115" s="35">
        <v>58227045</v>
      </c>
    </row>
    <row r="116" spans="1:3" ht="16.5" thickBot="1">
      <c r="A116" s="65" t="s">
        <v>211</v>
      </c>
      <c r="B116" s="66" t="s">
        <v>212</v>
      </c>
      <c r="C116" s="67"/>
    </row>
    <row r="117" spans="1:3" ht="16.5" thickBot="1">
      <c r="A117" s="23" t="s">
        <v>25</v>
      </c>
      <c r="B117" s="68" t="s">
        <v>335</v>
      </c>
      <c r="C117" s="25">
        <f>C118+C120+C122</f>
        <v>170510282</v>
      </c>
    </row>
    <row r="118" spans="1:3" ht="15.75">
      <c r="A118" s="26" t="s">
        <v>27</v>
      </c>
      <c r="B118" s="58" t="s">
        <v>213</v>
      </c>
      <c r="C118" s="28">
        <v>61621111</v>
      </c>
    </row>
    <row r="119" spans="1:3" ht="15.75">
      <c r="A119" s="26" t="s">
        <v>29</v>
      </c>
      <c r="B119" s="69" t="s">
        <v>214</v>
      </c>
      <c r="C119" s="28">
        <v>19362249</v>
      </c>
    </row>
    <row r="120" spans="1:3" ht="15.75">
      <c r="A120" s="26" t="s">
        <v>31</v>
      </c>
      <c r="B120" s="69" t="s">
        <v>215</v>
      </c>
      <c r="C120" s="31">
        <v>107527923</v>
      </c>
    </row>
    <row r="121" spans="1:3" ht="15.75">
      <c r="A121" s="26" t="s">
        <v>33</v>
      </c>
      <c r="B121" s="69" t="s">
        <v>216</v>
      </c>
      <c r="C121" s="227"/>
    </row>
    <row r="122" spans="1:3" ht="15.75">
      <c r="A122" s="26" t="s">
        <v>35</v>
      </c>
      <c r="B122" s="71" t="s">
        <v>217</v>
      </c>
      <c r="C122" s="70">
        <v>1361248</v>
      </c>
    </row>
    <row r="123" spans="1:3" ht="15.75">
      <c r="A123" s="26" t="s">
        <v>37</v>
      </c>
      <c r="B123" s="72" t="s">
        <v>218</v>
      </c>
      <c r="C123" s="70"/>
    </row>
    <row r="124" spans="1:3" ht="31.5">
      <c r="A124" s="26" t="s">
        <v>219</v>
      </c>
      <c r="B124" s="73" t="s">
        <v>220</v>
      </c>
      <c r="C124" s="70"/>
    </row>
    <row r="125" spans="1:3" ht="31.5">
      <c r="A125" s="26" t="s">
        <v>221</v>
      </c>
      <c r="B125" s="62" t="s">
        <v>194</v>
      </c>
      <c r="C125" s="70"/>
    </row>
    <row r="126" spans="1:3" ht="15.75">
      <c r="A126" s="26" t="s">
        <v>222</v>
      </c>
      <c r="B126" s="62" t="s">
        <v>223</v>
      </c>
      <c r="C126" s="70">
        <v>1361248</v>
      </c>
    </row>
    <row r="127" spans="1:3" ht="15.75">
      <c r="A127" s="26" t="s">
        <v>224</v>
      </c>
      <c r="B127" s="62" t="s">
        <v>225</v>
      </c>
      <c r="C127" s="70"/>
    </row>
    <row r="128" spans="1:3" ht="31.5">
      <c r="A128" s="26" t="s">
        <v>226</v>
      </c>
      <c r="B128" s="62" t="s">
        <v>200</v>
      </c>
      <c r="C128" s="70"/>
    </row>
    <row r="129" spans="1:3" ht="15.75">
      <c r="A129" s="26" t="s">
        <v>227</v>
      </c>
      <c r="B129" s="62" t="s">
        <v>228</v>
      </c>
      <c r="C129" s="70"/>
    </row>
    <row r="130" spans="1:3" ht="16.5" thickBot="1">
      <c r="A130" s="63" t="s">
        <v>229</v>
      </c>
      <c r="B130" s="62" t="s">
        <v>230</v>
      </c>
      <c r="C130" s="74"/>
    </row>
    <row r="131" spans="1:3" ht="16.5" thickBot="1">
      <c r="A131" s="23" t="s">
        <v>39</v>
      </c>
      <c r="B131" s="24" t="s">
        <v>231</v>
      </c>
      <c r="C131" s="25">
        <f>C96+C117</f>
        <v>556620729</v>
      </c>
    </row>
    <row r="132" spans="1:3" ht="16.5" thickBot="1">
      <c r="A132" s="23" t="s">
        <v>232</v>
      </c>
      <c r="B132" s="24" t="s">
        <v>233</v>
      </c>
      <c r="C132" s="25">
        <f>C133+C134+C135</f>
        <v>0</v>
      </c>
    </row>
    <row r="133" spans="1:3" ht="15.75">
      <c r="A133" s="26" t="s">
        <v>55</v>
      </c>
      <c r="B133" s="75" t="s">
        <v>234</v>
      </c>
      <c r="C133" s="70"/>
    </row>
    <row r="134" spans="1:3" ht="15.75">
      <c r="A134" s="26" t="s">
        <v>63</v>
      </c>
      <c r="B134" s="75" t="s">
        <v>235</v>
      </c>
      <c r="C134" s="70"/>
    </row>
    <row r="135" spans="1:3" ht="16.5" thickBot="1">
      <c r="A135" s="63" t="s">
        <v>65</v>
      </c>
      <c r="B135" s="76" t="s">
        <v>236</v>
      </c>
      <c r="C135" s="70"/>
    </row>
    <row r="136" spans="1:3" ht="16.5" thickBot="1">
      <c r="A136" s="23" t="s">
        <v>69</v>
      </c>
      <c r="B136" s="24" t="s">
        <v>237</v>
      </c>
      <c r="C136" s="25">
        <f>C137+C138+C139+C140+C141+C142</f>
        <v>0</v>
      </c>
    </row>
    <row r="137" spans="1:3" ht="15.75">
      <c r="A137" s="26" t="s">
        <v>71</v>
      </c>
      <c r="B137" s="75" t="s">
        <v>238</v>
      </c>
      <c r="C137" s="70"/>
    </row>
    <row r="138" spans="1:3" ht="15.75">
      <c r="A138" s="26" t="s">
        <v>73</v>
      </c>
      <c r="B138" s="75" t="s">
        <v>239</v>
      </c>
      <c r="C138" s="70"/>
    </row>
    <row r="139" spans="1:3" ht="15.75">
      <c r="A139" s="26" t="s">
        <v>75</v>
      </c>
      <c r="B139" s="75" t="s">
        <v>240</v>
      </c>
      <c r="C139" s="70"/>
    </row>
    <row r="140" spans="1:3" ht="15.75">
      <c r="A140" s="26" t="s">
        <v>77</v>
      </c>
      <c r="B140" s="75" t="s">
        <v>241</v>
      </c>
      <c r="C140" s="70"/>
    </row>
    <row r="141" spans="1:3" ht="15.75">
      <c r="A141" s="26" t="s">
        <v>79</v>
      </c>
      <c r="B141" s="75" t="s">
        <v>242</v>
      </c>
      <c r="C141" s="70"/>
    </row>
    <row r="142" spans="1:3" ht="16.5" thickBot="1">
      <c r="A142" s="63" t="s">
        <v>81</v>
      </c>
      <c r="B142" s="76" t="s">
        <v>243</v>
      </c>
      <c r="C142" s="70"/>
    </row>
    <row r="143" spans="1:3" ht="16.5" thickBot="1">
      <c r="A143" s="23" t="s">
        <v>93</v>
      </c>
      <c r="B143" s="24" t="s">
        <v>244</v>
      </c>
      <c r="C143" s="25">
        <f>C144+C145+C147+C148+C146</f>
        <v>94918109</v>
      </c>
    </row>
    <row r="144" spans="1:3" ht="15.75">
      <c r="A144" s="26" t="s">
        <v>95</v>
      </c>
      <c r="B144" s="75" t="s">
        <v>245</v>
      </c>
      <c r="C144" s="70"/>
    </row>
    <row r="145" spans="1:3" ht="15.75">
      <c r="A145" s="26" t="s">
        <v>97</v>
      </c>
      <c r="B145" s="75" t="s">
        <v>246</v>
      </c>
      <c r="C145" s="70">
        <v>1041798</v>
      </c>
    </row>
    <row r="146" spans="1:3" ht="15.75">
      <c r="A146" s="26" t="s">
        <v>99</v>
      </c>
      <c r="B146" s="75" t="s">
        <v>247</v>
      </c>
      <c r="C146" s="70">
        <v>93876311</v>
      </c>
    </row>
    <row r="147" spans="1:3" ht="15.75">
      <c r="A147" s="26" t="s">
        <v>101</v>
      </c>
      <c r="B147" s="75" t="s">
        <v>248</v>
      </c>
      <c r="C147" s="70"/>
    </row>
    <row r="148" spans="1:3" ht="16.5" thickBot="1">
      <c r="A148" s="63" t="s">
        <v>103</v>
      </c>
      <c r="B148" s="76" t="s">
        <v>249</v>
      </c>
      <c r="C148" s="70"/>
    </row>
    <row r="149" spans="1:3" ht="16.5" thickBot="1">
      <c r="A149" s="23" t="s">
        <v>250</v>
      </c>
      <c r="B149" s="24" t="s">
        <v>251</v>
      </c>
      <c r="C149" s="77">
        <f>C150+C151+C152+C153+C154</f>
        <v>0</v>
      </c>
    </row>
    <row r="150" spans="1:3" ht="15.75">
      <c r="A150" s="26" t="s">
        <v>107</v>
      </c>
      <c r="B150" s="75" t="s">
        <v>252</v>
      </c>
      <c r="C150" s="70"/>
    </row>
    <row r="151" spans="1:3" ht="15.75">
      <c r="A151" s="26" t="s">
        <v>109</v>
      </c>
      <c r="B151" s="75" t="s">
        <v>253</v>
      </c>
      <c r="C151" s="70"/>
    </row>
    <row r="152" spans="1:3" ht="15.75">
      <c r="A152" s="26" t="s">
        <v>111</v>
      </c>
      <c r="B152" s="75" t="s">
        <v>254</v>
      </c>
      <c r="C152" s="70"/>
    </row>
    <row r="153" spans="1:3" ht="31.5">
      <c r="A153" s="26" t="s">
        <v>113</v>
      </c>
      <c r="B153" s="75" t="s">
        <v>255</v>
      </c>
      <c r="C153" s="70"/>
    </row>
    <row r="154" spans="1:3" ht="16.5" thickBot="1">
      <c r="A154" s="63" t="s">
        <v>256</v>
      </c>
      <c r="B154" s="76" t="s">
        <v>257</v>
      </c>
      <c r="C154" s="74"/>
    </row>
    <row r="155" spans="1:3" ht="16.5" thickBot="1">
      <c r="A155" s="78" t="s">
        <v>115</v>
      </c>
      <c r="B155" s="24" t="s">
        <v>258</v>
      </c>
      <c r="C155" s="77"/>
    </row>
    <row r="156" spans="1:3" ht="16.5" thickBot="1">
      <c r="A156" s="78" t="s">
        <v>125</v>
      </c>
      <c r="B156" s="24" t="s">
        <v>259</v>
      </c>
      <c r="C156" s="77"/>
    </row>
    <row r="157" spans="1:3" ht="16.5" thickBot="1">
      <c r="A157" s="23" t="s">
        <v>260</v>
      </c>
      <c r="B157" s="24" t="s">
        <v>261</v>
      </c>
      <c r="C157" s="79">
        <f>C132+C136+C143+C149+C155+C156</f>
        <v>94918109</v>
      </c>
    </row>
    <row r="158" spans="1:3" ht="16.5" thickBot="1">
      <c r="A158" s="80" t="s">
        <v>262</v>
      </c>
      <c r="B158" s="81" t="s">
        <v>263</v>
      </c>
      <c r="C158" s="79">
        <f>C131+C157</f>
        <v>651538838</v>
      </c>
    </row>
    <row r="159" spans="1:3" ht="15.75">
      <c r="A159" s="234"/>
      <c r="B159" s="235"/>
      <c r="C159" s="236"/>
    </row>
    <row r="160" spans="1:3" s="229" customFormat="1">
      <c r="A160" s="238" t="s">
        <v>503</v>
      </c>
      <c r="B160" s="238"/>
      <c r="C160" s="238"/>
    </row>
    <row r="161" spans="1:3" s="229" customFormat="1" ht="15.75" thickBot="1">
      <c r="A161" s="239"/>
      <c r="B161" s="239"/>
      <c r="C161" s="230"/>
    </row>
    <row r="162" spans="1:3" s="229" customFormat="1" ht="29.25" thickBot="1">
      <c r="A162" s="231">
        <v>1</v>
      </c>
      <c r="B162" s="232" t="s">
        <v>504</v>
      </c>
      <c r="C162" s="233">
        <f>+C68-C131</f>
        <v>-158641281</v>
      </c>
    </row>
    <row r="163" spans="1:3" s="229" customFormat="1" ht="29.25" thickBot="1">
      <c r="A163" s="231" t="s">
        <v>25</v>
      </c>
      <c r="B163" s="232" t="s">
        <v>505</v>
      </c>
      <c r="C163" s="233">
        <f>+C92-C157</f>
        <v>158641281</v>
      </c>
    </row>
    <row r="164" spans="1:3" ht="16.5" thickBot="1">
      <c r="A164" s="82"/>
      <c r="B164" s="83"/>
      <c r="C164" s="84"/>
    </row>
    <row r="165" spans="1:3" ht="16.5" thickBot="1">
      <c r="A165" s="85" t="s">
        <v>264</v>
      </c>
      <c r="B165" s="86"/>
      <c r="C165" s="87">
        <v>36</v>
      </c>
    </row>
    <row r="166" spans="1:3" ht="16.5" thickBot="1">
      <c r="A166" s="85" t="s">
        <v>265</v>
      </c>
      <c r="B166" s="86"/>
      <c r="C166" s="87">
        <v>21</v>
      </c>
    </row>
  </sheetData>
  <mergeCells count="5">
    <mergeCell ref="A160:C160"/>
    <mergeCell ref="A161:B161"/>
    <mergeCell ref="A2:C2"/>
    <mergeCell ref="A1:C1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3" orientation="portrait" r:id="rId1"/>
  <rowBreaks count="3" manualBreakCount="3">
    <brk id="51" max="16383" man="1"/>
    <brk id="93" max="16383" man="1"/>
    <brk id="1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41"/>
  <sheetViews>
    <sheetView workbookViewId="0">
      <selection activeCell="E7" sqref="E7"/>
    </sheetView>
  </sheetViews>
  <sheetFormatPr defaultRowHeight="15"/>
  <sheetData>
    <row r="1" spans="1:12">
      <c r="A1" s="252" t="s">
        <v>497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>
      <c r="A2" s="253" t="s">
        <v>424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>
      <c r="A3" s="253" t="s">
        <v>518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1:12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</row>
    <row r="5" spans="1:12" ht="15.75">
      <c r="A5" s="298" t="s">
        <v>436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</row>
    <row r="6" spans="1:12" ht="15.75">
      <c r="A6" s="298" t="s">
        <v>437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</row>
    <row r="8" spans="1:12" ht="15.75">
      <c r="A8" s="264" t="s">
        <v>438</v>
      </c>
      <c r="B8" s="264"/>
      <c r="C8" s="264"/>
      <c r="D8" s="264"/>
      <c r="E8" t="s">
        <v>439</v>
      </c>
    </row>
    <row r="9" spans="1:12" ht="15.75">
      <c r="A9" s="216" t="s">
        <v>440</v>
      </c>
      <c r="B9" s="216"/>
      <c r="C9" s="217" t="s">
        <v>474</v>
      </c>
      <c r="D9" s="216"/>
    </row>
    <row r="10" spans="1:12" ht="15.75">
      <c r="A10" s="216" t="s">
        <v>442</v>
      </c>
      <c r="B10" s="216"/>
      <c r="C10" s="217" t="s">
        <v>496</v>
      </c>
      <c r="D10" s="216"/>
    </row>
    <row r="11" spans="1:12" ht="15.75">
      <c r="A11" s="216" t="s">
        <v>444</v>
      </c>
      <c r="B11" s="216"/>
      <c r="C11" s="216"/>
      <c r="D11" s="217" t="s">
        <v>495</v>
      </c>
    </row>
    <row r="12" spans="1:12" ht="15.75" thickBot="1"/>
    <row r="13" spans="1:12" ht="15.75" thickBot="1">
      <c r="A13" s="265" t="s">
        <v>446</v>
      </c>
      <c r="B13" s="266"/>
      <c r="C13" s="266"/>
      <c r="D13" s="267"/>
      <c r="E13" s="268" t="s">
        <v>514</v>
      </c>
      <c r="F13" s="269"/>
      <c r="G13" s="268" t="s">
        <v>513</v>
      </c>
      <c r="H13" s="269"/>
      <c r="I13" s="270" t="s">
        <v>515</v>
      </c>
      <c r="J13" s="270"/>
      <c r="K13" s="256" t="s">
        <v>447</v>
      </c>
      <c r="L13" s="257"/>
    </row>
    <row r="14" spans="1:12">
      <c r="A14" s="258" t="s">
        <v>448</v>
      </c>
      <c r="B14" s="259"/>
      <c r="C14" s="259"/>
      <c r="D14" s="260"/>
      <c r="E14" s="261">
        <v>0</v>
      </c>
      <c r="F14" s="261"/>
      <c r="G14" s="261">
        <v>0</v>
      </c>
      <c r="H14" s="261"/>
      <c r="I14" s="261">
        <v>0</v>
      </c>
      <c r="J14" s="262"/>
      <c r="K14" s="261">
        <v>0</v>
      </c>
      <c r="L14" s="263"/>
    </row>
    <row r="15" spans="1:12">
      <c r="A15" s="218" t="s">
        <v>449</v>
      </c>
      <c r="B15" s="219"/>
      <c r="C15" s="219"/>
      <c r="D15" s="220"/>
      <c r="E15" s="271"/>
      <c r="F15" s="271"/>
      <c r="G15" s="271"/>
      <c r="H15" s="271"/>
      <c r="I15" s="271"/>
      <c r="J15" s="272"/>
      <c r="K15" s="271"/>
      <c r="L15" s="273"/>
    </row>
    <row r="16" spans="1:12">
      <c r="A16" s="274" t="s">
        <v>450</v>
      </c>
      <c r="B16" s="275"/>
      <c r="C16" s="275"/>
      <c r="D16" s="276"/>
      <c r="E16" s="271"/>
      <c r="F16" s="271"/>
      <c r="G16" s="271">
        <v>1994144</v>
      </c>
      <c r="H16" s="271"/>
      <c r="I16" s="271"/>
      <c r="J16" s="272"/>
      <c r="K16" s="271">
        <f>SUM(E16:J16)</f>
        <v>1994144</v>
      </c>
      <c r="L16" s="273"/>
    </row>
    <row r="17" spans="1:12">
      <c r="A17" s="274" t="s">
        <v>451</v>
      </c>
      <c r="B17" s="275"/>
      <c r="C17" s="275"/>
      <c r="D17" s="276"/>
      <c r="E17" s="271"/>
      <c r="F17" s="271"/>
      <c r="G17" s="271"/>
      <c r="H17" s="271"/>
      <c r="I17" s="271"/>
      <c r="J17" s="272"/>
      <c r="K17" s="271"/>
      <c r="L17" s="273"/>
    </row>
    <row r="18" spans="1:12">
      <c r="A18" s="274" t="s">
        <v>452</v>
      </c>
      <c r="B18" s="275"/>
      <c r="C18" s="275"/>
      <c r="D18" s="276"/>
      <c r="E18" s="271"/>
      <c r="F18" s="271"/>
      <c r="G18" s="271"/>
      <c r="H18" s="271"/>
      <c r="I18" s="271"/>
      <c r="J18" s="272"/>
      <c r="K18" s="271"/>
      <c r="L18" s="273"/>
    </row>
    <row r="19" spans="1:12">
      <c r="A19" s="274" t="s">
        <v>453</v>
      </c>
      <c r="B19" s="275"/>
      <c r="C19" s="275"/>
      <c r="D19" s="276"/>
      <c r="E19" s="271"/>
      <c r="F19" s="271"/>
      <c r="G19" s="271"/>
      <c r="H19" s="271"/>
      <c r="I19" s="271"/>
      <c r="J19" s="272"/>
      <c r="K19" s="271"/>
      <c r="L19" s="273"/>
    </row>
    <row r="20" spans="1:12" ht="15.75" thickBot="1">
      <c r="A20" s="280" t="s">
        <v>516</v>
      </c>
      <c r="B20" s="281"/>
      <c r="C20" s="281"/>
      <c r="D20" s="282"/>
      <c r="E20" s="283">
        <v>1646102</v>
      </c>
      <c r="F20" s="283"/>
      <c r="G20" s="283"/>
      <c r="H20" s="283"/>
      <c r="I20" s="283"/>
      <c r="J20" s="315"/>
      <c r="K20" s="271"/>
      <c r="L20" s="273"/>
    </row>
    <row r="21" spans="1:12" ht="15.75" thickBot="1">
      <c r="A21" s="286" t="s">
        <v>454</v>
      </c>
      <c r="B21" s="287"/>
      <c r="C21" s="287"/>
      <c r="D21" s="288"/>
      <c r="E21" s="289">
        <f>SUM(E16:F20)</f>
        <v>1646102</v>
      </c>
      <c r="F21" s="290"/>
      <c r="G21" s="289">
        <f>SUM(G16:H20)</f>
        <v>1994144</v>
      </c>
      <c r="H21" s="290"/>
      <c r="I21" s="289">
        <f>SUM(I16:J20)</f>
        <v>0</v>
      </c>
      <c r="J21" s="290"/>
      <c r="K21" s="316">
        <f>SUM(K15:L20)</f>
        <v>1994144</v>
      </c>
      <c r="L21" s="317"/>
    </row>
    <row r="22" spans="1:12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21"/>
      <c r="B23" s="221"/>
      <c r="C23" s="221"/>
      <c r="D23" s="222"/>
      <c r="E23" s="222"/>
      <c r="F23" s="222"/>
      <c r="G23" s="222"/>
      <c r="H23" s="222"/>
      <c r="I23" s="222"/>
      <c r="J23" s="222"/>
    </row>
    <row r="24" spans="1:12" ht="15.75" thickBot="1">
      <c r="A24" s="286" t="s">
        <v>455</v>
      </c>
      <c r="B24" s="287"/>
      <c r="C24" s="287"/>
      <c r="D24" s="287"/>
      <c r="E24" s="268" t="s">
        <v>514</v>
      </c>
      <c r="F24" s="269"/>
      <c r="G24" s="268" t="s">
        <v>513</v>
      </c>
      <c r="H24" s="269"/>
      <c r="I24" s="270" t="s">
        <v>515</v>
      </c>
      <c r="J24" s="270"/>
      <c r="K24" s="256" t="s">
        <v>447</v>
      </c>
      <c r="L24" s="257"/>
    </row>
    <row r="25" spans="1:12">
      <c r="A25" s="258" t="s">
        <v>456</v>
      </c>
      <c r="B25" s="259"/>
      <c r="C25" s="259"/>
      <c r="D25" s="259"/>
      <c r="E25" s="271"/>
      <c r="F25" s="271"/>
      <c r="G25" s="271"/>
      <c r="H25" s="271"/>
      <c r="I25" s="271"/>
      <c r="J25" s="271"/>
      <c r="K25" s="271"/>
      <c r="L25" s="271"/>
    </row>
    <row r="26" spans="1:12">
      <c r="A26" s="274" t="s">
        <v>457</v>
      </c>
      <c r="B26" s="275"/>
      <c r="C26" s="275"/>
      <c r="D26" s="275"/>
      <c r="E26" s="271"/>
      <c r="F26" s="271"/>
      <c r="G26" s="271"/>
      <c r="H26" s="271"/>
      <c r="I26" s="271"/>
      <c r="J26" s="271"/>
      <c r="K26" s="271"/>
      <c r="L26" s="271"/>
    </row>
    <row r="27" spans="1:12">
      <c r="A27" s="274" t="s">
        <v>458</v>
      </c>
      <c r="B27" s="275"/>
      <c r="C27" s="275"/>
      <c r="D27" s="275"/>
      <c r="E27" s="271">
        <v>1646102</v>
      </c>
      <c r="F27" s="271"/>
      <c r="G27" s="271">
        <v>1994144</v>
      </c>
      <c r="H27" s="271"/>
      <c r="I27" s="271"/>
      <c r="J27" s="271"/>
      <c r="K27" s="271">
        <f>SUM(E27:J27)</f>
        <v>3640246</v>
      </c>
      <c r="L27" s="271"/>
    </row>
    <row r="28" spans="1:12">
      <c r="A28" s="274" t="s">
        <v>459</v>
      </c>
      <c r="B28" s="275"/>
      <c r="C28" s="275"/>
      <c r="D28" s="275"/>
      <c r="E28" s="271"/>
      <c r="F28" s="271"/>
      <c r="G28" s="271"/>
      <c r="H28" s="271"/>
      <c r="I28" s="271"/>
      <c r="J28" s="271"/>
      <c r="K28" s="271"/>
      <c r="L28" s="271"/>
    </row>
    <row r="29" spans="1:12">
      <c r="A29" s="312" t="s">
        <v>460</v>
      </c>
      <c r="B29" s="313"/>
      <c r="C29" s="313"/>
      <c r="D29" s="314"/>
      <c r="E29" s="271"/>
      <c r="F29" s="271"/>
      <c r="G29" s="271"/>
      <c r="H29" s="271"/>
      <c r="I29" s="271"/>
      <c r="J29" s="271"/>
      <c r="K29" s="271"/>
      <c r="L29" s="271"/>
    </row>
    <row r="30" spans="1:12">
      <c r="A30" s="295"/>
      <c r="B30" s="296"/>
      <c r="C30" s="296"/>
      <c r="D30" s="296"/>
      <c r="E30" s="271"/>
      <c r="F30" s="271"/>
      <c r="G30" s="271"/>
      <c r="H30" s="271"/>
      <c r="I30" s="271"/>
      <c r="J30" s="271"/>
      <c r="K30" s="271"/>
      <c r="L30" s="271"/>
    </row>
    <row r="31" spans="1:12" ht="15.75" thickBot="1">
      <c r="A31" s="306"/>
      <c r="B31" s="307"/>
      <c r="C31" s="307"/>
      <c r="D31" s="307"/>
      <c r="E31" s="283"/>
      <c r="F31" s="283"/>
      <c r="G31" s="283"/>
      <c r="H31" s="283"/>
      <c r="I31" s="283"/>
      <c r="J31" s="283"/>
      <c r="K31" s="271">
        <f>SUM(E31:J31)</f>
        <v>0</v>
      </c>
      <c r="L31" s="271"/>
    </row>
    <row r="32" spans="1:12" ht="15.75" thickBot="1">
      <c r="A32" s="286" t="s">
        <v>447</v>
      </c>
      <c r="B32" s="287"/>
      <c r="C32" s="287"/>
      <c r="D32" s="287"/>
      <c r="E32" s="310">
        <f>SUM(E25:F31)</f>
        <v>1646102</v>
      </c>
      <c r="F32" s="310"/>
      <c r="G32" s="310">
        <f>SUM(G25:H31)</f>
        <v>1994144</v>
      </c>
      <c r="H32" s="310"/>
      <c r="I32" s="310">
        <f>SUM(I25:J31)</f>
        <v>0</v>
      </c>
      <c r="J32" s="310"/>
      <c r="K32" s="310">
        <f>SUM(K25:L29)</f>
        <v>3640246</v>
      </c>
      <c r="L32" s="317"/>
    </row>
    <row r="35" spans="1:12" ht="15.75">
      <c r="A35" s="223" t="s">
        <v>501</v>
      </c>
      <c r="B35" s="223"/>
      <c r="C35" s="223"/>
      <c r="D35" s="223"/>
      <c r="E35" s="223"/>
      <c r="F35" s="223"/>
      <c r="G35" s="223"/>
      <c r="H35" s="223"/>
      <c r="I35" s="223"/>
    </row>
    <row r="37" spans="1:12" ht="15.75" thickBot="1"/>
    <row r="38" spans="1:12" ht="15.75" thickBot="1">
      <c r="A38" s="299" t="s">
        <v>461</v>
      </c>
      <c r="B38" s="300"/>
      <c r="C38" s="300"/>
      <c r="D38" s="300"/>
      <c r="E38" s="300"/>
      <c r="F38" s="300"/>
      <c r="G38" s="300"/>
      <c r="H38" s="300"/>
      <c r="I38" s="300"/>
      <c r="J38" s="297" t="s">
        <v>462</v>
      </c>
      <c r="K38" s="297"/>
      <c r="L38" s="257"/>
    </row>
    <row r="39" spans="1:12">
      <c r="A39" s="301"/>
      <c r="B39" s="302"/>
      <c r="C39" s="302"/>
      <c r="D39" s="302"/>
      <c r="E39" s="302"/>
      <c r="F39" s="302"/>
      <c r="G39" s="302"/>
      <c r="H39" s="302"/>
      <c r="I39" s="302"/>
      <c r="J39" s="303"/>
      <c r="K39" s="304"/>
      <c r="L39" s="305"/>
    </row>
    <row r="40" spans="1:12" ht="15.75" thickBot="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8"/>
    </row>
    <row r="41" spans="1:12" ht="15.75" thickBot="1">
      <c r="A41" s="265" t="s">
        <v>463</v>
      </c>
      <c r="B41" s="266"/>
      <c r="C41" s="266"/>
      <c r="D41" s="266"/>
      <c r="E41" s="266"/>
      <c r="F41" s="266"/>
      <c r="G41" s="266"/>
      <c r="H41" s="266"/>
      <c r="I41" s="267"/>
      <c r="J41" s="297"/>
      <c r="K41" s="297"/>
      <c r="L41" s="257"/>
    </row>
  </sheetData>
  <mergeCells count="104">
    <mergeCell ref="A41:I41"/>
    <mergeCell ref="J41:L41"/>
    <mergeCell ref="A5:L5"/>
    <mergeCell ref="A6:L6"/>
    <mergeCell ref="A1:L1"/>
    <mergeCell ref="A2:L2"/>
    <mergeCell ref="A3:L3"/>
    <mergeCell ref="A4:L4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K13:L13"/>
    <mergeCell ref="A14:D14"/>
    <mergeCell ref="E14:F14"/>
    <mergeCell ref="G14:H14"/>
    <mergeCell ref="I14:J14"/>
    <mergeCell ref="K14:L14"/>
    <mergeCell ref="A8:D8"/>
    <mergeCell ref="A13:D13"/>
    <mergeCell ref="E13:F13"/>
    <mergeCell ref="G13:H13"/>
    <mergeCell ref="I13:J1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41"/>
  <sheetViews>
    <sheetView workbookViewId="0">
      <selection activeCell="F10" sqref="F10"/>
    </sheetView>
  </sheetViews>
  <sheetFormatPr defaultRowHeight="15"/>
  <sheetData>
    <row r="1" spans="1:12">
      <c r="A1" s="252" t="s">
        <v>494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>
      <c r="A2" s="253" t="s">
        <v>424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>
      <c r="A3" s="253" t="s">
        <v>518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1:12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</row>
    <row r="5" spans="1:12" ht="15.75">
      <c r="C5" s="298" t="s">
        <v>436</v>
      </c>
      <c r="D5" s="298"/>
      <c r="E5" s="298"/>
      <c r="F5" s="298"/>
      <c r="G5" s="298"/>
      <c r="H5" s="298"/>
      <c r="I5" s="298"/>
    </row>
    <row r="6" spans="1:12" ht="15.75">
      <c r="C6" s="298" t="s">
        <v>437</v>
      </c>
      <c r="D6" s="298"/>
      <c r="E6" s="298"/>
      <c r="F6" s="298"/>
      <c r="G6" s="298"/>
      <c r="H6" s="298"/>
      <c r="I6" s="298"/>
    </row>
    <row r="8" spans="1:12" ht="15.75">
      <c r="A8" s="264" t="s">
        <v>438</v>
      </c>
      <c r="B8" s="264"/>
      <c r="C8" s="264"/>
      <c r="D8" s="264"/>
      <c r="E8" t="s">
        <v>498</v>
      </c>
    </row>
    <row r="9" spans="1:12" ht="15.75">
      <c r="A9" s="216" t="s">
        <v>440</v>
      </c>
      <c r="B9" s="216"/>
      <c r="C9" t="s">
        <v>475</v>
      </c>
      <c r="H9" s="224"/>
    </row>
    <row r="10" spans="1:12" ht="15.75">
      <c r="A10" s="216" t="s">
        <v>442</v>
      </c>
      <c r="B10" s="216"/>
      <c r="C10" t="s">
        <v>476</v>
      </c>
      <c r="D10" s="216"/>
    </row>
    <row r="11" spans="1:12" ht="15.75">
      <c r="A11" s="216" t="s">
        <v>444</v>
      </c>
      <c r="B11" s="216"/>
      <c r="C11" s="216"/>
      <c r="D11" s="217" t="s">
        <v>477</v>
      </c>
    </row>
    <row r="12" spans="1:12" ht="15.75" thickBot="1"/>
    <row r="13" spans="1:12" ht="15.75" thickBot="1">
      <c r="A13" s="265" t="s">
        <v>446</v>
      </c>
      <c r="B13" s="266"/>
      <c r="C13" s="266"/>
      <c r="D13" s="267"/>
      <c r="E13" s="268" t="s">
        <v>514</v>
      </c>
      <c r="F13" s="269"/>
      <c r="G13" s="268" t="s">
        <v>513</v>
      </c>
      <c r="H13" s="269"/>
      <c r="I13" s="270" t="s">
        <v>515</v>
      </c>
      <c r="J13" s="270"/>
      <c r="K13" s="256" t="s">
        <v>447</v>
      </c>
      <c r="L13" s="257"/>
    </row>
    <row r="14" spans="1:12">
      <c r="A14" s="258" t="s">
        <v>448</v>
      </c>
      <c r="B14" s="259"/>
      <c r="C14" s="259"/>
      <c r="D14" s="260"/>
      <c r="E14" s="261">
        <v>0</v>
      </c>
      <c r="F14" s="261"/>
      <c r="G14" s="261">
        <v>0</v>
      </c>
      <c r="H14" s="261"/>
      <c r="I14" s="261">
        <v>0</v>
      </c>
      <c r="J14" s="262"/>
      <c r="K14" s="261">
        <v>0</v>
      </c>
      <c r="L14" s="263"/>
    </row>
    <row r="15" spans="1:12">
      <c r="A15" s="218" t="s">
        <v>449</v>
      </c>
      <c r="B15" s="219"/>
      <c r="C15" s="219"/>
      <c r="D15" s="220"/>
      <c r="E15" s="271"/>
      <c r="F15" s="271"/>
      <c r="G15" s="271"/>
      <c r="H15" s="271"/>
      <c r="I15" s="271"/>
      <c r="J15" s="272"/>
      <c r="K15" s="271"/>
      <c r="L15" s="273"/>
    </row>
    <row r="16" spans="1:12">
      <c r="A16" s="274" t="s">
        <v>450</v>
      </c>
      <c r="B16" s="275"/>
      <c r="C16" s="275"/>
      <c r="D16" s="276"/>
      <c r="E16" s="271">
        <v>1271782</v>
      </c>
      <c r="F16" s="271"/>
      <c r="G16" s="271">
        <v>742442</v>
      </c>
      <c r="H16" s="271"/>
      <c r="I16" s="271"/>
      <c r="J16" s="272"/>
      <c r="K16" s="271">
        <f>SUM(E16:J16)</f>
        <v>2014224</v>
      </c>
      <c r="L16" s="273"/>
    </row>
    <row r="17" spans="1:12">
      <c r="A17" s="274" t="s">
        <v>451</v>
      </c>
      <c r="B17" s="275"/>
      <c r="C17" s="275"/>
      <c r="D17" s="276"/>
      <c r="E17" s="271"/>
      <c r="F17" s="271"/>
      <c r="G17" s="271"/>
      <c r="H17" s="271"/>
      <c r="I17" s="271"/>
      <c r="J17" s="272"/>
      <c r="K17" s="271"/>
      <c r="L17" s="273"/>
    </row>
    <row r="18" spans="1:12">
      <c r="A18" s="274" t="s">
        <v>452</v>
      </c>
      <c r="B18" s="275"/>
      <c r="C18" s="275"/>
      <c r="D18" s="276"/>
      <c r="E18" s="271"/>
      <c r="F18" s="271"/>
      <c r="G18" s="271"/>
      <c r="H18" s="271"/>
      <c r="I18" s="271"/>
      <c r="J18" s="272"/>
      <c r="K18" s="271"/>
      <c r="L18" s="273"/>
    </row>
    <row r="19" spans="1:12">
      <c r="A19" s="274" t="s">
        <v>453</v>
      </c>
      <c r="B19" s="275"/>
      <c r="C19" s="275"/>
      <c r="D19" s="276"/>
      <c r="E19" s="271"/>
      <c r="F19" s="271"/>
      <c r="G19" s="271"/>
      <c r="H19" s="271"/>
      <c r="I19" s="271"/>
      <c r="J19" s="272"/>
      <c r="K19" s="271"/>
      <c r="L19" s="273"/>
    </row>
    <row r="20" spans="1:12" ht="15.75" thickBot="1">
      <c r="A20" s="280" t="s">
        <v>516</v>
      </c>
      <c r="B20" s="281"/>
      <c r="C20" s="281"/>
      <c r="D20" s="282"/>
      <c r="E20" s="283"/>
      <c r="F20" s="283"/>
      <c r="G20" s="283"/>
      <c r="H20" s="283"/>
      <c r="I20" s="283"/>
      <c r="J20" s="315"/>
      <c r="K20" s="283"/>
      <c r="L20" s="309"/>
    </row>
    <row r="21" spans="1:12" ht="15.75" thickBot="1">
      <c r="A21" s="286" t="s">
        <v>454</v>
      </c>
      <c r="B21" s="287"/>
      <c r="C21" s="287"/>
      <c r="D21" s="288"/>
      <c r="E21" s="289">
        <f>SUM(E14:F20)</f>
        <v>1271782</v>
      </c>
      <c r="F21" s="290"/>
      <c r="G21" s="289">
        <f>SUM(G14:H20)</f>
        <v>742442</v>
      </c>
      <c r="H21" s="290"/>
      <c r="I21" s="289">
        <f>SUM(I14:J20)</f>
        <v>0</v>
      </c>
      <c r="J21" s="290"/>
      <c r="K21" s="316">
        <f>SUM(K14:L20)</f>
        <v>2014224</v>
      </c>
      <c r="L21" s="317"/>
    </row>
    <row r="22" spans="1:12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21"/>
      <c r="B23" s="221"/>
      <c r="C23" s="221"/>
      <c r="D23" s="222"/>
      <c r="E23" s="222"/>
      <c r="F23" s="222"/>
      <c r="G23" s="222"/>
      <c r="H23" s="222"/>
      <c r="I23" s="222"/>
      <c r="J23" s="222"/>
    </row>
    <row r="24" spans="1:12" ht="15.75" thickBot="1">
      <c r="A24" s="286" t="s">
        <v>455</v>
      </c>
      <c r="B24" s="287"/>
      <c r="C24" s="287"/>
      <c r="D24" s="287"/>
      <c r="E24" s="268" t="s">
        <v>514</v>
      </c>
      <c r="F24" s="269"/>
      <c r="G24" s="268" t="s">
        <v>513</v>
      </c>
      <c r="H24" s="269"/>
      <c r="I24" s="270" t="s">
        <v>515</v>
      </c>
      <c r="J24" s="270"/>
      <c r="K24" s="256" t="s">
        <v>447</v>
      </c>
      <c r="L24" s="257"/>
    </row>
    <row r="25" spans="1:12">
      <c r="A25" s="258" t="s">
        <v>456</v>
      </c>
      <c r="B25" s="259"/>
      <c r="C25" s="259"/>
      <c r="D25" s="259"/>
      <c r="E25" s="271"/>
      <c r="F25" s="271"/>
      <c r="G25" s="271"/>
      <c r="H25" s="271"/>
      <c r="I25" s="271"/>
      <c r="J25" s="271"/>
      <c r="K25" s="271">
        <f t="shared" ref="K25" si="0">SUM(G25:J25)</f>
        <v>0</v>
      </c>
      <c r="L25" s="271"/>
    </row>
    <row r="26" spans="1:12">
      <c r="A26" s="274" t="s">
        <v>457</v>
      </c>
      <c r="B26" s="275"/>
      <c r="C26" s="275"/>
      <c r="D26" s="275"/>
      <c r="E26" s="271">
        <v>529340</v>
      </c>
      <c r="F26" s="271"/>
      <c r="G26" s="271"/>
      <c r="H26" s="271"/>
      <c r="I26" s="271"/>
      <c r="J26" s="271"/>
      <c r="K26" s="271">
        <f>SUM(E26:J26)</f>
        <v>529340</v>
      </c>
      <c r="L26" s="271"/>
    </row>
    <row r="27" spans="1:12">
      <c r="A27" s="274" t="s">
        <v>458</v>
      </c>
      <c r="B27" s="275"/>
      <c r="C27" s="275"/>
      <c r="D27" s="275"/>
      <c r="E27" s="271">
        <v>742442</v>
      </c>
      <c r="F27" s="271"/>
      <c r="G27" s="271"/>
      <c r="H27" s="271"/>
      <c r="I27" s="271">
        <v>742442</v>
      </c>
      <c r="J27" s="271"/>
      <c r="K27" s="271">
        <f>SUM(E27:J27)</f>
        <v>1484884</v>
      </c>
      <c r="L27" s="271"/>
    </row>
    <row r="28" spans="1:12">
      <c r="A28" s="274" t="s">
        <v>459</v>
      </c>
      <c r="B28" s="275"/>
      <c r="C28" s="275"/>
      <c r="D28" s="275"/>
      <c r="E28" s="271"/>
      <c r="F28" s="271"/>
      <c r="G28" s="271"/>
      <c r="H28" s="271"/>
      <c r="I28" s="271"/>
      <c r="J28" s="271"/>
      <c r="K28" s="271"/>
      <c r="L28" s="271"/>
    </row>
    <row r="29" spans="1:12">
      <c r="A29" s="312" t="s">
        <v>460</v>
      </c>
      <c r="B29" s="313"/>
      <c r="C29" s="313"/>
      <c r="D29" s="314"/>
      <c r="E29" s="271"/>
      <c r="F29" s="271"/>
      <c r="G29" s="271"/>
      <c r="H29" s="271"/>
      <c r="I29" s="271"/>
      <c r="J29" s="271"/>
      <c r="K29" s="271"/>
      <c r="L29" s="271"/>
    </row>
    <row r="30" spans="1:12">
      <c r="A30" s="295"/>
      <c r="B30" s="296"/>
      <c r="C30" s="296"/>
      <c r="D30" s="296"/>
      <c r="E30" s="271"/>
      <c r="F30" s="271"/>
      <c r="G30" s="271"/>
      <c r="H30" s="271"/>
      <c r="I30" s="271"/>
      <c r="J30" s="271"/>
      <c r="K30" s="271"/>
      <c r="L30" s="271"/>
    </row>
    <row r="31" spans="1:12" ht="15.75" thickBot="1">
      <c r="A31" s="306"/>
      <c r="B31" s="307"/>
      <c r="C31" s="307"/>
      <c r="D31" s="307"/>
      <c r="E31" s="283"/>
      <c r="F31" s="283"/>
      <c r="G31" s="283"/>
      <c r="H31" s="283"/>
      <c r="I31" s="283"/>
      <c r="J31" s="283"/>
      <c r="K31" s="271"/>
      <c r="L31" s="271"/>
    </row>
    <row r="32" spans="1:12" ht="15.75" thickBot="1">
      <c r="A32" s="286" t="s">
        <v>447</v>
      </c>
      <c r="B32" s="287"/>
      <c r="C32" s="287"/>
      <c r="D32" s="287"/>
      <c r="E32" s="310">
        <f>SUM(E25:F31)</f>
        <v>1271782</v>
      </c>
      <c r="F32" s="310"/>
      <c r="G32" s="310">
        <f>SUM(G25:H31)</f>
        <v>0</v>
      </c>
      <c r="H32" s="310"/>
      <c r="I32" s="310">
        <f>SUM(I25:J31)</f>
        <v>742442</v>
      </c>
      <c r="J32" s="310"/>
      <c r="K32" s="310">
        <f>SUM(K25:L29)</f>
        <v>2014224</v>
      </c>
      <c r="L32" s="317"/>
    </row>
    <row r="35" spans="1:12" ht="15.75">
      <c r="A35" s="223" t="s">
        <v>501</v>
      </c>
      <c r="B35" s="223"/>
      <c r="C35" s="223"/>
      <c r="D35" s="223"/>
      <c r="E35" s="223"/>
      <c r="F35" s="223"/>
      <c r="G35" s="223"/>
      <c r="H35" s="223"/>
      <c r="I35" s="223"/>
    </row>
    <row r="37" spans="1:12" ht="15.75" thickBot="1"/>
    <row r="38" spans="1:12" ht="15.75" thickBot="1">
      <c r="A38" s="299" t="s">
        <v>461</v>
      </c>
      <c r="B38" s="300"/>
      <c r="C38" s="300"/>
      <c r="D38" s="300"/>
      <c r="E38" s="300"/>
      <c r="F38" s="300"/>
      <c r="G38" s="300"/>
      <c r="H38" s="300"/>
      <c r="I38" s="300"/>
      <c r="J38" s="297" t="s">
        <v>462</v>
      </c>
      <c r="K38" s="297"/>
      <c r="L38" s="257"/>
    </row>
    <row r="39" spans="1:12">
      <c r="A39" s="301"/>
      <c r="B39" s="302"/>
      <c r="C39" s="302"/>
      <c r="D39" s="302"/>
      <c r="E39" s="302"/>
      <c r="F39" s="302"/>
      <c r="G39" s="302"/>
      <c r="H39" s="302"/>
      <c r="I39" s="302"/>
      <c r="J39" s="303"/>
      <c r="K39" s="304"/>
      <c r="L39" s="305"/>
    </row>
    <row r="40" spans="1:12" ht="15.75" thickBot="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8"/>
    </row>
    <row r="41" spans="1:12" ht="15.75" thickBot="1">
      <c r="A41" s="265" t="s">
        <v>463</v>
      </c>
      <c r="B41" s="266"/>
      <c r="C41" s="266"/>
      <c r="D41" s="266"/>
      <c r="E41" s="266"/>
      <c r="F41" s="266"/>
      <c r="G41" s="266"/>
      <c r="H41" s="266"/>
      <c r="I41" s="267"/>
      <c r="J41" s="297"/>
      <c r="K41" s="297"/>
      <c r="L41" s="257"/>
    </row>
  </sheetData>
  <mergeCells count="104">
    <mergeCell ref="A41:I41"/>
    <mergeCell ref="J41:L41"/>
    <mergeCell ref="A1:L1"/>
    <mergeCell ref="A2:L2"/>
    <mergeCell ref="A3:L3"/>
    <mergeCell ref="A4:L4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K13:L13"/>
    <mergeCell ref="A14:D14"/>
    <mergeCell ref="E14:F14"/>
    <mergeCell ref="G14:H14"/>
    <mergeCell ref="I14:J14"/>
    <mergeCell ref="K14:L14"/>
    <mergeCell ref="C5:I5"/>
    <mergeCell ref="C6:I6"/>
    <mergeCell ref="A8:D8"/>
    <mergeCell ref="A13:D13"/>
    <mergeCell ref="E13:F13"/>
    <mergeCell ref="G13:H13"/>
    <mergeCell ref="I13:J1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D161"/>
  <sheetViews>
    <sheetView zoomScaleNormal="100" workbookViewId="0">
      <selection activeCell="B9" sqref="B9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240" t="s">
        <v>361</v>
      </c>
      <c r="B1" s="240"/>
      <c r="C1" s="240"/>
    </row>
    <row r="2" spans="1:3" ht="15.75">
      <c r="A2" s="243" t="s">
        <v>411</v>
      </c>
      <c r="B2" s="243"/>
      <c r="C2" s="243"/>
    </row>
    <row r="3" spans="1:3" ht="15.75">
      <c r="A3" s="241" t="s">
        <v>517</v>
      </c>
      <c r="B3" s="241"/>
      <c r="C3" s="241"/>
    </row>
    <row r="4" spans="1:3" ht="16.5" thickBot="1">
      <c r="A4" s="91"/>
      <c r="B4" s="91"/>
      <c r="C4" s="91"/>
    </row>
    <row r="5" spans="1:3" ht="15.75">
      <c r="A5" s="9" t="s">
        <v>0</v>
      </c>
      <c r="B5" s="10" t="s">
        <v>1</v>
      </c>
      <c r="C5" s="11"/>
    </row>
    <row r="6" spans="1:3" ht="32.25" thickBot="1">
      <c r="A6" s="94" t="s">
        <v>2</v>
      </c>
      <c r="B6" s="92" t="s">
        <v>269</v>
      </c>
      <c r="C6" s="13"/>
    </row>
    <row r="7" spans="1:3" ht="16.5" thickBot="1">
      <c r="A7" s="136"/>
      <c r="B7" s="14"/>
      <c r="C7" s="88" t="s">
        <v>400</v>
      </c>
    </row>
    <row r="8" spans="1:3" ht="16.5" thickBot="1">
      <c r="A8" s="15" t="s">
        <v>4</v>
      </c>
      <c r="B8" s="16" t="s">
        <v>5</v>
      </c>
      <c r="C8" s="93" t="s">
        <v>6</v>
      </c>
    </row>
    <row r="9" spans="1:3" ht="16.5" thickBot="1">
      <c r="A9" s="17" t="s">
        <v>7</v>
      </c>
      <c r="B9" s="18" t="s">
        <v>8</v>
      </c>
      <c r="C9" s="19" t="s">
        <v>9</v>
      </c>
    </row>
    <row r="10" spans="1:3" ht="16.5" thickBot="1">
      <c r="A10" s="20"/>
      <c r="B10" s="21" t="s">
        <v>10</v>
      </c>
      <c r="C10" s="22"/>
    </row>
    <row r="11" spans="1:3" ht="16.5" thickBot="1">
      <c r="A11" s="23" t="s">
        <v>11</v>
      </c>
      <c r="B11" s="24" t="s">
        <v>12</v>
      </c>
      <c r="C11" s="25">
        <f>C12+C13+C14+C15+C16+C17</f>
        <v>39253228</v>
      </c>
    </row>
    <row r="12" spans="1:3" ht="15.75">
      <c r="A12" s="26" t="s">
        <v>13</v>
      </c>
      <c r="B12" s="27" t="s">
        <v>14</v>
      </c>
      <c r="C12" s="28">
        <v>10560930</v>
      </c>
    </row>
    <row r="13" spans="1:3" ht="17.25" customHeight="1">
      <c r="A13" s="29" t="s">
        <v>15</v>
      </c>
      <c r="B13" s="30" t="s">
        <v>16</v>
      </c>
      <c r="C13" s="31"/>
    </row>
    <row r="14" spans="1:3" ht="15.75">
      <c r="A14" s="29" t="s">
        <v>17</v>
      </c>
      <c r="B14" s="30" t="s">
        <v>18</v>
      </c>
      <c r="C14" s="31">
        <v>26892298</v>
      </c>
    </row>
    <row r="15" spans="1:3" ht="15.75">
      <c r="A15" s="29" t="s">
        <v>19</v>
      </c>
      <c r="B15" s="30" t="s">
        <v>20</v>
      </c>
      <c r="C15" s="31">
        <v>1800000</v>
      </c>
    </row>
    <row r="16" spans="1:3" ht="15.75">
      <c r="A16" s="29" t="s">
        <v>21</v>
      </c>
      <c r="B16" s="30" t="s">
        <v>22</v>
      </c>
      <c r="C16" s="31"/>
    </row>
    <row r="17" spans="1:3" ht="16.5" thickBot="1">
      <c r="A17" s="32" t="s">
        <v>23</v>
      </c>
      <c r="B17" s="33" t="s">
        <v>24</v>
      </c>
      <c r="C17" s="31"/>
    </row>
    <row r="18" spans="1:3" ht="32.25" thickBot="1">
      <c r="A18" s="23" t="s">
        <v>25</v>
      </c>
      <c r="B18" s="34" t="s">
        <v>26</v>
      </c>
      <c r="C18" s="25">
        <f>C19+C20+C21+C22+C23</f>
        <v>95710373</v>
      </c>
    </row>
    <row r="19" spans="1:3" ht="15.75">
      <c r="A19" s="26" t="s">
        <v>27</v>
      </c>
      <c r="B19" s="27" t="s">
        <v>28</v>
      </c>
      <c r="C19" s="28"/>
    </row>
    <row r="20" spans="1:3" ht="18" customHeight="1">
      <c r="A20" s="29" t="s">
        <v>29</v>
      </c>
      <c r="B20" s="30" t="s">
        <v>30</v>
      </c>
      <c r="C20" s="31"/>
    </row>
    <row r="21" spans="1:3" ht="15.75">
      <c r="A21" s="29" t="s">
        <v>31</v>
      </c>
      <c r="B21" s="30" t="s">
        <v>32</v>
      </c>
      <c r="C21" s="31"/>
    </row>
    <row r="22" spans="1:3" ht="15.75">
      <c r="A22" s="29" t="s">
        <v>33</v>
      </c>
      <c r="B22" s="30" t="s">
        <v>34</v>
      </c>
      <c r="C22" s="31"/>
    </row>
    <row r="23" spans="1:3" ht="15.75">
      <c r="A23" s="29" t="s">
        <v>35</v>
      </c>
      <c r="B23" s="30" t="s">
        <v>36</v>
      </c>
      <c r="C23" s="31">
        <v>95710373</v>
      </c>
    </row>
    <row r="24" spans="1:3" ht="16.5" thickBot="1">
      <c r="A24" s="32" t="s">
        <v>37</v>
      </c>
      <c r="B24" s="33" t="s">
        <v>38</v>
      </c>
      <c r="C24" s="35">
        <v>83083423</v>
      </c>
    </row>
    <row r="25" spans="1:3" ht="32.25" thickBot="1">
      <c r="A25" s="23" t="s">
        <v>39</v>
      </c>
      <c r="B25" s="24" t="s">
        <v>40</v>
      </c>
      <c r="C25" s="25">
        <f>C26+C27+C28+C29+C30</f>
        <v>19362249</v>
      </c>
    </row>
    <row r="26" spans="1:3" ht="15.75">
      <c r="A26" s="26" t="s">
        <v>41</v>
      </c>
      <c r="B26" s="27" t="s">
        <v>42</v>
      </c>
      <c r="C26" s="28"/>
    </row>
    <row r="27" spans="1:3" ht="15.75">
      <c r="A27" s="29" t="s">
        <v>43</v>
      </c>
      <c r="B27" s="30" t="s">
        <v>44</v>
      </c>
      <c r="C27" s="31"/>
    </row>
    <row r="28" spans="1:3" ht="31.5">
      <c r="A28" s="29" t="s">
        <v>45</v>
      </c>
      <c r="B28" s="30" t="s">
        <v>46</v>
      </c>
      <c r="C28" s="31"/>
    </row>
    <row r="29" spans="1:3" ht="31.5">
      <c r="A29" s="29" t="s">
        <v>47</v>
      </c>
      <c r="B29" s="30" t="s">
        <v>48</v>
      </c>
      <c r="C29" s="31"/>
    </row>
    <row r="30" spans="1:3" ht="15.75">
      <c r="A30" s="29" t="s">
        <v>49</v>
      </c>
      <c r="B30" s="30" t="s">
        <v>50</v>
      </c>
      <c r="C30" s="31">
        <f>SUM('2'!C30)</f>
        <v>19362249</v>
      </c>
    </row>
    <row r="31" spans="1:3" ht="16.5" thickBot="1">
      <c r="A31" s="32" t="s">
        <v>51</v>
      </c>
      <c r="B31" s="33" t="s">
        <v>52</v>
      </c>
      <c r="C31" s="35">
        <f>SUM('2'!C31)</f>
        <v>19362249</v>
      </c>
    </row>
    <row r="32" spans="1:3" ht="16.5" thickBot="1">
      <c r="A32" s="23" t="s">
        <v>53</v>
      </c>
      <c r="B32" s="24" t="s">
        <v>54</v>
      </c>
      <c r="C32" s="25">
        <f>C33+C37+C38+C39</f>
        <v>200836788</v>
      </c>
    </row>
    <row r="33" spans="1:3" ht="15.75">
      <c r="A33" s="26" t="s">
        <v>55</v>
      </c>
      <c r="B33" s="27" t="s">
        <v>56</v>
      </c>
      <c r="C33" s="36">
        <f>+C34+C35+C36</f>
        <v>199208747</v>
      </c>
    </row>
    <row r="34" spans="1:3" ht="15.75">
      <c r="A34" s="29" t="s">
        <v>57</v>
      </c>
      <c r="B34" s="30" t="s">
        <v>58</v>
      </c>
      <c r="C34" s="31">
        <f>SUM('2'!C34)</f>
        <v>1216675</v>
      </c>
    </row>
    <row r="35" spans="1:3" ht="15.75">
      <c r="A35" s="29" t="s">
        <v>59</v>
      </c>
      <c r="B35" s="30" t="s">
        <v>60</v>
      </c>
      <c r="C35" s="31"/>
    </row>
    <row r="36" spans="1:3" ht="15.75">
      <c r="A36" s="29" t="s">
        <v>61</v>
      </c>
      <c r="B36" s="37" t="s">
        <v>62</v>
      </c>
      <c r="C36" s="31">
        <f>SUM('2'!C36)-'3-b'!C36</f>
        <v>197992072</v>
      </c>
    </row>
    <row r="37" spans="1:3" ht="15.75">
      <c r="A37" s="29" t="s">
        <v>63</v>
      </c>
      <c r="B37" s="30" t="s">
        <v>64</v>
      </c>
      <c r="C37" s="31">
        <f>SUM('2'!C37)</f>
        <v>1263794</v>
      </c>
    </row>
    <row r="38" spans="1:3" ht="15.75">
      <c r="A38" s="29" t="s">
        <v>65</v>
      </c>
      <c r="B38" s="30" t="s">
        <v>66</v>
      </c>
      <c r="C38" s="31">
        <v>0</v>
      </c>
    </row>
    <row r="39" spans="1:3" ht="16.5" thickBot="1">
      <c r="A39" s="32" t="s">
        <v>67</v>
      </c>
      <c r="B39" s="33" t="s">
        <v>68</v>
      </c>
      <c r="C39" s="35">
        <f>SUM('2'!C39)</f>
        <v>364247</v>
      </c>
    </row>
    <row r="40" spans="1:3" ht="16.5" thickBot="1">
      <c r="A40" s="23" t="s">
        <v>69</v>
      </c>
      <c r="B40" s="24" t="s">
        <v>70</v>
      </c>
      <c r="C40" s="25">
        <f>SUM(C41:C51)</f>
        <v>2703210</v>
      </c>
    </row>
    <row r="41" spans="1:3" ht="15.75">
      <c r="A41" s="26" t="s">
        <v>71</v>
      </c>
      <c r="B41" s="27" t="s">
        <v>72</v>
      </c>
      <c r="C41" s="28"/>
    </row>
    <row r="42" spans="1:3" ht="15.75">
      <c r="A42" s="29" t="s">
        <v>73</v>
      </c>
      <c r="B42" s="30" t="s">
        <v>74</v>
      </c>
      <c r="C42" s="31">
        <v>1624000</v>
      </c>
    </row>
    <row r="43" spans="1:3" ht="15.75">
      <c r="A43" s="29" t="s">
        <v>75</v>
      </c>
      <c r="B43" s="30" t="s">
        <v>76</v>
      </c>
      <c r="C43" s="31"/>
    </row>
    <row r="44" spans="1:3" ht="15.75">
      <c r="A44" s="29" t="s">
        <v>77</v>
      </c>
      <c r="B44" s="30" t="s">
        <v>78</v>
      </c>
      <c r="C44" s="31"/>
    </row>
    <row r="45" spans="1:3" ht="15.75">
      <c r="A45" s="29" t="s">
        <v>79</v>
      </c>
      <c r="B45" s="30" t="s">
        <v>80</v>
      </c>
      <c r="C45" s="31">
        <v>1075210</v>
      </c>
    </row>
    <row r="46" spans="1:3" ht="15.75">
      <c r="A46" s="29" t="s">
        <v>81</v>
      </c>
      <c r="B46" s="30" t="s">
        <v>82</v>
      </c>
      <c r="C46" s="31"/>
    </row>
    <row r="47" spans="1:3" ht="15.75">
      <c r="A47" s="29" t="s">
        <v>83</v>
      </c>
      <c r="B47" s="30" t="s">
        <v>84</v>
      </c>
      <c r="C47" s="31"/>
    </row>
    <row r="48" spans="1:3" ht="15.75">
      <c r="A48" s="29" t="s">
        <v>85</v>
      </c>
      <c r="B48" s="30" t="s">
        <v>86</v>
      </c>
      <c r="C48" s="31">
        <v>4000</v>
      </c>
    </row>
    <row r="49" spans="1:3" ht="15.75">
      <c r="A49" s="29" t="s">
        <v>87</v>
      </c>
      <c r="B49" s="30" t="s">
        <v>88</v>
      </c>
      <c r="C49" s="31"/>
    </row>
    <row r="50" spans="1:3" ht="15.75">
      <c r="A50" s="32" t="s">
        <v>89</v>
      </c>
      <c r="B50" s="33" t="s">
        <v>90</v>
      </c>
      <c r="C50" s="35"/>
    </row>
    <row r="51" spans="1:3" ht="16.5" thickBot="1">
      <c r="A51" s="32" t="s">
        <v>91</v>
      </c>
      <c r="B51" s="33" t="s">
        <v>92</v>
      </c>
      <c r="C51" s="35"/>
    </row>
    <row r="52" spans="1:3" ht="16.5" thickBot="1">
      <c r="A52" s="23" t="s">
        <v>93</v>
      </c>
      <c r="B52" s="24" t="s">
        <v>94</v>
      </c>
      <c r="C52" s="25">
        <f>SUM(C53:C57)</f>
        <v>0</v>
      </c>
    </row>
    <row r="53" spans="1:3" ht="15.75">
      <c r="A53" s="26" t="s">
        <v>95</v>
      </c>
      <c r="B53" s="27" t="s">
        <v>96</v>
      </c>
      <c r="C53" s="28"/>
    </row>
    <row r="54" spans="1:3" ht="15.75">
      <c r="A54" s="29" t="s">
        <v>97</v>
      </c>
      <c r="B54" s="30" t="s">
        <v>98</v>
      </c>
      <c r="C54" s="31"/>
    </row>
    <row r="55" spans="1:3" ht="15.75">
      <c r="A55" s="29" t="s">
        <v>99</v>
      </c>
      <c r="B55" s="30" t="s">
        <v>100</v>
      </c>
      <c r="C55" s="31"/>
    </row>
    <row r="56" spans="1:3" ht="15.75">
      <c r="A56" s="29" t="s">
        <v>101</v>
      </c>
      <c r="B56" s="30" t="s">
        <v>102</v>
      </c>
      <c r="C56" s="31"/>
    </row>
    <row r="57" spans="1:3" ht="16.5" thickBot="1">
      <c r="A57" s="32" t="s">
        <v>103</v>
      </c>
      <c r="B57" s="33" t="s">
        <v>104</v>
      </c>
      <c r="C57" s="35"/>
    </row>
    <row r="58" spans="1:3" ht="16.5" thickBot="1">
      <c r="A58" s="23" t="s">
        <v>105</v>
      </c>
      <c r="B58" s="24" t="s">
        <v>106</v>
      </c>
      <c r="C58" s="25">
        <f>SUM(C59:C61)</f>
        <v>0</v>
      </c>
    </row>
    <row r="59" spans="1:3" ht="31.5">
      <c r="A59" s="26" t="s">
        <v>107</v>
      </c>
      <c r="B59" s="27" t="s">
        <v>108</v>
      </c>
      <c r="C59" s="28"/>
    </row>
    <row r="60" spans="1:3" ht="31.5">
      <c r="A60" s="29" t="s">
        <v>109</v>
      </c>
      <c r="B60" s="30" t="s">
        <v>110</v>
      </c>
      <c r="C60" s="31"/>
    </row>
    <row r="61" spans="1:3" ht="15.75">
      <c r="A61" s="29" t="s">
        <v>111</v>
      </c>
      <c r="B61" s="30" t="s">
        <v>112</v>
      </c>
      <c r="C61" s="31"/>
    </row>
    <row r="62" spans="1:3" ht="16.5" thickBot="1">
      <c r="A62" s="32" t="s">
        <v>113</v>
      </c>
      <c r="B62" s="33" t="s">
        <v>114</v>
      </c>
      <c r="C62" s="35"/>
    </row>
    <row r="63" spans="1:3" ht="16.5" thickBot="1">
      <c r="A63" s="23" t="s">
        <v>115</v>
      </c>
      <c r="B63" s="34" t="s">
        <v>116</v>
      </c>
      <c r="C63" s="25">
        <f>SUM(C64:C66)</f>
        <v>2241600</v>
      </c>
    </row>
    <row r="64" spans="1:3" ht="31.5">
      <c r="A64" s="26" t="s">
        <v>117</v>
      </c>
      <c r="B64" s="27" t="s">
        <v>118</v>
      </c>
      <c r="C64" s="31"/>
    </row>
    <row r="65" spans="1:4" ht="31.5">
      <c r="A65" s="29" t="s">
        <v>119</v>
      </c>
      <c r="B65" s="30" t="s">
        <v>120</v>
      </c>
      <c r="C65" s="31">
        <v>41600</v>
      </c>
    </row>
    <row r="66" spans="1:4" ht="15.75">
      <c r="A66" s="29" t="s">
        <v>121</v>
      </c>
      <c r="B66" s="30" t="s">
        <v>122</v>
      </c>
      <c r="C66" s="188">
        <v>2200000</v>
      </c>
      <c r="D66" s="228"/>
    </row>
    <row r="67" spans="1:4" ht="16.5" thickBot="1">
      <c r="A67" s="32" t="s">
        <v>123</v>
      </c>
      <c r="B67" s="33" t="s">
        <v>124</v>
      </c>
      <c r="C67" s="31"/>
    </row>
    <row r="68" spans="1:4" ht="16.5" thickBot="1">
      <c r="A68" s="23" t="s">
        <v>125</v>
      </c>
      <c r="B68" s="24" t="s">
        <v>126</v>
      </c>
      <c r="C68" s="25">
        <f>C11+C18+C25+C32+C40+C52+C58+C63</f>
        <v>360107448</v>
      </c>
    </row>
    <row r="69" spans="1:4" ht="16.5" thickBot="1">
      <c r="A69" s="38" t="s">
        <v>127</v>
      </c>
      <c r="B69" s="34" t="s">
        <v>128</v>
      </c>
      <c r="C69" s="25">
        <f>SUM(C70:C72)</f>
        <v>0</v>
      </c>
    </row>
    <row r="70" spans="1:4" ht="15.75">
      <c r="A70" s="26" t="s">
        <v>129</v>
      </c>
      <c r="B70" s="27" t="s">
        <v>130</v>
      </c>
      <c r="C70" s="31"/>
    </row>
    <row r="71" spans="1:4" ht="15.75">
      <c r="A71" s="29" t="s">
        <v>131</v>
      </c>
      <c r="B71" s="30" t="s">
        <v>132</v>
      </c>
      <c r="C71" s="31"/>
    </row>
    <row r="72" spans="1:4" ht="16.5" thickBot="1">
      <c r="A72" s="32" t="s">
        <v>133</v>
      </c>
      <c r="B72" s="39" t="s">
        <v>355</v>
      </c>
      <c r="C72" s="31"/>
    </row>
    <row r="73" spans="1:4" ht="16.5" thickBot="1">
      <c r="A73" s="38" t="s">
        <v>135</v>
      </c>
      <c r="B73" s="34" t="s">
        <v>136</v>
      </c>
      <c r="C73" s="25">
        <f>SUM(C74:C77)</f>
        <v>0</v>
      </c>
    </row>
    <row r="74" spans="1:4" ht="15.75">
      <c r="A74" s="26" t="s">
        <v>137</v>
      </c>
      <c r="B74" s="27" t="s">
        <v>138</v>
      </c>
      <c r="C74" s="31"/>
    </row>
    <row r="75" spans="1:4" ht="15.75">
      <c r="A75" s="29" t="s">
        <v>139</v>
      </c>
      <c r="B75" s="30" t="s">
        <v>140</v>
      </c>
      <c r="C75" s="31"/>
    </row>
    <row r="76" spans="1:4" ht="17.25" customHeight="1">
      <c r="A76" s="29" t="s">
        <v>141</v>
      </c>
      <c r="B76" s="30" t="s">
        <v>142</v>
      </c>
      <c r="C76" s="31"/>
    </row>
    <row r="77" spans="1:4" ht="16.5" thickBot="1">
      <c r="A77" s="32" t="s">
        <v>143</v>
      </c>
      <c r="B77" s="33" t="s">
        <v>144</v>
      </c>
      <c r="C77" s="31"/>
    </row>
    <row r="78" spans="1:4" ht="16.5" thickBot="1">
      <c r="A78" s="38" t="s">
        <v>145</v>
      </c>
      <c r="B78" s="34" t="s">
        <v>146</v>
      </c>
      <c r="C78" s="25">
        <f>SUM(C79:C80)</f>
        <v>253559390</v>
      </c>
    </row>
    <row r="79" spans="1:4" ht="15.75">
      <c r="A79" s="26" t="s">
        <v>147</v>
      </c>
      <c r="B79" s="27" t="s">
        <v>148</v>
      </c>
      <c r="C79" s="31">
        <f>SUM('2'!C79)</f>
        <v>253559390</v>
      </c>
    </row>
    <row r="80" spans="1:4" ht="16.5" thickBot="1">
      <c r="A80" s="32" t="s">
        <v>149</v>
      </c>
      <c r="B80" s="33" t="s">
        <v>150</v>
      </c>
      <c r="C80" s="31"/>
    </row>
    <row r="81" spans="1:3" ht="16.5" thickBot="1">
      <c r="A81" s="38" t="s">
        <v>151</v>
      </c>
      <c r="B81" s="34" t="s">
        <v>152</v>
      </c>
      <c r="C81" s="25">
        <f>SUM(C82:C84)</f>
        <v>0</v>
      </c>
    </row>
    <row r="82" spans="1:3" ht="15.75">
      <c r="A82" s="26" t="s">
        <v>153</v>
      </c>
      <c r="B82" s="27" t="s">
        <v>154</v>
      </c>
      <c r="C82" s="31"/>
    </row>
    <row r="83" spans="1:3" ht="15.75">
      <c r="A83" s="29" t="s">
        <v>155</v>
      </c>
      <c r="B83" s="30" t="s">
        <v>156</v>
      </c>
      <c r="C83" s="31"/>
    </row>
    <row r="84" spans="1:3" ht="16.5" thickBot="1">
      <c r="A84" s="32" t="s">
        <v>157</v>
      </c>
      <c r="B84" s="33" t="s">
        <v>158</v>
      </c>
      <c r="C84" s="31"/>
    </row>
    <row r="85" spans="1:3" ht="16.5" thickBot="1">
      <c r="A85" s="38" t="s">
        <v>159</v>
      </c>
      <c r="B85" s="34" t="s">
        <v>160</v>
      </c>
      <c r="C85" s="25">
        <f>SUM(C86:C89)</f>
        <v>0</v>
      </c>
    </row>
    <row r="86" spans="1:3" ht="15.75">
      <c r="A86" s="40" t="s">
        <v>161</v>
      </c>
      <c r="B86" s="27" t="s">
        <v>162</v>
      </c>
      <c r="C86" s="31"/>
    </row>
    <row r="87" spans="1:3" ht="17.25" customHeight="1">
      <c r="A87" s="41" t="s">
        <v>163</v>
      </c>
      <c r="B87" s="30" t="s">
        <v>164</v>
      </c>
      <c r="C87" s="31"/>
    </row>
    <row r="88" spans="1:3" ht="15.75">
      <c r="A88" s="41" t="s">
        <v>165</v>
      </c>
      <c r="B88" s="30" t="s">
        <v>166</v>
      </c>
      <c r="C88" s="31"/>
    </row>
    <row r="89" spans="1:3" ht="16.5" thickBot="1">
      <c r="A89" s="42" t="s">
        <v>167</v>
      </c>
      <c r="B89" s="33" t="s">
        <v>168</v>
      </c>
      <c r="C89" s="31"/>
    </row>
    <row r="90" spans="1:3" ht="16.5" thickBot="1">
      <c r="A90" s="38" t="s">
        <v>169</v>
      </c>
      <c r="B90" s="34" t="s">
        <v>170</v>
      </c>
      <c r="C90" s="43"/>
    </row>
    <row r="91" spans="1:3" ht="16.5" thickBot="1">
      <c r="A91" s="38" t="s">
        <v>171</v>
      </c>
      <c r="B91" s="34" t="s">
        <v>172</v>
      </c>
      <c r="C91" s="43"/>
    </row>
    <row r="92" spans="1:3" ht="16.5" thickBot="1">
      <c r="A92" s="38" t="s">
        <v>173</v>
      </c>
      <c r="B92" s="44" t="s">
        <v>174</v>
      </c>
      <c r="C92" s="25">
        <f>C69+C73+C78+C81+C85+C91+C90</f>
        <v>253559390</v>
      </c>
    </row>
    <row r="93" spans="1:3" ht="16.5" thickBot="1">
      <c r="A93" s="45" t="s">
        <v>175</v>
      </c>
      <c r="B93" s="46" t="s">
        <v>176</v>
      </c>
      <c r="C93" s="25">
        <f>C68+C92</f>
        <v>613666838</v>
      </c>
    </row>
    <row r="94" spans="1:3" ht="16.5" thickBot="1">
      <c r="A94" s="47"/>
      <c r="B94" s="48"/>
      <c r="C94" s="49"/>
    </row>
    <row r="95" spans="1:3" ht="16.5" thickBot="1">
      <c r="A95" s="15"/>
      <c r="B95" s="50" t="s">
        <v>177</v>
      </c>
      <c r="C95" s="51"/>
    </row>
    <row r="96" spans="1:3" ht="16.5" thickBot="1">
      <c r="A96" s="52" t="s">
        <v>11</v>
      </c>
      <c r="B96" s="53" t="s">
        <v>334</v>
      </c>
      <c r="C96" s="54">
        <f>C97+C98+C99+C100+C101+C114</f>
        <v>348238447</v>
      </c>
    </row>
    <row r="97" spans="1:3" ht="15.75">
      <c r="A97" s="55" t="s">
        <v>13</v>
      </c>
      <c r="B97" s="56" t="s">
        <v>178</v>
      </c>
      <c r="C97" s="57">
        <f>SUM('2'!C97)</f>
        <v>72348036</v>
      </c>
    </row>
    <row r="98" spans="1:3" ht="21" customHeight="1">
      <c r="A98" s="29" t="s">
        <v>15</v>
      </c>
      <c r="B98" s="58" t="s">
        <v>179</v>
      </c>
      <c r="C98" s="31">
        <f>SUM('2'!C98)</f>
        <v>13624097</v>
      </c>
    </row>
    <row r="99" spans="1:3" ht="15.75">
      <c r="A99" s="29" t="s">
        <v>17</v>
      </c>
      <c r="B99" s="58" t="s">
        <v>180</v>
      </c>
      <c r="C99" s="35">
        <f>SUM('2'!C99)</f>
        <v>190897237</v>
      </c>
    </row>
    <row r="100" spans="1:3" ht="15.75">
      <c r="A100" s="29" t="s">
        <v>19</v>
      </c>
      <c r="B100" s="59" t="s">
        <v>181</v>
      </c>
      <c r="C100" s="35">
        <f>SUM('2'!C100)</f>
        <v>7100000</v>
      </c>
    </row>
    <row r="101" spans="1:3" ht="15.75">
      <c r="A101" s="29" t="s">
        <v>182</v>
      </c>
      <c r="B101" s="60" t="s">
        <v>183</v>
      </c>
      <c r="C101" s="35">
        <f>SUM(C102:C113)</f>
        <v>6042032</v>
      </c>
    </row>
    <row r="102" spans="1:3" ht="15.75">
      <c r="A102" s="29" t="s">
        <v>23</v>
      </c>
      <c r="B102" s="58" t="s">
        <v>184</v>
      </c>
      <c r="C102" s="35"/>
    </row>
    <row r="103" spans="1:3" ht="15.75">
      <c r="A103" s="29" t="s">
        <v>185</v>
      </c>
      <c r="B103" s="61" t="s">
        <v>186</v>
      </c>
      <c r="C103" s="35"/>
    </row>
    <row r="104" spans="1:3" ht="15.75">
      <c r="A104" s="29" t="s">
        <v>187</v>
      </c>
      <c r="B104" s="61" t="s">
        <v>188</v>
      </c>
      <c r="C104" s="35">
        <f>SUM('2'!C104)</f>
        <v>541305</v>
      </c>
    </row>
    <row r="105" spans="1:3" ht="15.75">
      <c r="A105" s="29" t="s">
        <v>189</v>
      </c>
      <c r="B105" s="61" t="s">
        <v>190</v>
      </c>
      <c r="C105" s="35"/>
    </row>
    <row r="106" spans="1:3" ht="31.5">
      <c r="A106" s="29" t="s">
        <v>191</v>
      </c>
      <c r="B106" s="62" t="s">
        <v>192</v>
      </c>
      <c r="C106" s="35"/>
    </row>
    <row r="107" spans="1:3" ht="31.5">
      <c r="A107" s="29" t="s">
        <v>193</v>
      </c>
      <c r="B107" s="62" t="s">
        <v>194</v>
      </c>
      <c r="C107" s="35"/>
    </row>
    <row r="108" spans="1:3" ht="15.75">
      <c r="A108" s="29" t="s">
        <v>195</v>
      </c>
      <c r="B108" s="61" t="s">
        <v>196</v>
      </c>
      <c r="C108" s="35">
        <f>SUM('2'!C108)-'3-b'!C108</f>
        <v>5500727</v>
      </c>
    </row>
    <row r="109" spans="1:3" ht="15.75">
      <c r="A109" s="29" t="s">
        <v>197</v>
      </c>
      <c r="B109" s="61" t="s">
        <v>198</v>
      </c>
      <c r="C109" s="35"/>
    </row>
    <row r="110" spans="1:3" ht="31.5">
      <c r="A110" s="29" t="s">
        <v>199</v>
      </c>
      <c r="B110" s="62" t="s">
        <v>200</v>
      </c>
      <c r="C110" s="35"/>
    </row>
    <row r="111" spans="1:3" ht="15.75">
      <c r="A111" s="63" t="s">
        <v>201</v>
      </c>
      <c r="B111" s="64" t="s">
        <v>202</v>
      </c>
      <c r="C111" s="35"/>
    </row>
    <row r="112" spans="1:3" ht="15.75">
      <c r="A112" s="29" t="s">
        <v>203</v>
      </c>
      <c r="B112" s="64" t="s">
        <v>204</v>
      </c>
      <c r="C112" s="35"/>
    </row>
    <row r="113" spans="1:3" ht="31.5">
      <c r="A113" s="29" t="s">
        <v>205</v>
      </c>
      <c r="B113" s="62" t="s">
        <v>206</v>
      </c>
      <c r="C113" s="31"/>
    </row>
    <row r="114" spans="1:3" ht="15.75">
      <c r="A114" s="29" t="s">
        <v>207</v>
      </c>
      <c r="B114" s="59" t="s">
        <v>208</v>
      </c>
      <c r="C114" s="31">
        <f>SUM('2'!C114)</f>
        <v>58227045</v>
      </c>
    </row>
    <row r="115" spans="1:3" ht="15.75">
      <c r="A115" s="32" t="s">
        <v>209</v>
      </c>
      <c r="B115" s="58" t="s">
        <v>210</v>
      </c>
      <c r="C115" s="35"/>
    </row>
    <row r="116" spans="1:3" ht="16.5" thickBot="1">
      <c r="A116" s="65" t="s">
        <v>211</v>
      </c>
      <c r="B116" s="66" t="s">
        <v>212</v>
      </c>
      <c r="C116" s="67"/>
    </row>
    <row r="117" spans="1:3" ht="16.5" thickBot="1">
      <c r="A117" s="23" t="s">
        <v>25</v>
      </c>
      <c r="B117" s="68" t="s">
        <v>335</v>
      </c>
      <c r="C117" s="25">
        <f>C118+C120+C122</f>
        <v>170510282</v>
      </c>
    </row>
    <row r="118" spans="1:3" ht="15.75">
      <c r="A118" s="26" t="s">
        <v>27</v>
      </c>
      <c r="B118" s="58" t="s">
        <v>213</v>
      </c>
      <c r="C118" s="28">
        <f>SUM('2'!C118)</f>
        <v>61621111</v>
      </c>
    </row>
    <row r="119" spans="1:3" ht="15.75">
      <c r="A119" s="26" t="s">
        <v>29</v>
      </c>
      <c r="B119" s="69" t="s">
        <v>214</v>
      </c>
      <c r="C119" s="28">
        <f>SUM('2'!C119)</f>
        <v>19362249</v>
      </c>
    </row>
    <row r="120" spans="1:3" ht="15.75">
      <c r="A120" s="26" t="s">
        <v>31</v>
      </c>
      <c r="B120" s="69" t="s">
        <v>215</v>
      </c>
      <c r="C120" s="31">
        <f>SUM('2'!C120)</f>
        <v>107527923</v>
      </c>
    </row>
    <row r="121" spans="1:3" ht="15.75">
      <c r="A121" s="26" t="s">
        <v>33</v>
      </c>
      <c r="B121" s="69" t="s">
        <v>216</v>
      </c>
      <c r="C121" s="70">
        <f>SUM('2'!C121)</f>
        <v>0</v>
      </c>
    </row>
    <row r="122" spans="1:3" ht="15.75">
      <c r="A122" s="26" t="s">
        <v>35</v>
      </c>
      <c r="B122" s="71" t="s">
        <v>217</v>
      </c>
      <c r="C122" s="70">
        <f>SUM('2'!C122)</f>
        <v>1361248</v>
      </c>
    </row>
    <row r="123" spans="1:3" ht="31.5">
      <c r="A123" s="26" t="s">
        <v>37</v>
      </c>
      <c r="B123" s="72" t="s">
        <v>218</v>
      </c>
      <c r="C123" s="70"/>
    </row>
    <row r="124" spans="1:3" ht="31.5">
      <c r="A124" s="26" t="s">
        <v>219</v>
      </c>
      <c r="B124" s="73" t="s">
        <v>220</v>
      </c>
      <c r="C124" s="70"/>
    </row>
    <row r="125" spans="1:3" ht="31.5">
      <c r="A125" s="26" t="s">
        <v>221</v>
      </c>
      <c r="B125" s="62" t="s">
        <v>194</v>
      </c>
      <c r="C125" s="70"/>
    </row>
    <row r="126" spans="1:3" ht="22.5" customHeight="1">
      <c r="A126" s="26" t="s">
        <v>222</v>
      </c>
      <c r="B126" s="62" t="s">
        <v>223</v>
      </c>
      <c r="C126" s="70">
        <v>1361248</v>
      </c>
    </row>
    <row r="127" spans="1:3" ht="15.75">
      <c r="A127" s="26" t="s">
        <v>224</v>
      </c>
      <c r="B127" s="62" t="s">
        <v>225</v>
      </c>
      <c r="C127" s="70"/>
    </row>
    <row r="128" spans="1:3" ht="31.5">
      <c r="A128" s="26" t="s">
        <v>226</v>
      </c>
      <c r="B128" s="62" t="s">
        <v>200</v>
      </c>
      <c r="C128" s="70"/>
    </row>
    <row r="129" spans="1:3" ht="15.75">
      <c r="A129" s="26" t="s">
        <v>227</v>
      </c>
      <c r="B129" s="62" t="s">
        <v>228</v>
      </c>
      <c r="C129" s="70"/>
    </row>
    <row r="130" spans="1:3" ht="32.25" thickBot="1">
      <c r="A130" s="63" t="s">
        <v>229</v>
      </c>
      <c r="B130" s="62" t="s">
        <v>230</v>
      </c>
      <c r="C130" s="74"/>
    </row>
    <row r="131" spans="1:3" ht="16.5" thickBot="1">
      <c r="A131" s="23" t="s">
        <v>39</v>
      </c>
      <c r="B131" s="24" t="s">
        <v>231</v>
      </c>
      <c r="C131" s="25">
        <f>C96+C117</f>
        <v>518748729</v>
      </c>
    </row>
    <row r="132" spans="1:3" ht="32.25" thickBot="1">
      <c r="A132" s="23" t="s">
        <v>232</v>
      </c>
      <c r="B132" s="24" t="s">
        <v>233</v>
      </c>
      <c r="C132" s="25">
        <f>C133+C134+C135</f>
        <v>0</v>
      </c>
    </row>
    <row r="133" spans="1:3" ht="15.75">
      <c r="A133" s="26" t="s">
        <v>55</v>
      </c>
      <c r="B133" s="75" t="s">
        <v>234</v>
      </c>
      <c r="C133" s="70"/>
    </row>
    <row r="134" spans="1:3" ht="15.75">
      <c r="A134" s="26" t="s">
        <v>63</v>
      </c>
      <c r="B134" s="75" t="s">
        <v>235</v>
      </c>
      <c r="C134" s="70"/>
    </row>
    <row r="135" spans="1:3" ht="16.5" thickBot="1">
      <c r="A135" s="63" t="s">
        <v>65</v>
      </c>
      <c r="B135" s="76" t="s">
        <v>236</v>
      </c>
      <c r="C135" s="70"/>
    </row>
    <row r="136" spans="1:3" ht="16.5" thickBot="1">
      <c r="A136" s="23" t="s">
        <v>69</v>
      </c>
      <c r="B136" s="24" t="s">
        <v>237</v>
      </c>
      <c r="C136" s="25">
        <f>C137+C138+C139+C140+C141+C142</f>
        <v>0</v>
      </c>
    </row>
    <row r="137" spans="1:3" ht="15.75">
      <c r="A137" s="26" t="s">
        <v>71</v>
      </c>
      <c r="B137" s="75" t="s">
        <v>238</v>
      </c>
      <c r="C137" s="70"/>
    </row>
    <row r="138" spans="1:3" ht="15.75">
      <c r="A138" s="26" t="s">
        <v>73</v>
      </c>
      <c r="B138" s="75" t="s">
        <v>239</v>
      </c>
      <c r="C138" s="70"/>
    </row>
    <row r="139" spans="1:3" ht="15.75">
      <c r="A139" s="26" t="s">
        <v>75</v>
      </c>
      <c r="B139" s="75" t="s">
        <v>240</v>
      </c>
      <c r="C139" s="70"/>
    </row>
    <row r="140" spans="1:3" ht="15.75">
      <c r="A140" s="26" t="s">
        <v>77</v>
      </c>
      <c r="B140" s="75" t="s">
        <v>241</v>
      </c>
      <c r="C140" s="70"/>
    </row>
    <row r="141" spans="1:3" ht="15.75">
      <c r="A141" s="26" t="s">
        <v>79</v>
      </c>
      <c r="B141" s="75" t="s">
        <v>242</v>
      </c>
      <c r="C141" s="70"/>
    </row>
    <row r="142" spans="1:3" ht="16.5" thickBot="1">
      <c r="A142" s="63" t="s">
        <v>81</v>
      </c>
      <c r="B142" s="76" t="s">
        <v>243</v>
      </c>
      <c r="C142" s="70"/>
    </row>
    <row r="143" spans="1:3" ht="16.5" thickBot="1">
      <c r="A143" s="23" t="s">
        <v>93</v>
      </c>
      <c r="B143" s="24" t="s">
        <v>244</v>
      </c>
      <c r="C143" s="25">
        <f>C144+C145+C147+C148+C146</f>
        <v>94918109</v>
      </c>
    </row>
    <row r="144" spans="1:3" ht="15.75">
      <c r="A144" s="26" t="s">
        <v>95</v>
      </c>
      <c r="B144" s="75" t="s">
        <v>245</v>
      </c>
      <c r="C144" s="70"/>
    </row>
    <row r="145" spans="1:3" ht="15.75">
      <c r="A145" s="26" t="s">
        <v>97</v>
      </c>
      <c r="B145" s="75" t="s">
        <v>246</v>
      </c>
      <c r="C145" s="70">
        <v>1041798</v>
      </c>
    </row>
    <row r="146" spans="1:3" ht="15.75">
      <c r="A146" s="26" t="s">
        <v>99</v>
      </c>
      <c r="B146" s="75" t="s">
        <v>247</v>
      </c>
      <c r="C146" s="70">
        <v>93876311</v>
      </c>
    </row>
    <row r="147" spans="1:3" ht="15.75">
      <c r="A147" s="26" t="s">
        <v>101</v>
      </c>
      <c r="B147" s="75" t="s">
        <v>248</v>
      </c>
      <c r="C147" s="70"/>
    </row>
    <row r="148" spans="1:3" ht="16.5" thickBot="1">
      <c r="A148" s="63" t="s">
        <v>103</v>
      </c>
      <c r="B148" s="76" t="s">
        <v>249</v>
      </c>
      <c r="C148" s="70"/>
    </row>
    <row r="149" spans="1:3" ht="16.5" thickBot="1">
      <c r="A149" s="23" t="s">
        <v>250</v>
      </c>
      <c r="B149" s="24" t="s">
        <v>251</v>
      </c>
      <c r="C149" s="77">
        <f>C150+C151+C152+C153+C154</f>
        <v>0</v>
      </c>
    </row>
    <row r="150" spans="1:3" ht="15.75">
      <c r="A150" s="26" t="s">
        <v>107</v>
      </c>
      <c r="B150" s="75" t="s">
        <v>252</v>
      </c>
      <c r="C150" s="70"/>
    </row>
    <row r="151" spans="1:3" ht="15.75">
      <c r="A151" s="26" t="s">
        <v>109</v>
      </c>
      <c r="B151" s="75" t="s">
        <v>253</v>
      </c>
      <c r="C151" s="70"/>
    </row>
    <row r="152" spans="1:3" ht="15.75">
      <c r="A152" s="26" t="s">
        <v>111</v>
      </c>
      <c r="B152" s="75" t="s">
        <v>254</v>
      </c>
      <c r="C152" s="70"/>
    </row>
    <row r="153" spans="1:3" ht="31.5">
      <c r="A153" s="26" t="s">
        <v>113</v>
      </c>
      <c r="B153" s="75" t="s">
        <v>255</v>
      </c>
      <c r="C153" s="70"/>
    </row>
    <row r="154" spans="1:3" ht="16.5" thickBot="1">
      <c r="A154" s="63" t="s">
        <v>256</v>
      </c>
      <c r="B154" s="76" t="s">
        <v>257</v>
      </c>
      <c r="C154" s="74"/>
    </row>
    <row r="155" spans="1:3" ht="16.5" thickBot="1">
      <c r="A155" s="78" t="s">
        <v>115</v>
      </c>
      <c r="B155" s="24" t="s">
        <v>258</v>
      </c>
      <c r="C155" s="77"/>
    </row>
    <row r="156" spans="1:3" ht="16.5" thickBot="1">
      <c r="A156" s="78" t="s">
        <v>125</v>
      </c>
      <c r="B156" s="24" t="s">
        <v>259</v>
      </c>
      <c r="C156" s="77"/>
    </row>
    <row r="157" spans="1:3" ht="16.5" thickBot="1">
      <c r="A157" s="23" t="s">
        <v>260</v>
      </c>
      <c r="B157" s="24" t="s">
        <v>261</v>
      </c>
      <c r="C157" s="79">
        <f>C132+C136+C143+C149+C155+C156</f>
        <v>94918109</v>
      </c>
    </row>
    <row r="158" spans="1:3" ht="16.5" thickBot="1">
      <c r="A158" s="80" t="s">
        <v>262</v>
      </c>
      <c r="B158" s="81" t="s">
        <v>263</v>
      </c>
      <c r="C158" s="79">
        <f>C131+C157</f>
        <v>613666838</v>
      </c>
    </row>
    <row r="159" spans="1:3" ht="16.5" thickBot="1">
      <c r="A159" s="82"/>
      <c r="B159" s="83"/>
      <c r="C159" s="84"/>
    </row>
    <row r="160" spans="1:3" ht="16.5" thickBot="1">
      <c r="A160" s="85" t="s">
        <v>264</v>
      </c>
      <c r="B160" s="86"/>
      <c r="C160" s="87">
        <v>36</v>
      </c>
    </row>
    <row r="161" spans="1:3" ht="16.5" thickBot="1">
      <c r="A161" s="85" t="s">
        <v>265</v>
      </c>
      <c r="B161" s="86"/>
      <c r="C161" s="87">
        <v>21</v>
      </c>
    </row>
  </sheetData>
  <mergeCells count="3">
    <mergeCell ref="A2:C2"/>
    <mergeCell ref="A1:C1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1" max="16383" man="1"/>
    <brk id="93" max="16383" man="1"/>
    <brk id="1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C161"/>
  <sheetViews>
    <sheetView zoomScaleNormal="100" workbookViewId="0">
      <selection activeCell="B8" sqref="B8"/>
    </sheetView>
  </sheetViews>
  <sheetFormatPr defaultRowHeight="15"/>
  <cols>
    <col min="1" max="1" width="14.28515625" customWidth="1"/>
    <col min="2" max="2" width="63.7109375" customWidth="1"/>
    <col min="3" max="3" width="15" customWidth="1"/>
  </cols>
  <sheetData>
    <row r="1" spans="1:3" ht="15.75">
      <c r="A1" s="240" t="s">
        <v>362</v>
      </c>
      <c r="B1" s="240"/>
      <c r="C1" s="240"/>
    </row>
    <row r="2" spans="1:3" ht="15.75">
      <c r="A2" s="243" t="s">
        <v>411</v>
      </c>
      <c r="B2" s="243"/>
      <c r="C2" s="243"/>
    </row>
    <row r="3" spans="1:3" ht="15.75">
      <c r="A3" s="241" t="s">
        <v>517</v>
      </c>
      <c r="B3" s="241"/>
      <c r="C3" s="241"/>
    </row>
    <row r="4" spans="1:3" ht="16.5" thickBot="1">
      <c r="A4" s="189"/>
      <c r="B4" s="189"/>
      <c r="C4" s="189"/>
    </row>
    <row r="5" spans="1:3" ht="15.75">
      <c r="A5" s="9" t="s">
        <v>0</v>
      </c>
      <c r="B5" s="10" t="s">
        <v>1</v>
      </c>
      <c r="C5" s="11"/>
    </row>
    <row r="6" spans="1:3" ht="32.25" thickBot="1">
      <c r="A6" s="94" t="s">
        <v>2</v>
      </c>
      <c r="B6" s="92" t="s">
        <v>270</v>
      </c>
      <c r="C6" s="13"/>
    </row>
    <row r="7" spans="1:3" ht="16.5" thickBot="1">
      <c r="A7" s="136"/>
      <c r="B7" s="14"/>
      <c r="C7" s="88" t="s">
        <v>401</v>
      </c>
    </row>
    <row r="8" spans="1:3" ht="16.5" thickBot="1">
      <c r="A8" s="15" t="s">
        <v>4</v>
      </c>
      <c r="B8" s="16" t="s">
        <v>5</v>
      </c>
      <c r="C8" s="93" t="s">
        <v>6</v>
      </c>
    </row>
    <row r="9" spans="1:3" ht="16.5" thickBot="1">
      <c r="A9" s="17" t="s">
        <v>7</v>
      </c>
      <c r="B9" s="18" t="s">
        <v>8</v>
      </c>
      <c r="C9" s="19" t="s">
        <v>9</v>
      </c>
    </row>
    <row r="10" spans="1:3" ht="16.5" thickBot="1">
      <c r="A10" s="20"/>
      <c r="B10" s="21" t="s">
        <v>10</v>
      </c>
      <c r="C10" s="22"/>
    </row>
    <row r="11" spans="1:3" ht="16.5" thickBot="1">
      <c r="A11" s="23" t="s">
        <v>11</v>
      </c>
      <c r="B11" s="24" t="s">
        <v>12</v>
      </c>
      <c r="C11" s="25">
        <f>+C12+C13+C14+C15+C16+C17</f>
        <v>0</v>
      </c>
    </row>
    <row r="12" spans="1:3" ht="15.75">
      <c r="A12" s="26" t="s">
        <v>13</v>
      </c>
      <c r="B12" s="27" t="s">
        <v>14</v>
      </c>
      <c r="C12" s="28"/>
    </row>
    <row r="13" spans="1:3" ht="15.75">
      <c r="A13" s="29" t="s">
        <v>15</v>
      </c>
      <c r="B13" s="30" t="s">
        <v>16</v>
      </c>
      <c r="C13" s="31"/>
    </row>
    <row r="14" spans="1:3" ht="15.75">
      <c r="A14" s="29" t="s">
        <v>17</v>
      </c>
      <c r="B14" s="30" t="s">
        <v>18</v>
      </c>
      <c r="C14" s="31"/>
    </row>
    <row r="15" spans="1:3" ht="15.75">
      <c r="A15" s="29" t="s">
        <v>19</v>
      </c>
      <c r="B15" s="30" t="s">
        <v>20</v>
      </c>
      <c r="C15" s="31"/>
    </row>
    <row r="16" spans="1:3" ht="15.75">
      <c r="A16" s="29" t="s">
        <v>21</v>
      </c>
      <c r="B16" s="30" t="s">
        <v>22</v>
      </c>
      <c r="C16" s="31"/>
    </row>
    <row r="17" spans="1:3" ht="16.5" thickBot="1">
      <c r="A17" s="32" t="s">
        <v>23</v>
      </c>
      <c r="B17" s="33" t="s">
        <v>24</v>
      </c>
      <c r="C17" s="31"/>
    </row>
    <row r="18" spans="1:3" ht="32.25" thickBot="1">
      <c r="A18" s="23" t="s">
        <v>25</v>
      </c>
      <c r="B18" s="34" t="s">
        <v>26</v>
      </c>
      <c r="C18" s="25">
        <f>+C19+C20+C21+C22+C23</f>
        <v>0</v>
      </c>
    </row>
    <row r="19" spans="1:3" ht="15.75">
      <c r="A19" s="26" t="s">
        <v>27</v>
      </c>
      <c r="B19" s="27" t="s">
        <v>28</v>
      </c>
      <c r="C19" s="28"/>
    </row>
    <row r="20" spans="1:3" ht="15.75">
      <c r="A20" s="29" t="s">
        <v>29</v>
      </c>
      <c r="B20" s="30" t="s">
        <v>30</v>
      </c>
      <c r="C20" s="31"/>
    </row>
    <row r="21" spans="1:3" ht="15.75">
      <c r="A21" s="29" t="s">
        <v>31</v>
      </c>
      <c r="B21" s="30" t="s">
        <v>32</v>
      </c>
      <c r="C21" s="31"/>
    </row>
    <row r="22" spans="1:3" ht="15.75">
      <c r="A22" s="29" t="s">
        <v>33</v>
      </c>
      <c r="B22" s="30" t="s">
        <v>34</v>
      </c>
      <c r="C22" s="31"/>
    </row>
    <row r="23" spans="1:3" ht="15.75">
      <c r="A23" s="29" t="s">
        <v>35</v>
      </c>
      <c r="B23" s="30" t="s">
        <v>36</v>
      </c>
      <c r="C23" s="31"/>
    </row>
    <row r="24" spans="1:3" ht="16.5" thickBot="1">
      <c r="A24" s="32" t="s">
        <v>37</v>
      </c>
      <c r="B24" s="33" t="s">
        <v>38</v>
      </c>
      <c r="C24" s="35"/>
    </row>
    <row r="25" spans="1:3" ht="32.25" thickBot="1">
      <c r="A25" s="23" t="s">
        <v>39</v>
      </c>
      <c r="B25" s="24" t="s">
        <v>40</v>
      </c>
      <c r="C25" s="25">
        <f>+C26+C27+C28+C29+C30</f>
        <v>0</v>
      </c>
    </row>
    <row r="26" spans="1:3" ht="15.75">
      <c r="A26" s="26" t="s">
        <v>41</v>
      </c>
      <c r="B26" s="27" t="s">
        <v>42</v>
      </c>
      <c r="C26" s="28"/>
    </row>
    <row r="27" spans="1:3" ht="15.75">
      <c r="A27" s="29" t="s">
        <v>43</v>
      </c>
      <c r="B27" s="30" t="s">
        <v>44</v>
      </c>
      <c r="C27" s="31"/>
    </row>
    <row r="28" spans="1:3" ht="31.5">
      <c r="A28" s="29" t="s">
        <v>45</v>
      </c>
      <c r="B28" s="30" t="s">
        <v>46</v>
      </c>
      <c r="C28" s="31"/>
    </row>
    <row r="29" spans="1:3" ht="31.5">
      <c r="A29" s="29" t="s">
        <v>47</v>
      </c>
      <c r="B29" s="30" t="s">
        <v>48</v>
      </c>
      <c r="C29" s="31"/>
    </row>
    <row r="30" spans="1:3" ht="15.75">
      <c r="A30" s="29" t="s">
        <v>49</v>
      </c>
      <c r="B30" s="30" t="s">
        <v>50</v>
      </c>
      <c r="C30" s="31"/>
    </row>
    <row r="31" spans="1:3" ht="16.5" thickBot="1">
      <c r="A31" s="32" t="s">
        <v>51</v>
      </c>
      <c r="B31" s="33" t="s">
        <v>52</v>
      </c>
      <c r="C31" s="35"/>
    </row>
    <row r="32" spans="1:3" ht="16.5" thickBot="1">
      <c r="A32" s="23" t="s">
        <v>53</v>
      </c>
      <c r="B32" s="24" t="s">
        <v>54</v>
      </c>
      <c r="C32" s="25">
        <f>+C33+C37+C38+C39</f>
        <v>37872000</v>
      </c>
    </row>
    <row r="33" spans="1:3" ht="15.75">
      <c r="A33" s="26" t="s">
        <v>55</v>
      </c>
      <c r="B33" s="27" t="s">
        <v>56</v>
      </c>
      <c r="C33" s="36">
        <f>+C34+C35+C36</f>
        <v>37872000</v>
      </c>
    </row>
    <row r="34" spans="1:3" ht="15.75">
      <c r="A34" s="29" t="s">
        <v>57</v>
      </c>
      <c r="B34" s="30" t="s">
        <v>58</v>
      </c>
      <c r="C34" s="31"/>
    </row>
    <row r="35" spans="1:3" ht="15.75">
      <c r="A35" s="29" t="s">
        <v>59</v>
      </c>
      <c r="B35" s="30" t="s">
        <v>60</v>
      </c>
      <c r="C35" s="31"/>
    </row>
    <row r="36" spans="1:3" ht="15.75">
      <c r="A36" s="29" t="s">
        <v>61</v>
      </c>
      <c r="B36" s="37" t="s">
        <v>62</v>
      </c>
      <c r="C36" s="31">
        <v>37872000</v>
      </c>
    </row>
    <row r="37" spans="1:3" ht="15.75">
      <c r="A37" s="29" t="s">
        <v>63</v>
      </c>
      <c r="B37" s="30" t="s">
        <v>64</v>
      </c>
      <c r="C37" s="31"/>
    </row>
    <row r="38" spans="1:3" ht="15.75">
      <c r="A38" s="29" t="s">
        <v>65</v>
      </c>
      <c r="B38" s="30" t="s">
        <v>66</v>
      </c>
      <c r="C38" s="31"/>
    </row>
    <row r="39" spans="1:3" ht="16.5" thickBot="1">
      <c r="A39" s="32" t="s">
        <v>67</v>
      </c>
      <c r="B39" s="33" t="s">
        <v>68</v>
      </c>
      <c r="C39" s="35"/>
    </row>
    <row r="40" spans="1:3" ht="16.5" thickBot="1">
      <c r="A40" s="23" t="s">
        <v>69</v>
      </c>
      <c r="B40" s="24" t="s">
        <v>70</v>
      </c>
      <c r="C40" s="25">
        <f>SUM(C41:C51)</f>
        <v>0</v>
      </c>
    </row>
    <row r="41" spans="1:3" ht="15.75">
      <c r="A41" s="26" t="s">
        <v>71</v>
      </c>
      <c r="B41" s="27" t="s">
        <v>72</v>
      </c>
      <c r="C41" s="28"/>
    </row>
    <row r="42" spans="1:3" ht="15.75">
      <c r="A42" s="29" t="s">
        <v>73</v>
      </c>
      <c r="B42" s="30" t="s">
        <v>74</v>
      </c>
      <c r="C42" s="31"/>
    </row>
    <row r="43" spans="1:3" ht="15.75">
      <c r="A43" s="29" t="s">
        <v>75</v>
      </c>
      <c r="B43" s="30" t="s">
        <v>76</v>
      </c>
      <c r="C43" s="31"/>
    </row>
    <row r="44" spans="1:3" ht="15.75">
      <c r="A44" s="29" t="s">
        <v>77</v>
      </c>
      <c r="B44" s="30" t="s">
        <v>78</v>
      </c>
      <c r="C44" s="31"/>
    </row>
    <row r="45" spans="1:3" ht="15.75">
      <c r="A45" s="29" t="s">
        <v>79</v>
      </c>
      <c r="B45" s="30" t="s">
        <v>80</v>
      </c>
      <c r="C45" s="31"/>
    </row>
    <row r="46" spans="1:3" ht="15.75">
      <c r="A46" s="29" t="s">
        <v>81</v>
      </c>
      <c r="B46" s="30" t="s">
        <v>82</v>
      </c>
      <c r="C46" s="31"/>
    </row>
    <row r="47" spans="1:3" ht="15.75">
      <c r="A47" s="29" t="s">
        <v>83</v>
      </c>
      <c r="B47" s="30" t="s">
        <v>84</v>
      </c>
      <c r="C47" s="31"/>
    </row>
    <row r="48" spans="1:3" ht="15.75">
      <c r="A48" s="29" t="s">
        <v>85</v>
      </c>
      <c r="B48" s="30" t="s">
        <v>86</v>
      </c>
      <c r="C48" s="31"/>
    </row>
    <row r="49" spans="1:3" ht="15.75">
      <c r="A49" s="29" t="s">
        <v>87</v>
      </c>
      <c r="B49" s="30" t="s">
        <v>88</v>
      </c>
      <c r="C49" s="31"/>
    </row>
    <row r="50" spans="1:3" ht="15.75">
      <c r="A50" s="32" t="s">
        <v>89</v>
      </c>
      <c r="B50" s="33" t="s">
        <v>90</v>
      </c>
      <c r="C50" s="35"/>
    </row>
    <row r="51" spans="1:3" ht="16.5" thickBot="1">
      <c r="A51" s="32" t="s">
        <v>91</v>
      </c>
      <c r="B51" s="33" t="s">
        <v>92</v>
      </c>
      <c r="C51" s="35"/>
    </row>
    <row r="52" spans="1:3" ht="16.5" thickBot="1">
      <c r="A52" s="23" t="s">
        <v>93</v>
      </c>
      <c r="B52" s="24" t="s">
        <v>94</v>
      </c>
      <c r="C52" s="25">
        <f>SUM(C53:C57)</f>
        <v>0</v>
      </c>
    </row>
    <row r="53" spans="1:3" ht="15.75">
      <c r="A53" s="26" t="s">
        <v>95</v>
      </c>
      <c r="B53" s="27" t="s">
        <v>96</v>
      </c>
      <c r="C53" s="28"/>
    </row>
    <row r="54" spans="1:3" ht="15.75">
      <c r="A54" s="29" t="s">
        <v>97</v>
      </c>
      <c r="B54" s="30" t="s">
        <v>98</v>
      </c>
      <c r="C54" s="31"/>
    </row>
    <row r="55" spans="1:3" ht="15.75">
      <c r="A55" s="29" t="s">
        <v>99</v>
      </c>
      <c r="B55" s="30" t="s">
        <v>100</v>
      </c>
      <c r="C55" s="31"/>
    </row>
    <row r="56" spans="1:3" ht="15.75">
      <c r="A56" s="29" t="s">
        <v>101</v>
      </c>
      <c r="B56" s="30" t="s">
        <v>102</v>
      </c>
      <c r="C56" s="31"/>
    </row>
    <row r="57" spans="1:3" ht="16.5" thickBot="1">
      <c r="A57" s="32" t="s">
        <v>103</v>
      </c>
      <c r="B57" s="33" t="s">
        <v>104</v>
      </c>
      <c r="C57" s="35"/>
    </row>
    <row r="58" spans="1:3" ht="16.5" thickBot="1">
      <c r="A58" s="23" t="s">
        <v>105</v>
      </c>
      <c r="B58" s="24" t="s">
        <v>106</v>
      </c>
      <c r="C58" s="25">
        <f>SUM(C59:C61)</f>
        <v>0</v>
      </c>
    </row>
    <row r="59" spans="1:3" ht="31.5">
      <c r="A59" s="26" t="s">
        <v>107</v>
      </c>
      <c r="B59" s="27" t="s">
        <v>108</v>
      </c>
      <c r="C59" s="28"/>
    </row>
    <row r="60" spans="1:3" ht="31.5">
      <c r="A60" s="29" t="s">
        <v>109</v>
      </c>
      <c r="B60" s="30" t="s">
        <v>110</v>
      </c>
      <c r="C60" s="31"/>
    </row>
    <row r="61" spans="1:3" ht="15.75">
      <c r="A61" s="29" t="s">
        <v>111</v>
      </c>
      <c r="B61" s="30" t="s">
        <v>112</v>
      </c>
      <c r="C61" s="31"/>
    </row>
    <row r="62" spans="1:3" ht="16.5" thickBot="1">
      <c r="A62" s="32" t="s">
        <v>113</v>
      </c>
      <c r="B62" s="33" t="s">
        <v>114</v>
      </c>
      <c r="C62" s="35"/>
    </row>
    <row r="63" spans="1:3" ht="16.5" thickBot="1">
      <c r="A63" s="23" t="s">
        <v>115</v>
      </c>
      <c r="B63" s="34" t="s">
        <v>116</v>
      </c>
      <c r="C63" s="25">
        <f>SUM(C64:C66)</f>
        <v>0</v>
      </c>
    </row>
    <row r="64" spans="1:3" ht="31.5">
      <c r="A64" s="26" t="s">
        <v>117</v>
      </c>
      <c r="B64" s="27" t="s">
        <v>118</v>
      </c>
      <c r="C64" s="31"/>
    </row>
    <row r="65" spans="1:3" ht="31.5">
      <c r="A65" s="29" t="s">
        <v>119</v>
      </c>
      <c r="B65" s="30" t="s">
        <v>120</v>
      </c>
      <c r="C65" s="31"/>
    </row>
    <row r="66" spans="1:3" ht="15.75">
      <c r="A66" s="29" t="s">
        <v>121</v>
      </c>
      <c r="B66" s="30" t="s">
        <v>122</v>
      </c>
      <c r="C66" s="31"/>
    </row>
    <row r="67" spans="1:3" ht="16.5" thickBot="1">
      <c r="A67" s="32" t="s">
        <v>123</v>
      </c>
      <c r="B67" s="33" t="s">
        <v>124</v>
      </c>
      <c r="C67" s="31"/>
    </row>
    <row r="68" spans="1:3" ht="16.5" thickBot="1">
      <c r="A68" s="23" t="s">
        <v>125</v>
      </c>
      <c r="B68" s="24" t="s">
        <v>126</v>
      </c>
      <c r="C68" s="25">
        <f>+C11+C18+C25+C32+C40+C52+C58+C63</f>
        <v>37872000</v>
      </c>
    </row>
    <row r="69" spans="1:3" ht="16.5" thickBot="1">
      <c r="A69" s="38" t="s">
        <v>127</v>
      </c>
      <c r="B69" s="34" t="s">
        <v>128</v>
      </c>
      <c r="C69" s="25">
        <f>SUM(C70:C72)</f>
        <v>0</v>
      </c>
    </row>
    <row r="70" spans="1:3" ht="15.75">
      <c r="A70" s="26" t="s">
        <v>129</v>
      </c>
      <c r="B70" s="27" t="s">
        <v>130</v>
      </c>
      <c r="C70" s="31"/>
    </row>
    <row r="71" spans="1:3" ht="15.75">
      <c r="A71" s="29" t="s">
        <v>131</v>
      </c>
      <c r="B71" s="30" t="s">
        <v>132</v>
      </c>
      <c r="C71" s="31"/>
    </row>
    <row r="72" spans="1:3" ht="16.5" thickBot="1">
      <c r="A72" s="32" t="s">
        <v>133</v>
      </c>
      <c r="B72" s="39" t="s">
        <v>134</v>
      </c>
      <c r="C72" s="31"/>
    </row>
    <row r="73" spans="1:3" ht="16.5" thickBot="1">
      <c r="A73" s="38" t="s">
        <v>135</v>
      </c>
      <c r="B73" s="34" t="s">
        <v>136</v>
      </c>
      <c r="C73" s="25">
        <f>SUM(C74:C77)</f>
        <v>0</v>
      </c>
    </row>
    <row r="74" spans="1:3" ht="15.75">
      <c r="A74" s="26" t="s">
        <v>137</v>
      </c>
      <c r="B74" s="27" t="s">
        <v>138</v>
      </c>
      <c r="C74" s="31"/>
    </row>
    <row r="75" spans="1:3" ht="15.75">
      <c r="A75" s="29" t="s">
        <v>139</v>
      </c>
      <c r="B75" s="30" t="s">
        <v>140</v>
      </c>
      <c r="C75" s="31"/>
    </row>
    <row r="76" spans="1:3" ht="15.75">
      <c r="A76" s="29" t="s">
        <v>141</v>
      </c>
      <c r="B76" s="30" t="s">
        <v>142</v>
      </c>
      <c r="C76" s="31"/>
    </row>
    <row r="77" spans="1:3" ht="16.5" thickBot="1">
      <c r="A77" s="32" t="s">
        <v>143</v>
      </c>
      <c r="B77" s="33" t="s">
        <v>144</v>
      </c>
      <c r="C77" s="31"/>
    </row>
    <row r="78" spans="1:3" ht="16.5" thickBot="1">
      <c r="A78" s="38" t="s">
        <v>145</v>
      </c>
      <c r="B78" s="34" t="s">
        <v>146</v>
      </c>
      <c r="C78" s="25">
        <f>SUM(C79:C80)</f>
        <v>0</v>
      </c>
    </row>
    <row r="79" spans="1:3" ht="15.75">
      <c r="A79" s="26" t="s">
        <v>147</v>
      </c>
      <c r="B79" s="27" t="s">
        <v>148</v>
      </c>
      <c r="C79" s="31"/>
    </row>
    <row r="80" spans="1:3" ht="16.5" thickBot="1">
      <c r="A80" s="32" t="s">
        <v>149</v>
      </c>
      <c r="B80" s="33" t="s">
        <v>150</v>
      </c>
      <c r="C80" s="31"/>
    </row>
    <row r="81" spans="1:3" ht="16.5" thickBot="1">
      <c r="A81" s="38" t="s">
        <v>151</v>
      </c>
      <c r="B81" s="34" t="s">
        <v>152</v>
      </c>
      <c r="C81" s="25">
        <f>SUM(C82:C84)</f>
        <v>0</v>
      </c>
    </row>
    <row r="82" spans="1:3" ht="15.75">
      <c r="A82" s="26" t="s">
        <v>153</v>
      </c>
      <c r="B82" s="27" t="s">
        <v>154</v>
      </c>
      <c r="C82" s="31"/>
    </row>
    <row r="83" spans="1:3" ht="15.75">
      <c r="A83" s="29" t="s">
        <v>155</v>
      </c>
      <c r="B83" s="30" t="s">
        <v>156</v>
      </c>
      <c r="C83" s="31"/>
    </row>
    <row r="84" spans="1:3" ht="16.5" thickBot="1">
      <c r="A84" s="32" t="s">
        <v>157</v>
      </c>
      <c r="B84" s="33" t="s">
        <v>158</v>
      </c>
      <c r="C84" s="31"/>
    </row>
    <row r="85" spans="1:3" ht="16.5" thickBot="1">
      <c r="A85" s="38" t="s">
        <v>159</v>
      </c>
      <c r="B85" s="34" t="s">
        <v>160</v>
      </c>
      <c r="C85" s="25">
        <f>SUM(C86:C89)</f>
        <v>0</v>
      </c>
    </row>
    <row r="86" spans="1:3" ht="15.75">
      <c r="A86" s="40" t="s">
        <v>161</v>
      </c>
      <c r="B86" s="27" t="s">
        <v>162</v>
      </c>
      <c r="C86" s="31"/>
    </row>
    <row r="87" spans="1:3" ht="15.75">
      <c r="A87" s="41" t="s">
        <v>163</v>
      </c>
      <c r="B87" s="30" t="s">
        <v>164</v>
      </c>
      <c r="C87" s="31"/>
    </row>
    <row r="88" spans="1:3" ht="15.75">
      <c r="A88" s="41" t="s">
        <v>165</v>
      </c>
      <c r="B88" s="30" t="s">
        <v>166</v>
      </c>
      <c r="C88" s="31"/>
    </row>
    <row r="89" spans="1:3" ht="16.5" thickBot="1">
      <c r="A89" s="42" t="s">
        <v>167</v>
      </c>
      <c r="B89" s="33" t="s">
        <v>168</v>
      </c>
      <c r="C89" s="31"/>
    </row>
    <row r="90" spans="1:3" ht="16.5" thickBot="1">
      <c r="A90" s="38" t="s">
        <v>169</v>
      </c>
      <c r="B90" s="34" t="s">
        <v>170</v>
      </c>
      <c r="C90" s="43"/>
    </row>
    <row r="91" spans="1:3" ht="16.5" thickBot="1">
      <c r="A91" s="38" t="s">
        <v>171</v>
      </c>
      <c r="B91" s="34" t="s">
        <v>172</v>
      </c>
      <c r="C91" s="43"/>
    </row>
    <row r="92" spans="1:3" ht="16.5" thickBot="1">
      <c r="A92" s="38" t="s">
        <v>173</v>
      </c>
      <c r="B92" s="44" t="s">
        <v>174</v>
      </c>
      <c r="C92" s="25">
        <f>+C69+C73+C78+C81+C85+C91+C90</f>
        <v>0</v>
      </c>
    </row>
    <row r="93" spans="1:3" ht="16.5" thickBot="1">
      <c r="A93" s="45" t="s">
        <v>175</v>
      </c>
      <c r="B93" s="46" t="s">
        <v>176</v>
      </c>
      <c r="C93" s="25">
        <f>+C68+C92</f>
        <v>37872000</v>
      </c>
    </row>
    <row r="94" spans="1:3" ht="16.5" thickBot="1">
      <c r="A94" s="47"/>
      <c r="B94" s="48"/>
      <c r="C94" s="49"/>
    </row>
    <row r="95" spans="1:3" ht="16.5" thickBot="1">
      <c r="A95" s="15"/>
      <c r="B95" s="50" t="s">
        <v>177</v>
      </c>
      <c r="C95" s="51"/>
    </row>
    <row r="96" spans="1:3" ht="16.5" thickBot="1">
      <c r="A96" s="52" t="s">
        <v>11</v>
      </c>
      <c r="B96" s="53" t="s">
        <v>334</v>
      </c>
      <c r="C96" s="54">
        <f>+C97+C98+C99+C100+C101+C114</f>
        <v>37872000</v>
      </c>
    </row>
    <row r="97" spans="1:3" ht="15.75">
      <c r="A97" s="55" t="s">
        <v>13</v>
      </c>
      <c r="B97" s="56" t="s">
        <v>178</v>
      </c>
      <c r="C97" s="57"/>
    </row>
    <row r="98" spans="1:3" ht="15.75">
      <c r="A98" s="29" t="s">
        <v>15</v>
      </c>
      <c r="B98" s="58" t="s">
        <v>179</v>
      </c>
      <c r="C98" s="31"/>
    </row>
    <row r="99" spans="1:3" ht="15.75">
      <c r="A99" s="29" t="s">
        <v>17</v>
      </c>
      <c r="B99" s="58" t="s">
        <v>180</v>
      </c>
      <c r="C99" s="35"/>
    </row>
    <row r="100" spans="1:3" ht="15.75">
      <c r="A100" s="29" t="s">
        <v>19</v>
      </c>
      <c r="B100" s="59" t="s">
        <v>181</v>
      </c>
      <c r="C100" s="35"/>
    </row>
    <row r="101" spans="1:3" ht="15.75">
      <c r="A101" s="29" t="s">
        <v>182</v>
      </c>
      <c r="B101" s="60" t="s">
        <v>183</v>
      </c>
      <c r="C101" s="35">
        <f>SUM(C102:C113)</f>
        <v>37872000</v>
      </c>
    </row>
    <row r="102" spans="1:3" ht="15.75">
      <c r="A102" s="29" t="s">
        <v>23</v>
      </c>
      <c r="B102" s="58" t="s">
        <v>184</v>
      </c>
      <c r="C102" s="35"/>
    </row>
    <row r="103" spans="1:3" ht="15.75">
      <c r="A103" s="29" t="s">
        <v>185</v>
      </c>
      <c r="B103" s="61" t="s">
        <v>186</v>
      </c>
      <c r="C103" s="35"/>
    </row>
    <row r="104" spans="1:3" ht="15.75">
      <c r="A104" s="29" t="s">
        <v>187</v>
      </c>
      <c r="B104" s="61" t="s">
        <v>188</v>
      </c>
      <c r="C104" s="35"/>
    </row>
    <row r="105" spans="1:3" ht="15.75">
      <c r="A105" s="29" t="s">
        <v>189</v>
      </c>
      <c r="B105" s="61" t="s">
        <v>190</v>
      </c>
      <c r="C105" s="35"/>
    </row>
    <row r="106" spans="1:3" ht="31.5">
      <c r="A106" s="29" t="s">
        <v>191</v>
      </c>
      <c r="B106" s="62" t="s">
        <v>192</v>
      </c>
      <c r="C106" s="35"/>
    </row>
    <row r="107" spans="1:3" ht="31.5">
      <c r="A107" s="29" t="s">
        <v>193</v>
      </c>
      <c r="B107" s="62" t="s">
        <v>194</v>
      </c>
      <c r="C107" s="35"/>
    </row>
    <row r="108" spans="1:3" ht="15.75">
      <c r="A108" s="29" t="s">
        <v>195</v>
      </c>
      <c r="B108" s="61" t="s">
        <v>196</v>
      </c>
      <c r="C108" s="35">
        <v>1200000</v>
      </c>
    </row>
    <row r="109" spans="1:3" ht="15.75">
      <c r="A109" s="29" t="s">
        <v>197</v>
      </c>
      <c r="B109" s="61" t="s">
        <v>198</v>
      </c>
      <c r="C109" s="35"/>
    </row>
    <row r="110" spans="1:3" ht="31.5">
      <c r="A110" s="29" t="s">
        <v>199</v>
      </c>
      <c r="B110" s="62" t="s">
        <v>200</v>
      </c>
      <c r="C110" s="35"/>
    </row>
    <row r="111" spans="1:3" ht="15.75">
      <c r="A111" s="63" t="s">
        <v>201</v>
      </c>
      <c r="B111" s="64" t="s">
        <v>202</v>
      </c>
      <c r="C111" s="35"/>
    </row>
    <row r="112" spans="1:3" ht="15.75">
      <c r="A112" s="29" t="s">
        <v>203</v>
      </c>
      <c r="B112" s="64" t="s">
        <v>204</v>
      </c>
      <c r="C112" s="35"/>
    </row>
    <row r="113" spans="1:3" ht="31.5">
      <c r="A113" s="29" t="s">
        <v>205</v>
      </c>
      <c r="B113" s="62" t="s">
        <v>206</v>
      </c>
      <c r="C113" s="31">
        <f>SUM('2'!C113)</f>
        <v>36672000</v>
      </c>
    </row>
    <row r="114" spans="1:3" ht="15.75">
      <c r="A114" s="29" t="s">
        <v>207</v>
      </c>
      <c r="B114" s="59" t="s">
        <v>208</v>
      </c>
      <c r="C114" s="31"/>
    </row>
    <row r="115" spans="1:3" ht="15.75">
      <c r="A115" s="32" t="s">
        <v>209</v>
      </c>
      <c r="B115" s="58" t="s">
        <v>210</v>
      </c>
      <c r="C115" s="35"/>
    </row>
    <row r="116" spans="1:3" ht="16.5" thickBot="1">
      <c r="A116" s="65" t="s">
        <v>211</v>
      </c>
      <c r="B116" s="66" t="s">
        <v>212</v>
      </c>
      <c r="C116" s="67"/>
    </row>
    <row r="117" spans="1:3" ht="16.5" thickBot="1">
      <c r="A117" s="23" t="s">
        <v>25</v>
      </c>
      <c r="B117" s="68" t="s">
        <v>335</v>
      </c>
      <c r="C117" s="25">
        <f>+C118+C120+C122</f>
        <v>0</v>
      </c>
    </row>
    <row r="118" spans="1:3" ht="15.75">
      <c r="A118" s="26" t="s">
        <v>27</v>
      </c>
      <c r="B118" s="58" t="s">
        <v>213</v>
      </c>
      <c r="C118" s="28"/>
    </row>
    <row r="119" spans="1:3" ht="15.75">
      <c r="A119" s="26" t="s">
        <v>29</v>
      </c>
      <c r="B119" s="69" t="s">
        <v>214</v>
      </c>
      <c r="C119" s="28"/>
    </row>
    <row r="120" spans="1:3" ht="15.75">
      <c r="A120" s="26" t="s">
        <v>31</v>
      </c>
      <c r="B120" s="69" t="s">
        <v>215</v>
      </c>
      <c r="C120" s="31"/>
    </row>
    <row r="121" spans="1:3" ht="15.75">
      <c r="A121" s="26" t="s">
        <v>33</v>
      </c>
      <c r="B121" s="69" t="s">
        <v>216</v>
      </c>
      <c r="C121" s="70"/>
    </row>
    <row r="122" spans="1:3" ht="15.75">
      <c r="A122" s="26" t="s">
        <v>35</v>
      </c>
      <c r="B122" s="71" t="s">
        <v>217</v>
      </c>
      <c r="C122" s="70"/>
    </row>
    <row r="123" spans="1:3" ht="31.5">
      <c r="A123" s="26" t="s">
        <v>37</v>
      </c>
      <c r="B123" s="72" t="s">
        <v>218</v>
      </c>
      <c r="C123" s="70"/>
    </row>
    <row r="124" spans="1:3" ht="31.5">
      <c r="A124" s="26" t="s">
        <v>219</v>
      </c>
      <c r="B124" s="73" t="s">
        <v>220</v>
      </c>
      <c r="C124" s="70"/>
    </row>
    <row r="125" spans="1:3" ht="31.5">
      <c r="A125" s="26" t="s">
        <v>221</v>
      </c>
      <c r="B125" s="62" t="s">
        <v>194</v>
      </c>
      <c r="C125" s="70"/>
    </row>
    <row r="126" spans="1:3" ht="15.75">
      <c r="A126" s="26" t="s">
        <v>222</v>
      </c>
      <c r="B126" s="62" t="s">
        <v>223</v>
      </c>
      <c r="C126" s="70"/>
    </row>
    <row r="127" spans="1:3" ht="15.75">
      <c r="A127" s="26" t="s">
        <v>224</v>
      </c>
      <c r="B127" s="62" t="s">
        <v>225</v>
      </c>
      <c r="C127" s="70"/>
    </row>
    <row r="128" spans="1:3" ht="31.5">
      <c r="A128" s="26" t="s">
        <v>226</v>
      </c>
      <c r="B128" s="62" t="s">
        <v>200</v>
      </c>
      <c r="C128" s="70"/>
    </row>
    <row r="129" spans="1:3" ht="15.75">
      <c r="A129" s="26" t="s">
        <v>227</v>
      </c>
      <c r="B129" s="62" t="s">
        <v>228</v>
      </c>
      <c r="C129" s="70"/>
    </row>
    <row r="130" spans="1:3" ht="32.25" thickBot="1">
      <c r="A130" s="63" t="s">
        <v>229</v>
      </c>
      <c r="B130" s="62" t="s">
        <v>230</v>
      </c>
      <c r="C130" s="74"/>
    </row>
    <row r="131" spans="1:3" ht="16.5" thickBot="1">
      <c r="A131" s="23" t="s">
        <v>39</v>
      </c>
      <c r="B131" s="24" t="s">
        <v>231</v>
      </c>
      <c r="C131" s="25">
        <f>+C96+C117</f>
        <v>37872000</v>
      </c>
    </row>
    <row r="132" spans="1:3" ht="32.25" thickBot="1">
      <c r="A132" s="23" t="s">
        <v>232</v>
      </c>
      <c r="B132" s="24" t="s">
        <v>233</v>
      </c>
      <c r="C132" s="25">
        <f>+C133+C134+C135</f>
        <v>0</v>
      </c>
    </row>
    <row r="133" spans="1:3" ht="15.75">
      <c r="A133" s="26" t="s">
        <v>55</v>
      </c>
      <c r="B133" s="75" t="s">
        <v>234</v>
      </c>
      <c r="C133" s="70"/>
    </row>
    <row r="134" spans="1:3" ht="15.75">
      <c r="A134" s="26" t="s">
        <v>63</v>
      </c>
      <c r="B134" s="75" t="s">
        <v>235</v>
      </c>
      <c r="C134" s="70"/>
    </row>
    <row r="135" spans="1:3" ht="16.5" thickBot="1">
      <c r="A135" s="63" t="s">
        <v>65</v>
      </c>
      <c r="B135" s="76" t="s">
        <v>236</v>
      </c>
      <c r="C135" s="70"/>
    </row>
    <row r="136" spans="1:3" ht="16.5" thickBot="1">
      <c r="A136" s="23" t="s">
        <v>69</v>
      </c>
      <c r="B136" s="24" t="s">
        <v>237</v>
      </c>
      <c r="C136" s="25">
        <f>+C137+C138+C139+C140+C141+C142</f>
        <v>0</v>
      </c>
    </row>
    <row r="137" spans="1:3" ht="15.75">
      <c r="A137" s="26" t="s">
        <v>71</v>
      </c>
      <c r="B137" s="75" t="s">
        <v>238</v>
      </c>
      <c r="C137" s="70"/>
    </row>
    <row r="138" spans="1:3" ht="15.75">
      <c r="A138" s="26" t="s">
        <v>73</v>
      </c>
      <c r="B138" s="75" t="s">
        <v>239</v>
      </c>
      <c r="C138" s="70"/>
    </row>
    <row r="139" spans="1:3" ht="15.75">
      <c r="A139" s="26" t="s">
        <v>75</v>
      </c>
      <c r="B139" s="75" t="s">
        <v>240</v>
      </c>
      <c r="C139" s="70"/>
    </row>
    <row r="140" spans="1:3" ht="15.75">
      <c r="A140" s="26" t="s">
        <v>77</v>
      </c>
      <c r="B140" s="75" t="s">
        <v>241</v>
      </c>
      <c r="C140" s="70"/>
    </row>
    <row r="141" spans="1:3" ht="15.75">
      <c r="A141" s="26" t="s">
        <v>79</v>
      </c>
      <c r="B141" s="75" t="s">
        <v>242</v>
      </c>
      <c r="C141" s="70"/>
    </row>
    <row r="142" spans="1:3" ht="16.5" thickBot="1">
      <c r="A142" s="63" t="s">
        <v>81</v>
      </c>
      <c r="B142" s="76" t="s">
        <v>243</v>
      </c>
      <c r="C142" s="70"/>
    </row>
    <row r="143" spans="1:3" ht="16.5" thickBot="1">
      <c r="A143" s="23" t="s">
        <v>93</v>
      </c>
      <c r="B143" s="24" t="s">
        <v>244</v>
      </c>
      <c r="C143" s="25">
        <f>+C144+C145+C147+C148+C146</f>
        <v>0</v>
      </c>
    </row>
    <row r="144" spans="1:3" ht="15.75">
      <c r="A144" s="26" t="s">
        <v>95</v>
      </c>
      <c r="B144" s="75" t="s">
        <v>245</v>
      </c>
      <c r="C144" s="70"/>
    </row>
    <row r="145" spans="1:3" ht="15.75">
      <c r="A145" s="26" t="s">
        <v>97</v>
      </c>
      <c r="B145" s="75" t="s">
        <v>246</v>
      </c>
      <c r="C145" s="70"/>
    </row>
    <row r="146" spans="1:3" ht="15.75">
      <c r="A146" s="26" t="s">
        <v>99</v>
      </c>
      <c r="B146" s="75" t="s">
        <v>247</v>
      </c>
      <c r="C146" s="70"/>
    </row>
    <row r="147" spans="1:3" ht="15.75">
      <c r="A147" s="26" t="s">
        <v>101</v>
      </c>
      <c r="B147" s="75" t="s">
        <v>248</v>
      </c>
      <c r="C147" s="70"/>
    </row>
    <row r="148" spans="1:3" ht="16.5" thickBot="1">
      <c r="A148" s="63" t="s">
        <v>103</v>
      </c>
      <c r="B148" s="76" t="s">
        <v>249</v>
      </c>
      <c r="C148" s="70"/>
    </row>
    <row r="149" spans="1:3" ht="16.5" thickBot="1">
      <c r="A149" s="23" t="s">
        <v>250</v>
      </c>
      <c r="B149" s="24" t="s">
        <v>251</v>
      </c>
      <c r="C149" s="77">
        <f>+C150+C151+C152+C153+C154</f>
        <v>0</v>
      </c>
    </row>
    <row r="150" spans="1:3" ht="15.75">
      <c r="A150" s="26" t="s">
        <v>107</v>
      </c>
      <c r="B150" s="75" t="s">
        <v>252</v>
      </c>
      <c r="C150" s="70"/>
    </row>
    <row r="151" spans="1:3" ht="15.75">
      <c r="A151" s="26" t="s">
        <v>109</v>
      </c>
      <c r="B151" s="75" t="s">
        <v>253</v>
      </c>
      <c r="C151" s="70"/>
    </row>
    <row r="152" spans="1:3" ht="15.75">
      <c r="A152" s="26" t="s">
        <v>111</v>
      </c>
      <c r="B152" s="75" t="s">
        <v>254</v>
      </c>
      <c r="C152" s="70"/>
    </row>
    <row r="153" spans="1:3" ht="31.5">
      <c r="A153" s="26" t="s">
        <v>113</v>
      </c>
      <c r="B153" s="75" t="s">
        <v>255</v>
      </c>
      <c r="C153" s="70"/>
    </row>
    <row r="154" spans="1:3" ht="16.5" thickBot="1">
      <c r="A154" s="63" t="s">
        <v>256</v>
      </c>
      <c r="B154" s="76" t="s">
        <v>257</v>
      </c>
      <c r="C154" s="74"/>
    </row>
    <row r="155" spans="1:3" ht="16.5" thickBot="1">
      <c r="A155" s="78" t="s">
        <v>115</v>
      </c>
      <c r="B155" s="24" t="s">
        <v>258</v>
      </c>
      <c r="C155" s="77"/>
    </row>
    <row r="156" spans="1:3" ht="16.5" thickBot="1">
      <c r="A156" s="78" t="s">
        <v>125</v>
      </c>
      <c r="B156" s="24" t="s">
        <v>259</v>
      </c>
      <c r="C156" s="77"/>
    </row>
    <row r="157" spans="1:3" ht="16.5" thickBot="1">
      <c r="A157" s="23" t="s">
        <v>260</v>
      </c>
      <c r="B157" s="24" t="s">
        <v>261</v>
      </c>
      <c r="C157" s="79">
        <f>+C132+C136+C143+C149+C155+C156</f>
        <v>0</v>
      </c>
    </row>
    <row r="158" spans="1:3" ht="16.5" thickBot="1">
      <c r="A158" s="80" t="s">
        <v>262</v>
      </c>
      <c r="B158" s="81" t="s">
        <v>263</v>
      </c>
      <c r="C158" s="79">
        <f>+C131+C157</f>
        <v>37872000</v>
      </c>
    </row>
    <row r="159" spans="1:3" ht="16.5" thickBot="1">
      <c r="A159" s="82"/>
      <c r="B159" s="83"/>
      <c r="C159" s="84"/>
    </row>
    <row r="160" spans="1:3" ht="16.5" thickBot="1">
      <c r="A160" s="85" t="s">
        <v>264</v>
      </c>
      <c r="B160" s="86"/>
      <c r="C160" s="87"/>
    </row>
    <row r="161" spans="1:3" ht="16.5" thickBot="1">
      <c r="A161" s="85" t="s">
        <v>265</v>
      </c>
      <c r="B161" s="86"/>
      <c r="C161" s="87"/>
    </row>
  </sheetData>
  <mergeCells count="3">
    <mergeCell ref="A2:C2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3" manualBreakCount="3">
    <brk id="51" max="16383" man="1"/>
    <brk id="93" max="16383" man="1"/>
    <brk id="1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C161"/>
  <sheetViews>
    <sheetView view="pageBreakPreview" zoomScale="60" zoomScaleNormal="100" workbookViewId="0">
      <selection activeCell="B11" sqref="B11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240" t="s">
        <v>363</v>
      </c>
      <c r="B1" s="240"/>
      <c r="C1" s="240"/>
    </row>
    <row r="2" spans="1:3" ht="15.75">
      <c r="A2" s="243" t="s">
        <v>411</v>
      </c>
      <c r="B2" s="243"/>
      <c r="C2" s="243"/>
    </row>
    <row r="3" spans="1:3" ht="15.75">
      <c r="A3" s="241" t="s">
        <v>517</v>
      </c>
      <c r="B3" s="241"/>
      <c r="C3" s="241"/>
    </row>
    <row r="4" spans="1:3" ht="16.5" thickBot="1">
      <c r="A4" s="189"/>
      <c r="B4" s="189"/>
      <c r="C4" s="189"/>
    </row>
    <row r="5" spans="1:3" ht="15.75">
      <c r="A5" s="9" t="s">
        <v>0</v>
      </c>
      <c r="B5" s="10" t="s">
        <v>1</v>
      </c>
      <c r="C5" s="11"/>
    </row>
    <row r="6" spans="1:3" ht="32.25" thickBot="1">
      <c r="A6" s="94" t="s">
        <v>2</v>
      </c>
      <c r="B6" s="92" t="s">
        <v>271</v>
      </c>
      <c r="C6" s="13"/>
    </row>
    <row r="7" spans="1:3" ht="16.5" thickBot="1">
      <c r="A7" s="14"/>
      <c r="B7" s="14"/>
      <c r="C7" s="88" t="s">
        <v>401</v>
      </c>
    </row>
    <row r="8" spans="1:3" ht="16.5" thickBot="1">
      <c r="A8" s="15" t="s">
        <v>4</v>
      </c>
      <c r="B8" s="16" t="s">
        <v>5</v>
      </c>
      <c r="C8" s="93" t="s">
        <v>6</v>
      </c>
    </row>
    <row r="9" spans="1:3" ht="16.5" thickBot="1">
      <c r="A9" s="17" t="s">
        <v>7</v>
      </c>
      <c r="B9" s="18" t="s">
        <v>8</v>
      </c>
      <c r="C9" s="19" t="s">
        <v>9</v>
      </c>
    </row>
    <row r="10" spans="1:3" ht="16.5" thickBot="1">
      <c r="A10" s="20"/>
      <c r="B10" s="21" t="s">
        <v>10</v>
      </c>
      <c r="C10" s="22"/>
    </row>
    <row r="11" spans="1:3" ht="16.5" thickBot="1">
      <c r="A11" s="23" t="s">
        <v>11</v>
      </c>
      <c r="B11" s="24" t="s">
        <v>12</v>
      </c>
      <c r="C11" s="25">
        <f>+C12+C13+C14+C15+C16+C17</f>
        <v>0</v>
      </c>
    </row>
    <row r="12" spans="1:3" ht="15.75">
      <c r="A12" s="26" t="s">
        <v>13</v>
      </c>
      <c r="B12" s="27" t="s">
        <v>14</v>
      </c>
      <c r="C12" s="28"/>
    </row>
    <row r="13" spans="1:3" ht="15.75" customHeight="1">
      <c r="A13" s="29" t="s">
        <v>15</v>
      </c>
      <c r="B13" s="30" t="s">
        <v>16</v>
      </c>
      <c r="C13" s="31"/>
    </row>
    <row r="14" spans="1:3" ht="15.75">
      <c r="A14" s="29" t="s">
        <v>17</v>
      </c>
      <c r="B14" s="30" t="s">
        <v>18</v>
      </c>
      <c r="C14" s="31"/>
    </row>
    <row r="15" spans="1:3" ht="15.75">
      <c r="A15" s="29" t="s">
        <v>19</v>
      </c>
      <c r="B15" s="30" t="s">
        <v>20</v>
      </c>
      <c r="C15" s="31"/>
    </row>
    <row r="16" spans="1:3" ht="15.75">
      <c r="A16" s="29" t="s">
        <v>21</v>
      </c>
      <c r="B16" s="30" t="s">
        <v>22</v>
      </c>
      <c r="C16" s="31"/>
    </row>
    <row r="17" spans="1:3" ht="16.5" thickBot="1">
      <c r="A17" s="32" t="s">
        <v>23</v>
      </c>
      <c r="B17" s="33" t="s">
        <v>24</v>
      </c>
      <c r="C17" s="31"/>
    </row>
    <row r="18" spans="1:3" ht="32.25" thickBot="1">
      <c r="A18" s="23" t="s">
        <v>25</v>
      </c>
      <c r="B18" s="34" t="s">
        <v>26</v>
      </c>
      <c r="C18" s="25">
        <f>+C19+C20+C21+C22+C23</f>
        <v>0</v>
      </c>
    </row>
    <row r="19" spans="1:3" ht="15.75">
      <c r="A19" s="26" t="s">
        <v>27</v>
      </c>
      <c r="B19" s="27" t="s">
        <v>28</v>
      </c>
      <c r="C19" s="28"/>
    </row>
    <row r="20" spans="1:3" ht="15.75">
      <c r="A20" s="29" t="s">
        <v>29</v>
      </c>
      <c r="B20" s="30" t="s">
        <v>30</v>
      </c>
      <c r="C20" s="31"/>
    </row>
    <row r="21" spans="1:3" ht="15.75">
      <c r="A21" s="29" t="s">
        <v>31</v>
      </c>
      <c r="B21" s="30" t="s">
        <v>32</v>
      </c>
      <c r="C21" s="31"/>
    </row>
    <row r="22" spans="1:3" ht="15.75">
      <c r="A22" s="29" t="s">
        <v>33</v>
      </c>
      <c r="B22" s="30" t="s">
        <v>34</v>
      </c>
      <c r="C22" s="31"/>
    </row>
    <row r="23" spans="1:3" ht="15.75">
      <c r="A23" s="29" t="s">
        <v>35</v>
      </c>
      <c r="B23" s="30" t="s">
        <v>36</v>
      </c>
      <c r="C23" s="31"/>
    </row>
    <row r="24" spans="1:3" ht="16.5" thickBot="1">
      <c r="A24" s="32" t="s">
        <v>37</v>
      </c>
      <c r="B24" s="33" t="s">
        <v>38</v>
      </c>
      <c r="C24" s="35"/>
    </row>
    <row r="25" spans="1:3" ht="32.25" thickBot="1">
      <c r="A25" s="23" t="s">
        <v>39</v>
      </c>
      <c r="B25" s="24" t="s">
        <v>40</v>
      </c>
      <c r="C25" s="25">
        <f>+C26+C27+C28+C29+C30</f>
        <v>0</v>
      </c>
    </row>
    <row r="26" spans="1:3" ht="15.75">
      <c r="A26" s="26" t="s">
        <v>41</v>
      </c>
      <c r="B26" s="27" t="s">
        <v>42</v>
      </c>
      <c r="C26" s="28"/>
    </row>
    <row r="27" spans="1:3" ht="15.75">
      <c r="A27" s="29" t="s">
        <v>43</v>
      </c>
      <c r="B27" s="30" t="s">
        <v>44</v>
      </c>
      <c r="C27" s="31"/>
    </row>
    <row r="28" spans="1:3" ht="31.5">
      <c r="A28" s="29" t="s">
        <v>45</v>
      </c>
      <c r="B28" s="30" t="s">
        <v>46</v>
      </c>
      <c r="C28" s="31"/>
    </row>
    <row r="29" spans="1:3" ht="31.5">
      <c r="A29" s="29" t="s">
        <v>47</v>
      </c>
      <c r="B29" s="30" t="s">
        <v>48</v>
      </c>
      <c r="C29" s="31"/>
    </row>
    <row r="30" spans="1:3" ht="15.75">
      <c r="A30" s="29" t="s">
        <v>49</v>
      </c>
      <c r="B30" s="30" t="s">
        <v>50</v>
      </c>
      <c r="C30" s="31"/>
    </row>
    <row r="31" spans="1:3" ht="16.5" thickBot="1">
      <c r="A31" s="32" t="s">
        <v>51</v>
      </c>
      <c r="B31" s="33" t="s">
        <v>52</v>
      </c>
      <c r="C31" s="35"/>
    </row>
    <row r="32" spans="1:3" ht="16.5" thickBot="1">
      <c r="A32" s="23" t="s">
        <v>53</v>
      </c>
      <c r="B32" s="24" t="s">
        <v>54</v>
      </c>
      <c r="C32" s="25">
        <f>+C33+C37+C38+C39</f>
        <v>0</v>
      </c>
    </row>
    <row r="33" spans="1:3" ht="15.75">
      <c r="A33" s="26" t="s">
        <v>55</v>
      </c>
      <c r="B33" s="27" t="s">
        <v>56</v>
      </c>
      <c r="C33" s="36">
        <f>+C34+C35+C36</f>
        <v>0</v>
      </c>
    </row>
    <row r="34" spans="1:3" ht="15.75">
      <c r="A34" s="29" t="s">
        <v>57</v>
      </c>
      <c r="B34" s="30" t="s">
        <v>58</v>
      </c>
      <c r="C34" s="31"/>
    </row>
    <row r="35" spans="1:3" ht="15.75">
      <c r="A35" s="29" t="s">
        <v>59</v>
      </c>
      <c r="B35" s="30" t="s">
        <v>60</v>
      </c>
      <c r="C35" s="31"/>
    </row>
    <row r="36" spans="1:3" ht="15.75">
      <c r="A36" s="29" t="s">
        <v>61</v>
      </c>
      <c r="B36" s="37" t="s">
        <v>62</v>
      </c>
      <c r="C36" s="31"/>
    </row>
    <row r="37" spans="1:3" ht="15.75">
      <c r="A37" s="29" t="s">
        <v>63</v>
      </c>
      <c r="B37" s="30" t="s">
        <v>64</v>
      </c>
      <c r="C37" s="31"/>
    </row>
    <row r="38" spans="1:3" ht="15.75">
      <c r="A38" s="29" t="s">
        <v>65</v>
      </c>
      <c r="B38" s="30" t="s">
        <v>66</v>
      </c>
      <c r="C38" s="31"/>
    </row>
    <row r="39" spans="1:3" ht="16.5" thickBot="1">
      <c r="A39" s="32" t="s">
        <v>67</v>
      </c>
      <c r="B39" s="33" t="s">
        <v>68</v>
      </c>
      <c r="C39" s="35"/>
    </row>
    <row r="40" spans="1:3" ht="16.5" thickBot="1">
      <c r="A40" s="23" t="s">
        <v>69</v>
      </c>
      <c r="B40" s="24" t="s">
        <v>70</v>
      </c>
      <c r="C40" s="25">
        <f>SUM(C41:C51)</f>
        <v>0</v>
      </c>
    </row>
    <row r="41" spans="1:3" ht="15.75">
      <c r="A41" s="26" t="s">
        <v>71</v>
      </c>
      <c r="B41" s="27" t="s">
        <v>72</v>
      </c>
      <c r="C41" s="28"/>
    </row>
    <row r="42" spans="1:3" ht="15.75">
      <c r="A42" s="29" t="s">
        <v>73</v>
      </c>
      <c r="B42" s="30" t="s">
        <v>74</v>
      </c>
      <c r="C42" s="31"/>
    </row>
    <row r="43" spans="1:3" ht="15.75">
      <c r="A43" s="29" t="s">
        <v>75</v>
      </c>
      <c r="B43" s="30" t="s">
        <v>76</v>
      </c>
      <c r="C43" s="31"/>
    </row>
    <row r="44" spans="1:3" ht="15.75">
      <c r="A44" s="29" t="s">
        <v>77</v>
      </c>
      <c r="B44" s="30" t="s">
        <v>78</v>
      </c>
      <c r="C44" s="31"/>
    </row>
    <row r="45" spans="1:3" ht="15.75">
      <c r="A45" s="29" t="s">
        <v>79</v>
      </c>
      <c r="B45" s="30" t="s">
        <v>80</v>
      </c>
      <c r="C45" s="31"/>
    </row>
    <row r="46" spans="1:3" ht="15.75">
      <c r="A46" s="29" t="s">
        <v>81</v>
      </c>
      <c r="B46" s="30" t="s">
        <v>82</v>
      </c>
      <c r="C46" s="31"/>
    </row>
    <row r="47" spans="1:3" ht="15.75">
      <c r="A47" s="29" t="s">
        <v>83</v>
      </c>
      <c r="B47" s="30" t="s">
        <v>84</v>
      </c>
      <c r="C47" s="31"/>
    </row>
    <row r="48" spans="1:3" ht="15.75">
      <c r="A48" s="29" t="s">
        <v>85</v>
      </c>
      <c r="B48" s="30" t="s">
        <v>86</v>
      </c>
      <c r="C48" s="31"/>
    </row>
    <row r="49" spans="1:3" ht="15.75">
      <c r="A49" s="29" t="s">
        <v>87</v>
      </c>
      <c r="B49" s="30" t="s">
        <v>88</v>
      </c>
      <c r="C49" s="31"/>
    </row>
    <row r="50" spans="1:3" ht="15.75">
      <c r="A50" s="32" t="s">
        <v>89</v>
      </c>
      <c r="B50" s="33" t="s">
        <v>90</v>
      </c>
      <c r="C50" s="35"/>
    </row>
    <row r="51" spans="1:3" ht="16.5" thickBot="1">
      <c r="A51" s="32" t="s">
        <v>91</v>
      </c>
      <c r="B51" s="33" t="s">
        <v>92</v>
      </c>
      <c r="C51" s="35"/>
    </row>
    <row r="52" spans="1:3" ht="16.5" thickBot="1">
      <c r="A52" s="23" t="s">
        <v>93</v>
      </c>
      <c r="B52" s="24" t="s">
        <v>94</v>
      </c>
      <c r="C52" s="25">
        <f>SUM(C53:C57)</f>
        <v>0</v>
      </c>
    </row>
    <row r="53" spans="1:3" ht="15.75">
      <c r="A53" s="26" t="s">
        <v>95</v>
      </c>
      <c r="B53" s="27" t="s">
        <v>96</v>
      </c>
      <c r="C53" s="28"/>
    </row>
    <row r="54" spans="1:3" ht="15.75">
      <c r="A54" s="29" t="s">
        <v>97</v>
      </c>
      <c r="B54" s="30" t="s">
        <v>98</v>
      </c>
      <c r="C54" s="31"/>
    </row>
    <row r="55" spans="1:3" ht="15.75">
      <c r="A55" s="29" t="s">
        <v>99</v>
      </c>
      <c r="B55" s="30" t="s">
        <v>100</v>
      </c>
      <c r="C55" s="31"/>
    </row>
    <row r="56" spans="1:3" ht="15.75">
      <c r="A56" s="29" t="s">
        <v>101</v>
      </c>
      <c r="B56" s="30" t="s">
        <v>102</v>
      </c>
      <c r="C56" s="31"/>
    </row>
    <row r="57" spans="1:3" ht="16.5" thickBot="1">
      <c r="A57" s="32" t="s">
        <v>103</v>
      </c>
      <c r="B57" s="33" t="s">
        <v>104</v>
      </c>
      <c r="C57" s="35"/>
    </row>
    <row r="58" spans="1:3" ht="16.5" thickBot="1">
      <c r="A58" s="23" t="s">
        <v>105</v>
      </c>
      <c r="B58" s="24" t="s">
        <v>106</v>
      </c>
      <c r="C58" s="25">
        <f>SUM(C59:C61)</f>
        <v>0</v>
      </c>
    </row>
    <row r="59" spans="1:3" ht="31.5">
      <c r="A59" s="26" t="s">
        <v>107</v>
      </c>
      <c r="B59" s="27" t="s">
        <v>108</v>
      </c>
      <c r="C59" s="28"/>
    </row>
    <row r="60" spans="1:3" ht="31.5">
      <c r="A60" s="29" t="s">
        <v>109</v>
      </c>
      <c r="B60" s="30" t="s">
        <v>110</v>
      </c>
      <c r="C60" s="31"/>
    </row>
    <row r="61" spans="1:3" ht="15.75">
      <c r="A61" s="29" t="s">
        <v>111</v>
      </c>
      <c r="B61" s="30" t="s">
        <v>112</v>
      </c>
      <c r="C61" s="31"/>
    </row>
    <row r="62" spans="1:3" ht="16.5" thickBot="1">
      <c r="A62" s="32" t="s">
        <v>113</v>
      </c>
      <c r="B62" s="33" t="s">
        <v>114</v>
      </c>
      <c r="C62" s="35"/>
    </row>
    <row r="63" spans="1:3" ht="16.5" thickBot="1">
      <c r="A63" s="23" t="s">
        <v>115</v>
      </c>
      <c r="B63" s="34" t="s">
        <v>116</v>
      </c>
      <c r="C63" s="25">
        <f>SUM(C64:C66)</f>
        <v>0</v>
      </c>
    </row>
    <row r="64" spans="1:3" ht="31.5">
      <c r="A64" s="26" t="s">
        <v>117</v>
      </c>
      <c r="B64" s="27" t="s">
        <v>118</v>
      </c>
      <c r="C64" s="31"/>
    </row>
    <row r="65" spans="1:3" ht="31.5">
      <c r="A65" s="29" t="s">
        <v>119</v>
      </c>
      <c r="B65" s="30" t="s">
        <v>120</v>
      </c>
      <c r="C65" s="31"/>
    </row>
    <row r="66" spans="1:3" ht="15.75">
      <c r="A66" s="29" t="s">
        <v>121</v>
      </c>
      <c r="B66" s="30" t="s">
        <v>122</v>
      </c>
      <c r="C66" s="31"/>
    </row>
    <row r="67" spans="1:3" ht="16.5" thickBot="1">
      <c r="A67" s="32" t="s">
        <v>123</v>
      </c>
      <c r="B67" s="33" t="s">
        <v>124</v>
      </c>
      <c r="C67" s="31"/>
    </row>
    <row r="68" spans="1:3" ht="16.5" thickBot="1">
      <c r="A68" s="23" t="s">
        <v>125</v>
      </c>
      <c r="B68" s="24" t="s">
        <v>126</v>
      </c>
      <c r="C68" s="25">
        <f>+C11+C18+C25+C32+C40+C52+C58+C63</f>
        <v>0</v>
      </c>
    </row>
    <row r="69" spans="1:3" ht="16.5" thickBot="1">
      <c r="A69" s="38" t="s">
        <v>127</v>
      </c>
      <c r="B69" s="34" t="s">
        <v>128</v>
      </c>
      <c r="C69" s="25">
        <f>SUM(C70:C72)</f>
        <v>0</v>
      </c>
    </row>
    <row r="70" spans="1:3" ht="15.75">
      <c r="A70" s="26" t="s">
        <v>129</v>
      </c>
      <c r="B70" s="27" t="s">
        <v>130</v>
      </c>
      <c r="C70" s="31"/>
    </row>
    <row r="71" spans="1:3" ht="15.75">
      <c r="A71" s="29" t="s">
        <v>131</v>
      </c>
      <c r="B71" s="30" t="s">
        <v>132</v>
      </c>
      <c r="C71" s="31"/>
    </row>
    <row r="72" spans="1:3" ht="16.5" thickBot="1">
      <c r="A72" s="32" t="s">
        <v>133</v>
      </c>
      <c r="B72" s="39" t="s">
        <v>134</v>
      </c>
      <c r="C72" s="31"/>
    </row>
    <row r="73" spans="1:3" ht="16.5" thickBot="1">
      <c r="A73" s="38" t="s">
        <v>135</v>
      </c>
      <c r="B73" s="34" t="s">
        <v>136</v>
      </c>
      <c r="C73" s="25">
        <f>SUM(C74:C77)</f>
        <v>0</v>
      </c>
    </row>
    <row r="74" spans="1:3" ht="15.75">
      <c r="A74" s="26" t="s">
        <v>137</v>
      </c>
      <c r="B74" s="27" t="s">
        <v>138</v>
      </c>
      <c r="C74" s="31"/>
    </row>
    <row r="75" spans="1:3" ht="15.75">
      <c r="A75" s="29" t="s">
        <v>139</v>
      </c>
      <c r="B75" s="30" t="s">
        <v>140</v>
      </c>
      <c r="C75" s="31"/>
    </row>
    <row r="76" spans="1:3" ht="15.75">
      <c r="A76" s="29" t="s">
        <v>141</v>
      </c>
      <c r="B76" s="30" t="s">
        <v>142</v>
      </c>
      <c r="C76" s="31"/>
    </row>
    <row r="77" spans="1:3" ht="16.5" thickBot="1">
      <c r="A77" s="32" t="s">
        <v>143</v>
      </c>
      <c r="B77" s="33" t="s">
        <v>144</v>
      </c>
      <c r="C77" s="31"/>
    </row>
    <row r="78" spans="1:3" ht="16.5" thickBot="1">
      <c r="A78" s="38" t="s">
        <v>145</v>
      </c>
      <c r="B78" s="34" t="s">
        <v>146</v>
      </c>
      <c r="C78" s="25">
        <f>SUM(C79:C80)</f>
        <v>0</v>
      </c>
    </row>
    <row r="79" spans="1:3" ht="15.75">
      <c r="A79" s="26" t="s">
        <v>147</v>
      </c>
      <c r="B79" s="27" t="s">
        <v>148</v>
      </c>
      <c r="C79" s="31"/>
    </row>
    <row r="80" spans="1:3" ht="16.5" thickBot="1">
      <c r="A80" s="32" t="s">
        <v>149</v>
      </c>
      <c r="B80" s="33" t="s">
        <v>150</v>
      </c>
      <c r="C80" s="31"/>
    </row>
    <row r="81" spans="1:3" ht="16.5" thickBot="1">
      <c r="A81" s="38" t="s">
        <v>151</v>
      </c>
      <c r="B81" s="34" t="s">
        <v>152</v>
      </c>
      <c r="C81" s="25">
        <f>SUM(C82:C84)</f>
        <v>0</v>
      </c>
    </row>
    <row r="82" spans="1:3" ht="15.75">
      <c r="A82" s="26" t="s">
        <v>153</v>
      </c>
      <c r="B82" s="27" t="s">
        <v>154</v>
      </c>
      <c r="C82" s="31"/>
    </row>
    <row r="83" spans="1:3" ht="15.75">
      <c r="A83" s="29" t="s">
        <v>155</v>
      </c>
      <c r="B83" s="30" t="s">
        <v>156</v>
      </c>
      <c r="C83" s="31"/>
    </row>
    <row r="84" spans="1:3" ht="16.5" thickBot="1">
      <c r="A84" s="32" t="s">
        <v>157</v>
      </c>
      <c r="B84" s="33" t="s">
        <v>158</v>
      </c>
      <c r="C84" s="31"/>
    </row>
    <row r="85" spans="1:3" ht="16.5" thickBot="1">
      <c r="A85" s="38" t="s">
        <v>159</v>
      </c>
      <c r="B85" s="34" t="s">
        <v>160</v>
      </c>
      <c r="C85" s="25">
        <f>SUM(C86:C89)</f>
        <v>0</v>
      </c>
    </row>
    <row r="86" spans="1:3" ht="15.75">
      <c r="A86" s="40" t="s">
        <v>161</v>
      </c>
      <c r="B86" s="27" t="s">
        <v>162</v>
      </c>
      <c r="C86" s="31"/>
    </row>
    <row r="87" spans="1:3" ht="15.75">
      <c r="A87" s="41" t="s">
        <v>163</v>
      </c>
      <c r="B87" s="30" t="s">
        <v>164</v>
      </c>
      <c r="C87" s="31"/>
    </row>
    <row r="88" spans="1:3" ht="15.75">
      <c r="A88" s="41" t="s">
        <v>165</v>
      </c>
      <c r="B88" s="30" t="s">
        <v>166</v>
      </c>
      <c r="C88" s="31"/>
    </row>
    <row r="89" spans="1:3" ht="16.5" thickBot="1">
      <c r="A89" s="42" t="s">
        <v>167</v>
      </c>
      <c r="B89" s="33" t="s">
        <v>168</v>
      </c>
      <c r="C89" s="31"/>
    </row>
    <row r="90" spans="1:3" ht="16.5" thickBot="1">
      <c r="A90" s="38" t="s">
        <v>169</v>
      </c>
      <c r="B90" s="34" t="s">
        <v>170</v>
      </c>
      <c r="C90" s="43"/>
    </row>
    <row r="91" spans="1:3" ht="16.5" thickBot="1">
      <c r="A91" s="38" t="s">
        <v>171</v>
      </c>
      <c r="B91" s="34" t="s">
        <v>172</v>
      </c>
      <c r="C91" s="43"/>
    </row>
    <row r="92" spans="1:3" ht="16.5" thickBot="1">
      <c r="A92" s="38" t="s">
        <v>173</v>
      </c>
      <c r="B92" s="44" t="s">
        <v>174</v>
      </c>
      <c r="C92" s="25">
        <f>+C69+C73+C78+C81+C85+C91+C90</f>
        <v>0</v>
      </c>
    </row>
    <row r="93" spans="1:3" ht="16.5" thickBot="1">
      <c r="A93" s="45" t="s">
        <v>175</v>
      </c>
      <c r="B93" s="46" t="s">
        <v>176</v>
      </c>
      <c r="C93" s="25">
        <f>+C68+C92</f>
        <v>0</v>
      </c>
    </row>
    <row r="94" spans="1:3" ht="16.5" thickBot="1">
      <c r="A94" s="47"/>
      <c r="B94" s="48"/>
      <c r="C94" s="49"/>
    </row>
    <row r="95" spans="1:3" ht="16.5" thickBot="1">
      <c r="A95" s="15"/>
      <c r="B95" s="50" t="s">
        <v>177</v>
      </c>
      <c r="C95" s="51"/>
    </row>
    <row r="96" spans="1:3" ht="16.5" thickBot="1">
      <c r="A96" s="52" t="s">
        <v>11</v>
      </c>
      <c r="B96" s="53" t="s">
        <v>334</v>
      </c>
      <c r="C96" s="54">
        <f>+C97+C98+C99+C100+C101+C114</f>
        <v>0</v>
      </c>
    </row>
    <row r="97" spans="1:3" ht="15.75">
      <c r="A97" s="55" t="s">
        <v>13</v>
      </c>
      <c r="B97" s="56" t="s">
        <v>178</v>
      </c>
      <c r="C97" s="57"/>
    </row>
    <row r="98" spans="1:3" ht="15.75">
      <c r="A98" s="29" t="s">
        <v>15</v>
      </c>
      <c r="B98" s="58" t="s">
        <v>179</v>
      </c>
      <c r="C98" s="31"/>
    </row>
    <row r="99" spans="1:3" ht="15.75">
      <c r="A99" s="29" t="s">
        <v>17</v>
      </c>
      <c r="B99" s="58" t="s">
        <v>180</v>
      </c>
      <c r="C99" s="35"/>
    </row>
    <row r="100" spans="1:3" ht="15.75">
      <c r="A100" s="29" t="s">
        <v>19</v>
      </c>
      <c r="B100" s="59" t="s">
        <v>181</v>
      </c>
      <c r="C100" s="35"/>
    </row>
    <row r="101" spans="1:3" ht="15.75">
      <c r="A101" s="29" t="s">
        <v>182</v>
      </c>
      <c r="B101" s="60" t="s">
        <v>183</v>
      </c>
      <c r="C101" s="35"/>
    </row>
    <row r="102" spans="1:3" ht="15.75">
      <c r="A102" s="29" t="s">
        <v>23</v>
      </c>
      <c r="B102" s="58" t="s">
        <v>184</v>
      </c>
      <c r="C102" s="35"/>
    </row>
    <row r="103" spans="1:3" ht="15.75">
      <c r="A103" s="29" t="s">
        <v>185</v>
      </c>
      <c r="B103" s="61" t="s">
        <v>186</v>
      </c>
      <c r="C103" s="35"/>
    </row>
    <row r="104" spans="1:3" ht="15.75">
      <c r="A104" s="29" t="s">
        <v>187</v>
      </c>
      <c r="B104" s="61" t="s">
        <v>188</v>
      </c>
      <c r="C104" s="35"/>
    </row>
    <row r="105" spans="1:3" ht="15.75">
      <c r="A105" s="29" t="s">
        <v>189</v>
      </c>
      <c r="B105" s="61" t="s">
        <v>190</v>
      </c>
      <c r="C105" s="35"/>
    </row>
    <row r="106" spans="1:3" ht="31.5">
      <c r="A106" s="29" t="s">
        <v>191</v>
      </c>
      <c r="B106" s="62" t="s">
        <v>192</v>
      </c>
      <c r="C106" s="35"/>
    </row>
    <row r="107" spans="1:3" ht="31.5">
      <c r="A107" s="29" t="s">
        <v>193</v>
      </c>
      <c r="B107" s="62" t="s">
        <v>194</v>
      </c>
      <c r="C107" s="35"/>
    </row>
    <row r="108" spans="1:3" ht="15.75">
      <c r="A108" s="29" t="s">
        <v>195</v>
      </c>
      <c r="B108" s="61" t="s">
        <v>196</v>
      </c>
      <c r="C108" s="35"/>
    </row>
    <row r="109" spans="1:3" ht="15.75">
      <c r="A109" s="29" t="s">
        <v>197</v>
      </c>
      <c r="B109" s="61" t="s">
        <v>198</v>
      </c>
      <c r="C109" s="35"/>
    </row>
    <row r="110" spans="1:3" ht="31.5">
      <c r="A110" s="29" t="s">
        <v>199</v>
      </c>
      <c r="B110" s="62" t="s">
        <v>200</v>
      </c>
      <c r="C110" s="35"/>
    </row>
    <row r="111" spans="1:3" ht="15.75">
      <c r="A111" s="63" t="s">
        <v>201</v>
      </c>
      <c r="B111" s="64" t="s">
        <v>202</v>
      </c>
      <c r="C111" s="35"/>
    </row>
    <row r="112" spans="1:3" ht="15.75">
      <c r="A112" s="29" t="s">
        <v>203</v>
      </c>
      <c r="B112" s="64" t="s">
        <v>204</v>
      </c>
      <c r="C112" s="35"/>
    </row>
    <row r="113" spans="1:3" ht="31.5">
      <c r="A113" s="29" t="s">
        <v>205</v>
      </c>
      <c r="B113" s="62" t="s">
        <v>206</v>
      </c>
      <c r="C113" s="31"/>
    </row>
    <row r="114" spans="1:3" ht="15.75">
      <c r="A114" s="29" t="s">
        <v>207</v>
      </c>
      <c r="B114" s="59" t="s">
        <v>208</v>
      </c>
      <c r="C114" s="31"/>
    </row>
    <row r="115" spans="1:3" ht="15.75">
      <c r="A115" s="32" t="s">
        <v>209</v>
      </c>
      <c r="B115" s="58" t="s">
        <v>210</v>
      </c>
      <c r="C115" s="35"/>
    </row>
    <row r="116" spans="1:3" ht="16.5" thickBot="1">
      <c r="A116" s="65" t="s">
        <v>211</v>
      </c>
      <c r="B116" s="66" t="s">
        <v>212</v>
      </c>
      <c r="C116" s="67"/>
    </row>
    <row r="117" spans="1:3" ht="16.5" thickBot="1">
      <c r="A117" s="23" t="s">
        <v>25</v>
      </c>
      <c r="B117" s="68" t="s">
        <v>335</v>
      </c>
      <c r="C117" s="25">
        <f>+C118+C120+C122</f>
        <v>0</v>
      </c>
    </row>
    <row r="118" spans="1:3" ht="15.75">
      <c r="A118" s="26" t="s">
        <v>27</v>
      </c>
      <c r="B118" s="58" t="s">
        <v>213</v>
      </c>
      <c r="C118" s="28"/>
    </row>
    <row r="119" spans="1:3" ht="15.75">
      <c r="A119" s="26" t="s">
        <v>29</v>
      </c>
      <c r="B119" s="69" t="s">
        <v>214</v>
      </c>
      <c r="C119" s="28"/>
    </row>
    <row r="120" spans="1:3" ht="15.75">
      <c r="A120" s="26" t="s">
        <v>31</v>
      </c>
      <c r="B120" s="69" t="s">
        <v>215</v>
      </c>
      <c r="C120" s="31"/>
    </row>
    <row r="121" spans="1:3" ht="15.75">
      <c r="A121" s="26" t="s">
        <v>33</v>
      </c>
      <c r="B121" s="69" t="s">
        <v>216</v>
      </c>
      <c r="C121" s="70"/>
    </row>
    <row r="122" spans="1:3" ht="15.75">
      <c r="A122" s="26" t="s">
        <v>35</v>
      </c>
      <c r="B122" s="71" t="s">
        <v>217</v>
      </c>
      <c r="C122" s="70"/>
    </row>
    <row r="123" spans="1:3" ht="18" customHeight="1">
      <c r="A123" s="26" t="s">
        <v>37</v>
      </c>
      <c r="B123" s="72" t="s">
        <v>218</v>
      </c>
      <c r="C123" s="70"/>
    </row>
    <row r="124" spans="1:3" ht="31.5">
      <c r="A124" s="26" t="s">
        <v>219</v>
      </c>
      <c r="B124" s="73" t="s">
        <v>220</v>
      </c>
      <c r="C124" s="70"/>
    </row>
    <row r="125" spans="1:3" ht="31.5">
      <c r="A125" s="26" t="s">
        <v>221</v>
      </c>
      <c r="B125" s="62" t="s">
        <v>194</v>
      </c>
      <c r="C125" s="70"/>
    </row>
    <row r="126" spans="1:3" ht="15.75">
      <c r="A126" s="26" t="s">
        <v>222</v>
      </c>
      <c r="B126" s="62" t="s">
        <v>223</v>
      </c>
      <c r="C126" s="70"/>
    </row>
    <row r="127" spans="1:3" ht="15.75">
      <c r="A127" s="26" t="s">
        <v>224</v>
      </c>
      <c r="B127" s="62" t="s">
        <v>225</v>
      </c>
      <c r="C127" s="70"/>
    </row>
    <row r="128" spans="1:3" ht="31.5">
      <c r="A128" s="26" t="s">
        <v>226</v>
      </c>
      <c r="B128" s="62" t="s">
        <v>200</v>
      </c>
      <c r="C128" s="70"/>
    </row>
    <row r="129" spans="1:3" ht="15.75">
      <c r="A129" s="26" t="s">
        <v>227</v>
      </c>
      <c r="B129" s="62" t="s">
        <v>228</v>
      </c>
      <c r="C129" s="70"/>
    </row>
    <row r="130" spans="1:3" ht="32.25" thickBot="1">
      <c r="A130" s="63" t="s">
        <v>229</v>
      </c>
      <c r="B130" s="62" t="s">
        <v>230</v>
      </c>
      <c r="C130" s="74"/>
    </row>
    <row r="131" spans="1:3" ht="16.5" thickBot="1">
      <c r="A131" s="23" t="s">
        <v>39</v>
      </c>
      <c r="B131" s="24" t="s">
        <v>231</v>
      </c>
      <c r="C131" s="25">
        <f>+C96+C117</f>
        <v>0</v>
      </c>
    </row>
    <row r="132" spans="1:3" ht="32.25" thickBot="1">
      <c r="A132" s="23" t="s">
        <v>232</v>
      </c>
      <c r="B132" s="24" t="s">
        <v>233</v>
      </c>
      <c r="C132" s="25">
        <f>+C133+C134+C135</f>
        <v>0</v>
      </c>
    </row>
    <row r="133" spans="1:3" ht="15.75">
      <c r="A133" s="26" t="s">
        <v>55</v>
      </c>
      <c r="B133" s="75" t="s">
        <v>234</v>
      </c>
      <c r="C133" s="70"/>
    </row>
    <row r="134" spans="1:3" ht="15.75">
      <c r="A134" s="26" t="s">
        <v>63</v>
      </c>
      <c r="B134" s="75" t="s">
        <v>235</v>
      </c>
      <c r="C134" s="70"/>
    </row>
    <row r="135" spans="1:3" ht="16.5" thickBot="1">
      <c r="A135" s="63" t="s">
        <v>65</v>
      </c>
      <c r="B135" s="76" t="s">
        <v>236</v>
      </c>
      <c r="C135" s="70"/>
    </row>
    <row r="136" spans="1:3" ht="16.5" thickBot="1">
      <c r="A136" s="23" t="s">
        <v>69</v>
      </c>
      <c r="B136" s="24" t="s">
        <v>237</v>
      </c>
      <c r="C136" s="25">
        <f>+C137+C138+C139+C140+C141+C142</f>
        <v>0</v>
      </c>
    </row>
    <row r="137" spans="1:3" ht="15.75">
      <c r="A137" s="26" t="s">
        <v>71</v>
      </c>
      <c r="B137" s="75" t="s">
        <v>238</v>
      </c>
      <c r="C137" s="70"/>
    </row>
    <row r="138" spans="1:3" ht="15.75">
      <c r="A138" s="26" t="s">
        <v>73</v>
      </c>
      <c r="B138" s="75" t="s">
        <v>239</v>
      </c>
      <c r="C138" s="70"/>
    </row>
    <row r="139" spans="1:3" ht="15.75">
      <c r="A139" s="26" t="s">
        <v>75</v>
      </c>
      <c r="B139" s="75" t="s">
        <v>240</v>
      </c>
      <c r="C139" s="70"/>
    </row>
    <row r="140" spans="1:3" ht="15.75">
      <c r="A140" s="26" t="s">
        <v>77</v>
      </c>
      <c r="B140" s="75" t="s">
        <v>241</v>
      </c>
      <c r="C140" s="70"/>
    </row>
    <row r="141" spans="1:3" ht="15.75">
      <c r="A141" s="26" t="s">
        <v>79</v>
      </c>
      <c r="B141" s="75" t="s">
        <v>242</v>
      </c>
      <c r="C141" s="70"/>
    </row>
    <row r="142" spans="1:3" ht="16.5" thickBot="1">
      <c r="A142" s="63" t="s">
        <v>81</v>
      </c>
      <c r="B142" s="76" t="s">
        <v>243</v>
      </c>
      <c r="C142" s="70"/>
    </row>
    <row r="143" spans="1:3" ht="16.5" thickBot="1">
      <c r="A143" s="23" t="s">
        <v>93</v>
      </c>
      <c r="B143" s="24" t="s">
        <v>244</v>
      </c>
      <c r="C143" s="25">
        <f>+C144+C145+C147+C148+C146</f>
        <v>0</v>
      </c>
    </row>
    <row r="144" spans="1:3" ht="15.75">
      <c r="A144" s="26" t="s">
        <v>95</v>
      </c>
      <c r="B144" s="75" t="s">
        <v>245</v>
      </c>
      <c r="C144" s="70"/>
    </row>
    <row r="145" spans="1:3" ht="15.75">
      <c r="A145" s="26" t="s">
        <v>97</v>
      </c>
      <c r="B145" s="75" t="s">
        <v>246</v>
      </c>
      <c r="C145" s="70"/>
    </row>
    <row r="146" spans="1:3" ht="15.75">
      <c r="A146" s="26" t="s">
        <v>99</v>
      </c>
      <c r="B146" s="75" t="s">
        <v>247</v>
      </c>
      <c r="C146" s="70"/>
    </row>
    <row r="147" spans="1:3" ht="15.75">
      <c r="A147" s="26" t="s">
        <v>101</v>
      </c>
      <c r="B147" s="75" t="s">
        <v>248</v>
      </c>
      <c r="C147" s="70"/>
    </row>
    <row r="148" spans="1:3" ht="16.5" thickBot="1">
      <c r="A148" s="63" t="s">
        <v>103</v>
      </c>
      <c r="B148" s="76" t="s">
        <v>249</v>
      </c>
      <c r="C148" s="70"/>
    </row>
    <row r="149" spans="1:3" ht="16.5" thickBot="1">
      <c r="A149" s="23" t="s">
        <v>250</v>
      </c>
      <c r="B149" s="24" t="s">
        <v>251</v>
      </c>
      <c r="C149" s="77">
        <f>+C150+C151+C152+C153+C154</f>
        <v>0</v>
      </c>
    </row>
    <row r="150" spans="1:3" ht="15.75">
      <c r="A150" s="26" t="s">
        <v>107</v>
      </c>
      <c r="B150" s="75" t="s">
        <v>252</v>
      </c>
      <c r="C150" s="70"/>
    </row>
    <row r="151" spans="1:3" ht="15.75">
      <c r="A151" s="26" t="s">
        <v>109</v>
      </c>
      <c r="B151" s="75" t="s">
        <v>253</v>
      </c>
      <c r="C151" s="70"/>
    </row>
    <row r="152" spans="1:3" ht="15.75">
      <c r="A152" s="26" t="s">
        <v>111</v>
      </c>
      <c r="B152" s="75" t="s">
        <v>254</v>
      </c>
      <c r="C152" s="70"/>
    </row>
    <row r="153" spans="1:3" ht="31.5">
      <c r="A153" s="26" t="s">
        <v>113</v>
      </c>
      <c r="B153" s="75" t="s">
        <v>255</v>
      </c>
      <c r="C153" s="70"/>
    </row>
    <row r="154" spans="1:3" ht="16.5" thickBot="1">
      <c r="A154" s="63" t="s">
        <v>256</v>
      </c>
      <c r="B154" s="76" t="s">
        <v>257</v>
      </c>
      <c r="C154" s="74"/>
    </row>
    <row r="155" spans="1:3" ht="16.5" thickBot="1">
      <c r="A155" s="78" t="s">
        <v>115</v>
      </c>
      <c r="B155" s="24" t="s">
        <v>258</v>
      </c>
      <c r="C155" s="77"/>
    </row>
    <row r="156" spans="1:3" ht="16.5" thickBot="1">
      <c r="A156" s="78" t="s">
        <v>125</v>
      </c>
      <c r="B156" s="24" t="s">
        <v>259</v>
      </c>
      <c r="C156" s="77"/>
    </row>
    <row r="157" spans="1:3" ht="16.5" thickBot="1">
      <c r="A157" s="23" t="s">
        <v>260</v>
      </c>
      <c r="B157" s="24" t="s">
        <v>261</v>
      </c>
      <c r="C157" s="79">
        <f>+C132+C136+C143+C149+C155+C156</f>
        <v>0</v>
      </c>
    </row>
    <row r="158" spans="1:3" ht="16.5" thickBot="1">
      <c r="A158" s="80" t="s">
        <v>262</v>
      </c>
      <c r="B158" s="81" t="s">
        <v>263</v>
      </c>
      <c r="C158" s="79">
        <f>+C131+C157</f>
        <v>0</v>
      </c>
    </row>
    <row r="159" spans="1:3" ht="16.5" thickBot="1">
      <c r="A159" s="82"/>
      <c r="B159" s="83"/>
      <c r="C159" s="84"/>
    </row>
    <row r="160" spans="1:3" ht="16.5" thickBot="1">
      <c r="A160" s="85" t="s">
        <v>264</v>
      </c>
      <c r="B160" s="86"/>
      <c r="C160" s="87"/>
    </row>
    <row r="161" spans="1:3" ht="16.5" thickBot="1">
      <c r="A161" s="85" t="s">
        <v>265</v>
      </c>
      <c r="B161" s="86"/>
      <c r="C161" s="87"/>
    </row>
  </sheetData>
  <mergeCells count="3">
    <mergeCell ref="A2:C2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3" manualBreakCount="3">
    <brk id="51" max="16383" man="1"/>
    <brk id="93" max="16383" man="1"/>
    <brk id="1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D68"/>
  <sheetViews>
    <sheetView zoomScaleNormal="100" workbookViewId="0">
      <selection activeCell="B15" sqref="B15"/>
    </sheetView>
  </sheetViews>
  <sheetFormatPr defaultRowHeight="15"/>
  <cols>
    <col min="1" max="1" width="14" customWidth="1"/>
    <col min="2" max="2" width="63.7109375" customWidth="1"/>
    <col min="3" max="3" width="18" bestFit="1" customWidth="1"/>
    <col min="4" max="4" width="9.85546875" bestFit="1" customWidth="1"/>
  </cols>
  <sheetData>
    <row r="1" spans="1:3" ht="15.75">
      <c r="A1" s="240" t="s">
        <v>391</v>
      </c>
      <c r="B1" s="240"/>
      <c r="C1" s="240"/>
    </row>
    <row r="2" spans="1:3" ht="15.75">
      <c r="A2" s="243" t="s">
        <v>411</v>
      </c>
      <c r="B2" s="243"/>
      <c r="C2" s="243"/>
    </row>
    <row r="3" spans="1:3" ht="15.75">
      <c r="A3" s="241" t="s">
        <v>517</v>
      </c>
      <c r="B3" s="241"/>
      <c r="C3" s="241"/>
    </row>
    <row r="4" spans="1:3" ht="16.5" thickBot="1">
      <c r="A4" s="91"/>
      <c r="B4" s="91"/>
      <c r="C4" s="91"/>
    </row>
    <row r="5" spans="1:3" ht="15.75">
      <c r="A5" s="9" t="s">
        <v>0</v>
      </c>
      <c r="B5" s="10" t="s">
        <v>398</v>
      </c>
      <c r="C5" s="11"/>
    </row>
    <row r="6" spans="1:3" ht="32.25" thickBot="1">
      <c r="A6" s="94" t="s">
        <v>2</v>
      </c>
      <c r="B6" s="12" t="s">
        <v>3</v>
      </c>
      <c r="C6" s="13"/>
    </row>
    <row r="7" spans="1:3" ht="16.5" thickBot="1">
      <c r="A7" s="136"/>
      <c r="B7" s="14"/>
      <c r="C7" s="88" t="s">
        <v>401</v>
      </c>
    </row>
    <row r="8" spans="1:3" ht="16.5" thickBot="1">
      <c r="A8" s="137" t="s">
        <v>4</v>
      </c>
      <c r="B8" s="138" t="s">
        <v>5</v>
      </c>
      <c r="C8" s="139" t="s">
        <v>6</v>
      </c>
    </row>
    <row r="9" spans="1:3" ht="16.5" thickBot="1">
      <c r="A9" s="140" t="s">
        <v>7</v>
      </c>
      <c r="B9" s="141" t="s">
        <v>8</v>
      </c>
      <c r="C9" s="142" t="s">
        <v>9</v>
      </c>
    </row>
    <row r="10" spans="1:3" ht="16.5" thickBot="1">
      <c r="A10" s="143"/>
      <c r="B10" s="144" t="s">
        <v>10</v>
      </c>
      <c r="C10" s="145"/>
    </row>
    <row r="11" spans="1:3" ht="16.5" thickBot="1">
      <c r="A11" s="140" t="s">
        <v>11</v>
      </c>
      <c r="B11" s="146" t="s">
        <v>365</v>
      </c>
      <c r="C11" s="147">
        <f>SUM(C12:C22)</f>
        <v>11161860</v>
      </c>
    </row>
    <row r="12" spans="1:3" ht="15.75">
      <c r="A12" s="148" t="s">
        <v>13</v>
      </c>
      <c r="B12" s="149" t="s">
        <v>72</v>
      </c>
      <c r="C12" s="150"/>
    </row>
    <row r="13" spans="1:3" ht="15.75">
      <c r="A13" s="151" t="s">
        <v>15</v>
      </c>
      <c r="B13" s="152" t="s">
        <v>74</v>
      </c>
      <c r="C13" s="153">
        <v>100000</v>
      </c>
    </row>
    <row r="14" spans="1:3" ht="15.75">
      <c r="A14" s="151" t="s">
        <v>17</v>
      </c>
      <c r="B14" s="152" t="s">
        <v>76</v>
      </c>
      <c r="C14" s="153">
        <v>50000</v>
      </c>
    </row>
    <row r="15" spans="1:3" ht="15.75">
      <c r="A15" s="151" t="s">
        <v>19</v>
      </c>
      <c r="B15" s="152" t="s">
        <v>78</v>
      </c>
      <c r="C15" s="153"/>
    </row>
    <row r="16" spans="1:3" ht="15.75">
      <c r="A16" s="151" t="s">
        <v>21</v>
      </c>
      <c r="B16" s="152" t="s">
        <v>80</v>
      </c>
      <c r="C16" s="153">
        <v>8669968</v>
      </c>
    </row>
    <row r="17" spans="1:4" ht="15.75">
      <c r="A17" s="151" t="s">
        <v>23</v>
      </c>
      <c r="B17" s="152" t="s">
        <v>366</v>
      </c>
      <c r="C17" s="153">
        <v>2340892</v>
      </c>
      <c r="D17" s="215"/>
    </row>
    <row r="18" spans="1:4" ht="15.75">
      <c r="A18" s="151" t="s">
        <v>185</v>
      </c>
      <c r="B18" s="154" t="s">
        <v>367</v>
      </c>
      <c r="C18" s="153"/>
    </row>
    <row r="19" spans="1:4" ht="15.75">
      <c r="A19" s="151" t="s">
        <v>187</v>
      </c>
      <c r="B19" s="152" t="s">
        <v>86</v>
      </c>
      <c r="C19" s="155">
        <v>1000</v>
      </c>
    </row>
    <row r="20" spans="1:4" ht="15.75">
      <c r="A20" s="151" t="s">
        <v>189</v>
      </c>
      <c r="B20" s="152" t="s">
        <v>88</v>
      </c>
      <c r="C20" s="153"/>
    </row>
    <row r="21" spans="1:4" ht="15.75">
      <c r="A21" s="151" t="s">
        <v>191</v>
      </c>
      <c r="B21" s="152" t="s">
        <v>90</v>
      </c>
      <c r="C21" s="156"/>
    </row>
    <row r="22" spans="1:4" ht="16.5" thickBot="1">
      <c r="A22" s="151" t="s">
        <v>193</v>
      </c>
      <c r="B22" s="154" t="s">
        <v>92</v>
      </c>
      <c r="C22" s="156"/>
    </row>
    <row r="23" spans="1:4" ht="32.25" thickBot="1">
      <c r="A23" s="140" t="s">
        <v>25</v>
      </c>
      <c r="B23" s="146" t="s">
        <v>368</v>
      </c>
      <c r="C23" s="147">
        <f>SUM(C24:C26)</f>
        <v>13358117</v>
      </c>
    </row>
    <row r="24" spans="1:4" ht="15.75">
      <c r="A24" s="151" t="s">
        <v>27</v>
      </c>
      <c r="B24" s="157" t="s">
        <v>28</v>
      </c>
      <c r="C24" s="153"/>
    </row>
    <row r="25" spans="1:4" ht="15.75">
      <c r="A25" s="151" t="s">
        <v>29</v>
      </c>
      <c r="B25" s="152" t="s">
        <v>369</v>
      </c>
      <c r="C25" s="153"/>
    </row>
    <row r="26" spans="1:4" ht="15.75">
      <c r="A26" s="151" t="s">
        <v>31</v>
      </c>
      <c r="B26" s="152" t="s">
        <v>370</v>
      </c>
      <c r="C26" s="153">
        <v>13358117</v>
      </c>
    </row>
    <row r="27" spans="1:4" ht="16.5" thickBot="1">
      <c r="A27" s="151" t="s">
        <v>33</v>
      </c>
      <c r="B27" s="152" t="s">
        <v>371</v>
      </c>
      <c r="C27" s="153"/>
    </row>
    <row r="28" spans="1:4" ht="16.5" thickBot="1">
      <c r="A28" s="158" t="s">
        <v>39</v>
      </c>
      <c r="B28" s="159" t="s">
        <v>266</v>
      </c>
      <c r="C28" s="160"/>
    </row>
    <row r="29" spans="1:4" ht="32.25" thickBot="1">
      <c r="A29" s="158" t="s">
        <v>232</v>
      </c>
      <c r="B29" s="159" t="s">
        <v>372</v>
      </c>
      <c r="C29" s="147">
        <f>+C30+C31+C32</f>
        <v>0</v>
      </c>
    </row>
    <row r="30" spans="1:4" ht="15.75">
      <c r="A30" s="161" t="s">
        <v>55</v>
      </c>
      <c r="B30" s="162" t="s">
        <v>42</v>
      </c>
      <c r="C30" s="163"/>
    </row>
    <row r="31" spans="1:4" ht="18" customHeight="1">
      <c r="A31" s="161" t="s">
        <v>63</v>
      </c>
      <c r="B31" s="162" t="s">
        <v>369</v>
      </c>
      <c r="C31" s="153"/>
    </row>
    <row r="32" spans="1:4" ht="31.5">
      <c r="A32" s="161" t="s">
        <v>65</v>
      </c>
      <c r="B32" s="164" t="s">
        <v>373</v>
      </c>
      <c r="C32" s="153"/>
    </row>
    <row r="33" spans="1:3" ht="16.5" thickBot="1">
      <c r="A33" s="151" t="s">
        <v>67</v>
      </c>
      <c r="B33" s="165" t="s">
        <v>374</v>
      </c>
      <c r="C33" s="166"/>
    </row>
    <row r="34" spans="1:3" ht="16.5" thickBot="1">
      <c r="A34" s="158" t="s">
        <v>69</v>
      </c>
      <c r="B34" s="159" t="s">
        <v>375</v>
      </c>
      <c r="C34" s="147">
        <f>+C35+C36+C37</f>
        <v>0</v>
      </c>
    </row>
    <row r="35" spans="1:3" ht="15.75">
      <c r="A35" s="161" t="s">
        <v>71</v>
      </c>
      <c r="B35" s="162" t="s">
        <v>96</v>
      </c>
      <c r="C35" s="163"/>
    </row>
    <row r="36" spans="1:3" ht="15.75">
      <c r="A36" s="161" t="s">
        <v>73</v>
      </c>
      <c r="B36" s="164" t="s">
        <v>98</v>
      </c>
      <c r="C36" s="167"/>
    </row>
    <row r="37" spans="1:3" ht="16.5" thickBot="1">
      <c r="A37" s="151" t="s">
        <v>75</v>
      </c>
      <c r="B37" s="165" t="s">
        <v>100</v>
      </c>
      <c r="C37" s="166"/>
    </row>
    <row r="38" spans="1:3" ht="16.5" thickBot="1">
      <c r="A38" s="158" t="s">
        <v>93</v>
      </c>
      <c r="B38" s="159" t="s">
        <v>267</v>
      </c>
      <c r="C38" s="160"/>
    </row>
    <row r="39" spans="1:3" ht="16.5" thickBot="1">
      <c r="A39" s="158" t="s">
        <v>250</v>
      </c>
      <c r="B39" s="159" t="s">
        <v>376</v>
      </c>
      <c r="C39" s="168">
        <v>220000</v>
      </c>
    </row>
    <row r="40" spans="1:3" ht="16.5" thickBot="1">
      <c r="A40" s="140" t="s">
        <v>115</v>
      </c>
      <c r="B40" s="159" t="s">
        <v>377</v>
      </c>
      <c r="C40" s="169">
        <f>+C11+C23+C28+C29+C34+C38+C39</f>
        <v>24739977</v>
      </c>
    </row>
    <row r="41" spans="1:3" ht="16.5" thickBot="1">
      <c r="A41" s="170" t="s">
        <v>125</v>
      </c>
      <c r="B41" s="159" t="s">
        <v>378</v>
      </c>
      <c r="C41" s="169">
        <f>+C42+C43+C44</f>
        <v>105466120</v>
      </c>
    </row>
    <row r="42" spans="1:3" ht="15.75">
      <c r="A42" s="161" t="s">
        <v>379</v>
      </c>
      <c r="B42" s="162" t="s">
        <v>268</v>
      </c>
      <c r="C42" s="163">
        <v>11589809</v>
      </c>
    </row>
    <row r="43" spans="1:3" ht="15.75">
      <c r="A43" s="161" t="s">
        <v>380</v>
      </c>
      <c r="B43" s="164" t="s">
        <v>381</v>
      </c>
      <c r="C43" s="167"/>
    </row>
    <row r="44" spans="1:3" ht="16.5" thickBot="1">
      <c r="A44" s="151" t="s">
        <v>382</v>
      </c>
      <c r="B44" s="165" t="s">
        <v>383</v>
      </c>
      <c r="C44" s="166">
        <v>93876311</v>
      </c>
    </row>
    <row r="45" spans="1:3" ht="16.5" thickBot="1">
      <c r="A45" s="170" t="s">
        <v>260</v>
      </c>
      <c r="B45" s="171" t="s">
        <v>384</v>
      </c>
      <c r="C45" s="172">
        <f>+C40+C41</f>
        <v>130206097</v>
      </c>
    </row>
    <row r="46" spans="1:3" ht="16.5" thickBot="1">
      <c r="A46" s="173"/>
      <c r="B46" s="174"/>
      <c r="C46" s="175"/>
    </row>
    <row r="47" spans="1:3" ht="16.5" thickBot="1">
      <c r="A47" s="137"/>
      <c r="B47" s="176" t="s">
        <v>177</v>
      </c>
      <c r="C47" s="172"/>
    </row>
    <row r="48" spans="1:3" ht="16.5" thickBot="1">
      <c r="A48" s="158" t="s">
        <v>11</v>
      </c>
      <c r="B48" s="159" t="s">
        <v>385</v>
      </c>
      <c r="C48" s="147">
        <f>SUM(C49:C53)</f>
        <v>128698607</v>
      </c>
    </row>
    <row r="49" spans="1:3" ht="15.75">
      <c r="A49" s="151" t="s">
        <v>13</v>
      </c>
      <c r="B49" s="157" t="s">
        <v>178</v>
      </c>
      <c r="C49" s="163">
        <v>77800418</v>
      </c>
    </row>
    <row r="50" spans="1:3" ht="15.75">
      <c r="A50" s="151" t="s">
        <v>15</v>
      </c>
      <c r="B50" s="152" t="s">
        <v>179</v>
      </c>
      <c r="C50" s="177">
        <v>15238607</v>
      </c>
    </row>
    <row r="51" spans="1:3" ht="15.75">
      <c r="A51" s="151" t="s">
        <v>17</v>
      </c>
      <c r="B51" s="152" t="s">
        <v>180</v>
      </c>
      <c r="C51" s="177">
        <f>25000+902000+107000+118700+18130000+87300+271000+191000+402000+1050000+2185000+2013000+120000+1003500+1759600+701900+4680850+1075680+610340</f>
        <v>35433870</v>
      </c>
    </row>
    <row r="52" spans="1:3" ht="15.75">
      <c r="A52" s="151" t="s">
        <v>19</v>
      </c>
      <c r="B52" s="152" t="s">
        <v>181</v>
      </c>
      <c r="C52" s="177"/>
    </row>
    <row r="53" spans="1:3" ht="16.5" thickBot="1">
      <c r="A53" s="151" t="s">
        <v>21</v>
      </c>
      <c r="B53" s="152" t="s">
        <v>183</v>
      </c>
      <c r="C53" s="177">
        <v>225712</v>
      </c>
    </row>
    <row r="54" spans="1:3" ht="16.5" thickBot="1">
      <c r="A54" s="158" t="s">
        <v>25</v>
      </c>
      <c r="B54" s="159" t="s">
        <v>386</v>
      </c>
      <c r="C54" s="147">
        <f>SUM(C55:C57)</f>
        <v>1507490</v>
      </c>
    </row>
    <row r="55" spans="1:3" ht="15.75">
      <c r="A55" s="151" t="s">
        <v>27</v>
      </c>
      <c r="B55" s="157" t="s">
        <v>213</v>
      </c>
      <c r="C55" s="163">
        <v>1507490</v>
      </c>
    </row>
    <row r="56" spans="1:3" ht="15.75">
      <c r="A56" s="151" t="s">
        <v>29</v>
      </c>
      <c r="B56" s="152" t="s">
        <v>215</v>
      </c>
      <c r="C56" s="177"/>
    </row>
    <row r="57" spans="1:3" ht="15.75">
      <c r="A57" s="151" t="s">
        <v>31</v>
      </c>
      <c r="B57" s="152" t="s">
        <v>387</v>
      </c>
      <c r="C57" s="177"/>
    </row>
    <row r="58" spans="1:3" ht="32.25" thickBot="1">
      <c r="A58" s="151" t="s">
        <v>33</v>
      </c>
      <c r="B58" s="152" t="s">
        <v>388</v>
      </c>
      <c r="C58" s="177"/>
    </row>
    <row r="59" spans="1:3" ht="16.5" thickBot="1">
      <c r="A59" s="158" t="s">
        <v>39</v>
      </c>
      <c r="B59" s="159" t="s">
        <v>389</v>
      </c>
      <c r="C59" s="160"/>
    </row>
    <row r="60" spans="1:3" ht="16.5" thickBot="1">
      <c r="A60" s="158" t="s">
        <v>232</v>
      </c>
      <c r="B60" s="178" t="s">
        <v>390</v>
      </c>
      <c r="C60" s="179">
        <f>+C48+C54+C59</f>
        <v>130206097</v>
      </c>
    </row>
    <row r="61" spans="1:3" ht="15.75">
      <c r="A61" s="237"/>
      <c r="B61" s="174"/>
      <c r="C61" s="175"/>
    </row>
    <row r="62" spans="1:3" s="229" customFormat="1">
      <c r="A62" s="238" t="s">
        <v>503</v>
      </c>
      <c r="B62" s="238"/>
      <c r="C62" s="238"/>
    </row>
    <row r="63" spans="1:3" s="229" customFormat="1" ht="15.75" thickBot="1">
      <c r="A63" s="239"/>
      <c r="B63" s="239"/>
      <c r="C63" s="230"/>
    </row>
    <row r="64" spans="1:3" s="229" customFormat="1" ht="29.25" thickBot="1">
      <c r="A64" s="231">
        <v>1</v>
      </c>
      <c r="B64" s="232" t="s">
        <v>504</v>
      </c>
      <c r="C64" s="233">
        <f>C40-C48-C54</f>
        <v>-105466120</v>
      </c>
    </row>
    <row r="65" spans="1:3" s="229" customFormat="1" ht="29.25" thickBot="1">
      <c r="A65" s="231" t="s">
        <v>25</v>
      </c>
      <c r="B65" s="232" t="s">
        <v>505</v>
      </c>
      <c r="C65" s="233">
        <f>C41-C59</f>
        <v>105466120</v>
      </c>
    </row>
    <row r="66" spans="1:3" ht="16.5" thickBot="1">
      <c r="A66" s="180"/>
      <c r="B66" s="181"/>
      <c r="C66" s="182"/>
    </row>
    <row r="67" spans="1:3" ht="16.5" thickBot="1">
      <c r="A67" s="183" t="s">
        <v>264</v>
      </c>
      <c r="B67" s="184"/>
      <c r="C67" s="185">
        <v>26</v>
      </c>
    </row>
    <row r="68" spans="1:3" ht="16.5" thickBot="1">
      <c r="A68" s="183" t="s">
        <v>265</v>
      </c>
      <c r="B68" s="184"/>
      <c r="C68" s="185">
        <v>4</v>
      </c>
    </row>
  </sheetData>
  <mergeCells count="5">
    <mergeCell ref="A1:C1"/>
    <mergeCell ref="A3:C3"/>
    <mergeCell ref="A2:C2"/>
    <mergeCell ref="A62:C62"/>
    <mergeCell ref="A63:B63"/>
  </mergeCells>
  <printOptions horizontalCentered="1"/>
  <pageMargins left="0.47244094488188981" right="0.43307086614173229" top="0.74803149606299213" bottom="0.74803149606299213" header="0.31496062992125984" footer="0.31496062992125984"/>
  <pageSetup paperSize="9" scale="89" orientation="portrait" r:id="rId1"/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C63"/>
  <sheetViews>
    <sheetView zoomScaleNormal="100" workbookViewId="0">
      <selection activeCell="B6" sqref="B6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240" t="s">
        <v>392</v>
      </c>
      <c r="B1" s="240"/>
      <c r="C1" s="240"/>
    </row>
    <row r="2" spans="1:3" ht="15.75">
      <c r="A2" s="243" t="s">
        <v>411</v>
      </c>
      <c r="B2" s="243"/>
      <c r="C2" s="243"/>
    </row>
    <row r="3" spans="1:3" ht="15.75">
      <c r="A3" s="241" t="s">
        <v>517</v>
      </c>
      <c r="B3" s="241"/>
      <c r="C3" s="241"/>
    </row>
    <row r="4" spans="1:3" ht="16.5" thickBot="1">
      <c r="A4" s="91"/>
      <c r="B4" s="91"/>
      <c r="C4" s="91"/>
    </row>
    <row r="5" spans="1:3" ht="15.75">
      <c r="A5" s="9" t="s">
        <v>0</v>
      </c>
      <c r="B5" s="10" t="s">
        <v>398</v>
      </c>
      <c r="C5" s="11"/>
    </row>
    <row r="6" spans="1:3" ht="32.25" thickBot="1">
      <c r="A6" s="94" t="s">
        <v>2</v>
      </c>
      <c r="B6" s="92" t="s">
        <v>269</v>
      </c>
      <c r="C6" s="13"/>
    </row>
    <row r="7" spans="1:3" ht="16.5" thickBot="1">
      <c r="A7" s="136"/>
      <c r="B7" s="14"/>
      <c r="C7" s="88" t="s">
        <v>401</v>
      </c>
    </row>
    <row r="8" spans="1:3" ht="16.5" thickBot="1">
      <c r="A8" s="137" t="s">
        <v>4</v>
      </c>
      <c r="B8" s="138" t="s">
        <v>5</v>
      </c>
      <c r="C8" s="139" t="s">
        <v>6</v>
      </c>
    </row>
    <row r="9" spans="1:3" ht="16.5" thickBot="1">
      <c r="A9" s="140" t="s">
        <v>7</v>
      </c>
      <c r="B9" s="141" t="s">
        <v>8</v>
      </c>
      <c r="C9" s="142" t="s">
        <v>9</v>
      </c>
    </row>
    <row r="10" spans="1:3" ht="16.5" thickBot="1">
      <c r="A10" s="143"/>
      <c r="B10" s="144" t="s">
        <v>10</v>
      </c>
      <c r="C10" s="145"/>
    </row>
    <row r="11" spans="1:3" ht="16.5" thickBot="1">
      <c r="A11" s="140" t="s">
        <v>11</v>
      </c>
      <c r="B11" s="146" t="s">
        <v>365</v>
      </c>
      <c r="C11" s="147">
        <f>SUM(C12:C22)</f>
        <v>11161860</v>
      </c>
    </row>
    <row r="12" spans="1:3" ht="15.75">
      <c r="A12" s="148" t="s">
        <v>13</v>
      </c>
      <c r="B12" s="149" t="s">
        <v>72</v>
      </c>
      <c r="C12" s="150"/>
    </row>
    <row r="13" spans="1:3" ht="15.75">
      <c r="A13" s="151" t="s">
        <v>15</v>
      </c>
      <c r="B13" s="152" t="s">
        <v>74</v>
      </c>
      <c r="C13" s="153">
        <v>100000</v>
      </c>
    </row>
    <row r="14" spans="1:3" ht="15.75">
      <c r="A14" s="151" t="s">
        <v>17</v>
      </c>
      <c r="B14" s="152" t="s">
        <v>76</v>
      </c>
      <c r="C14" s="153">
        <v>50000</v>
      </c>
    </row>
    <row r="15" spans="1:3" ht="15.75">
      <c r="A15" s="151" t="s">
        <v>19</v>
      </c>
      <c r="B15" s="152" t="s">
        <v>78</v>
      </c>
      <c r="C15" s="153"/>
    </row>
    <row r="16" spans="1:3" ht="15.75">
      <c r="A16" s="151" t="s">
        <v>21</v>
      </c>
      <c r="B16" s="152" t="s">
        <v>80</v>
      </c>
      <c r="C16" s="153">
        <v>8669969</v>
      </c>
    </row>
    <row r="17" spans="1:3" ht="15.75">
      <c r="A17" s="151" t="s">
        <v>23</v>
      </c>
      <c r="B17" s="152" t="s">
        <v>366</v>
      </c>
      <c r="C17" s="153">
        <v>2340891</v>
      </c>
    </row>
    <row r="18" spans="1:3" ht="15.75">
      <c r="A18" s="151" t="s">
        <v>185</v>
      </c>
      <c r="B18" s="154" t="s">
        <v>367</v>
      </c>
      <c r="C18" s="153"/>
    </row>
    <row r="19" spans="1:3" ht="15.75">
      <c r="A19" s="151" t="s">
        <v>187</v>
      </c>
      <c r="B19" s="152" t="s">
        <v>86</v>
      </c>
      <c r="C19" s="155">
        <v>1000</v>
      </c>
    </row>
    <row r="20" spans="1:3" ht="15.75">
      <c r="A20" s="151" t="s">
        <v>189</v>
      </c>
      <c r="B20" s="152" t="s">
        <v>88</v>
      </c>
      <c r="C20" s="153"/>
    </row>
    <row r="21" spans="1:3" ht="15.75">
      <c r="A21" s="151" t="s">
        <v>191</v>
      </c>
      <c r="B21" s="152" t="s">
        <v>90</v>
      </c>
      <c r="C21" s="156"/>
    </row>
    <row r="22" spans="1:3" ht="16.5" thickBot="1">
      <c r="A22" s="151" t="s">
        <v>193</v>
      </c>
      <c r="B22" s="154" t="s">
        <v>92</v>
      </c>
      <c r="C22" s="156"/>
    </row>
    <row r="23" spans="1:3" ht="32.25" thickBot="1">
      <c r="A23" s="140" t="s">
        <v>25</v>
      </c>
      <c r="B23" s="146" t="s">
        <v>368</v>
      </c>
      <c r="C23" s="147">
        <f>SUM(C24:C26)</f>
        <v>13358117</v>
      </c>
    </row>
    <row r="24" spans="1:3" ht="15.75">
      <c r="A24" s="151" t="s">
        <v>27</v>
      </c>
      <c r="B24" s="157" t="s">
        <v>28</v>
      </c>
      <c r="C24" s="153"/>
    </row>
    <row r="25" spans="1:3" ht="15.75">
      <c r="A25" s="151" t="s">
        <v>29</v>
      </c>
      <c r="B25" s="152" t="s">
        <v>369</v>
      </c>
      <c r="C25" s="153"/>
    </row>
    <row r="26" spans="1:3" ht="15.75">
      <c r="A26" s="151" t="s">
        <v>31</v>
      </c>
      <c r="B26" s="152" t="s">
        <v>370</v>
      </c>
      <c r="C26" s="153">
        <v>13358117</v>
      </c>
    </row>
    <row r="27" spans="1:3" ht="16.5" thickBot="1">
      <c r="A27" s="151" t="s">
        <v>33</v>
      </c>
      <c r="B27" s="152" t="s">
        <v>371</v>
      </c>
      <c r="C27" s="153"/>
    </row>
    <row r="28" spans="1:3" ht="16.5" thickBot="1">
      <c r="A28" s="158" t="s">
        <v>39</v>
      </c>
      <c r="B28" s="159" t="s">
        <v>266</v>
      </c>
      <c r="C28" s="160"/>
    </row>
    <row r="29" spans="1:3" ht="32.25" thickBot="1">
      <c r="A29" s="158" t="s">
        <v>232</v>
      </c>
      <c r="B29" s="159" t="s">
        <v>372</v>
      </c>
      <c r="C29" s="147">
        <f>+C30+C31+C32</f>
        <v>0</v>
      </c>
    </row>
    <row r="30" spans="1:3" ht="15.75">
      <c r="A30" s="161" t="s">
        <v>55</v>
      </c>
      <c r="B30" s="162" t="s">
        <v>42</v>
      </c>
      <c r="C30" s="163"/>
    </row>
    <row r="31" spans="1:3" ht="15.75">
      <c r="A31" s="161" t="s">
        <v>63</v>
      </c>
      <c r="B31" s="162" t="s">
        <v>369</v>
      </c>
      <c r="C31" s="153"/>
    </row>
    <row r="32" spans="1:3" ht="17.25" customHeight="1">
      <c r="A32" s="161" t="s">
        <v>65</v>
      </c>
      <c r="B32" s="164" t="s">
        <v>373</v>
      </c>
      <c r="C32" s="153"/>
    </row>
    <row r="33" spans="1:3" ht="16.5" thickBot="1">
      <c r="A33" s="151" t="s">
        <v>67</v>
      </c>
      <c r="B33" s="165" t="s">
        <v>374</v>
      </c>
      <c r="C33" s="166"/>
    </row>
    <row r="34" spans="1:3" ht="16.5" thickBot="1">
      <c r="A34" s="158" t="s">
        <v>69</v>
      </c>
      <c r="B34" s="159" t="s">
        <v>375</v>
      </c>
      <c r="C34" s="147">
        <f>+C35+C36+C37</f>
        <v>0</v>
      </c>
    </row>
    <row r="35" spans="1:3" ht="15.75">
      <c r="A35" s="161" t="s">
        <v>71</v>
      </c>
      <c r="B35" s="162" t="s">
        <v>96</v>
      </c>
      <c r="C35" s="163"/>
    </row>
    <row r="36" spans="1:3" ht="15.75">
      <c r="A36" s="161" t="s">
        <v>73</v>
      </c>
      <c r="B36" s="164" t="s">
        <v>98</v>
      </c>
      <c r="C36" s="167"/>
    </row>
    <row r="37" spans="1:3" ht="16.5" thickBot="1">
      <c r="A37" s="151" t="s">
        <v>75</v>
      </c>
      <c r="B37" s="165" t="s">
        <v>100</v>
      </c>
      <c r="C37" s="166"/>
    </row>
    <row r="38" spans="1:3" ht="16.5" thickBot="1">
      <c r="A38" s="158" t="s">
        <v>93</v>
      </c>
      <c r="B38" s="159" t="s">
        <v>267</v>
      </c>
      <c r="C38" s="160"/>
    </row>
    <row r="39" spans="1:3" ht="16.5" thickBot="1">
      <c r="A39" s="158" t="s">
        <v>250</v>
      </c>
      <c r="B39" s="159" t="s">
        <v>376</v>
      </c>
      <c r="C39" s="168">
        <v>220000</v>
      </c>
    </row>
    <row r="40" spans="1:3" ht="16.5" thickBot="1">
      <c r="A40" s="140" t="s">
        <v>115</v>
      </c>
      <c r="B40" s="159" t="s">
        <v>377</v>
      </c>
      <c r="C40" s="169">
        <f>+C11+C23+C28+C29+C34+C38+C39</f>
        <v>24739977</v>
      </c>
    </row>
    <row r="41" spans="1:3" ht="16.5" thickBot="1">
      <c r="A41" s="170" t="s">
        <v>125</v>
      </c>
      <c r="B41" s="159" t="s">
        <v>378</v>
      </c>
      <c r="C41" s="169">
        <f>+C42+C43+C44</f>
        <v>105346620</v>
      </c>
    </row>
    <row r="42" spans="1:3" ht="15.75">
      <c r="A42" s="161" t="s">
        <v>379</v>
      </c>
      <c r="B42" s="162" t="s">
        <v>268</v>
      </c>
      <c r="C42" s="163">
        <v>11589809</v>
      </c>
    </row>
    <row r="43" spans="1:3" ht="15.75">
      <c r="A43" s="161" t="s">
        <v>380</v>
      </c>
      <c r="B43" s="164" t="s">
        <v>381</v>
      </c>
      <c r="C43" s="167"/>
    </row>
    <row r="44" spans="1:3" ht="16.5" thickBot="1">
      <c r="A44" s="151" t="s">
        <v>382</v>
      </c>
      <c r="B44" s="165" t="s">
        <v>383</v>
      </c>
      <c r="C44" s="166">
        <v>93756811</v>
      </c>
    </row>
    <row r="45" spans="1:3" ht="16.5" thickBot="1">
      <c r="A45" s="170" t="s">
        <v>260</v>
      </c>
      <c r="B45" s="171" t="s">
        <v>384</v>
      </c>
      <c r="C45" s="172">
        <f>+C40+C41</f>
        <v>130086597</v>
      </c>
    </row>
    <row r="46" spans="1:3" ht="16.5" thickBot="1">
      <c r="A46" s="173"/>
      <c r="B46" s="174"/>
      <c r="C46" s="175"/>
    </row>
    <row r="47" spans="1:3" ht="16.5" thickBot="1">
      <c r="A47" s="137"/>
      <c r="B47" s="176" t="s">
        <v>177</v>
      </c>
      <c r="C47" s="172"/>
    </row>
    <row r="48" spans="1:3" ht="16.5" thickBot="1">
      <c r="A48" s="158" t="s">
        <v>11</v>
      </c>
      <c r="B48" s="159" t="s">
        <v>385</v>
      </c>
      <c r="C48" s="147">
        <f>SUM(C49:C53)</f>
        <v>128579107</v>
      </c>
    </row>
    <row r="49" spans="1:3" ht="15.75">
      <c r="A49" s="151" t="s">
        <v>13</v>
      </c>
      <c r="B49" s="157" t="s">
        <v>178</v>
      </c>
      <c r="C49" s="163">
        <v>77700418</v>
      </c>
    </row>
    <row r="50" spans="1:3" ht="15.75">
      <c r="A50" s="151" t="s">
        <v>15</v>
      </c>
      <c r="B50" s="152" t="s">
        <v>179</v>
      </c>
      <c r="C50" s="177">
        <v>15219107</v>
      </c>
    </row>
    <row r="51" spans="1:3" ht="15.75">
      <c r="A51" s="151" t="s">
        <v>17</v>
      </c>
      <c r="B51" s="152" t="s">
        <v>180</v>
      </c>
      <c r="C51" s="177">
        <v>35433870</v>
      </c>
    </row>
    <row r="52" spans="1:3" ht="15.75">
      <c r="A52" s="151" t="s">
        <v>19</v>
      </c>
      <c r="B52" s="152" t="s">
        <v>181</v>
      </c>
      <c r="C52" s="177"/>
    </row>
    <row r="53" spans="1:3" ht="16.5" thickBot="1">
      <c r="A53" s="151" t="s">
        <v>21</v>
      </c>
      <c r="B53" s="152" t="s">
        <v>183</v>
      </c>
      <c r="C53" s="177">
        <v>225712</v>
      </c>
    </row>
    <row r="54" spans="1:3" ht="16.5" thickBot="1">
      <c r="A54" s="158" t="s">
        <v>25</v>
      </c>
      <c r="B54" s="159" t="s">
        <v>386</v>
      </c>
      <c r="C54" s="147">
        <f>SUM(C55:C57)</f>
        <v>1507490</v>
      </c>
    </row>
    <row r="55" spans="1:3" ht="15.75">
      <c r="A55" s="151" t="s">
        <v>27</v>
      </c>
      <c r="B55" s="157" t="s">
        <v>213</v>
      </c>
      <c r="C55" s="163">
        <v>1507490</v>
      </c>
    </row>
    <row r="56" spans="1:3" ht="15.75">
      <c r="A56" s="151" t="s">
        <v>29</v>
      </c>
      <c r="B56" s="152" t="s">
        <v>215</v>
      </c>
      <c r="C56" s="177"/>
    </row>
    <row r="57" spans="1:3" ht="15.75">
      <c r="A57" s="151" t="s">
        <v>31</v>
      </c>
      <c r="B57" s="152" t="s">
        <v>387</v>
      </c>
      <c r="C57" s="177"/>
    </row>
    <row r="58" spans="1:3" ht="32.25" thickBot="1">
      <c r="A58" s="151" t="s">
        <v>33</v>
      </c>
      <c r="B58" s="152" t="s">
        <v>388</v>
      </c>
      <c r="C58" s="177"/>
    </row>
    <row r="59" spans="1:3" ht="16.5" thickBot="1">
      <c r="A59" s="158" t="s">
        <v>39</v>
      </c>
      <c r="B59" s="159" t="s">
        <v>389</v>
      </c>
      <c r="C59" s="160"/>
    </row>
    <row r="60" spans="1:3" ht="16.5" thickBot="1">
      <c r="A60" s="158" t="s">
        <v>232</v>
      </c>
      <c r="B60" s="178" t="s">
        <v>390</v>
      </c>
      <c r="C60" s="179">
        <f>+C48+C54+C59</f>
        <v>130086597</v>
      </c>
    </row>
    <row r="61" spans="1:3" ht="16.5" thickBot="1">
      <c r="A61" s="180"/>
      <c r="B61" s="181"/>
      <c r="C61" s="182"/>
    </row>
    <row r="62" spans="1:3" ht="16.5" thickBot="1">
      <c r="A62" s="183" t="s">
        <v>264</v>
      </c>
      <c r="B62" s="184"/>
      <c r="C62" s="185">
        <v>26</v>
      </c>
    </row>
    <row r="63" spans="1:3" ht="16.5" thickBot="1">
      <c r="A63" s="183" t="s">
        <v>265</v>
      </c>
      <c r="B63" s="184"/>
      <c r="C63" s="185">
        <v>4</v>
      </c>
    </row>
  </sheetData>
  <mergeCells count="3">
    <mergeCell ref="A1:C1"/>
    <mergeCell ref="A2:C2"/>
    <mergeCell ref="A3:C3"/>
  </mergeCells>
  <printOptions horizontalCentered="1"/>
  <pageMargins left="0.51181102362204722" right="0.35433070866141736" top="0.74803149606299213" bottom="0.74803149606299213" header="0.31496062992125984" footer="0.31496062992125984"/>
  <pageSetup paperSize="9" scale="98" orientation="portrait" r:id="rId1"/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C63"/>
  <sheetViews>
    <sheetView view="pageBreakPreview" zoomScale="60" zoomScaleNormal="100" workbookViewId="0">
      <selection activeCell="B20" sqref="B20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240" t="s">
        <v>393</v>
      </c>
      <c r="B1" s="240"/>
      <c r="C1" s="240"/>
    </row>
    <row r="2" spans="1:3" ht="15.75">
      <c r="A2" s="243" t="s">
        <v>411</v>
      </c>
      <c r="B2" s="243"/>
      <c r="C2" s="243"/>
    </row>
    <row r="3" spans="1:3" ht="15.75">
      <c r="A3" s="241" t="s">
        <v>517</v>
      </c>
      <c r="B3" s="241"/>
      <c r="C3" s="241"/>
    </row>
    <row r="4" spans="1:3" ht="16.5" thickBot="1">
      <c r="A4" s="91"/>
      <c r="B4" s="91"/>
      <c r="C4" s="91"/>
    </row>
    <row r="5" spans="1:3" ht="15.75">
      <c r="A5" s="9" t="s">
        <v>0</v>
      </c>
      <c r="B5" s="10" t="s">
        <v>398</v>
      </c>
      <c r="C5" s="11"/>
    </row>
    <row r="6" spans="1:3" ht="32.25" thickBot="1">
      <c r="A6" s="94" t="s">
        <v>2</v>
      </c>
      <c r="B6" s="92" t="s">
        <v>270</v>
      </c>
      <c r="C6" s="13"/>
    </row>
    <row r="7" spans="1:3" ht="16.5" thickBot="1">
      <c r="A7" s="136"/>
      <c r="B7" s="14"/>
      <c r="C7" s="88" t="s">
        <v>401</v>
      </c>
    </row>
    <row r="8" spans="1:3" ht="16.5" thickBot="1">
      <c r="A8" s="137" t="s">
        <v>4</v>
      </c>
      <c r="B8" s="138" t="s">
        <v>5</v>
      </c>
      <c r="C8" s="139" t="s">
        <v>6</v>
      </c>
    </row>
    <row r="9" spans="1:3" ht="16.5" thickBot="1">
      <c r="A9" s="140" t="s">
        <v>7</v>
      </c>
      <c r="B9" s="141" t="s">
        <v>8</v>
      </c>
      <c r="C9" s="142" t="s">
        <v>9</v>
      </c>
    </row>
    <row r="10" spans="1:3" ht="16.5" thickBot="1">
      <c r="A10" s="143"/>
      <c r="B10" s="144" t="s">
        <v>10</v>
      </c>
      <c r="C10" s="145"/>
    </row>
    <row r="11" spans="1:3" ht="16.5" thickBot="1">
      <c r="A11" s="140" t="s">
        <v>11</v>
      </c>
      <c r="B11" s="146" t="s">
        <v>365</v>
      </c>
      <c r="C11" s="147">
        <f>SUM(C12:C22)</f>
        <v>0</v>
      </c>
    </row>
    <row r="12" spans="1:3" ht="15.75">
      <c r="A12" s="148" t="s">
        <v>13</v>
      </c>
      <c r="B12" s="149" t="s">
        <v>72</v>
      </c>
      <c r="C12" s="150"/>
    </row>
    <row r="13" spans="1:3" ht="15.75">
      <c r="A13" s="151" t="s">
        <v>15</v>
      </c>
      <c r="B13" s="152" t="s">
        <v>74</v>
      </c>
      <c r="C13" s="153"/>
    </row>
    <row r="14" spans="1:3" ht="15.75">
      <c r="A14" s="151" t="s">
        <v>17</v>
      </c>
      <c r="B14" s="152" t="s">
        <v>76</v>
      </c>
      <c r="C14" s="153"/>
    </row>
    <row r="15" spans="1:3" ht="15.75">
      <c r="A15" s="151" t="s">
        <v>19</v>
      </c>
      <c r="B15" s="152" t="s">
        <v>78</v>
      </c>
      <c r="C15" s="153"/>
    </row>
    <row r="16" spans="1:3" ht="15.75">
      <c r="A16" s="151" t="s">
        <v>21</v>
      </c>
      <c r="B16" s="152" t="s">
        <v>80</v>
      </c>
      <c r="C16" s="153"/>
    </row>
    <row r="17" spans="1:3" ht="15.75">
      <c r="A17" s="151" t="s">
        <v>23</v>
      </c>
      <c r="B17" s="152" t="s">
        <v>366</v>
      </c>
      <c r="C17" s="153"/>
    </row>
    <row r="18" spans="1:3" ht="15.75">
      <c r="A18" s="151" t="s">
        <v>185</v>
      </c>
      <c r="B18" s="154" t="s">
        <v>367</v>
      </c>
      <c r="C18" s="153"/>
    </row>
    <row r="19" spans="1:3" ht="15.75">
      <c r="A19" s="151" t="s">
        <v>187</v>
      </c>
      <c r="B19" s="152" t="s">
        <v>86</v>
      </c>
      <c r="C19" s="155"/>
    </row>
    <row r="20" spans="1:3" ht="15.75">
      <c r="A20" s="151" t="s">
        <v>189</v>
      </c>
      <c r="B20" s="152" t="s">
        <v>88</v>
      </c>
      <c r="C20" s="153"/>
    </row>
    <row r="21" spans="1:3" ht="15.75">
      <c r="A21" s="151" t="s">
        <v>191</v>
      </c>
      <c r="B21" s="152" t="s">
        <v>90</v>
      </c>
      <c r="C21" s="156"/>
    </row>
    <row r="22" spans="1:3" ht="16.5" thickBot="1">
      <c r="A22" s="151" t="s">
        <v>193</v>
      </c>
      <c r="B22" s="154" t="s">
        <v>92</v>
      </c>
      <c r="C22" s="156"/>
    </row>
    <row r="23" spans="1:3" ht="32.25" thickBot="1">
      <c r="A23" s="140" t="s">
        <v>25</v>
      </c>
      <c r="B23" s="146" t="s">
        <v>368</v>
      </c>
      <c r="C23" s="147">
        <f>SUM(C24:C26)</f>
        <v>0</v>
      </c>
    </row>
    <row r="24" spans="1:3" ht="15.75">
      <c r="A24" s="151" t="s">
        <v>27</v>
      </c>
      <c r="B24" s="157" t="s">
        <v>28</v>
      </c>
      <c r="C24" s="153"/>
    </row>
    <row r="25" spans="1:3" ht="15.75">
      <c r="A25" s="151" t="s">
        <v>29</v>
      </c>
      <c r="B25" s="152" t="s">
        <v>369</v>
      </c>
      <c r="C25" s="153"/>
    </row>
    <row r="26" spans="1:3" ht="15.75">
      <c r="A26" s="151" t="s">
        <v>31</v>
      </c>
      <c r="B26" s="152" t="s">
        <v>370</v>
      </c>
      <c r="C26" s="153"/>
    </row>
    <row r="27" spans="1:3" ht="16.5" thickBot="1">
      <c r="A27" s="151" t="s">
        <v>33</v>
      </c>
      <c r="B27" s="152" t="s">
        <v>371</v>
      </c>
      <c r="C27" s="153"/>
    </row>
    <row r="28" spans="1:3" ht="16.5" thickBot="1">
      <c r="A28" s="158" t="s">
        <v>39</v>
      </c>
      <c r="B28" s="159" t="s">
        <v>266</v>
      </c>
      <c r="C28" s="160"/>
    </row>
    <row r="29" spans="1:3" ht="32.25" thickBot="1">
      <c r="A29" s="158" t="s">
        <v>232</v>
      </c>
      <c r="B29" s="159" t="s">
        <v>372</v>
      </c>
      <c r="C29" s="147">
        <f>+C30+C31+C32</f>
        <v>0</v>
      </c>
    </row>
    <row r="30" spans="1:3" ht="15.75">
      <c r="A30" s="161" t="s">
        <v>55</v>
      </c>
      <c r="B30" s="162" t="s">
        <v>42</v>
      </c>
      <c r="C30" s="163"/>
    </row>
    <row r="31" spans="1:3" ht="15.75">
      <c r="A31" s="161" t="s">
        <v>63</v>
      </c>
      <c r="B31" s="162" t="s">
        <v>369</v>
      </c>
      <c r="C31" s="153"/>
    </row>
    <row r="32" spans="1:3" ht="18" customHeight="1">
      <c r="A32" s="161" t="s">
        <v>65</v>
      </c>
      <c r="B32" s="164" t="s">
        <v>373</v>
      </c>
      <c r="C32" s="153"/>
    </row>
    <row r="33" spans="1:3" ht="16.5" thickBot="1">
      <c r="A33" s="151" t="s">
        <v>67</v>
      </c>
      <c r="B33" s="165" t="s">
        <v>374</v>
      </c>
      <c r="C33" s="166"/>
    </row>
    <row r="34" spans="1:3" ht="16.5" thickBot="1">
      <c r="A34" s="158" t="s">
        <v>69</v>
      </c>
      <c r="B34" s="159" t="s">
        <v>375</v>
      </c>
      <c r="C34" s="147">
        <f>+C35+C36+C37</f>
        <v>0</v>
      </c>
    </row>
    <row r="35" spans="1:3" ht="15.75">
      <c r="A35" s="161" t="s">
        <v>71</v>
      </c>
      <c r="B35" s="162" t="s">
        <v>96</v>
      </c>
      <c r="C35" s="163"/>
    </row>
    <row r="36" spans="1:3" ht="15.75">
      <c r="A36" s="161" t="s">
        <v>73</v>
      </c>
      <c r="B36" s="164" t="s">
        <v>98</v>
      </c>
      <c r="C36" s="167"/>
    </row>
    <row r="37" spans="1:3" ht="16.5" thickBot="1">
      <c r="A37" s="151" t="s">
        <v>75</v>
      </c>
      <c r="B37" s="165" t="s">
        <v>100</v>
      </c>
      <c r="C37" s="166"/>
    </row>
    <row r="38" spans="1:3" ht="16.5" thickBot="1">
      <c r="A38" s="158" t="s">
        <v>93</v>
      </c>
      <c r="B38" s="159" t="s">
        <v>267</v>
      </c>
      <c r="C38" s="160"/>
    </row>
    <row r="39" spans="1:3" ht="16.5" thickBot="1">
      <c r="A39" s="158" t="s">
        <v>250</v>
      </c>
      <c r="B39" s="159" t="s">
        <v>376</v>
      </c>
      <c r="C39" s="168"/>
    </row>
    <row r="40" spans="1:3" ht="16.5" thickBot="1">
      <c r="A40" s="140" t="s">
        <v>115</v>
      </c>
      <c r="B40" s="159" t="s">
        <v>377</v>
      </c>
      <c r="C40" s="169">
        <f>+C11+C23+C28+C29+C34+C38+C39</f>
        <v>0</v>
      </c>
    </row>
    <row r="41" spans="1:3" ht="16.5" thickBot="1">
      <c r="A41" s="170" t="s">
        <v>125</v>
      </c>
      <c r="B41" s="159" t="s">
        <v>378</v>
      </c>
      <c r="C41" s="169">
        <f>+C42+C43+C44</f>
        <v>0</v>
      </c>
    </row>
    <row r="42" spans="1:3" ht="15.75">
      <c r="A42" s="161" t="s">
        <v>379</v>
      </c>
      <c r="B42" s="162" t="s">
        <v>268</v>
      </c>
      <c r="C42" s="163"/>
    </row>
    <row r="43" spans="1:3" ht="15.75">
      <c r="A43" s="161" t="s">
        <v>380</v>
      </c>
      <c r="B43" s="164" t="s">
        <v>381</v>
      </c>
      <c r="C43" s="167"/>
    </row>
    <row r="44" spans="1:3" ht="16.5" thickBot="1">
      <c r="A44" s="151" t="s">
        <v>382</v>
      </c>
      <c r="B44" s="165" t="s">
        <v>383</v>
      </c>
      <c r="C44" s="166"/>
    </row>
    <row r="45" spans="1:3" ht="16.5" thickBot="1">
      <c r="A45" s="170" t="s">
        <v>260</v>
      </c>
      <c r="B45" s="171" t="s">
        <v>384</v>
      </c>
      <c r="C45" s="172">
        <f>+C40+C41</f>
        <v>0</v>
      </c>
    </row>
    <row r="46" spans="1:3" ht="16.5" thickBot="1">
      <c r="A46" s="173"/>
      <c r="B46" s="174"/>
      <c r="C46" s="175"/>
    </row>
    <row r="47" spans="1:3" ht="16.5" thickBot="1">
      <c r="A47" s="137"/>
      <c r="B47" s="176" t="s">
        <v>177</v>
      </c>
      <c r="C47" s="172"/>
    </row>
    <row r="48" spans="1:3" ht="16.5" thickBot="1">
      <c r="A48" s="158" t="s">
        <v>11</v>
      </c>
      <c r="B48" s="159" t="s">
        <v>385</v>
      </c>
      <c r="C48" s="147">
        <f>SUM(C49:C53)</f>
        <v>0</v>
      </c>
    </row>
    <row r="49" spans="1:3" ht="15.75">
      <c r="A49" s="151" t="s">
        <v>13</v>
      </c>
      <c r="B49" s="157" t="s">
        <v>178</v>
      </c>
      <c r="C49" s="163"/>
    </row>
    <row r="50" spans="1:3" ht="15.75">
      <c r="A50" s="151" t="s">
        <v>15</v>
      </c>
      <c r="B50" s="152" t="s">
        <v>179</v>
      </c>
      <c r="C50" s="177"/>
    </row>
    <row r="51" spans="1:3" ht="15.75">
      <c r="A51" s="151" t="s">
        <v>17</v>
      </c>
      <c r="B51" s="152" t="s">
        <v>180</v>
      </c>
      <c r="C51" s="177"/>
    </row>
    <row r="52" spans="1:3" ht="15.75">
      <c r="A52" s="151" t="s">
        <v>19</v>
      </c>
      <c r="B52" s="152" t="s">
        <v>181</v>
      </c>
      <c r="C52" s="177"/>
    </row>
    <row r="53" spans="1:3" ht="16.5" thickBot="1">
      <c r="A53" s="151" t="s">
        <v>21</v>
      </c>
      <c r="B53" s="152" t="s">
        <v>183</v>
      </c>
      <c r="C53" s="177"/>
    </row>
    <row r="54" spans="1:3" ht="16.5" thickBot="1">
      <c r="A54" s="158" t="s">
        <v>25</v>
      </c>
      <c r="B54" s="159" t="s">
        <v>386</v>
      </c>
      <c r="C54" s="147">
        <f>SUM(C55:C57)</f>
        <v>0</v>
      </c>
    </row>
    <row r="55" spans="1:3" ht="15.75">
      <c r="A55" s="151" t="s">
        <v>27</v>
      </c>
      <c r="B55" s="157" t="s">
        <v>213</v>
      </c>
      <c r="C55" s="163"/>
    </row>
    <row r="56" spans="1:3" ht="15.75">
      <c r="A56" s="151" t="s">
        <v>29</v>
      </c>
      <c r="B56" s="152" t="s">
        <v>215</v>
      </c>
      <c r="C56" s="177"/>
    </row>
    <row r="57" spans="1:3" ht="15.75">
      <c r="A57" s="151" t="s">
        <v>31</v>
      </c>
      <c r="B57" s="152" t="s">
        <v>387</v>
      </c>
      <c r="C57" s="177"/>
    </row>
    <row r="58" spans="1:3" ht="32.25" thickBot="1">
      <c r="A58" s="151" t="s">
        <v>33</v>
      </c>
      <c r="B58" s="152" t="s">
        <v>388</v>
      </c>
      <c r="C58" s="177"/>
    </row>
    <row r="59" spans="1:3" ht="16.5" thickBot="1">
      <c r="A59" s="158" t="s">
        <v>39</v>
      </c>
      <c r="B59" s="159" t="s">
        <v>389</v>
      </c>
      <c r="C59" s="160"/>
    </row>
    <row r="60" spans="1:3" ht="16.5" thickBot="1">
      <c r="A60" s="158" t="s">
        <v>232</v>
      </c>
      <c r="B60" s="178" t="s">
        <v>390</v>
      </c>
      <c r="C60" s="179">
        <f>+C48+C54+C59</f>
        <v>0</v>
      </c>
    </row>
    <row r="61" spans="1:3" ht="16.5" thickBot="1">
      <c r="A61" s="180"/>
      <c r="B61" s="181"/>
      <c r="C61" s="182"/>
    </row>
    <row r="62" spans="1:3" ht="16.5" thickBot="1">
      <c r="A62" s="183" t="s">
        <v>264</v>
      </c>
      <c r="B62" s="184"/>
      <c r="C62" s="185"/>
    </row>
    <row r="63" spans="1:3" ht="16.5" thickBot="1">
      <c r="A63" s="183" t="s">
        <v>265</v>
      </c>
      <c r="B63" s="184"/>
      <c r="C63" s="185"/>
    </row>
  </sheetData>
  <mergeCells count="3">
    <mergeCell ref="A1:C1"/>
    <mergeCell ref="A3:C3"/>
    <mergeCell ref="A2:C2"/>
  </mergeCells>
  <printOptions horizontalCentered="1"/>
  <pageMargins left="0.39370078740157483" right="0.47244094488188981" top="0.74803149606299213" bottom="0.74803149606299213" header="0.31496062992125984" footer="0.31496062992125984"/>
  <pageSetup paperSize="9" scale="98" orientation="portrait" r:id="rId1"/>
  <rowBreaks count="1" manualBreakCount="1"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C63"/>
  <sheetViews>
    <sheetView zoomScaleNormal="100" workbookViewId="0">
      <selection activeCell="B10" sqref="B10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240" t="s">
        <v>394</v>
      </c>
      <c r="B1" s="240"/>
      <c r="C1" s="240"/>
    </row>
    <row r="2" spans="1:3" ht="15.75">
      <c r="A2" s="243" t="s">
        <v>411</v>
      </c>
      <c r="B2" s="243"/>
      <c r="C2" s="243"/>
    </row>
    <row r="3" spans="1:3" ht="15.75">
      <c r="A3" s="241" t="s">
        <v>517</v>
      </c>
      <c r="B3" s="241"/>
      <c r="C3" s="241"/>
    </row>
    <row r="4" spans="1:3" ht="16.5" thickBot="1">
      <c r="A4" s="91"/>
      <c r="B4" s="91"/>
      <c r="C4" s="91"/>
    </row>
    <row r="5" spans="1:3" ht="15.75">
      <c r="A5" s="9" t="s">
        <v>0</v>
      </c>
      <c r="B5" s="10" t="s">
        <v>398</v>
      </c>
      <c r="C5" s="11"/>
    </row>
    <row r="6" spans="1:3" ht="32.25" thickBot="1">
      <c r="A6" s="94" t="s">
        <v>2</v>
      </c>
      <c r="B6" s="92" t="s">
        <v>271</v>
      </c>
      <c r="C6" s="13"/>
    </row>
    <row r="7" spans="1:3" ht="16.5" thickBot="1">
      <c r="A7" s="14"/>
      <c r="B7" s="14"/>
      <c r="C7" s="88" t="s">
        <v>400</v>
      </c>
    </row>
    <row r="8" spans="1:3" ht="16.5" thickBot="1">
      <c r="A8" s="137" t="s">
        <v>4</v>
      </c>
      <c r="B8" s="138" t="s">
        <v>5</v>
      </c>
      <c r="C8" s="139" t="s">
        <v>6</v>
      </c>
    </row>
    <row r="9" spans="1:3" ht="16.5" thickBot="1">
      <c r="A9" s="140" t="s">
        <v>7</v>
      </c>
      <c r="B9" s="141" t="s">
        <v>8</v>
      </c>
      <c r="C9" s="142" t="s">
        <v>9</v>
      </c>
    </row>
    <row r="10" spans="1:3" ht="16.5" thickBot="1">
      <c r="A10" s="143"/>
      <c r="B10" s="144" t="s">
        <v>10</v>
      </c>
      <c r="C10" s="145"/>
    </row>
    <row r="11" spans="1:3" ht="16.5" thickBot="1">
      <c r="A11" s="140" t="s">
        <v>11</v>
      </c>
      <c r="B11" s="146" t="s">
        <v>365</v>
      </c>
      <c r="C11" s="147">
        <f>SUM(C12:C22)</f>
        <v>0</v>
      </c>
    </row>
    <row r="12" spans="1:3" ht="15.75">
      <c r="A12" s="148" t="s">
        <v>13</v>
      </c>
      <c r="B12" s="149" t="s">
        <v>72</v>
      </c>
      <c r="C12" s="150"/>
    </row>
    <row r="13" spans="1:3" ht="15.75">
      <c r="A13" s="151" t="s">
        <v>15</v>
      </c>
      <c r="B13" s="152" t="s">
        <v>74</v>
      </c>
      <c r="C13" s="153"/>
    </row>
    <row r="14" spans="1:3" ht="15.75">
      <c r="A14" s="151" t="s">
        <v>17</v>
      </c>
      <c r="B14" s="152" t="s">
        <v>76</v>
      </c>
      <c r="C14" s="153"/>
    </row>
    <row r="15" spans="1:3" ht="15.75">
      <c r="A15" s="151" t="s">
        <v>19</v>
      </c>
      <c r="B15" s="152" t="s">
        <v>78</v>
      </c>
      <c r="C15" s="153"/>
    </row>
    <row r="16" spans="1:3" ht="15.75">
      <c r="A16" s="151" t="s">
        <v>21</v>
      </c>
      <c r="B16" s="152" t="s">
        <v>80</v>
      </c>
      <c r="C16" s="153"/>
    </row>
    <row r="17" spans="1:3" ht="15.75">
      <c r="A17" s="151" t="s">
        <v>23</v>
      </c>
      <c r="B17" s="152" t="s">
        <v>366</v>
      </c>
      <c r="C17" s="153"/>
    </row>
    <row r="18" spans="1:3" ht="15.75">
      <c r="A18" s="151" t="s">
        <v>185</v>
      </c>
      <c r="B18" s="154" t="s">
        <v>367</v>
      </c>
      <c r="C18" s="153"/>
    </row>
    <row r="19" spans="1:3" ht="15.75">
      <c r="A19" s="151" t="s">
        <v>187</v>
      </c>
      <c r="B19" s="152" t="s">
        <v>86</v>
      </c>
      <c r="C19" s="155"/>
    </row>
    <row r="20" spans="1:3" ht="15.75">
      <c r="A20" s="151" t="s">
        <v>189</v>
      </c>
      <c r="B20" s="152" t="s">
        <v>88</v>
      </c>
      <c r="C20" s="153"/>
    </row>
    <row r="21" spans="1:3" ht="15.75">
      <c r="A21" s="151" t="s">
        <v>191</v>
      </c>
      <c r="B21" s="152" t="s">
        <v>90</v>
      </c>
      <c r="C21" s="156"/>
    </row>
    <row r="22" spans="1:3" ht="16.5" thickBot="1">
      <c r="A22" s="151" t="s">
        <v>193</v>
      </c>
      <c r="B22" s="154" t="s">
        <v>92</v>
      </c>
      <c r="C22" s="156"/>
    </row>
    <row r="23" spans="1:3" ht="32.25" thickBot="1">
      <c r="A23" s="140" t="s">
        <v>25</v>
      </c>
      <c r="B23" s="146" t="s">
        <v>368</v>
      </c>
      <c r="C23" s="147">
        <f>SUM(C24:C26)</f>
        <v>0</v>
      </c>
    </row>
    <row r="24" spans="1:3" ht="15.75">
      <c r="A24" s="151" t="s">
        <v>27</v>
      </c>
      <c r="B24" s="157" t="s">
        <v>28</v>
      </c>
      <c r="C24" s="153"/>
    </row>
    <row r="25" spans="1:3" ht="15.75">
      <c r="A25" s="151" t="s">
        <v>29</v>
      </c>
      <c r="B25" s="152" t="s">
        <v>369</v>
      </c>
      <c r="C25" s="153"/>
    </row>
    <row r="26" spans="1:3" ht="15.75">
      <c r="A26" s="151" t="s">
        <v>31</v>
      </c>
      <c r="B26" s="152" t="s">
        <v>370</v>
      </c>
      <c r="C26" s="153"/>
    </row>
    <row r="27" spans="1:3" ht="16.5" thickBot="1">
      <c r="A27" s="151" t="s">
        <v>33</v>
      </c>
      <c r="B27" s="152" t="s">
        <v>371</v>
      </c>
      <c r="C27" s="153"/>
    </row>
    <row r="28" spans="1:3" ht="16.5" thickBot="1">
      <c r="A28" s="158" t="s">
        <v>39</v>
      </c>
      <c r="B28" s="159" t="s">
        <v>266</v>
      </c>
      <c r="C28" s="160"/>
    </row>
    <row r="29" spans="1:3" ht="32.25" thickBot="1">
      <c r="A29" s="158" t="s">
        <v>232</v>
      </c>
      <c r="B29" s="159" t="s">
        <v>372</v>
      </c>
      <c r="C29" s="147">
        <f>+C30+C31+C32</f>
        <v>0</v>
      </c>
    </row>
    <row r="30" spans="1:3" ht="15.75">
      <c r="A30" s="161" t="s">
        <v>55</v>
      </c>
      <c r="B30" s="162" t="s">
        <v>42</v>
      </c>
      <c r="C30" s="163"/>
    </row>
    <row r="31" spans="1:3" ht="15.75">
      <c r="A31" s="161" t="s">
        <v>63</v>
      </c>
      <c r="B31" s="162" t="s">
        <v>369</v>
      </c>
      <c r="C31" s="153"/>
    </row>
    <row r="32" spans="1:3" ht="18.75" customHeight="1">
      <c r="A32" s="161" t="s">
        <v>65</v>
      </c>
      <c r="B32" s="164" t="s">
        <v>373</v>
      </c>
      <c r="C32" s="153"/>
    </row>
    <row r="33" spans="1:3" ht="16.5" thickBot="1">
      <c r="A33" s="151" t="s">
        <v>67</v>
      </c>
      <c r="B33" s="165" t="s">
        <v>374</v>
      </c>
      <c r="C33" s="166"/>
    </row>
    <row r="34" spans="1:3" ht="16.5" thickBot="1">
      <c r="A34" s="158" t="s">
        <v>69</v>
      </c>
      <c r="B34" s="159" t="s">
        <v>375</v>
      </c>
      <c r="C34" s="147">
        <f>+C35+C36+C37</f>
        <v>0</v>
      </c>
    </row>
    <row r="35" spans="1:3" ht="15.75">
      <c r="A35" s="161" t="s">
        <v>71</v>
      </c>
      <c r="B35" s="162" t="s">
        <v>96</v>
      </c>
      <c r="C35" s="163"/>
    </row>
    <row r="36" spans="1:3" ht="15.75">
      <c r="A36" s="161" t="s">
        <v>73</v>
      </c>
      <c r="B36" s="164" t="s">
        <v>98</v>
      </c>
      <c r="C36" s="167"/>
    </row>
    <row r="37" spans="1:3" ht="16.5" thickBot="1">
      <c r="A37" s="151" t="s">
        <v>75</v>
      </c>
      <c r="B37" s="165" t="s">
        <v>100</v>
      </c>
      <c r="C37" s="166"/>
    </row>
    <row r="38" spans="1:3" ht="16.5" thickBot="1">
      <c r="A38" s="158" t="s">
        <v>93</v>
      </c>
      <c r="B38" s="159" t="s">
        <v>267</v>
      </c>
      <c r="C38" s="160"/>
    </row>
    <row r="39" spans="1:3" ht="16.5" thickBot="1">
      <c r="A39" s="158" t="s">
        <v>250</v>
      </c>
      <c r="B39" s="159" t="s">
        <v>376</v>
      </c>
      <c r="C39" s="168"/>
    </row>
    <row r="40" spans="1:3" ht="16.5" thickBot="1">
      <c r="A40" s="140" t="s">
        <v>115</v>
      </c>
      <c r="B40" s="159" t="s">
        <v>377</v>
      </c>
      <c r="C40" s="169">
        <f>+C11+C23+C28+C29+C34+C38+C39</f>
        <v>0</v>
      </c>
    </row>
    <row r="41" spans="1:3" ht="16.5" thickBot="1">
      <c r="A41" s="170" t="s">
        <v>125</v>
      </c>
      <c r="B41" s="159" t="s">
        <v>378</v>
      </c>
      <c r="C41" s="169">
        <f>+C42+C43+C44</f>
        <v>119500</v>
      </c>
    </row>
    <row r="42" spans="1:3" ht="15.75">
      <c r="A42" s="161" t="s">
        <v>379</v>
      </c>
      <c r="B42" s="162" t="s">
        <v>268</v>
      </c>
      <c r="C42" s="163"/>
    </row>
    <row r="43" spans="1:3" ht="15.75">
      <c r="A43" s="161" t="s">
        <v>380</v>
      </c>
      <c r="B43" s="164" t="s">
        <v>381</v>
      </c>
      <c r="C43" s="167"/>
    </row>
    <row r="44" spans="1:3" ht="16.5" thickBot="1">
      <c r="A44" s="151" t="s">
        <v>382</v>
      </c>
      <c r="B44" s="165" t="s">
        <v>383</v>
      </c>
      <c r="C44" s="166">
        <v>119500</v>
      </c>
    </row>
    <row r="45" spans="1:3" ht="16.5" thickBot="1">
      <c r="A45" s="170" t="s">
        <v>260</v>
      </c>
      <c r="B45" s="171" t="s">
        <v>384</v>
      </c>
      <c r="C45" s="172">
        <f>+C40+C41</f>
        <v>119500</v>
      </c>
    </row>
    <row r="46" spans="1:3" ht="16.5" thickBot="1">
      <c r="A46" s="173"/>
      <c r="B46" s="174"/>
      <c r="C46" s="175"/>
    </row>
    <row r="47" spans="1:3" ht="16.5" thickBot="1">
      <c r="A47" s="137"/>
      <c r="B47" s="176" t="s">
        <v>177</v>
      </c>
      <c r="C47" s="172"/>
    </row>
    <row r="48" spans="1:3" ht="16.5" thickBot="1">
      <c r="A48" s="158" t="s">
        <v>11</v>
      </c>
      <c r="B48" s="159" t="s">
        <v>385</v>
      </c>
      <c r="C48" s="147">
        <f>SUM(C49:C53)</f>
        <v>119500</v>
      </c>
    </row>
    <row r="49" spans="1:3" ht="15.75">
      <c r="A49" s="151" t="s">
        <v>13</v>
      </c>
      <c r="B49" s="157" t="s">
        <v>178</v>
      </c>
      <c r="C49" s="163">
        <v>100000</v>
      </c>
    </row>
    <row r="50" spans="1:3" ht="15.75">
      <c r="A50" s="151" t="s">
        <v>15</v>
      </c>
      <c r="B50" s="152" t="s">
        <v>179</v>
      </c>
      <c r="C50" s="177">
        <v>19500</v>
      </c>
    </row>
    <row r="51" spans="1:3" ht="15.75">
      <c r="A51" s="151" t="s">
        <v>17</v>
      </c>
      <c r="B51" s="152" t="s">
        <v>180</v>
      </c>
      <c r="C51" s="177"/>
    </row>
    <row r="52" spans="1:3" ht="15.75">
      <c r="A52" s="151" t="s">
        <v>19</v>
      </c>
      <c r="B52" s="152" t="s">
        <v>181</v>
      </c>
      <c r="C52" s="177"/>
    </row>
    <row r="53" spans="1:3" ht="16.5" thickBot="1">
      <c r="A53" s="151" t="s">
        <v>21</v>
      </c>
      <c r="B53" s="152" t="s">
        <v>183</v>
      </c>
      <c r="C53" s="177"/>
    </row>
    <row r="54" spans="1:3" ht="16.5" thickBot="1">
      <c r="A54" s="158" t="s">
        <v>25</v>
      </c>
      <c r="B54" s="159" t="s">
        <v>386</v>
      </c>
      <c r="C54" s="147">
        <f>SUM(C55:C57)</f>
        <v>0</v>
      </c>
    </row>
    <row r="55" spans="1:3" ht="15.75">
      <c r="A55" s="151" t="s">
        <v>27</v>
      </c>
      <c r="B55" s="157" t="s">
        <v>213</v>
      </c>
      <c r="C55" s="163"/>
    </row>
    <row r="56" spans="1:3" ht="15.75">
      <c r="A56" s="151" t="s">
        <v>29</v>
      </c>
      <c r="B56" s="152" t="s">
        <v>215</v>
      </c>
      <c r="C56" s="177"/>
    </row>
    <row r="57" spans="1:3" ht="15.75">
      <c r="A57" s="151" t="s">
        <v>31</v>
      </c>
      <c r="B57" s="152" t="s">
        <v>387</v>
      </c>
      <c r="C57" s="177"/>
    </row>
    <row r="58" spans="1:3" ht="32.25" thickBot="1">
      <c r="A58" s="151" t="s">
        <v>33</v>
      </c>
      <c r="B58" s="152" t="s">
        <v>388</v>
      </c>
      <c r="C58" s="177"/>
    </row>
    <row r="59" spans="1:3" ht="16.5" thickBot="1">
      <c r="A59" s="158" t="s">
        <v>39</v>
      </c>
      <c r="B59" s="159" t="s">
        <v>389</v>
      </c>
      <c r="C59" s="160"/>
    </row>
    <row r="60" spans="1:3" ht="16.5" thickBot="1">
      <c r="A60" s="158" t="s">
        <v>232</v>
      </c>
      <c r="B60" s="178" t="s">
        <v>390</v>
      </c>
      <c r="C60" s="179">
        <f>+C48+C54+C59</f>
        <v>119500</v>
      </c>
    </row>
    <row r="61" spans="1:3" ht="16.5" thickBot="1">
      <c r="A61" s="180"/>
      <c r="B61" s="181"/>
      <c r="C61" s="182"/>
    </row>
    <row r="62" spans="1:3" ht="16.5" thickBot="1">
      <c r="A62" s="183" t="s">
        <v>264</v>
      </c>
      <c r="B62" s="184"/>
      <c r="C62" s="185"/>
    </row>
    <row r="63" spans="1:3" ht="16.5" thickBot="1">
      <c r="A63" s="183" t="s">
        <v>265</v>
      </c>
      <c r="B63" s="184"/>
      <c r="C63" s="185"/>
    </row>
  </sheetData>
  <mergeCells count="3">
    <mergeCell ref="A1:C1"/>
    <mergeCell ref="A3:C3"/>
    <mergeCell ref="A2:C2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98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1</vt:lpstr>
      <vt:lpstr>2</vt:lpstr>
      <vt:lpstr>3-a</vt:lpstr>
      <vt:lpstr>3-b</vt:lpstr>
      <vt:lpstr>3-c</vt:lpstr>
      <vt:lpstr>4</vt:lpstr>
      <vt:lpstr>5-a</vt:lpstr>
      <vt:lpstr>5-b</vt:lpstr>
      <vt:lpstr>5-c</vt:lpstr>
      <vt:lpstr>6-a</vt:lpstr>
      <vt:lpstr>6-b</vt:lpstr>
      <vt:lpstr>7</vt:lpstr>
      <vt:lpstr>8</vt:lpstr>
      <vt:lpstr>9</vt:lpstr>
      <vt:lpstr>10</vt:lpstr>
      <vt:lpstr>11-a</vt:lpstr>
      <vt:lpstr>11-b</vt:lpstr>
      <vt:lpstr>11-c</vt:lpstr>
      <vt:lpstr>11-d</vt:lpstr>
      <vt:lpstr>11-e</vt:lpstr>
      <vt:lpstr>11-f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pc1</cp:lastModifiedBy>
  <cp:lastPrinted>2019-03-26T12:11:48Z</cp:lastPrinted>
  <dcterms:created xsi:type="dcterms:W3CDTF">2015-02-23T07:05:39Z</dcterms:created>
  <dcterms:modified xsi:type="dcterms:W3CDTF">2019-03-26T12:15:48Z</dcterms:modified>
</cp:coreProperties>
</file>