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9\módosítás\február\Végleges\"/>
    </mc:Choice>
  </mc:AlternateContent>
  <bookViews>
    <workbookView xWindow="0" yWindow="0" windowWidth="14190" windowHeight="7485"/>
  </bookViews>
  <sheets>
    <sheet name="17. 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5" i="1" l="1"/>
  <c r="E85" i="1" s="1"/>
  <c r="B83" i="1"/>
  <c r="E83" i="1" s="1"/>
  <c r="B82" i="1"/>
  <c r="E82" i="1" s="1"/>
  <c r="B81" i="1"/>
  <c r="E81" i="1" s="1"/>
  <c r="D80" i="1"/>
  <c r="C80" i="1"/>
  <c r="B80" i="1"/>
  <c r="E80" i="1" s="1"/>
  <c r="E79" i="1"/>
  <c r="E78" i="1"/>
  <c r="B78" i="1"/>
  <c r="E77" i="1"/>
  <c r="D77" i="1"/>
  <c r="D86" i="1" s="1"/>
  <c r="C77" i="1"/>
  <c r="C86" i="1" s="1"/>
  <c r="B77" i="1"/>
  <c r="D76" i="1"/>
  <c r="C76" i="1"/>
  <c r="E75" i="1"/>
  <c r="B75" i="1"/>
  <c r="E74" i="1"/>
  <c r="E73" i="1"/>
  <c r="E72" i="1"/>
  <c r="E76" i="1" s="1"/>
  <c r="B72" i="1"/>
  <c r="E71" i="1"/>
  <c r="B71" i="1"/>
  <c r="B76" i="1" s="1"/>
  <c r="E69" i="1"/>
  <c r="B69" i="1"/>
  <c r="D68" i="1"/>
  <c r="C68" i="1"/>
  <c r="E67" i="1"/>
  <c r="B66" i="1"/>
  <c r="B68" i="1" s="1"/>
  <c r="D64" i="1"/>
  <c r="C64" i="1"/>
  <c r="E63" i="1"/>
  <c r="E62" i="1"/>
  <c r="B61" i="1"/>
  <c r="E61" i="1" s="1"/>
  <c r="E64" i="1" s="1"/>
  <c r="D59" i="1"/>
  <c r="C59" i="1"/>
  <c r="B59" i="1"/>
  <c r="B58" i="1"/>
  <c r="E58" i="1" s="1"/>
  <c r="E59" i="1" s="1"/>
  <c r="D55" i="1"/>
  <c r="D70" i="1" s="1"/>
  <c r="D87" i="1" s="1"/>
  <c r="C55" i="1"/>
  <c r="C70" i="1" s="1"/>
  <c r="C87" i="1" s="1"/>
  <c r="B54" i="1"/>
  <c r="B55" i="1" s="1"/>
  <c r="D48" i="1"/>
  <c r="C48" i="1"/>
  <c r="B46" i="1"/>
  <c r="E46" i="1" s="1"/>
  <c r="B45" i="1"/>
  <c r="B48" i="1" s="1"/>
  <c r="E44" i="1"/>
  <c r="D42" i="1"/>
  <c r="C42" i="1"/>
  <c r="B42" i="1"/>
  <c r="E41" i="1"/>
  <c r="C41" i="1"/>
  <c r="E40" i="1"/>
  <c r="E39" i="1"/>
  <c r="E42" i="1" s="1"/>
  <c r="D37" i="1"/>
  <c r="C37" i="1"/>
  <c r="C43" i="1" s="1"/>
  <c r="B37" i="1"/>
  <c r="E36" i="1"/>
  <c r="E37" i="1" s="1"/>
  <c r="B36" i="1"/>
  <c r="D34" i="1"/>
  <c r="D43" i="1" s="1"/>
  <c r="C34" i="1"/>
  <c r="E33" i="1"/>
  <c r="E34" i="1" s="1"/>
  <c r="E43" i="1" s="1"/>
  <c r="B33" i="1"/>
  <c r="E32" i="1"/>
  <c r="B32" i="1"/>
  <c r="B34" i="1" s="1"/>
  <c r="B43" i="1" s="1"/>
  <c r="E29" i="1"/>
  <c r="C28" i="1"/>
  <c r="E28" i="1" s="1"/>
  <c r="D27" i="1"/>
  <c r="E26" i="1"/>
  <c r="E25" i="1"/>
  <c r="C25" i="1"/>
  <c r="E24" i="1"/>
  <c r="B24" i="1"/>
  <c r="E23" i="1"/>
  <c r="E27" i="1" s="1"/>
  <c r="C23" i="1"/>
  <c r="C27" i="1" s="1"/>
  <c r="B23" i="1"/>
  <c r="B27" i="1" s="1"/>
  <c r="D21" i="1"/>
  <c r="B21" i="1"/>
  <c r="C20" i="1"/>
  <c r="C21" i="1" s="1"/>
  <c r="E19" i="1"/>
  <c r="D18" i="1"/>
  <c r="C18" i="1"/>
  <c r="E17" i="1"/>
  <c r="B17" i="1"/>
  <c r="E16" i="1"/>
  <c r="E18" i="1" s="1"/>
  <c r="C16" i="1"/>
  <c r="B16" i="1"/>
  <c r="B18" i="1" s="1"/>
  <c r="D14" i="1"/>
  <c r="B13" i="1"/>
  <c r="B14" i="1" s="1"/>
  <c r="C12" i="1"/>
  <c r="C14" i="1" s="1"/>
  <c r="B12" i="1"/>
  <c r="D10" i="1"/>
  <c r="D30" i="1" s="1"/>
  <c r="D49" i="1" s="1"/>
  <c r="C10" i="1"/>
  <c r="E9" i="1"/>
  <c r="B9" i="1"/>
  <c r="C8" i="1"/>
  <c r="B8" i="1"/>
  <c r="E8" i="1" s="1"/>
  <c r="E10" i="1" s="1"/>
  <c r="B70" i="1" l="1"/>
  <c r="B87" i="1" s="1"/>
  <c r="C30" i="1"/>
  <c r="C49" i="1" s="1"/>
  <c r="B64" i="1"/>
  <c r="B86" i="1"/>
  <c r="E86" i="1" s="1"/>
  <c r="B10" i="1"/>
  <c r="B30" i="1" s="1"/>
  <c r="B49" i="1" s="1"/>
  <c r="E13" i="1"/>
  <c r="E20" i="1"/>
  <c r="E21" i="1" s="1"/>
  <c r="E45" i="1"/>
  <c r="E48" i="1" s="1"/>
  <c r="E54" i="1"/>
  <c r="E55" i="1" s="1"/>
  <c r="E66" i="1"/>
  <c r="E68" i="1" s="1"/>
  <c r="E12" i="1"/>
  <c r="E70" i="1" l="1"/>
  <c r="E87" i="1" s="1"/>
  <c r="E14" i="1"/>
  <c r="E30" i="1" s="1"/>
  <c r="E49" i="1" s="1"/>
</calcChain>
</file>

<file path=xl/comments1.xml><?xml version="1.0" encoding="utf-8"?>
<comments xmlns="http://schemas.openxmlformats.org/spreadsheetml/2006/main">
  <authors>
    <author>Fülöpné Adorján erika</author>
  </authors>
  <commentList>
    <comment ref="C8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086030
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086030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086030+107052+083050 cofog
</t>
        </r>
      </text>
    </comment>
    <comment ref="C20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107060
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Bursa hungarica
</t>
        </r>
      </text>
    </comment>
  </commentList>
</comments>
</file>

<file path=xl/sharedStrings.xml><?xml version="1.0" encoding="utf-8"?>
<sst xmlns="http://schemas.openxmlformats.org/spreadsheetml/2006/main" count="93" uniqueCount="73">
  <si>
    <t>Felsőörs község Önkormányzata</t>
  </si>
  <si>
    <t>Belföldi értékpapírok bevételei</t>
  </si>
  <si>
    <t>Belföldi értékpapírok kiadásai</t>
  </si>
  <si>
    <t>"17. melléklet az  5/2019.(II.28.)önkormányzati rendelethez"</t>
  </si>
  <si>
    <t xml:space="preserve"> költségvetés bevételeinek és kiadásainak megbontása - kötelező, önként vállalt, állami feladatok szerint</t>
  </si>
  <si>
    <t>2019. évi költségvetés (Ft)</t>
  </si>
  <si>
    <t>17. melléklet a 3/2020.(II.27.) önkormányzati rendelethez, hatályos 2020. február 28-tól</t>
  </si>
  <si>
    <t>MEGNEVEZÉS</t>
  </si>
  <si>
    <t>KÖTELEZŐ FELADAT</t>
  </si>
  <si>
    <t>ÖNKÉNT VÁLLALT FELADAT</t>
  </si>
  <si>
    <t>ÁLLAMI FELADATOK</t>
  </si>
  <si>
    <t>ÖSSZESEN</t>
  </si>
  <si>
    <t>személyi juttatások</t>
  </si>
  <si>
    <t xml:space="preserve">  - Önkormányzat </t>
  </si>
  <si>
    <t xml:space="preserve">  - Miske Óvoda</t>
  </si>
  <si>
    <t>személyi juttatások összesen</t>
  </si>
  <si>
    <t>munkaadókat terhelő járulékok és szociális hozzájárulási adó</t>
  </si>
  <si>
    <t>munkaadókat terh.jár. és szoc. hozzájárulási adó összesen</t>
  </si>
  <si>
    <t>dologi kiadások</t>
  </si>
  <si>
    <t>dologi kiadások összesen</t>
  </si>
  <si>
    <t>ellátottak pénzbeli juttatásai (társad. és szoc.pol. juttat.)</t>
  </si>
  <si>
    <t>ellátottak pénzbeli juttatásai (társad. és szoc.pol. juttat.) összesen</t>
  </si>
  <si>
    <t>egyéb működési célú kiadások</t>
  </si>
  <si>
    <t xml:space="preserve">·        - egyéb működési célú támogatások áh-n belülre </t>
  </si>
  <si>
    <t xml:space="preserve">·        - működés célú visszat. támogatások, kölcsön nyújtás áh-n kívülre </t>
  </si>
  <si>
    <t xml:space="preserve">·        - egyéb működési célú támogatások áh-n kívülre </t>
  </si>
  <si>
    <t xml:space="preserve">          -Elvonások, befizetések </t>
  </si>
  <si>
    <t>egyéb működési célú kiadások összesen</t>
  </si>
  <si>
    <t xml:space="preserve">  általános tartalék</t>
  </si>
  <si>
    <t xml:space="preserve"> működési célú céltartalék Önkormányzat</t>
  </si>
  <si>
    <t>MŰKÖDÉSI KÖLTSÉGVETÉS ÖSSZESEN</t>
  </si>
  <si>
    <t xml:space="preserve">beruházások </t>
  </si>
  <si>
    <t>beruházások összesen</t>
  </si>
  <si>
    <t xml:space="preserve">felújítások </t>
  </si>
  <si>
    <t>felújítások összesen</t>
  </si>
  <si>
    <t xml:space="preserve"> egyéb felhalmozási kiadások </t>
  </si>
  <si>
    <t>·        - egyéb felhalmozási célú támogatások áh-n belülre</t>
  </si>
  <si>
    <t>·        - felhalmozási célú visszat. támogatások, kölcsönök nyújtása áh-n kívülre</t>
  </si>
  <si>
    <t>·        - egyéb felhalmozási célú támogatások áh-n kívülre</t>
  </si>
  <si>
    <t xml:space="preserve"> egyéb felhalmozási kiadások összesen</t>
  </si>
  <si>
    <t>FELHALMOZÁSI KÖLTSÉGVETÉS ÖSSZESEN</t>
  </si>
  <si>
    <t>Hosszú lejáratú hitelek, kölcsönök törlesztése</t>
  </si>
  <si>
    <t>Államháztartáson belüli megelőlegezés visszafizetés</t>
  </si>
  <si>
    <t>Pénzeszköz betét elhelyezés</t>
  </si>
  <si>
    <t>Finanszírozási kiadások összesen</t>
  </si>
  <si>
    <t>KIADÁSOK MINDÖSSZESEN</t>
  </si>
  <si>
    <t>önkormányzatok működési támogatásai</t>
  </si>
  <si>
    <t>önkományzatok működési támogatásai összesen</t>
  </si>
  <si>
    <t>elvonások és befizetések bevételei</t>
  </si>
  <si>
    <t>egyéb működési célú támogatások államháztartáson belülről</t>
  </si>
  <si>
    <t>működési célú támogatás államháztartáson belülről összesen</t>
  </si>
  <si>
    <t>közhatalmi bevételek</t>
  </si>
  <si>
    <t xml:space="preserve">           vagyoni típusú adók</t>
  </si>
  <si>
    <t xml:space="preserve">           termékek és szolgáltatások adói</t>
  </si>
  <si>
    <t xml:space="preserve">           egyéb közhatalmi bevételek (Önkormányzat)</t>
  </si>
  <si>
    <t>közhatalmi bevételek összesen</t>
  </si>
  <si>
    <t>működési bevételek</t>
  </si>
  <si>
    <t>működési bevételek összesen</t>
  </si>
  <si>
    <t>egyéb működési célú átvett pénzeszközök</t>
  </si>
  <si>
    <t>Működési célú költségvetési bevételek összesen</t>
  </si>
  <si>
    <t>felhalmozási célú önkormányzati támogatások</t>
  </si>
  <si>
    <t>egyéb felhalmozási célú támogatások bevételei áh-n belülről</t>
  </si>
  <si>
    <t>immateriális javak, ingatlanok, egyéb tárgyi eszközök értékesítése</t>
  </si>
  <si>
    <t>felhalmozási célú visszat. támog. kölcsönök visszatérülése áh-n kívülről</t>
  </si>
  <si>
    <t>egyéb felhalmozási célú átvett pénzeszközök</t>
  </si>
  <si>
    <t>Felhalmozási célú költségvetési bevételek összesen</t>
  </si>
  <si>
    <t xml:space="preserve"> előző évi maradvány igénybevétele működési célra (finanszírozási c. bev.) </t>
  </si>
  <si>
    <t>előző évi maradvány igénybevétele felhalmozási célra (finanszírozási c. bev.)</t>
  </si>
  <si>
    <t>előző évi maradvány igénybevétele finanszírozási célra (finanszírozási c. bev.)</t>
  </si>
  <si>
    <t>ÁH-n belüli megelőlegezések</t>
  </si>
  <si>
    <t>Betétek megszüntetése</t>
  </si>
  <si>
    <t>Finanszírozási bevételek összesen</t>
  </si>
  <si>
    <t>BEVÉTELEK MINDÖSSZESEN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</si>
</sst>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Bookman Old Style"/>
      <family val="1"/>
      <charset val="238"/>
    </font>
    <font>
      <b/>
      <sz val="10"/>
      <name val="Bookman Old Style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trike/>
      <sz val="10"/>
      <name val="Cambria"/>
      <family val="1"/>
      <charset val="238"/>
    </font>
    <font>
      <b/>
      <sz val="12"/>
      <name val="Bookman Old Style"/>
      <family val="1"/>
      <charset val="238"/>
    </font>
    <font>
      <b/>
      <sz val="12"/>
      <color indexed="10"/>
      <name val="Bookman Old Style"/>
      <family val="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5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justify"/>
    </xf>
    <xf numFmtId="0" fontId="5" fillId="0" borderId="14" xfId="0" applyFont="1" applyBorder="1"/>
    <xf numFmtId="0" fontId="6" fillId="0" borderId="15" xfId="0" applyFont="1" applyBorder="1"/>
    <xf numFmtId="0" fontId="8" fillId="0" borderId="4" xfId="0" applyFont="1" applyBorder="1" applyAlignment="1">
      <alignment horizontal="justify"/>
    </xf>
    <xf numFmtId="3" fontId="5" fillId="0" borderId="5" xfId="0" applyNumberFormat="1" applyFont="1" applyBorder="1"/>
    <xf numFmtId="3" fontId="6" fillId="0" borderId="6" xfId="0" applyNumberFormat="1" applyFont="1" applyBorder="1"/>
    <xf numFmtId="0" fontId="7" fillId="0" borderId="4" xfId="0" applyFont="1" applyBorder="1" applyAlignment="1">
      <alignment horizontal="justify"/>
    </xf>
    <xf numFmtId="3" fontId="6" fillId="0" borderId="5" xfId="0" applyNumberFormat="1" applyFont="1" applyBorder="1"/>
    <xf numFmtId="0" fontId="5" fillId="0" borderId="5" xfId="0" applyFont="1" applyBorder="1"/>
    <xf numFmtId="0" fontId="6" fillId="0" borderId="6" xfId="0" applyFont="1" applyBorder="1"/>
    <xf numFmtId="3" fontId="5" fillId="0" borderId="0" xfId="0" applyNumberFormat="1" applyFont="1"/>
    <xf numFmtId="0" fontId="6" fillId="0" borderId="5" xfId="0" applyFont="1" applyBorder="1"/>
    <xf numFmtId="0" fontId="8" fillId="0" borderId="3" xfId="0" applyFont="1" applyFill="1" applyBorder="1" applyAlignment="1">
      <alignment horizontal="justify"/>
    </xf>
    <xf numFmtId="0" fontId="7" fillId="0" borderId="4" xfId="0" applyFont="1" applyBorder="1" applyAlignment="1">
      <alignment horizontal="justify" wrapText="1"/>
    </xf>
    <xf numFmtId="3" fontId="6" fillId="0" borderId="5" xfId="0" applyNumberFormat="1" applyFont="1" applyBorder="1" applyAlignment="1">
      <alignment wrapText="1"/>
    </xf>
    <xf numFmtId="3" fontId="6" fillId="0" borderId="6" xfId="0" applyNumberFormat="1" applyFont="1" applyBorder="1" applyAlignment="1">
      <alignment wrapText="1"/>
    </xf>
    <xf numFmtId="0" fontId="7" fillId="2" borderId="4" xfId="0" applyFont="1" applyFill="1" applyBorder="1"/>
    <xf numFmtId="3" fontId="6" fillId="2" borderId="5" xfId="0" applyNumberFormat="1" applyFont="1" applyFill="1" applyBorder="1"/>
    <xf numFmtId="3" fontId="6" fillId="2" borderId="6" xfId="0" applyNumberFormat="1" applyFont="1" applyFill="1" applyBorder="1"/>
    <xf numFmtId="0" fontId="8" fillId="0" borderId="3" xfId="0" applyFont="1" applyBorder="1" applyAlignment="1">
      <alignment horizontal="justify"/>
    </xf>
    <xf numFmtId="3" fontId="4" fillId="0" borderId="5" xfId="0" applyNumberFormat="1" applyFont="1" applyFill="1" applyBorder="1"/>
    <xf numFmtId="3" fontId="5" fillId="0" borderId="16" xfId="0" applyNumberFormat="1" applyFont="1" applyBorder="1"/>
    <xf numFmtId="0" fontId="9" fillId="0" borderId="0" xfId="0" applyFont="1"/>
    <xf numFmtId="0" fontId="7" fillId="0" borderId="4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3" fontId="6" fillId="0" borderId="5" xfId="0" applyNumberFormat="1" applyFont="1" applyFill="1" applyBorder="1"/>
    <xf numFmtId="3" fontId="6" fillId="0" borderId="7" xfId="0" applyNumberFormat="1" applyFont="1" applyFill="1" applyBorder="1"/>
    <xf numFmtId="0" fontId="7" fillId="0" borderId="3" xfId="0" applyFont="1" applyFill="1" applyBorder="1" applyAlignment="1">
      <alignment wrapText="1"/>
    </xf>
    <xf numFmtId="3" fontId="6" fillId="0" borderId="17" xfId="0" applyNumberFormat="1" applyFont="1" applyBorder="1"/>
    <xf numFmtId="0" fontId="7" fillId="2" borderId="18" xfId="0" applyFont="1" applyFill="1" applyBorder="1" applyAlignment="1">
      <alignment wrapText="1"/>
    </xf>
    <xf numFmtId="3" fontId="7" fillId="2" borderId="7" xfId="0" applyNumberFormat="1" applyFont="1" applyFill="1" applyBorder="1" applyAlignment="1">
      <alignment wrapText="1"/>
    </xf>
    <xf numFmtId="3" fontId="7" fillId="2" borderId="17" xfId="0" applyNumberFormat="1" applyFont="1" applyFill="1" applyBorder="1" applyAlignment="1">
      <alignment wrapText="1"/>
    </xf>
    <xf numFmtId="0" fontId="7" fillId="3" borderId="19" xfId="0" applyFont="1" applyFill="1" applyBorder="1"/>
    <xf numFmtId="3" fontId="10" fillId="3" borderId="20" xfId="0" applyNumberFormat="1" applyFont="1" applyFill="1" applyBorder="1"/>
    <xf numFmtId="3" fontId="10" fillId="3" borderId="13" xfId="0" applyNumberFormat="1" applyFont="1" applyFill="1" applyBorder="1"/>
    <xf numFmtId="0" fontId="3" fillId="0" borderId="0" xfId="0" applyFont="1"/>
    <xf numFmtId="0" fontId="7" fillId="0" borderId="0" xfId="0" applyFont="1" applyFill="1" applyBorder="1"/>
    <xf numFmtId="0" fontId="8" fillId="0" borderId="0" xfId="0" applyFont="1"/>
    <xf numFmtId="0" fontId="7" fillId="0" borderId="11" xfId="0" applyFont="1" applyBorder="1" applyAlignment="1">
      <alignment vertical="center" wrapText="1"/>
    </xf>
    <xf numFmtId="3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10" xfId="0" applyFont="1" applyFill="1" applyBorder="1" applyAlignment="1">
      <alignment horizontal="justify"/>
    </xf>
    <xf numFmtId="0" fontId="6" fillId="0" borderId="21" xfId="0" applyFont="1" applyBorder="1"/>
    <xf numFmtId="0" fontId="7" fillId="0" borderId="11" xfId="0" applyFont="1" applyFill="1" applyBorder="1" applyAlignment="1">
      <alignment wrapText="1"/>
    </xf>
    <xf numFmtId="3" fontId="6" fillId="0" borderId="0" xfId="0" applyNumberFormat="1" applyFont="1" applyFill="1" applyBorder="1"/>
    <xf numFmtId="3" fontId="6" fillId="0" borderId="0" xfId="0" applyNumberFormat="1" applyFont="1" applyBorder="1"/>
    <xf numFmtId="3" fontId="6" fillId="0" borderId="22" xfId="0" applyNumberFormat="1" applyFont="1" applyBorder="1"/>
    <xf numFmtId="0" fontId="7" fillId="0" borderId="4" xfId="0" applyFont="1" applyFill="1" applyBorder="1" applyAlignment="1">
      <alignment horizontal="justify"/>
    </xf>
    <xf numFmtId="3" fontId="7" fillId="0" borderId="0" xfId="0" applyNumberFormat="1" applyFont="1" applyFill="1" applyBorder="1" applyAlignment="1">
      <alignment wrapText="1"/>
    </xf>
    <xf numFmtId="0" fontId="8" fillId="0" borderId="4" xfId="0" applyFont="1" applyFill="1" applyBorder="1" applyAlignment="1">
      <alignment horizontal="justify"/>
    </xf>
    <xf numFmtId="3" fontId="5" fillId="0" borderId="5" xfId="0" applyNumberFormat="1" applyFont="1" applyFill="1" applyBorder="1"/>
    <xf numFmtId="3" fontId="5" fillId="0" borderId="6" xfId="0" applyNumberFormat="1" applyFont="1" applyBorder="1"/>
    <xf numFmtId="0" fontId="7" fillId="2" borderId="4" xfId="0" applyFont="1" applyFill="1" applyBorder="1" applyAlignment="1">
      <alignment wrapText="1"/>
    </xf>
    <xf numFmtId="3" fontId="5" fillId="0" borderId="7" xfId="0" applyNumberFormat="1" applyFont="1" applyBorder="1"/>
    <xf numFmtId="3" fontId="6" fillId="0" borderId="7" xfId="0" applyNumberFormat="1" applyFont="1" applyBorder="1"/>
    <xf numFmtId="3" fontId="6" fillId="0" borderId="6" xfId="0" applyNumberFormat="1" applyFont="1" applyFill="1" applyBorder="1"/>
    <xf numFmtId="0" fontId="7" fillId="2" borderId="3" xfId="0" applyFont="1" applyFill="1" applyBorder="1" applyAlignment="1">
      <alignment wrapText="1"/>
    </xf>
    <xf numFmtId="3" fontId="7" fillId="2" borderId="22" xfId="0" applyNumberFormat="1" applyFont="1" applyFill="1" applyBorder="1" applyAlignment="1">
      <alignment wrapText="1"/>
    </xf>
    <xf numFmtId="3" fontId="7" fillId="2" borderId="5" xfId="0" applyNumberFormat="1" applyFont="1" applyFill="1" applyBorder="1" applyAlignment="1">
      <alignment wrapText="1"/>
    </xf>
    <xf numFmtId="3" fontId="7" fillId="2" borderId="6" xfId="0" applyNumberFormat="1" applyFont="1" applyFill="1" applyBorder="1" applyAlignment="1">
      <alignment wrapText="1"/>
    </xf>
    <xf numFmtId="0" fontId="7" fillId="3" borderId="8" xfId="0" applyFont="1" applyFill="1" applyBorder="1"/>
    <xf numFmtId="3" fontId="10" fillId="3" borderId="9" xfId="0" applyNumberFormat="1" applyFont="1" applyFill="1" applyBorder="1"/>
    <xf numFmtId="0" fontId="11" fillId="0" borderId="0" xfId="0" applyFont="1"/>
    <xf numFmtId="0" fontId="7" fillId="0" borderId="0" xfId="0" applyFont="1" applyFill="1" applyBorder="1" applyAlignment="1">
      <alignment horizontal="justify"/>
    </xf>
    <xf numFmtId="0" fontId="8" fillId="0" borderId="0" xfId="0" applyFont="1" applyFill="1" applyBorder="1" applyAlignment="1">
      <alignment horizontal="justify"/>
    </xf>
    <xf numFmtId="3" fontId="5" fillId="0" borderId="0" xfId="0" applyNumberFormat="1" applyFont="1" applyFill="1" applyBorder="1"/>
    <xf numFmtId="0" fontId="6" fillId="0" borderId="0" xfId="0" applyFont="1"/>
    <xf numFmtId="3" fontId="6" fillId="0" borderId="0" xfId="0" applyNumberFormat="1" applyFont="1"/>
    <xf numFmtId="0" fontId="1" fillId="0" borderId="0" xfId="0" applyFont="1"/>
    <xf numFmtId="0" fontId="7" fillId="0" borderId="0" xfId="0" applyFont="1" applyFill="1" applyBorder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_kv_rm_rendelet_mell&#233;klet_febru&#225;rES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 .melléklet"/>
      <sheetName val="16.mell"/>
      <sheetName val="17.mell"/>
      <sheetName val="Munka2"/>
    </sheetNames>
    <sheetDataSet>
      <sheetData sheetId="0">
        <row r="30">
          <cell r="E30">
            <v>389147234</v>
          </cell>
        </row>
        <row r="32">
          <cell r="E32">
            <v>3871696</v>
          </cell>
        </row>
        <row r="33">
          <cell r="E33">
            <v>6169456</v>
          </cell>
        </row>
        <row r="35">
          <cell r="E35">
            <v>160000000</v>
          </cell>
        </row>
      </sheetData>
      <sheetData sheetId="1"/>
      <sheetData sheetId="2"/>
      <sheetData sheetId="3"/>
      <sheetData sheetId="4"/>
      <sheetData sheetId="5">
        <row r="52">
          <cell r="H52">
            <v>14583939</v>
          </cell>
        </row>
        <row r="138">
          <cell r="H138">
            <v>25531620</v>
          </cell>
        </row>
        <row r="166">
          <cell r="H166">
            <v>846000</v>
          </cell>
        </row>
        <row r="192">
          <cell r="H192">
            <v>88973637</v>
          </cell>
        </row>
      </sheetData>
      <sheetData sheetId="6"/>
      <sheetData sheetId="7">
        <row r="41">
          <cell r="H41">
            <v>200000</v>
          </cell>
        </row>
        <row r="68">
          <cell r="H68">
            <v>33829194.958159</v>
          </cell>
        </row>
      </sheetData>
      <sheetData sheetId="8">
        <row r="41">
          <cell r="H41">
            <v>76020</v>
          </cell>
        </row>
        <row r="68">
          <cell r="H68">
            <v>6619396.041841004</v>
          </cell>
        </row>
      </sheetData>
      <sheetData sheetId="9">
        <row r="36">
          <cell r="H36">
            <v>1071563</v>
          </cell>
        </row>
        <row r="41">
          <cell r="H41">
            <v>206400</v>
          </cell>
        </row>
        <row r="47">
          <cell r="H47">
            <v>546521</v>
          </cell>
        </row>
        <row r="68">
          <cell r="H68">
            <v>198081859</v>
          </cell>
        </row>
      </sheetData>
      <sheetData sheetId="10">
        <row r="80">
          <cell r="H80">
            <v>2722020</v>
          </cell>
        </row>
      </sheetData>
      <sheetData sheetId="11"/>
      <sheetData sheetId="12">
        <row r="82">
          <cell r="H82">
            <v>9253599</v>
          </cell>
        </row>
      </sheetData>
      <sheetData sheetId="13">
        <row r="10">
          <cell r="F10">
            <v>852923</v>
          </cell>
        </row>
        <row r="14">
          <cell r="F14">
            <v>500000</v>
          </cell>
        </row>
        <row r="22">
          <cell r="F22">
            <v>16130803</v>
          </cell>
        </row>
        <row r="51">
          <cell r="F51">
            <v>14231140</v>
          </cell>
        </row>
      </sheetData>
      <sheetData sheetId="14">
        <row r="12">
          <cell r="G12">
            <v>472000</v>
          </cell>
        </row>
        <row r="42">
          <cell r="G42">
            <v>464720183</v>
          </cell>
        </row>
        <row r="71">
          <cell r="G71">
            <v>167933126</v>
          </cell>
        </row>
        <row r="85">
          <cell r="G85">
            <v>550000</v>
          </cell>
        </row>
        <row r="91">
          <cell r="G91">
            <v>0</v>
          </cell>
        </row>
        <row r="105">
          <cell r="G105">
            <v>10041152</v>
          </cell>
        </row>
      </sheetData>
      <sheetData sheetId="15"/>
      <sheetData sheetId="16"/>
      <sheetData sheetId="17"/>
      <sheetData sheetId="18">
        <row r="58">
          <cell r="F58">
            <v>48297631</v>
          </cell>
        </row>
        <row r="59">
          <cell r="F59">
            <v>9893373</v>
          </cell>
        </row>
        <row r="60">
          <cell r="F60">
            <v>18268234</v>
          </cell>
        </row>
      </sheetData>
      <sheetData sheetId="19"/>
      <sheetData sheetId="20"/>
      <sheetData sheetId="21">
        <row r="75">
          <cell r="BA75">
            <v>129958942</v>
          </cell>
        </row>
        <row r="76">
          <cell r="BA76">
            <v>111000</v>
          </cell>
        </row>
      </sheetData>
      <sheetData sheetId="22"/>
      <sheetData sheetId="23"/>
      <sheetData sheetId="24">
        <row r="8">
          <cell r="C8">
            <v>200000</v>
          </cell>
        </row>
        <row r="12">
          <cell r="C12">
            <v>76020</v>
          </cell>
        </row>
        <row r="16">
          <cell r="C16">
            <v>1824484</v>
          </cell>
        </row>
      </sheetData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33"/>
  <sheetViews>
    <sheetView tabSelected="1" workbookViewId="0">
      <selection sqref="A1:XFD1048576"/>
    </sheetView>
  </sheetViews>
  <sheetFormatPr defaultRowHeight="15" x14ac:dyDescent="0.25"/>
  <cols>
    <col min="1" max="1" width="80.42578125" customWidth="1"/>
    <col min="2" max="5" width="20.7109375" style="45" customWidth="1"/>
    <col min="6" max="6" width="16.28515625" customWidth="1"/>
    <col min="7" max="7" width="11.28515625" customWidth="1"/>
    <col min="8" max="8" width="10.42578125" customWidth="1"/>
  </cols>
  <sheetData>
    <row r="1" spans="1:14" x14ac:dyDescent="0.25">
      <c r="A1" s="4" t="s">
        <v>3</v>
      </c>
      <c r="B1" s="1"/>
      <c r="C1" s="1"/>
      <c r="D1" s="1"/>
      <c r="E1" s="1"/>
    </row>
    <row r="2" spans="1:14" x14ac:dyDescent="0.25">
      <c r="A2" s="2" t="s">
        <v>0</v>
      </c>
      <c r="B2" s="2"/>
      <c r="C2" s="2"/>
      <c r="D2" s="2"/>
      <c r="E2" s="2"/>
      <c r="F2" s="5"/>
      <c r="G2" s="5"/>
      <c r="H2" s="5"/>
      <c r="I2" s="5"/>
      <c r="J2" s="5"/>
      <c r="K2" s="5"/>
      <c r="L2" s="5"/>
      <c r="M2" s="5"/>
      <c r="N2" s="5"/>
    </row>
    <row r="3" spans="1:14" ht="15.75" x14ac:dyDescent="0.3">
      <c r="A3" s="2" t="s">
        <v>4</v>
      </c>
      <c r="B3" s="2"/>
      <c r="C3" s="2"/>
      <c r="D3" s="2"/>
      <c r="E3" s="2"/>
      <c r="F3" s="6"/>
      <c r="G3" s="6"/>
      <c r="H3" s="6"/>
    </row>
    <row r="4" spans="1:14" ht="15.75" x14ac:dyDescent="0.3">
      <c r="A4" s="2" t="s">
        <v>5</v>
      </c>
      <c r="B4" s="2"/>
      <c r="C4" s="2"/>
      <c r="D4" s="2"/>
      <c r="E4" s="2"/>
      <c r="F4" s="6"/>
      <c r="G4" s="6"/>
      <c r="H4" s="6"/>
    </row>
    <row r="5" spans="1:14" ht="16.5" thickBot="1" x14ac:dyDescent="0.35">
      <c r="A5" s="3" t="s">
        <v>6</v>
      </c>
      <c r="B5" s="3"/>
      <c r="C5" s="3"/>
      <c r="D5" s="3"/>
      <c r="E5" s="3"/>
      <c r="F5" s="6"/>
      <c r="G5" s="6"/>
      <c r="H5" s="6"/>
      <c r="I5" s="6"/>
      <c r="J5" s="6"/>
    </row>
    <row r="6" spans="1:14" ht="26.25" thickBot="1" x14ac:dyDescent="0.35">
      <c r="A6" s="7" t="s">
        <v>7</v>
      </c>
      <c r="B6" s="8" t="s">
        <v>8</v>
      </c>
      <c r="C6" s="8" t="s">
        <v>9</v>
      </c>
      <c r="D6" s="8" t="s">
        <v>10</v>
      </c>
      <c r="E6" s="9" t="s">
        <v>11</v>
      </c>
      <c r="F6" s="6"/>
      <c r="G6" s="6"/>
      <c r="H6" s="6"/>
      <c r="I6" s="6"/>
      <c r="J6" s="6"/>
    </row>
    <row r="7" spans="1:14" ht="16.5" x14ac:dyDescent="0.3">
      <c r="A7" s="10" t="s">
        <v>12</v>
      </c>
      <c r="B7" s="11"/>
      <c r="C7" s="11"/>
      <c r="D7" s="11"/>
      <c r="E7" s="12"/>
      <c r="F7" s="6"/>
      <c r="G7" s="6"/>
      <c r="H7" s="6"/>
      <c r="I7" s="6"/>
      <c r="J7" s="6"/>
    </row>
    <row r="8" spans="1:14" ht="16.5" x14ac:dyDescent="0.3">
      <c r="A8" s="13" t="s">
        <v>13</v>
      </c>
      <c r="B8" s="14">
        <f>'[1]7.1.mell'!H68-'[1]17.mell'!C8</f>
        <v>33629194.958159</v>
      </c>
      <c r="C8" s="14">
        <f>'[1]7.1.mell'!H41</f>
        <v>200000</v>
      </c>
      <c r="D8" s="14"/>
      <c r="E8" s="15">
        <f>SUM(B8:D8)</f>
        <v>33829194.958159</v>
      </c>
      <c r="F8" s="6"/>
      <c r="G8" s="6"/>
      <c r="H8" s="6"/>
      <c r="I8" s="6"/>
      <c r="J8" s="6"/>
    </row>
    <row r="9" spans="1:14" ht="16.5" x14ac:dyDescent="0.3">
      <c r="A9" s="13" t="s">
        <v>14</v>
      </c>
      <c r="B9" s="14">
        <f>'[1]11.2.mell'!F58</f>
        <v>48297631</v>
      </c>
      <c r="C9" s="14"/>
      <c r="D9" s="14"/>
      <c r="E9" s="15">
        <f>SUM(B9:D9)</f>
        <v>48297631</v>
      </c>
      <c r="F9" s="6"/>
      <c r="G9" s="6"/>
      <c r="H9" s="6"/>
      <c r="I9" s="6"/>
      <c r="J9" s="6"/>
    </row>
    <row r="10" spans="1:14" ht="16.5" x14ac:dyDescent="0.3">
      <c r="A10" s="16" t="s">
        <v>15</v>
      </c>
      <c r="B10" s="17">
        <f>SUM(B8:B9)</f>
        <v>81926825.958159</v>
      </c>
      <c r="C10" s="17">
        <f>SUM(C8:C9)</f>
        <v>200000</v>
      </c>
      <c r="D10" s="17">
        <f>SUM(D8:D9)</f>
        <v>0</v>
      </c>
      <c r="E10" s="15">
        <f>SUM(E8:E9)</f>
        <v>82126825.958159</v>
      </c>
      <c r="F10" s="6"/>
      <c r="G10" s="6"/>
      <c r="H10" s="6"/>
      <c r="I10" s="6"/>
      <c r="J10" s="6"/>
    </row>
    <row r="11" spans="1:14" ht="16.5" customHeight="1" x14ac:dyDescent="0.3">
      <c r="A11" s="16" t="s">
        <v>16</v>
      </c>
      <c r="B11" s="18"/>
      <c r="C11" s="18"/>
      <c r="D11" s="18"/>
      <c r="E11" s="19"/>
      <c r="F11" s="6"/>
      <c r="G11" s="6"/>
      <c r="H11" s="6"/>
      <c r="I11" s="6"/>
      <c r="J11" s="6"/>
    </row>
    <row r="12" spans="1:14" ht="16.5" x14ac:dyDescent="0.3">
      <c r="A12" s="13" t="s">
        <v>13</v>
      </c>
      <c r="B12" s="14">
        <f>'[1]7.2.mell'!H68-'[1]17.mell'!C12</f>
        <v>6543376.041841004</v>
      </c>
      <c r="C12" s="14">
        <f>'[1]7.2.mell'!H41</f>
        <v>76020</v>
      </c>
      <c r="D12" s="14"/>
      <c r="E12" s="15">
        <f>SUM(B12:D12)</f>
        <v>6619396.041841004</v>
      </c>
      <c r="F12" s="6"/>
      <c r="G12" s="6"/>
      <c r="H12" s="6"/>
      <c r="I12" s="6"/>
      <c r="J12" s="6"/>
    </row>
    <row r="13" spans="1:14" ht="16.5" x14ac:dyDescent="0.3">
      <c r="A13" s="13" t="s">
        <v>14</v>
      </c>
      <c r="B13" s="14">
        <f>'[1]11.2.mell'!F59</f>
        <v>9893373</v>
      </c>
      <c r="C13" s="14"/>
      <c r="D13" s="14"/>
      <c r="E13" s="15">
        <f>SUM(B13:D13)</f>
        <v>9893373</v>
      </c>
      <c r="F13" s="6"/>
      <c r="G13" s="6"/>
      <c r="H13" s="6"/>
      <c r="I13" s="6"/>
      <c r="J13" s="6"/>
    </row>
    <row r="14" spans="1:14" ht="17.25" customHeight="1" x14ac:dyDescent="0.3">
      <c r="A14" s="16" t="s">
        <v>17</v>
      </c>
      <c r="B14" s="17">
        <f>SUM(B12:B13)</f>
        <v>16436749.041841004</v>
      </c>
      <c r="C14" s="17">
        <f>SUM(C12:C13)</f>
        <v>76020</v>
      </c>
      <c r="D14" s="17">
        <f>SUM(D12:D13)</f>
        <v>0</v>
      </c>
      <c r="E14" s="15">
        <f>SUM(E12:E13)</f>
        <v>16512769.041841004</v>
      </c>
      <c r="F14" s="6"/>
      <c r="G14" s="6"/>
      <c r="H14" s="6"/>
      <c r="I14" s="6"/>
      <c r="J14" s="6"/>
    </row>
    <row r="15" spans="1:14" ht="16.5" x14ac:dyDescent="0.3">
      <c r="A15" s="16" t="s">
        <v>18</v>
      </c>
      <c r="B15" s="18"/>
      <c r="C15" s="18"/>
      <c r="D15" s="18"/>
      <c r="E15" s="19"/>
      <c r="F15" s="6"/>
      <c r="G15" s="6"/>
      <c r="H15" s="6"/>
      <c r="I15" s="6"/>
      <c r="J15" s="6"/>
    </row>
    <row r="16" spans="1:14" ht="16.5" x14ac:dyDescent="0.3">
      <c r="A16" s="13" t="s">
        <v>13</v>
      </c>
      <c r="B16" s="14">
        <f>'[1]7.3.mell'!H68-'[1]17.mell'!C16</f>
        <v>196257375</v>
      </c>
      <c r="C16" s="14">
        <f>'[1]7.3.mell'!H47+'[1]7.3.mell'!H41+'[1]7.3.mell'!H36</f>
        <v>1824484</v>
      </c>
      <c r="D16" s="14"/>
      <c r="E16" s="15">
        <f>SUM(B16:D16)</f>
        <v>198081859</v>
      </c>
      <c r="F16" s="6"/>
      <c r="G16" s="6"/>
      <c r="H16" s="6"/>
      <c r="I16" s="6"/>
      <c r="J16" s="6"/>
    </row>
    <row r="17" spans="1:10" ht="16.5" x14ac:dyDescent="0.3">
      <c r="A17" s="13" t="s">
        <v>14</v>
      </c>
      <c r="B17" s="14">
        <f>'[1]11.2.mell'!F60</f>
        <v>18268234</v>
      </c>
      <c r="C17" s="14"/>
      <c r="D17" s="14"/>
      <c r="E17" s="15">
        <f>SUM(B17:D17)</f>
        <v>18268234</v>
      </c>
      <c r="F17" s="6"/>
      <c r="G17" s="6"/>
      <c r="H17" s="6"/>
      <c r="I17" s="6"/>
      <c r="J17" s="6"/>
    </row>
    <row r="18" spans="1:10" ht="16.5" x14ac:dyDescent="0.3">
      <c r="A18" s="16" t="s">
        <v>19</v>
      </c>
      <c r="B18" s="17">
        <f>SUM(B16:B17)</f>
        <v>214525609</v>
      </c>
      <c r="C18" s="17">
        <f>SUM(C16:C17)</f>
        <v>1824484</v>
      </c>
      <c r="D18" s="17">
        <f>SUM(D16:D17)</f>
        <v>0</v>
      </c>
      <c r="E18" s="15">
        <f>SUM(E16:E17)</f>
        <v>216350093</v>
      </c>
      <c r="F18" s="6"/>
      <c r="G18" s="20"/>
      <c r="H18" s="6"/>
      <c r="I18" s="6"/>
      <c r="J18" s="6"/>
    </row>
    <row r="19" spans="1:10" ht="16.5" x14ac:dyDescent="0.3">
      <c r="A19" s="16" t="s">
        <v>20</v>
      </c>
      <c r="B19" s="18"/>
      <c r="C19" s="18"/>
      <c r="D19" s="18"/>
      <c r="E19" s="19">
        <f>SUM(B19:D19)</f>
        <v>0</v>
      </c>
      <c r="F19" s="6"/>
      <c r="G19" s="6"/>
      <c r="H19" s="6"/>
      <c r="I19" s="6"/>
      <c r="J19" s="6"/>
    </row>
    <row r="20" spans="1:10" ht="16.5" x14ac:dyDescent="0.3">
      <c r="A20" s="13" t="s">
        <v>13</v>
      </c>
      <c r="B20" s="14"/>
      <c r="C20" s="14">
        <f>'[1]7.4.mell'!H80</f>
        <v>2722020</v>
      </c>
      <c r="D20" s="14"/>
      <c r="E20" s="15">
        <f>SUM(B20:D20)</f>
        <v>2722020</v>
      </c>
      <c r="F20" s="6"/>
      <c r="G20" s="6"/>
      <c r="H20" s="6"/>
      <c r="I20" s="6"/>
      <c r="J20" s="6"/>
    </row>
    <row r="21" spans="1:10" ht="16.5" x14ac:dyDescent="0.3">
      <c r="A21" s="16" t="s">
        <v>21</v>
      </c>
      <c r="B21" s="17">
        <f>SUM(B20:B20)</f>
        <v>0</v>
      </c>
      <c r="C21" s="17">
        <f>SUM(C20:C20)</f>
        <v>2722020</v>
      </c>
      <c r="D21" s="17">
        <f>SUM(D20:D20)</f>
        <v>0</v>
      </c>
      <c r="E21" s="15">
        <f>SUM(E20:E20)</f>
        <v>2722020</v>
      </c>
      <c r="F21" s="6"/>
      <c r="G21" s="6"/>
      <c r="H21" s="6"/>
      <c r="I21" s="6"/>
      <c r="J21" s="6"/>
    </row>
    <row r="22" spans="1:10" ht="16.5" x14ac:dyDescent="0.3">
      <c r="A22" s="16" t="s">
        <v>22</v>
      </c>
      <c r="B22" s="21"/>
      <c r="C22" s="21"/>
      <c r="D22" s="21"/>
      <c r="E22" s="19"/>
      <c r="F22" s="6"/>
      <c r="G22" s="6"/>
      <c r="H22" s="6"/>
      <c r="I22" s="6"/>
      <c r="J22" s="6"/>
    </row>
    <row r="23" spans="1:10" ht="16.5" x14ac:dyDescent="0.3">
      <c r="A23" s="22" t="s">
        <v>23</v>
      </c>
      <c r="B23" s="14">
        <f>'[1]8.mell'!F22-'[1]8.mell'!F14-2334978</f>
        <v>13295825</v>
      </c>
      <c r="C23" s="14">
        <f>'[1]8.mell'!F14+2334978</f>
        <v>2834978</v>
      </c>
      <c r="D23" s="14"/>
      <c r="E23" s="15">
        <f>SUM(B23:D23)</f>
        <v>16130803</v>
      </c>
      <c r="F23" s="6"/>
      <c r="G23" s="6"/>
      <c r="H23" s="6"/>
      <c r="I23" s="6"/>
      <c r="J23" s="6"/>
    </row>
    <row r="24" spans="1:10" ht="16.5" x14ac:dyDescent="0.3">
      <c r="A24" s="22" t="s">
        <v>24</v>
      </c>
      <c r="B24" s="14">
        <f>'[1]8.mell'!F10</f>
        <v>852923</v>
      </c>
      <c r="C24" s="14"/>
      <c r="D24" s="14"/>
      <c r="E24" s="15">
        <f>SUM(B24:D24)</f>
        <v>852923</v>
      </c>
      <c r="F24" s="6"/>
      <c r="G24" s="6"/>
      <c r="H24" s="6"/>
      <c r="I24" s="6"/>
      <c r="J24" s="6"/>
    </row>
    <row r="25" spans="1:10" ht="16.5" x14ac:dyDescent="0.3">
      <c r="A25" s="22" t="s">
        <v>25</v>
      </c>
      <c r="B25" s="14"/>
      <c r="C25" s="14">
        <f>'[1]8.mell'!F51</f>
        <v>14231140</v>
      </c>
      <c r="D25" s="14"/>
      <c r="E25" s="15">
        <f>SUM(B25:D25)</f>
        <v>14231140</v>
      </c>
      <c r="F25" s="6"/>
      <c r="G25" s="6"/>
      <c r="H25" s="6"/>
      <c r="I25" s="6"/>
      <c r="J25" s="6"/>
    </row>
    <row r="26" spans="1:10" ht="16.5" x14ac:dyDescent="0.3">
      <c r="A26" s="22" t="s">
        <v>26</v>
      </c>
      <c r="B26" s="14"/>
      <c r="C26" s="14"/>
      <c r="D26" s="14"/>
      <c r="E26" s="15">
        <f>SUM(B26:D26)</f>
        <v>0</v>
      </c>
      <c r="F26" s="6"/>
      <c r="G26" s="6"/>
      <c r="H26" s="6"/>
      <c r="I26" s="6"/>
      <c r="J26" s="6"/>
    </row>
    <row r="27" spans="1:10" ht="16.5" x14ac:dyDescent="0.3">
      <c r="A27" s="16" t="s">
        <v>27</v>
      </c>
      <c r="B27" s="17">
        <f>SUM(B23:B26)</f>
        <v>14148748</v>
      </c>
      <c r="C27" s="17">
        <f>SUM(C23:C26)</f>
        <v>17066118</v>
      </c>
      <c r="D27" s="17">
        <f>SUM(D23:D26)</f>
        <v>0</v>
      </c>
      <c r="E27" s="15">
        <f>SUM(E23:E26)</f>
        <v>31214866</v>
      </c>
      <c r="F27" s="6"/>
      <c r="G27" s="6"/>
      <c r="H27" s="6"/>
      <c r="I27" s="6"/>
      <c r="J27" s="6"/>
    </row>
    <row r="28" spans="1:10" ht="16.5" x14ac:dyDescent="0.3">
      <c r="A28" s="23" t="s">
        <v>28</v>
      </c>
      <c r="B28" s="18"/>
      <c r="C28" s="14">
        <f>'[1]7.6.mell'!H82</f>
        <v>9253599</v>
      </c>
      <c r="D28" s="18"/>
      <c r="E28" s="15">
        <f>SUM(B28:D28)</f>
        <v>9253599</v>
      </c>
      <c r="F28" s="6"/>
      <c r="G28" s="6"/>
      <c r="H28" s="6"/>
      <c r="I28" s="6"/>
      <c r="J28" s="6"/>
    </row>
    <row r="29" spans="1:10" ht="16.5" x14ac:dyDescent="0.3">
      <c r="A29" s="23" t="s">
        <v>29</v>
      </c>
      <c r="B29" s="24"/>
      <c r="C29" s="24"/>
      <c r="D29" s="24"/>
      <c r="E29" s="25">
        <f>SUM(B29:D29)</f>
        <v>0</v>
      </c>
      <c r="F29" s="6"/>
      <c r="G29" s="6"/>
      <c r="H29" s="6"/>
      <c r="I29" s="6"/>
      <c r="J29" s="6"/>
    </row>
    <row r="30" spans="1:10" ht="16.5" x14ac:dyDescent="0.3">
      <c r="A30" s="26" t="s">
        <v>30</v>
      </c>
      <c r="B30" s="27">
        <f>SUM(B10,B14,B18,B21,B27,B28,B29)</f>
        <v>327037932</v>
      </c>
      <c r="C30" s="27">
        <f>SUM(C10,C14,C18,C21,C27,C28,C29)</f>
        <v>31142241</v>
      </c>
      <c r="D30" s="27">
        <f>SUM(D10,D14,D18,D21,D27,D28,D29)</f>
        <v>0</v>
      </c>
      <c r="E30" s="28">
        <f>SUM(E10,E14,E18,E21,E27,E28,E29)</f>
        <v>358180173</v>
      </c>
      <c r="F30" s="6"/>
      <c r="G30" s="20"/>
      <c r="H30" s="6"/>
      <c r="I30" s="6"/>
      <c r="J30" s="6"/>
    </row>
    <row r="31" spans="1:10" ht="16.5" x14ac:dyDescent="0.3">
      <c r="A31" s="16" t="s">
        <v>31</v>
      </c>
      <c r="B31" s="18"/>
      <c r="C31" s="18"/>
      <c r="D31" s="18"/>
      <c r="E31" s="19"/>
      <c r="F31" s="6"/>
      <c r="G31" s="6"/>
      <c r="H31" s="6"/>
      <c r="I31" s="6"/>
      <c r="J31" s="6"/>
    </row>
    <row r="32" spans="1:10" ht="16.5" x14ac:dyDescent="0.3">
      <c r="A32" s="13" t="s">
        <v>13</v>
      </c>
      <c r="B32" s="14">
        <f>'[1]9.mell'!G42-'[1]9.mell'!G12</f>
        <v>464248183</v>
      </c>
      <c r="C32" s="14"/>
      <c r="D32" s="14"/>
      <c r="E32" s="15">
        <f>SUM(B32:D32)</f>
        <v>464248183</v>
      </c>
      <c r="F32" s="6"/>
      <c r="G32" s="6"/>
      <c r="H32" s="6"/>
      <c r="I32" s="6"/>
      <c r="J32" s="6"/>
    </row>
    <row r="33" spans="1:10" ht="16.5" x14ac:dyDescent="0.3">
      <c r="A33" s="13" t="s">
        <v>14</v>
      </c>
      <c r="B33" s="14">
        <f>'[1]9.mell'!G12</f>
        <v>472000</v>
      </c>
      <c r="C33" s="14"/>
      <c r="D33" s="14"/>
      <c r="E33" s="15">
        <f>SUM(B33:D33)</f>
        <v>472000</v>
      </c>
      <c r="F33" s="6"/>
      <c r="G33" s="6"/>
      <c r="H33" s="6"/>
      <c r="I33" s="6"/>
      <c r="J33" s="6"/>
    </row>
    <row r="34" spans="1:10" ht="16.5" x14ac:dyDescent="0.3">
      <c r="A34" s="16" t="s">
        <v>32</v>
      </c>
      <c r="B34" s="17">
        <f>SUM(B32:B33)</f>
        <v>464720183</v>
      </c>
      <c r="C34" s="17">
        <f>SUM(C32:C33)</f>
        <v>0</v>
      </c>
      <c r="D34" s="17">
        <f>SUM(D32:D33)</f>
        <v>0</v>
      </c>
      <c r="E34" s="15">
        <f>SUM(E32:E33)</f>
        <v>464720183</v>
      </c>
      <c r="F34" s="6"/>
      <c r="G34" s="20"/>
      <c r="H34" s="6"/>
      <c r="I34" s="6"/>
      <c r="J34" s="6"/>
    </row>
    <row r="35" spans="1:10" ht="16.5" x14ac:dyDescent="0.3">
      <c r="A35" s="16" t="s">
        <v>33</v>
      </c>
      <c r="B35" s="17"/>
      <c r="C35" s="17"/>
      <c r="D35" s="17"/>
      <c r="E35" s="15"/>
      <c r="F35" s="6"/>
      <c r="G35" s="6"/>
      <c r="H35" s="6"/>
      <c r="I35" s="6"/>
      <c r="J35" s="6"/>
    </row>
    <row r="36" spans="1:10" ht="16.5" x14ac:dyDescent="0.3">
      <c r="A36" s="13" t="s">
        <v>13</v>
      </c>
      <c r="B36" s="14">
        <f>'[1]9.mell'!G71</f>
        <v>167933126</v>
      </c>
      <c r="C36" s="17"/>
      <c r="D36" s="17"/>
      <c r="E36" s="15">
        <f>SUM(B36:D36)</f>
        <v>167933126</v>
      </c>
      <c r="F36" s="6"/>
      <c r="G36" s="6"/>
      <c r="H36" s="6"/>
      <c r="I36" s="6"/>
      <c r="J36" s="6"/>
    </row>
    <row r="37" spans="1:10" ht="16.5" x14ac:dyDescent="0.3">
      <c r="A37" s="16" t="s">
        <v>34</v>
      </c>
      <c r="B37" s="17">
        <f>SUM(B36:B36)</f>
        <v>167933126</v>
      </c>
      <c r="C37" s="17">
        <f>SUM(C36:C36)</f>
        <v>0</v>
      </c>
      <c r="D37" s="17">
        <f>SUM(D36:D36)</f>
        <v>0</v>
      </c>
      <c r="E37" s="15">
        <f>SUM(E36:E36)</f>
        <v>167933126</v>
      </c>
      <c r="F37" s="6"/>
      <c r="G37" s="20"/>
      <c r="H37" s="6"/>
      <c r="I37" s="6"/>
      <c r="J37" s="6"/>
    </row>
    <row r="38" spans="1:10" ht="16.5" x14ac:dyDescent="0.3">
      <c r="A38" s="16" t="s">
        <v>35</v>
      </c>
      <c r="B38" s="21"/>
      <c r="C38" s="21"/>
      <c r="D38" s="21"/>
      <c r="E38" s="19"/>
      <c r="F38" s="6"/>
      <c r="G38" s="6"/>
      <c r="H38" s="6"/>
      <c r="I38" s="6"/>
      <c r="J38" s="6"/>
    </row>
    <row r="39" spans="1:10" ht="16.5" x14ac:dyDescent="0.3">
      <c r="A39" s="29" t="s">
        <v>36</v>
      </c>
      <c r="B39" s="30"/>
      <c r="C39" s="31">
        <v>0</v>
      </c>
      <c r="D39" s="14"/>
      <c r="E39" s="19">
        <f>SUM(B39:D39)</f>
        <v>0</v>
      </c>
      <c r="F39" s="6"/>
      <c r="G39" s="6"/>
      <c r="H39" s="6"/>
      <c r="I39" s="6"/>
      <c r="J39" s="6"/>
    </row>
    <row r="40" spans="1:10" ht="16.5" x14ac:dyDescent="0.3">
      <c r="A40" s="29" t="s">
        <v>37</v>
      </c>
      <c r="B40" s="30"/>
      <c r="C40" s="30"/>
      <c r="D40" s="18"/>
      <c r="E40" s="19">
        <f>SUM(B40:D40)</f>
        <v>0</v>
      </c>
      <c r="F40" s="6"/>
      <c r="G40" s="6"/>
      <c r="H40" s="6"/>
      <c r="I40" s="6"/>
      <c r="J40" s="6"/>
    </row>
    <row r="41" spans="1:10" ht="16.5" x14ac:dyDescent="0.3">
      <c r="A41" s="29" t="s">
        <v>38</v>
      </c>
      <c r="B41" s="30"/>
      <c r="C41" s="14">
        <f>'[1]9.mell'!G85</f>
        <v>550000</v>
      </c>
      <c r="D41" s="18"/>
      <c r="E41" s="15">
        <f>SUM(B41:D41)</f>
        <v>550000</v>
      </c>
      <c r="F41" s="6"/>
      <c r="G41" s="6"/>
      <c r="H41" s="6"/>
      <c r="I41" s="6"/>
      <c r="J41" s="6"/>
    </row>
    <row r="42" spans="1:10" ht="16.5" x14ac:dyDescent="0.3">
      <c r="A42" s="16" t="s">
        <v>39</v>
      </c>
      <c r="B42" s="17">
        <f>SUM(B39:B41)</f>
        <v>0</v>
      </c>
      <c r="C42" s="17">
        <f>SUM(C39:C41)</f>
        <v>550000</v>
      </c>
      <c r="D42" s="17">
        <f>SUM(D39:D41)</f>
        <v>0</v>
      </c>
      <c r="E42" s="15">
        <f>SUM(E39:E41)</f>
        <v>550000</v>
      </c>
      <c r="F42" s="6"/>
      <c r="G42" s="6"/>
      <c r="H42" s="6"/>
      <c r="I42" s="6"/>
      <c r="J42" s="6"/>
    </row>
    <row r="43" spans="1:10" s="32" customFormat="1" ht="15.75" x14ac:dyDescent="0.25">
      <c r="A43" s="26" t="s">
        <v>40</v>
      </c>
      <c r="B43" s="27">
        <f>SUM(B34,B37,B42)</f>
        <v>632653309</v>
      </c>
      <c r="C43" s="27">
        <f>SUM(C34,C37,C42)</f>
        <v>550000</v>
      </c>
      <c r="D43" s="27">
        <f>SUM(D34,D37,D42)</f>
        <v>0</v>
      </c>
      <c r="E43" s="28">
        <f>SUM(E34,E37,E42)</f>
        <v>633203309</v>
      </c>
    </row>
    <row r="44" spans="1:10" ht="15.75" x14ac:dyDescent="0.25">
      <c r="A44" s="33" t="s">
        <v>41</v>
      </c>
      <c r="B44" s="17"/>
      <c r="C44" s="21"/>
      <c r="D44" s="21"/>
      <c r="E44" s="15">
        <f>SUM(B44:D44)</f>
        <v>0</v>
      </c>
    </row>
    <row r="45" spans="1:10" ht="15.75" x14ac:dyDescent="0.25">
      <c r="A45" s="34" t="s">
        <v>2</v>
      </c>
      <c r="B45" s="35">
        <f>'[1]9.mell'!G91</f>
        <v>0</v>
      </c>
      <c r="C45" s="35"/>
      <c r="D45" s="35"/>
      <c r="E45" s="15">
        <f>SUM(B45:D45)</f>
        <v>0</v>
      </c>
    </row>
    <row r="46" spans="1:10" ht="15.75" x14ac:dyDescent="0.25">
      <c r="A46" s="34" t="s">
        <v>42</v>
      </c>
      <c r="B46" s="36">
        <f>'[1]9.mell'!G105</f>
        <v>10041152</v>
      </c>
      <c r="C46" s="36"/>
      <c r="D46" s="36"/>
      <c r="E46" s="15">
        <f>SUM(B46:D46)</f>
        <v>10041152</v>
      </c>
    </row>
    <row r="47" spans="1:10" ht="15.75" x14ac:dyDescent="0.25">
      <c r="A47" s="37" t="s">
        <v>43</v>
      </c>
      <c r="B47" s="36"/>
      <c r="C47" s="36"/>
      <c r="D47" s="36"/>
      <c r="E47" s="38"/>
    </row>
    <row r="48" spans="1:10" ht="16.5" thickBot="1" x14ac:dyDescent="0.3">
      <c r="A48" s="39" t="s">
        <v>44</v>
      </c>
      <c r="B48" s="40">
        <f>SUM(B44:B47)</f>
        <v>10041152</v>
      </c>
      <c r="C48" s="40">
        <f>SUM(C44:C47)</f>
        <v>0</v>
      </c>
      <c r="D48" s="40">
        <f>SUM(D44:D47)</f>
        <v>0</v>
      </c>
      <c r="E48" s="41">
        <f>SUM(E44:E47)</f>
        <v>10041152</v>
      </c>
    </row>
    <row r="49" spans="1:10" s="45" customFormat="1" ht="16.5" thickBot="1" x14ac:dyDescent="0.3">
      <c r="A49" s="42" t="s">
        <v>45</v>
      </c>
      <c r="B49" s="43">
        <f>SUM(B30,B43,B48)</f>
        <v>969732393</v>
      </c>
      <c r="C49" s="43">
        <f>SUM(C30,C43,C48)</f>
        <v>31692241</v>
      </c>
      <c r="D49" s="43">
        <f>SUM(D30,D43,D48)</f>
        <v>0</v>
      </c>
      <c r="E49" s="44">
        <f>SUM(E30,E43,E48)</f>
        <v>1001424634</v>
      </c>
    </row>
    <row r="50" spans="1:10" ht="10.5" customHeight="1" x14ac:dyDescent="0.3">
      <c r="A50" s="46"/>
      <c r="B50" s="6"/>
      <c r="C50" s="6"/>
      <c r="D50" s="6"/>
      <c r="E50" s="6"/>
    </row>
    <row r="51" spans="1:10" ht="17.25" thickBot="1" x14ac:dyDescent="0.35">
      <c r="A51" s="47"/>
      <c r="B51" s="6"/>
      <c r="C51" s="6"/>
      <c r="D51" s="6"/>
      <c r="E51" s="6"/>
      <c r="F51" s="6"/>
      <c r="G51" s="6"/>
      <c r="H51" s="6"/>
      <c r="I51" s="6"/>
      <c r="J51" s="6"/>
    </row>
    <row r="52" spans="1:10" s="51" customFormat="1" ht="48.75" customHeight="1" thickBot="1" x14ac:dyDescent="0.3">
      <c r="A52" s="7" t="s">
        <v>7</v>
      </c>
      <c r="B52" s="8" t="s">
        <v>8</v>
      </c>
      <c r="C52" s="8" t="s">
        <v>9</v>
      </c>
      <c r="D52" s="8" t="s">
        <v>10</v>
      </c>
      <c r="E52" s="9" t="s">
        <v>11</v>
      </c>
      <c r="F52" s="48"/>
      <c r="G52" s="49"/>
      <c r="H52" s="50"/>
      <c r="I52" s="50"/>
      <c r="J52" s="49"/>
    </row>
    <row r="53" spans="1:10" ht="16.5" x14ac:dyDescent="0.3">
      <c r="A53" s="52" t="s">
        <v>46</v>
      </c>
      <c r="B53" s="11"/>
      <c r="C53" s="11"/>
      <c r="D53" s="11"/>
      <c r="E53" s="53"/>
      <c r="F53" s="54"/>
      <c r="G53" s="55"/>
      <c r="H53" s="55"/>
      <c r="I53" s="55"/>
      <c r="J53" s="56"/>
    </row>
    <row r="54" spans="1:10" ht="16.5" x14ac:dyDescent="0.3">
      <c r="A54" s="13" t="s">
        <v>13</v>
      </c>
      <c r="B54" s="14">
        <f>'[1]14.mell'!BA75</f>
        <v>129958942</v>
      </c>
      <c r="C54" s="14">
        <v>0</v>
      </c>
      <c r="D54" s="14"/>
      <c r="E54" s="57">
        <f>SUM(B54:D54)</f>
        <v>129958942</v>
      </c>
      <c r="F54" s="54"/>
      <c r="G54" s="55"/>
      <c r="H54" s="55"/>
      <c r="I54" s="55"/>
      <c r="J54" s="56"/>
    </row>
    <row r="55" spans="1:10" ht="15.75" x14ac:dyDescent="0.25">
      <c r="A55" s="58" t="s">
        <v>47</v>
      </c>
      <c r="B55" s="17">
        <f>SUM(B54:B54)</f>
        <v>129958942</v>
      </c>
      <c r="C55" s="17">
        <f>SUM(C54:C54)</f>
        <v>0</v>
      </c>
      <c r="D55" s="17">
        <f>SUM(D54:D54)</f>
        <v>0</v>
      </c>
      <c r="E55" s="57">
        <f>SUM(E54:E54)</f>
        <v>129958942</v>
      </c>
      <c r="F55" s="54"/>
      <c r="G55" s="55"/>
      <c r="H55" s="55"/>
      <c r="I55" s="55"/>
      <c r="J55" s="56"/>
    </row>
    <row r="56" spans="1:10" ht="15.75" x14ac:dyDescent="0.25">
      <c r="A56" s="58" t="s">
        <v>48</v>
      </c>
      <c r="B56" s="17"/>
      <c r="C56" s="17"/>
      <c r="D56" s="17"/>
      <c r="E56" s="57"/>
      <c r="F56" s="54"/>
      <c r="G56" s="59"/>
      <c r="H56" s="59"/>
      <c r="I56" s="59"/>
      <c r="J56" s="59"/>
    </row>
    <row r="57" spans="1:10" ht="16.5" x14ac:dyDescent="0.3">
      <c r="A57" s="58" t="s">
        <v>49</v>
      </c>
      <c r="B57" s="18"/>
      <c r="C57" s="18"/>
      <c r="D57" s="18"/>
      <c r="E57" s="19"/>
      <c r="F57" s="6"/>
      <c r="G57" s="6"/>
      <c r="H57" s="6"/>
      <c r="I57" s="6"/>
      <c r="J57" s="6"/>
    </row>
    <row r="58" spans="1:10" ht="16.5" x14ac:dyDescent="0.3">
      <c r="A58" s="13" t="s">
        <v>13</v>
      </c>
      <c r="B58" s="14">
        <f>'[1]6.mell'!H52</f>
        <v>14583939</v>
      </c>
      <c r="C58" s="14"/>
      <c r="D58" s="14"/>
      <c r="E58" s="15">
        <f>SUM(B58:D58)</f>
        <v>14583939</v>
      </c>
      <c r="F58" s="6"/>
      <c r="G58" s="6"/>
      <c r="H58" s="6"/>
      <c r="I58" s="6"/>
      <c r="J58" s="6"/>
    </row>
    <row r="59" spans="1:10" ht="18.75" customHeight="1" x14ac:dyDescent="0.3">
      <c r="A59" s="58" t="s">
        <v>50</v>
      </c>
      <c r="B59" s="17">
        <f>SUM(B58:B58)</f>
        <v>14583939</v>
      </c>
      <c r="C59" s="17">
        <f>SUM(C58:C58)</f>
        <v>0</v>
      </c>
      <c r="D59" s="17">
        <f>SUM(D58:D58)</f>
        <v>0</v>
      </c>
      <c r="E59" s="15">
        <f>SUM(E58:E58)</f>
        <v>14583939</v>
      </c>
      <c r="F59" s="6"/>
      <c r="G59" s="6"/>
      <c r="H59" s="6"/>
      <c r="I59" s="6"/>
      <c r="J59" s="6"/>
    </row>
    <row r="60" spans="1:10" ht="18.75" customHeight="1" x14ac:dyDescent="0.3">
      <c r="A60" s="58" t="s">
        <v>51</v>
      </c>
      <c r="B60" s="17"/>
      <c r="C60" s="17"/>
      <c r="D60" s="17"/>
      <c r="E60" s="15"/>
      <c r="F60" s="6"/>
      <c r="G60" s="6"/>
      <c r="H60" s="6"/>
      <c r="I60" s="6"/>
      <c r="J60" s="6"/>
    </row>
    <row r="61" spans="1:10" ht="18.75" customHeight="1" x14ac:dyDescent="0.3">
      <c r="A61" s="60" t="s">
        <v>52</v>
      </c>
      <c r="B61" s="61">
        <f>32200000</f>
        <v>32200000</v>
      </c>
      <c r="C61" s="61"/>
      <c r="D61" s="61"/>
      <c r="E61" s="62">
        <f>SUM(B61:D61)</f>
        <v>32200000</v>
      </c>
      <c r="F61" s="6"/>
      <c r="G61" s="6"/>
      <c r="H61" s="6"/>
      <c r="I61" s="6"/>
      <c r="J61" s="6"/>
    </row>
    <row r="62" spans="1:10" ht="18.75" customHeight="1" x14ac:dyDescent="0.3">
      <c r="A62" s="60" t="s">
        <v>53</v>
      </c>
      <c r="B62" s="61">
        <v>26800000</v>
      </c>
      <c r="C62" s="61"/>
      <c r="D62" s="61"/>
      <c r="E62" s="62">
        <f>SUM(B62:D62)</f>
        <v>26800000</v>
      </c>
      <c r="F62" s="6"/>
      <c r="G62" s="6"/>
      <c r="H62" s="6"/>
      <c r="I62" s="6"/>
      <c r="J62" s="6"/>
    </row>
    <row r="63" spans="1:10" ht="18.75" customHeight="1" x14ac:dyDescent="0.3">
      <c r="A63" s="60" t="s">
        <v>54</v>
      </c>
      <c r="B63" s="14">
        <v>650000</v>
      </c>
      <c r="C63" s="14"/>
      <c r="D63" s="14"/>
      <c r="E63" s="62">
        <f>SUM(B63:D63)</f>
        <v>650000</v>
      </c>
      <c r="F63" s="6"/>
      <c r="G63" s="6"/>
      <c r="H63" s="6"/>
      <c r="I63" s="6"/>
      <c r="J63" s="6"/>
    </row>
    <row r="64" spans="1:10" ht="18.75" customHeight="1" x14ac:dyDescent="0.3">
      <c r="A64" s="58" t="s">
        <v>55</v>
      </c>
      <c r="B64" s="17">
        <f>SUM(B61:B63)</f>
        <v>59650000</v>
      </c>
      <c r="C64" s="17">
        <f>SUM(C61:C63)</f>
        <v>0</v>
      </c>
      <c r="D64" s="17">
        <f>SUM(D61:D63)</f>
        <v>0</v>
      </c>
      <c r="E64" s="15">
        <f>SUM(E61:E63)</f>
        <v>59650000</v>
      </c>
      <c r="F64" s="6"/>
      <c r="G64" s="6"/>
      <c r="H64" s="6"/>
      <c r="I64" s="6"/>
      <c r="J64" s="6"/>
    </row>
    <row r="65" spans="1:10" ht="18.75" customHeight="1" x14ac:dyDescent="0.3">
      <c r="A65" s="58" t="s">
        <v>56</v>
      </c>
      <c r="B65" s="17"/>
      <c r="C65" s="17"/>
      <c r="D65" s="17"/>
      <c r="E65" s="15"/>
      <c r="F65" s="6"/>
      <c r="G65" s="6"/>
      <c r="H65" s="6"/>
      <c r="I65" s="6"/>
      <c r="J65" s="6"/>
    </row>
    <row r="66" spans="1:10" ht="18.75" customHeight="1" x14ac:dyDescent="0.3">
      <c r="A66" s="13" t="s">
        <v>13</v>
      </c>
      <c r="B66" s="14">
        <f>'[1]6.mell'!H138</f>
        <v>25531620</v>
      </c>
      <c r="C66" s="14"/>
      <c r="D66" s="14"/>
      <c r="E66" s="62">
        <f>SUM(B66:D66)</f>
        <v>25531620</v>
      </c>
      <c r="F66" s="6"/>
      <c r="G66" s="6"/>
      <c r="H66" s="6"/>
      <c r="I66" s="6"/>
      <c r="J66" s="6"/>
    </row>
    <row r="67" spans="1:10" ht="18.75" customHeight="1" x14ac:dyDescent="0.3">
      <c r="A67" s="13" t="s">
        <v>14</v>
      </c>
      <c r="B67" s="14">
        <v>817169</v>
      </c>
      <c r="C67" s="14"/>
      <c r="D67" s="14"/>
      <c r="E67" s="62">
        <f>SUM(B67:D67)</f>
        <v>817169</v>
      </c>
      <c r="F67" s="6"/>
      <c r="G67" s="6"/>
      <c r="H67" s="6"/>
      <c r="I67" s="6"/>
      <c r="J67" s="6"/>
    </row>
    <row r="68" spans="1:10" ht="18.75" customHeight="1" x14ac:dyDescent="0.3">
      <c r="A68" s="58" t="s">
        <v>57</v>
      </c>
      <c r="B68" s="17">
        <f>SUM(B66:B67)</f>
        <v>26348789</v>
      </c>
      <c r="C68" s="17">
        <f>SUM(C66:C67)</f>
        <v>0</v>
      </c>
      <c r="D68" s="17">
        <f>SUM(D66:D67)</f>
        <v>0</v>
      </c>
      <c r="E68" s="15">
        <f>SUM(E66:E67)</f>
        <v>26348789</v>
      </c>
      <c r="F68" s="6"/>
      <c r="G68" s="20"/>
      <c r="H68" s="6"/>
      <c r="I68" s="6"/>
      <c r="J68" s="6"/>
    </row>
    <row r="69" spans="1:10" ht="16.5" x14ac:dyDescent="0.3">
      <c r="A69" s="58" t="s">
        <v>58</v>
      </c>
      <c r="B69" s="17">
        <f>'[1]6.mell'!H166</f>
        <v>846000</v>
      </c>
      <c r="C69" s="18"/>
      <c r="D69" s="18"/>
      <c r="E69" s="19">
        <f>SUM(B69:D69)</f>
        <v>846000</v>
      </c>
      <c r="F69" s="6"/>
      <c r="G69" s="6"/>
      <c r="H69" s="6"/>
      <c r="I69" s="6"/>
      <c r="J69" s="6"/>
    </row>
    <row r="70" spans="1:10" ht="16.5" x14ac:dyDescent="0.3">
      <c r="A70" s="63" t="s">
        <v>59</v>
      </c>
      <c r="B70" s="27">
        <f>SUM(B55,B59,B64,B68,B69,)</f>
        <v>231387670</v>
      </c>
      <c r="C70" s="27">
        <f>SUM(C55,C59,C64,C68,C69,)</f>
        <v>0</v>
      </c>
      <c r="D70" s="27">
        <f>SUM(D55,D59,D64,D68,D69,)</f>
        <v>0</v>
      </c>
      <c r="E70" s="28">
        <f>SUM(E55,E59,E64,E68,E69,)</f>
        <v>231387670</v>
      </c>
      <c r="F70" s="6"/>
      <c r="G70" s="6"/>
      <c r="H70" s="6"/>
      <c r="I70" s="6"/>
      <c r="J70" s="6"/>
    </row>
    <row r="71" spans="1:10" ht="16.5" x14ac:dyDescent="0.3">
      <c r="A71" s="58" t="s">
        <v>60</v>
      </c>
      <c r="B71" s="17">
        <f>'[1]14.mell'!BA76</f>
        <v>111000</v>
      </c>
      <c r="C71" s="17"/>
      <c r="D71" s="17"/>
      <c r="E71" s="15">
        <f>SUM(B71:D71)</f>
        <v>111000</v>
      </c>
      <c r="F71" s="6"/>
      <c r="G71" s="6"/>
      <c r="H71" s="6"/>
      <c r="I71" s="6"/>
      <c r="J71" s="6"/>
    </row>
    <row r="72" spans="1:10" ht="16.5" x14ac:dyDescent="0.3">
      <c r="A72" s="58" t="s">
        <v>61</v>
      </c>
      <c r="B72" s="17">
        <f>69923678+29999999</f>
        <v>99923677</v>
      </c>
      <c r="C72" s="17"/>
      <c r="D72" s="17"/>
      <c r="E72" s="15">
        <f>SUM(B72:D72)</f>
        <v>99923677</v>
      </c>
      <c r="F72" s="6"/>
      <c r="G72" s="6"/>
      <c r="H72" s="6"/>
      <c r="I72" s="6"/>
      <c r="J72" s="6"/>
    </row>
    <row r="73" spans="1:10" ht="16.5" x14ac:dyDescent="0.3">
      <c r="A73" s="58" t="s">
        <v>62</v>
      </c>
      <c r="B73" s="17"/>
      <c r="C73" s="18"/>
      <c r="D73" s="18"/>
      <c r="E73" s="15">
        <f>SUM(B73:D73)</f>
        <v>0</v>
      </c>
      <c r="F73" s="6"/>
      <c r="G73" s="6"/>
      <c r="H73" s="6"/>
      <c r="I73" s="6"/>
      <c r="J73" s="6"/>
    </row>
    <row r="74" spans="1:10" ht="16.5" x14ac:dyDescent="0.3">
      <c r="A74" s="58" t="s">
        <v>63</v>
      </c>
      <c r="B74" s="17"/>
      <c r="C74" s="21"/>
      <c r="D74" s="18"/>
      <c r="E74" s="15">
        <f>SUM(B74:D74)</f>
        <v>0</v>
      </c>
      <c r="F74" s="6"/>
      <c r="G74" s="6"/>
      <c r="H74" s="6"/>
      <c r="I74" s="6"/>
      <c r="J74" s="6"/>
    </row>
    <row r="75" spans="1:10" ht="16.5" x14ac:dyDescent="0.3">
      <c r="A75" s="58" t="s">
        <v>64</v>
      </c>
      <c r="B75" s="17">
        <f>15007840+6730256+102168</f>
        <v>21840264</v>
      </c>
      <c r="C75" s="18"/>
      <c r="D75" s="18"/>
      <c r="E75" s="15">
        <f>SUM(B75:D75)</f>
        <v>21840264</v>
      </c>
      <c r="F75" s="6"/>
      <c r="G75" s="6"/>
      <c r="H75" s="6"/>
      <c r="I75" s="6"/>
      <c r="J75" s="6"/>
    </row>
    <row r="76" spans="1:10" ht="16.5" x14ac:dyDescent="0.3">
      <c r="A76" s="63" t="s">
        <v>65</v>
      </c>
      <c r="B76" s="27">
        <f>SUM(B71:B75)</f>
        <v>121874941</v>
      </c>
      <c r="C76" s="27">
        <f>SUM(C71:C75)</f>
        <v>0</v>
      </c>
      <c r="D76" s="27">
        <f>SUM(D71:D75)</f>
        <v>0</v>
      </c>
      <c r="E76" s="28">
        <f>SUM(E71:E75)</f>
        <v>121874941</v>
      </c>
      <c r="F76" s="6"/>
      <c r="G76" s="6"/>
      <c r="H76" s="6"/>
      <c r="I76" s="6"/>
      <c r="J76" s="6"/>
    </row>
    <row r="77" spans="1:10" ht="16.5" x14ac:dyDescent="0.3">
      <c r="A77" s="58" t="s">
        <v>66</v>
      </c>
      <c r="B77" s="17">
        <f>SUM(B78:B79)</f>
        <v>88973637</v>
      </c>
      <c r="C77" s="17">
        <f>SUM(C78:C79)</f>
        <v>0</v>
      </c>
      <c r="D77" s="17">
        <f>SUM(D78:D79)</f>
        <v>0</v>
      </c>
      <c r="E77" s="15">
        <f>SUM(B77:D77)</f>
        <v>88973637</v>
      </c>
      <c r="F77" s="6"/>
      <c r="G77" s="20"/>
      <c r="H77" s="6"/>
      <c r="I77" s="6"/>
      <c r="J77" s="6"/>
    </row>
    <row r="78" spans="1:10" ht="16.5" x14ac:dyDescent="0.3">
      <c r="A78" s="13" t="s">
        <v>13</v>
      </c>
      <c r="B78" s="14">
        <f>'[1]6.mell'!H192</f>
        <v>88973637</v>
      </c>
      <c r="C78" s="18"/>
      <c r="D78" s="18"/>
      <c r="E78" s="62">
        <f t="shared" ref="E78:E86" si="0">SUM(B78:D78)</f>
        <v>88973637</v>
      </c>
      <c r="F78" s="6"/>
      <c r="G78" s="20"/>
      <c r="H78" s="6"/>
      <c r="I78" s="6"/>
      <c r="J78" s="6"/>
    </row>
    <row r="79" spans="1:10" ht="16.5" x14ac:dyDescent="0.3">
      <c r="A79" s="13" t="s">
        <v>14</v>
      </c>
      <c r="B79" s="14">
        <v>0</v>
      </c>
      <c r="C79" s="14"/>
      <c r="D79" s="14"/>
      <c r="E79" s="62">
        <f t="shared" si="0"/>
        <v>0</v>
      </c>
      <c r="F79" s="6"/>
      <c r="G79" s="20"/>
      <c r="H79" s="6"/>
      <c r="I79" s="6"/>
      <c r="J79" s="6"/>
    </row>
    <row r="80" spans="1:10" ht="16.5" x14ac:dyDescent="0.3">
      <c r="A80" s="58" t="s">
        <v>67</v>
      </c>
      <c r="B80" s="17">
        <f>SUM(B81)</f>
        <v>389147234</v>
      </c>
      <c r="C80" s="17">
        <f>SUM(C81)</f>
        <v>0</v>
      </c>
      <c r="D80" s="17">
        <f>SUM(D81)</f>
        <v>0</v>
      </c>
      <c r="E80" s="15">
        <f t="shared" si="0"/>
        <v>389147234</v>
      </c>
      <c r="F80" s="6"/>
      <c r="G80" s="20"/>
      <c r="H80" s="6"/>
      <c r="I80" s="6"/>
      <c r="J80" s="6"/>
    </row>
    <row r="81" spans="1:10" s="45" customFormat="1" ht="16.5" x14ac:dyDescent="0.3">
      <c r="A81" s="13" t="s">
        <v>13</v>
      </c>
      <c r="B81" s="64">
        <f>'[1]1.mell'!E30</f>
        <v>389147234</v>
      </c>
      <c r="C81" s="64"/>
      <c r="D81" s="64"/>
      <c r="E81" s="15">
        <f t="shared" si="0"/>
        <v>389147234</v>
      </c>
      <c r="F81" s="6"/>
      <c r="G81" s="20"/>
      <c r="H81" s="6"/>
      <c r="I81" s="6"/>
      <c r="J81" s="6"/>
    </row>
    <row r="82" spans="1:10" s="45" customFormat="1" ht="16.5" x14ac:dyDescent="0.3">
      <c r="A82" s="58" t="s">
        <v>68</v>
      </c>
      <c r="B82" s="65">
        <f>'[1]1.mell'!E32</f>
        <v>3871696</v>
      </c>
      <c r="C82" s="64"/>
      <c r="D82" s="64"/>
      <c r="E82" s="15">
        <f>SUM(B82:D82)</f>
        <v>3871696</v>
      </c>
      <c r="F82" s="6"/>
      <c r="G82" s="20"/>
      <c r="H82" s="6"/>
      <c r="I82" s="6"/>
      <c r="J82" s="6"/>
    </row>
    <row r="83" spans="1:10" ht="16.5" x14ac:dyDescent="0.3">
      <c r="A83" s="58" t="s">
        <v>69</v>
      </c>
      <c r="B83" s="65">
        <f>'[1]1.mell'!E33</f>
        <v>6169456</v>
      </c>
      <c r="C83" s="65"/>
      <c r="D83" s="65"/>
      <c r="E83" s="15">
        <f t="shared" si="0"/>
        <v>6169456</v>
      </c>
      <c r="F83" s="6"/>
      <c r="G83" s="20"/>
      <c r="H83" s="6"/>
      <c r="I83" s="6"/>
      <c r="J83" s="6"/>
    </row>
    <row r="84" spans="1:10" ht="16.5" x14ac:dyDescent="0.3">
      <c r="A84" s="58" t="s">
        <v>70</v>
      </c>
      <c r="B84" s="65"/>
      <c r="C84" s="65"/>
      <c r="D84" s="65"/>
      <c r="E84" s="15"/>
      <c r="F84" s="6"/>
      <c r="G84" s="20"/>
      <c r="H84" s="6"/>
      <c r="I84" s="6"/>
      <c r="J84" s="6"/>
    </row>
    <row r="85" spans="1:10" ht="16.5" x14ac:dyDescent="0.3">
      <c r="A85" s="58" t="s">
        <v>1</v>
      </c>
      <c r="B85" s="36">
        <f>'[1]1.mell'!E35</f>
        <v>160000000</v>
      </c>
      <c r="C85" s="36"/>
      <c r="D85" s="36"/>
      <c r="E85" s="66">
        <f t="shared" si="0"/>
        <v>160000000</v>
      </c>
      <c r="F85" s="6"/>
      <c r="G85" s="20"/>
      <c r="H85" s="6"/>
      <c r="I85" s="6"/>
      <c r="J85" s="6"/>
    </row>
    <row r="86" spans="1:10" ht="16.5" x14ac:dyDescent="0.3">
      <c r="A86" s="67" t="s">
        <v>71</v>
      </c>
      <c r="B86" s="68">
        <f>SUM(B77,B80,B82,B83,B85)</f>
        <v>648162023</v>
      </c>
      <c r="C86" s="69">
        <f>C77+C80+C83+C85</f>
        <v>0</v>
      </c>
      <c r="D86" s="69">
        <f>D77+D80+D83+D85</f>
        <v>0</v>
      </c>
      <c r="E86" s="70">
        <f t="shared" si="0"/>
        <v>648162023</v>
      </c>
      <c r="F86" s="6"/>
      <c r="G86" s="20"/>
      <c r="H86" s="6"/>
      <c r="I86" s="20"/>
      <c r="J86" s="6"/>
    </row>
    <row r="87" spans="1:10" s="45" customFormat="1" ht="17.25" thickBot="1" x14ac:dyDescent="0.35">
      <c r="A87" s="71" t="s">
        <v>72</v>
      </c>
      <c r="B87" s="72">
        <f>B70+B76+B86</f>
        <v>1001424634</v>
      </c>
      <c r="C87" s="72">
        <f>C70+C76+C86</f>
        <v>0</v>
      </c>
      <c r="D87" s="72">
        <f>D70+D76+D86</f>
        <v>0</v>
      </c>
      <c r="E87" s="72">
        <f>E70+E76+E86</f>
        <v>1001424634</v>
      </c>
      <c r="F87" s="6"/>
      <c r="G87" s="6"/>
      <c r="H87" s="6"/>
      <c r="I87" s="6"/>
      <c r="J87" s="6"/>
    </row>
    <row r="88" spans="1:10" ht="15.75" x14ac:dyDescent="0.3">
      <c r="A88" s="6"/>
      <c r="B88" s="6"/>
      <c r="C88" s="6"/>
      <c r="D88" s="6"/>
      <c r="E88" s="6"/>
      <c r="F88" s="6"/>
      <c r="G88" s="6"/>
      <c r="H88" s="6"/>
      <c r="I88" s="6"/>
      <c r="J88" s="6"/>
    </row>
    <row r="89" spans="1:10" ht="16.5" x14ac:dyDescent="0.3">
      <c r="A89" s="73"/>
      <c r="B89" s="6"/>
      <c r="C89" s="6"/>
      <c r="D89" s="6"/>
      <c r="E89" s="6"/>
      <c r="F89" s="6"/>
      <c r="G89" s="6"/>
      <c r="H89" s="6"/>
      <c r="I89" s="6"/>
      <c r="J89" s="6"/>
    </row>
    <row r="90" spans="1:10" ht="16.5" x14ac:dyDescent="0.3">
      <c r="A90" s="74"/>
      <c r="B90" s="55"/>
      <c r="C90" s="55"/>
      <c r="D90" s="55"/>
      <c r="E90" s="55"/>
      <c r="F90" s="6"/>
      <c r="G90" s="20"/>
      <c r="H90" s="6"/>
      <c r="I90" s="6"/>
      <c r="J90" s="6"/>
    </row>
    <row r="91" spans="1:10" ht="16.5" x14ac:dyDescent="0.3">
      <c r="A91" s="75"/>
      <c r="B91" s="76"/>
      <c r="C91" s="55"/>
      <c r="D91" s="55"/>
      <c r="E91" s="55"/>
      <c r="F91" s="6"/>
      <c r="G91" s="20"/>
      <c r="H91" s="6"/>
      <c r="I91" s="6"/>
      <c r="J91" s="6"/>
    </row>
    <row r="92" spans="1:10" ht="16.5" x14ac:dyDescent="0.3">
      <c r="A92" s="75"/>
      <c r="B92" s="76"/>
      <c r="C92" s="55"/>
      <c r="D92" s="55"/>
      <c r="E92" s="55"/>
      <c r="F92" s="6"/>
      <c r="G92" s="20"/>
      <c r="H92" s="6"/>
      <c r="I92" s="6"/>
      <c r="J92" s="6"/>
    </row>
    <row r="93" spans="1:10" s="79" customFormat="1" ht="15.75" x14ac:dyDescent="0.25">
      <c r="A93" s="74"/>
      <c r="B93" s="55"/>
      <c r="C93" s="55"/>
      <c r="D93" s="55"/>
      <c r="E93" s="55"/>
      <c r="F93" s="77"/>
      <c r="G93" s="78"/>
      <c r="H93" s="77"/>
      <c r="I93" s="77"/>
      <c r="J93" s="77"/>
    </row>
    <row r="94" spans="1:10" ht="16.5" x14ac:dyDescent="0.3">
      <c r="A94" s="75"/>
      <c r="B94" s="76"/>
      <c r="C94" s="76"/>
      <c r="D94" s="76"/>
      <c r="E94" s="76"/>
      <c r="F94" s="6"/>
      <c r="G94" s="20"/>
      <c r="H94" s="6"/>
      <c r="I94" s="6"/>
      <c r="J94" s="6"/>
    </row>
    <row r="95" spans="1:10" s="79" customFormat="1" ht="15.75" x14ac:dyDescent="0.25">
      <c r="A95" s="74"/>
      <c r="B95" s="55"/>
      <c r="C95" s="55"/>
      <c r="D95" s="55"/>
      <c r="E95" s="55"/>
      <c r="F95" s="77"/>
      <c r="G95" s="78"/>
      <c r="H95" s="77"/>
      <c r="I95" s="77"/>
      <c r="J95" s="77"/>
    </row>
    <row r="96" spans="1:10" ht="16.5" x14ac:dyDescent="0.3">
      <c r="A96" s="74"/>
      <c r="B96" s="55"/>
      <c r="C96" s="55"/>
      <c r="D96" s="55"/>
      <c r="E96" s="55"/>
      <c r="F96" s="6"/>
      <c r="G96" s="20"/>
      <c r="H96" s="6"/>
      <c r="I96" s="6"/>
      <c r="J96" s="6"/>
    </row>
    <row r="97" spans="1:10" ht="16.5" x14ac:dyDescent="0.3">
      <c r="A97" s="80"/>
      <c r="B97" s="55"/>
      <c r="C97" s="55"/>
      <c r="D97" s="55"/>
      <c r="E97" s="55"/>
      <c r="F97" s="6"/>
      <c r="G97" s="20"/>
      <c r="H97" s="6"/>
      <c r="I97" s="6"/>
      <c r="J97" s="6"/>
    </row>
    <row r="98" spans="1:10" ht="15.75" x14ac:dyDescent="0.3">
      <c r="A98" s="6"/>
      <c r="B98" s="6"/>
      <c r="C98" s="6"/>
      <c r="D98" s="6"/>
      <c r="E98" s="6"/>
      <c r="F98" s="6"/>
      <c r="G98" s="6"/>
      <c r="H98" s="6"/>
      <c r="I98" s="6"/>
      <c r="J98" s="6"/>
    </row>
    <row r="99" spans="1:10" ht="15.75" x14ac:dyDescent="0.3">
      <c r="A99" s="6"/>
      <c r="B99" s="6"/>
      <c r="C99" s="6"/>
      <c r="D99" s="6"/>
      <c r="E99" s="6"/>
      <c r="F99" s="6"/>
      <c r="G99" s="6"/>
      <c r="H99" s="6"/>
      <c r="I99" s="6"/>
      <c r="J99" s="6"/>
    </row>
    <row r="100" spans="1:10" ht="15.75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</row>
    <row r="101" spans="1:10" ht="15.75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</row>
    <row r="102" spans="1:10" ht="15.75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</row>
    <row r="103" spans="1:10" ht="15.75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</row>
    <row r="104" spans="1:10" ht="15.75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</row>
    <row r="105" spans="1:10" ht="15.75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</row>
    <row r="106" spans="1:10" ht="15.75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</row>
    <row r="107" spans="1:10" ht="15.75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</row>
    <row r="108" spans="1:10" ht="15.75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</row>
    <row r="109" spans="1:10" ht="15.75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</row>
    <row r="110" spans="1:10" ht="15.75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</row>
    <row r="111" spans="1:10" ht="15.75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</row>
    <row r="112" spans="1:10" ht="15.75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</row>
    <row r="113" spans="1:10" ht="15.75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</row>
    <row r="114" spans="1:10" ht="15.75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</row>
    <row r="115" spans="1:10" ht="15.75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</row>
    <row r="116" spans="1:10" ht="15.75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</row>
    <row r="117" spans="1:10" ht="15.75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</row>
    <row r="118" spans="1:10" ht="15.75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</row>
    <row r="119" spans="1:10" ht="15.75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</row>
    <row r="120" spans="1:10" ht="15.75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</row>
    <row r="121" spans="1:10" ht="15.75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</row>
    <row r="122" spans="1:10" ht="15.75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</row>
    <row r="123" spans="1:10" ht="15.75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</row>
    <row r="124" spans="1:10" ht="15.75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</row>
    <row r="125" spans="1:10" ht="15.75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</row>
    <row r="126" spans="1:10" ht="15.75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</row>
    <row r="127" spans="1:10" ht="15.75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</row>
    <row r="128" spans="1:10" ht="15.75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</row>
    <row r="129" spans="1:10" ht="15.75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</row>
    <row r="130" spans="1:10" ht="15.75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</row>
    <row r="131" spans="1:10" ht="15.75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</row>
    <row r="132" spans="1:10" ht="15.75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</row>
    <row r="133" spans="1:10" ht="15.75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</row>
  </sheetData>
  <mergeCells count="5">
    <mergeCell ref="A1:E1"/>
    <mergeCell ref="A2:E2"/>
    <mergeCell ref="A3:E3"/>
    <mergeCell ref="A4:E4"/>
    <mergeCell ref="A5:E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17.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2020-02-27T09:16:50Z</dcterms:created>
  <dcterms:modified xsi:type="dcterms:W3CDTF">2020-02-27T09:19:32Z</dcterms:modified>
</cp:coreProperties>
</file>