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4728" windowWidth="15336" windowHeight="4788" tabRatio="598" activeTab="8"/>
  </bookViews>
  <sheets>
    <sheet name="1.sz.tábla  (3)" sheetId="181" r:id="rId1"/>
    <sheet name="2.sz.tábla  (2)" sheetId="191" r:id="rId2"/>
    <sheet name="2a.sz.tábla" sheetId="196" r:id="rId3"/>
    <sheet name="3.sz.tábla" sheetId="197" r:id="rId4"/>
    <sheet name="4.sz.tábla" sheetId="198" r:id="rId5"/>
    <sheet name="5. sz. tábla (3)" sheetId="199" r:id="rId6"/>
    <sheet name="6. sz. tábla (3)" sheetId="200" r:id="rId7"/>
    <sheet name="7. sz. tábla (2)" sheetId="202" r:id="rId8"/>
    <sheet name="8. sz. tábla (2)" sheetId="201" r:id="rId9"/>
  </sheets>
  <definedNames>
    <definedName name="_xlnm.Print_Area" localSheetId="0">'1.sz.tábla  (3)'!$A$1:$E$37</definedName>
    <definedName name="_xlnm.Print_Area" localSheetId="1">'2.sz.tábla  (2)'!$A$1:$E$77</definedName>
    <definedName name="_xlnm.Print_Area" localSheetId="2">'2a.sz.tábla'!$A$1:$G$56</definedName>
    <definedName name="_xlnm.Print_Area" localSheetId="3">'3.sz.tábla'!$A$1:$E$33</definedName>
    <definedName name="_xlnm.Print_Area" localSheetId="4">'4.sz.tábla'!$A$2:$E$27</definedName>
    <definedName name="_xlnm.Print_Area" localSheetId="5">'5. sz. tábla (3)'!$A$1:$E$36</definedName>
    <definedName name="_xlnm.Print_Area" localSheetId="6">'6. sz. tábla (3)'!$A$4:$H$85</definedName>
    <definedName name="_xlnm.Print_Area" localSheetId="7">'7. sz. tábla (2)'!$A$1:$H$84</definedName>
    <definedName name="_xlnm.Print_Area" localSheetId="8">'8. sz. tábla (2)'!$A$1:$N$41</definedName>
  </definedNames>
  <calcPr calcId="145621"/>
</workbook>
</file>

<file path=xl/calcChain.xml><?xml version="1.0" encoding="utf-8"?>
<calcChain xmlns="http://schemas.openxmlformats.org/spreadsheetml/2006/main">
  <c r="C29" i="201" l="1"/>
  <c r="D29" i="201"/>
  <c r="E29" i="201"/>
  <c r="F29" i="201"/>
  <c r="G29" i="201"/>
  <c r="H29" i="201"/>
  <c r="I29" i="201"/>
  <c r="J29" i="201"/>
  <c r="K29" i="201"/>
  <c r="L29" i="201"/>
  <c r="M29" i="201"/>
  <c r="B29" i="201"/>
  <c r="O33" i="201"/>
  <c r="O30" i="201"/>
  <c r="O28" i="201"/>
  <c r="H12" i="201"/>
  <c r="O10" i="201"/>
  <c r="H10" i="200"/>
  <c r="H8" i="200"/>
  <c r="H7" i="200"/>
  <c r="C23" i="181"/>
  <c r="D82" i="202"/>
  <c r="H82" i="202"/>
  <c r="H74" i="202"/>
  <c r="D74" i="202"/>
  <c r="D53" i="202"/>
  <c r="H53" i="202"/>
  <c r="H40" i="202"/>
  <c r="H38" i="202"/>
  <c r="H45" i="202" s="1"/>
  <c r="H56" i="202" s="1"/>
  <c r="D45" i="202"/>
  <c r="H27" i="202"/>
  <c r="H26" i="202"/>
  <c r="H10" i="202"/>
  <c r="H8" i="202"/>
  <c r="H6" i="202"/>
  <c r="H5" i="202"/>
  <c r="D82" i="200"/>
  <c r="H51" i="200"/>
  <c r="H80" i="200" s="1"/>
  <c r="D53" i="200"/>
  <c r="D83" i="200" s="1"/>
  <c r="D81" i="200" s="1"/>
  <c r="D51" i="200"/>
  <c r="D80" i="200" s="1"/>
  <c r="H23" i="200"/>
  <c r="H22" i="200"/>
  <c r="H17" i="200"/>
  <c r="H16" i="200"/>
  <c r="H13" i="200"/>
  <c r="H12" i="200"/>
  <c r="D22" i="200"/>
  <c r="D56" i="202" l="1"/>
  <c r="H11" i="200"/>
  <c r="H25" i="202"/>
  <c r="H21" i="200"/>
  <c r="H79" i="200" s="1"/>
  <c r="H78" i="200" s="1"/>
  <c r="F56" i="196"/>
  <c r="G16" i="196"/>
  <c r="G33" i="196"/>
  <c r="E48" i="196"/>
  <c r="D26" i="181"/>
  <c r="H14" i="202" l="1"/>
  <c r="H13" i="202"/>
  <c r="E31" i="199"/>
  <c r="E8" i="181"/>
  <c r="E14" i="181"/>
  <c r="E17" i="181"/>
  <c r="E20" i="181"/>
  <c r="E25" i="181"/>
  <c r="E26" i="181"/>
  <c r="E27" i="181"/>
  <c r="E28" i="181"/>
  <c r="E30" i="181"/>
  <c r="E31" i="181"/>
  <c r="D32" i="181"/>
  <c r="D23" i="181"/>
  <c r="D15" i="181"/>
  <c r="D23" i="200" s="1"/>
  <c r="D21" i="200" s="1"/>
  <c r="D79" i="200" s="1"/>
  <c r="D78" i="200" s="1"/>
  <c r="D13" i="181"/>
  <c r="D35" i="199"/>
  <c r="C35" i="199"/>
  <c r="D11" i="199"/>
  <c r="D22" i="181" s="1"/>
  <c r="E4" i="198"/>
  <c r="E5" i="198"/>
  <c r="E6" i="198"/>
  <c r="E8" i="198"/>
  <c r="E9" i="198"/>
  <c r="E10" i="198"/>
  <c r="E11" i="198"/>
  <c r="E12" i="198"/>
  <c r="E13" i="198"/>
  <c r="E16" i="198"/>
  <c r="E17" i="198"/>
  <c r="E18" i="198"/>
  <c r="E19" i="198"/>
  <c r="E20" i="198"/>
  <c r="E21" i="198"/>
  <c r="E22" i="198"/>
  <c r="E23" i="198"/>
  <c r="E24" i="198"/>
  <c r="E25" i="198"/>
  <c r="E26" i="198"/>
  <c r="D14" i="198"/>
  <c r="D3" i="198"/>
  <c r="H11" i="202" s="1"/>
  <c r="H9" i="202" s="1"/>
  <c r="D29" i="197"/>
  <c r="O29" i="201" s="1"/>
  <c r="E5" i="197"/>
  <c r="E6" i="197"/>
  <c r="E7" i="197"/>
  <c r="E9" i="197"/>
  <c r="E10" i="197"/>
  <c r="E11" i="197"/>
  <c r="E14" i="197"/>
  <c r="E15" i="197"/>
  <c r="E16" i="197"/>
  <c r="E18" i="197"/>
  <c r="E20" i="197"/>
  <c r="E21" i="197"/>
  <c r="E22" i="197"/>
  <c r="E23" i="197"/>
  <c r="E24" i="197"/>
  <c r="E25" i="197"/>
  <c r="E26" i="197"/>
  <c r="E27" i="197"/>
  <c r="E28" i="197"/>
  <c r="E32" i="197"/>
  <c r="D8" i="197"/>
  <c r="E14" i="199"/>
  <c r="E15" i="199"/>
  <c r="E16" i="199"/>
  <c r="E17" i="199"/>
  <c r="E18" i="199"/>
  <c r="E19" i="199"/>
  <c r="E20" i="199"/>
  <c r="E21" i="199"/>
  <c r="E22" i="199"/>
  <c r="E23" i="199"/>
  <c r="E24" i="199"/>
  <c r="E26" i="199"/>
  <c r="E27" i="199"/>
  <c r="E28" i="199"/>
  <c r="E29" i="199"/>
  <c r="E30" i="199"/>
  <c r="E32" i="199"/>
  <c r="E33" i="199"/>
  <c r="E34" i="199"/>
  <c r="E13" i="199"/>
  <c r="E4" i="199"/>
  <c r="E5" i="199"/>
  <c r="E6" i="199"/>
  <c r="E7" i="199"/>
  <c r="E8" i="199"/>
  <c r="E9" i="199"/>
  <c r="E10" i="199"/>
  <c r="E3" i="199"/>
  <c r="B11" i="199"/>
  <c r="C77" i="191"/>
  <c r="D77" i="191"/>
  <c r="E77" i="191" s="1"/>
  <c r="E57" i="191"/>
  <c r="E58" i="191"/>
  <c r="E60" i="191"/>
  <c r="E61" i="191"/>
  <c r="E65" i="191"/>
  <c r="E66" i="191"/>
  <c r="E67" i="191"/>
  <c r="E69" i="191"/>
  <c r="E70" i="191"/>
  <c r="E73" i="191"/>
  <c r="E74" i="191"/>
  <c r="E75" i="191"/>
  <c r="E76" i="191"/>
  <c r="E7" i="191"/>
  <c r="E8" i="191"/>
  <c r="E9" i="191"/>
  <c r="E10" i="191"/>
  <c r="E12" i="191"/>
  <c r="E13" i="191"/>
  <c r="E14" i="191"/>
  <c r="E15" i="191"/>
  <c r="E16" i="191"/>
  <c r="E17" i="191"/>
  <c r="E20" i="191"/>
  <c r="E21" i="191"/>
  <c r="E22" i="191"/>
  <c r="E23" i="191"/>
  <c r="E25" i="191"/>
  <c r="E26" i="191"/>
  <c r="E27" i="191"/>
  <c r="E28" i="191"/>
  <c r="E29" i="191"/>
  <c r="E30" i="191"/>
  <c r="E31" i="191"/>
  <c r="E32" i="191"/>
  <c r="E33" i="191"/>
  <c r="E34" i="191"/>
  <c r="E35" i="191"/>
  <c r="E37" i="191"/>
  <c r="E38" i="191"/>
  <c r="E39" i="191"/>
  <c r="E40" i="191"/>
  <c r="E41" i="191"/>
  <c r="E42" i="191"/>
  <c r="E43" i="191"/>
  <c r="E44" i="191"/>
  <c r="E46" i="191"/>
  <c r="E47" i="191"/>
  <c r="E48" i="191"/>
  <c r="E49" i="191"/>
  <c r="E50" i="191"/>
  <c r="E51" i="191"/>
  <c r="E52" i="191"/>
  <c r="D5" i="191"/>
  <c r="D4" i="181" s="1"/>
  <c r="D6" i="191"/>
  <c r="O8" i="201" s="1"/>
  <c r="D19" i="191"/>
  <c r="D18" i="191" s="1"/>
  <c r="O18" i="201" s="1"/>
  <c r="C19" i="191"/>
  <c r="D24" i="191"/>
  <c r="O11" i="201" s="1"/>
  <c r="C45" i="191"/>
  <c r="D45" i="191"/>
  <c r="E45" i="191" s="1"/>
  <c r="C56" i="191"/>
  <c r="C59" i="191"/>
  <c r="D59" i="191"/>
  <c r="D10" i="181" s="1"/>
  <c r="C68" i="191"/>
  <c r="D68" i="191"/>
  <c r="C64" i="191"/>
  <c r="D64" i="191"/>
  <c r="E64" i="191" s="1"/>
  <c r="D56" i="191"/>
  <c r="O13" i="201" s="1"/>
  <c r="C36" i="191"/>
  <c r="D36" i="191"/>
  <c r="O12" i="201" s="1"/>
  <c r="C24" i="191"/>
  <c r="C6" i="181" s="1"/>
  <c r="H39" i="200" l="1"/>
  <c r="H19" i="202"/>
  <c r="D21" i="202"/>
  <c r="D42" i="200"/>
  <c r="D41" i="200"/>
  <c r="D5" i="202"/>
  <c r="D7" i="200"/>
  <c r="D71" i="191"/>
  <c r="E19" i="191"/>
  <c r="E56" i="191"/>
  <c r="E68" i="191"/>
  <c r="D33" i="197"/>
  <c r="D27" i="198"/>
  <c r="D6" i="181"/>
  <c r="D9" i="181"/>
  <c r="H21" i="202"/>
  <c r="H41" i="200"/>
  <c r="E36" i="191"/>
  <c r="E24" i="191"/>
  <c r="E59" i="191"/>
  <c r="H9" i="200"/>
  <c r="H19" i="200" s="1"/>
  <c r="O27" i="201"/>
  <c r="O31" i="201" s="1"/>
  <c r="H7" i="202"/>
  <c r="H17" i="202" s="1"/>
  <c r="D36" i="199"/>
  <c r="D21" i="181" s="1"/>
  <c r="D5" i="181"/>
  <c r="D11" i="181" s="1"/>
  <c r="D7" i="181"/>
  <c r="D24" i="181"/>
  <c r="E23" i="181"/>
  <c r="E35" i="199"/>
  <c r="D62" i="191"/>
  <c r="D63" i="191"/>
  <c r="C63" i="191"/>
  <c r="C71" i="191" s="1"/>
  <c r="D12" i="181" l="1"/>
  <c r="E63" i="191"/>
  <c r="D7" i="202"/>
  <c r="D12" i="200"/>
  <c r="D13" i="200"/>
  <c r="D8" i="202"/>
  <c r="D14" i="200"/>
  <c r="D72" i="191"/>
  <c r="H22" i="202"/>
  <c r="H42" i="200"/>
  <c r="H49" i="200" s="1"/>
  <c r="E24" i="181"/>
  <c r="D39" i="200"/>
  <c r="D49" i="200" s="1"/>
  <c r="D19" i="202"/>
  <c r="D24" i="202" s="1"/>
  <c r="H74" i="200"/>
  <c r="H27" i="200"/>
  <c r="D6" i="202"/>
  <c r="D8" i="200"/>
  <c r="D19" i="200" s="1"/>
  <c r="E6" i="181"/>
  <c r="D18" i="181"/>
  <c r="D19" i="181"/>
  <c r="E71" i="191"/>
  <c r="H24" i="202"/>
  <c r="H28" i="202" s="1"/>
  <c r="H84" i="202" s="1"/>
  <c r="G6" i="202"/>
  <c r="G10" i="202"/>
  <c r="G13" i="202"/>
  <c r="G14" i="202"/>
  <c r="G27" i="202"/>
  <c r="G26" i="202"/>
  <c r="C53" i="202"/>
  <c r="C45" i="202"/>
  <c r="G53" i="202"/>
  <c r="G74" i="202"/>
  <c r="G82" i="202"/>
  <c r="C82" i="202"/>
  <c r="C74" i="202"/>
  <c r="C82" i="200"/>
  <c r="G51" i="200"/>
  <c r="G80" i="200" s="1"/>
  <c r="C53" i="200"/>
  <c r="C83" i="200" s="1"/>
  <c r="C51" i="200"/>
  <c r="C80" i="200" s="1"/>
  <c r="G23" i="200"/>
  <c r="G22" i="200"/>
  <c r="G17" i="200"/>
  <c r="G16" i="200"/>
  <c r="G8" i="200"/>
  <c r="C21" i="200"/>
  <c r="C79" i="200" s="1"/>
  <c r="G3" i="196"/>
  <c r="G56" i="196" s="1"/>
  <c r="H75" i="200" l="1"/>
  <c r="H56" i="200"/>
  <c r="D74" i="200"/>
  <c r="D27" i="200"/>
  <c r="H20" i="200"/>
  <c r="D75" i="200"/>
  <c r="D56" i="200"/>
  <c r="D50" i="200"/>
  <c r="D9" i="202"/>
  <c r="D16" i="181"/>
  <c r="D17" i="202"/>
  <c r="D28" i="202" s="1"/>
  <c r="D84" i="202" s="1"/>
  <c r="H76" i="200"/>
  <c r="H84" i="200" s="1"/>
  <c r="D29" i="181"/>
  <c r="D33" i="181" s="1"/>
  <c r="C56" i="202"/>
  <c r="C81" i="200"/>
  <c r="G25" i="202"/>
  <c r="C78" i="200"/>
  <c r="G21" i="200"/>
  <c r="G79" i="200" s="1"/>
  <c r="G78" i="200" s="1"/>
  <c r="D76" i="200" l="1"/>
  <c r="C32" i="181"/>
  <c r="E32" i="181" s="1"/>
  <c r="C15" i="181"/>
  <c r="E15" i="181" s="1"/>
  <c r="C13" i="181"/>
  <c r="E13" i="181" s="1"/>
  <c r="C12" i="181"/>
  <c r="C19" i="197"/>
  <c r="E19" i="197" s="1"/>
  <c r="C12" i="197"/>
  <c r="C13" i="197"/>
  <c r="E13" i="197" s="1"/>
  <c r="C17" i="197"/>
  <c r="E17" i="197" s="1"/>
  <c r="C4" i="197"/>
  <c r="E4" i="197" s="1"/>
  <c r="C10" i="181"/>
  <c r="E10" i="181" s="1"/>
  <c r="C9" i="181"/>
  <c r="E9" i="181" s="1"/>
  <c r="C18" i="191"/>
  <c r="E18" i="191" s="1"/>
  <c r="C11" i="191"/>
  <c r="C15" i="198"/>
  <c r="E15" i="198" s="1"/>
  <c r="C7" i="198"/>
  <c r="C25" i="199"/>
  <c r="E25" i="199" s="1"/>
  <c r="C11" i="199"/>
  <c r="C22" i="181" l="1"/>
  <c r="E22" i="181" s="1"/>
  <c r="E11" i="199"/>
  <c r="C36" i="199"/>
  <c r="E36" i="199" s="1"/>
  <c r="C3" i="198"/>
  <c r="E3" i="198" s="1"/>
  <c r="E7" i="198"/>
  <c r="C14" i="198"/>
  <c r="E14" i="198" s="1"/>
  <c r="C8" i="197"/>
  <c r="E8" i="197" s="1"/>
  <c r="E12" i="197"/>
  <c r="C9" i="202"/>
  <c r="E12" i="181"/>
  <c r="D84" i="200"/>
  <c r="H77" i="200"/>
  <c r="C6" i="191"/>
  <c r="E6" i="191" s="1"/>
  <c r="E11" i="191"/>
  <c r="C5" i="181"/>
  <c r="E5" i="181" s="1"/>
  <c r="G11" i="202"/>
  <c r="G9" i="202" s="1"/>
  <c r="C31" i="197"/>
  <c r="E31" i="197" s="1"/>
  <c r="G13" i="200"/>
  <c r="C27" i="198"/>
  <c r="E27" i="198" s="1"/>
  <c r="G40" i="202"/>
  <c r="G38" i="202"/>
  <c r="G45" i="202" s="1"/>
  <c r="G56" i="202" s="1"/>
  <c r="C30" i="197"/>
  <c r="G12" i="200"/>
  <c r="G7" i="202"/>
  <c r="G9" i="200"/>
  <c r="G10" i="200"/>
  <c r="G8" i="202"/>
  <c r="G5" i="202"/>
  <c r="G7" i="200"/>
  <c r="G39" i="200"/>
  <c r="G19" i="202"/>
  <c r="C13" i="200"/>
  <c r="C14" i="200" s="1"/>
  <c r="C8" i="202"/>
  <c r="C5" i="191"/>
  <c r="E5" i="191" s="1"/>
  <c r="C19" i="202"/>
  <c r="C39" i="200"/>
  <c r="C21" i="202"/>
  <c r="C41" i="200"/>
  <c r="C42" i="200" s="1"/>
  <c r="C6" i="202"/>
  <c r="C8" i="200"/>
  <c r="C7" i="181"/>
  <c r="E7" i="181" s="1"/>
  <c r="J12" i="201"/>
  <c r="I12" i="201"/>
  <c r="C62" i="191" l="1"/>
  <c r="C29" i="197"/>
  <c r="E30" i="197"/>
  <c r="G11" i="200"/>
  <c r="G19" i="200" s="1"/>
  <c r="G27" i="200" s="1"/>
  <c r="C24" i="202"/>
  <c r="G17" i="202"/>
  <c r="C49" i="200"/>
  <c r="C7" i="202"/>
  <c r="C12" i="200"/>
  <c r="C4" i="181"/>
  <c r="E4" i="181" s="1"/>
  <c r="M27" i="201"/>
  <c r="J27" i="201"/>
  <c r="O16" i="201"/>
  <c r="O23" i="201" s="1"/>
  <c r="B15" i="198"/>
  <c r="E52" i="196"/>
  <c r="B19" i="191"/>
  <c r="B18" i="191"/>
  <c r="M36" i="201"/>
  <c r="F25" i="202"/>
  <c r="F24" i="202"/>
  <c r="F9" i="202"/>
  <c r="F17" i="202" s="1"/>
  <c r="B24" i="202"/>
  <c r="B17" i="202"/>
  <c r="F21" i="200"/>
  <c r="F79" i="200" s="1"/>
  <c r="F51" i="200"/>
  <c r="F49" i="200"/>
  <c r="B53" i="200"/>
  <c r="B83" i="200" s="1"/>
  <c r="B51" i="200"/>
  <c r="B49" i="200"/>
  <c r="B75" i="200" s="1"/>
  <c r="F16" i="200"/>
  <c r="F11" i="200" s="1"/>
  <c r="F19" i="200" s="1"/>
  <c r="B21" i="200"/>
  <c r="B79" i="200" s="1"/>
  <c r="B19" i="200"/>
  <c r="F38" i="202"/>
  <c r="F45" i="202" s="1"/>
  <c r="F53" i="202"/>
  <c r="B31" i="199"/>
  <c r="F137" i="196"/>
  <c r="E45" i="196"/>
  <c r="E35" i="196"/>
  <c r="E16" i="196" s="1"/>
  <c r="E5" i="196"/>
  <c r="E3" i="196" s="1"/>
  <c r="B27" i="198"/>
  <c r="B35" i="199"/>
  <c r="B36" i="199" s="1"/>
  <c r="B8" i="197"/>
  <c r="B19" i="197"/>
  <c r="B29" i="197"/>
  <c r="B33" i="197" s="1"/>
  <c r="B6" i="191"/>
  <c r="B5" i="191"/>
  <c r="B24" i="191"/>
  <c r="B36" i="191"/>
  <c r="B45" i="191"/>
  <c r="B56" i="191"/>
  <c r="B59" i="191"/>
  <c r="B77" i="191"/>
  <c r="B68" i="191"/>
  <c r="B71" i="191"/>
  <c r="B64" i="191"/>
  <c r="B32" i="181"/>
  <c r="B26" i="181"/>
  <c r="B21" i="181"/>
  <c r="B29" i="181" s="1"/>
  <c r="B33" i="181" s="1"/>
  <c r="B11" i="181"/>
  <c r="B12" i="181"/>
  <c r="B16" i="181"/>
  <c r="B18" i="181"/>
  <c r="N14" i="201"/>
  <c r="F82" i="202"/>
  <c r="B82" i="202"/>
  <c r="F74" i="202"/>
  <c r="B74" i="202"/>
  <c r="B53" i="202"/>
  <c r="B45" i="202"/>
  <c r="N40" i="201"/>
  <c r="O39" i="201"/>
  <c r="N38" i="201"/>
  <c r="L36" i="201"/>
  <c r="K36" i="201"/>
  <c r="J36" i="201"/>
  <c r="I36" i="201"/>
  <c r="H36" i="201"/>
  <c r="G36" i="201"/>
  <c r="F36" i="201"/>
  <c r="E36" i="201"/>
  <c r="D36" i="201"/>
  <c r="C36" i="201"/>
  <c r="B36" i="201"/>
  <c r="N35" i="201"/>
  <c r="N34" i="201"/>
  <c r="N33" i="201"/>
  <c r="N32" i="201"/>
  <c r="M31" i="201"/>
  <c r="L31" i="201"/>
  <c r="L37" i="201" s="1"/>
  <c r="K31" i="201"/>
  <c r="K37" i="201" s="1"/>
  <c r="J31" i="201"/>
  <c r="J37" i="201" s="1"/>
  <c r="I31" i="201"/>
  <c r="I37" i="201"/>
  <c r="H31" i="201"/>
  <c r="G31" i="201"/>
  <c r="G37" i="201" s="1"/>
  <c r="F31" i="201"/>
  <c r="F37" i="201"/>
  <c r="E31" i="201"/>
  <c r="D31" i="201"/>
  <c r="D37" i="201" s="1"/>
  <c r="C31" i="201"/>
  <c r="C37" i="201" s="1"/>
  <c r="B31" i="201"/>
  <c r="B37" i="201" s="1"/>
  <c r="N30" i="201"/>
  <c r="N29" i="201"/>
  <c r="N28" i="201"/>
  <c r="N27" i="201"/>
  <c r="N25" i="201"/>
  <c r="N24" i="201"/>
  <c r="N21" i="201"/>
  <c r="N20" i="201"/>
  <c r="N19" i="201"/>
  <c r="N18" i="201"/>
  <c r="M16" i="201"/>
  <c r="M23" i="201" s="1"/>
  <c r="M26" i="201" s="1"/>
  <c r="L16" i="201"/>
  <c r="L23" i="201" s="1"/>
  <c r="L26" i="201" s="1"/>
  <c r="K16" i="201"/>
  <c r="K23" i="201" s="1"/>
  <c r="K26" i="201" s="1"/>
  <c r="J16" i="201"/>
  <c r="J23" i="201" s="1"/>
  <c r="J26" i="201" s="1"/>
  <c r="I16" i="201"/>
  <c r="I23" i="201" s="1"/>
  <c r="H16" i="201"/>
  <c r="H23" i="201" s="1"/>
  <c r="G16" i="201"/>
  <c r="G23" i="201" s="1"/>
  <c r="G26" i="201" s="1"/>
  <c r="F16" i="201"/>
  <c r="F23" i="201" s="1"/>
  <c r="F26" i="201" s="1"/>
  <c r="E16" i="201"/>
  <c r="E23" i="201" s="1"/>
  <c r="E26" i="201" s="1"/>
  <c r="D16" i="201"/>
  <c r="D23" i="201" s="1"/>
  <c r="D26" i="201" s="1"/>
  <c r="C16" i="201"/>
  <c r="C23" i="201"/>
  <c r="C26" i="201" s="1"/>
  <c r="B16" i="201"/>
  <c r="B23" i="201" s="1"/>
  <c r="N15" i="201"/>
  <c r="N13" i="201"/>
  <c r="N12" i="201"/>
  <c r="N11" i="201"/>
  <c r="N10" i="201"/>
  <c r="N9" i="201"/>
  <c r="N8" i="201"/>
  <c r="R8" i="201" s="1"/>
  <c r="B82" i="200"/>
  <c r="F80" i="200"/>
  <c r="B74" i="200"/>
  <c r="B63" i="191"/>
  <c r="E37" i="201"/>
  <c r="B80" i="200"/>
  <c r="H37" i="201"/>
  <c r="B27" i="200" l="1"/>
  <c r="F56" i="200"/>
  <c r="C33" i="197"/>
  <c r="E29" i="197"/>
  <c r="B62" i="191"/>
  <c r="B72" i="191" s="1"/>
  <c r="E56" i="196"/>
  <c r="B78" i="200"/>
  <c r="C72" i="191"/>
  <c r="E72" i="191" s="1"/>
  <c r="E62" i="191"/>
  <c r="F28" i="202"/>
  <c r="B76" i="200"/>
  <c r="N22" i="201"/>
  <c r="B26" i="201"/>
  <c r="B41" i="201"/>
  <c r="C6" i="201" s="1"/>
  <c r="C41" i="201" s="1"/>
  <c r="D6" i="201" s="1"/>
  <c r="D41" i="201" s="1"/>
  <c r="E6" i="201" s="1"/>
  <c r="E41" i="201" s="1"/>
  <c r="F6" i="201" s="1"/>
  <c r="F41" i="201" s="1"/>
  <c r="G6" i="201" s="1"/>
  <c r="G41" i="201" s="1"/>
  <c r="H6" i="201" s="1"/>
  <c r="H41" i="201" s="1"/>
  <c r="I6" i="201" s="1"/>
  <c r="I41" i="201" s="1"/>
  <c r="J6" i="201" s="1"/>
  <c r="J41" i="201" s="1"/>
  <c r="K6" i="201" s="1"/>
  <c r="K41" i="201" s="1"/>
  <c r="L6" i="201" s="1"/>
  <c r="L41" i="201" s="1"/>
  <c r="M6" i="201" s="1"/>
  <c r="B56" i="202"/>
  <c r="F56" i="202"/>
  <c r="F84" i="202" s="1"/>
  <c r="B28" i="202"/>
  <c r="B56" i="200"/>
  <c r="F78" i="200"/>
  <c r="F75" i="200"/>
  <c r="B81" i="200"/>
  <c r="B84" i="200" s="1"/>
  <c r="F20" i="200"/>
  <c r="F27" i="200"/>
  <c r="F74" i="200"/>
  <c r="B50" i="200"/>
  <c r="G74" i="200"/>
  <c r="C5" i="202"/>
  <c r="C17" i="202" s="1"/>
  <c r="C28" i="202" s="1"/>
  <c r="C84" i="202" s="1"/>
  <c r="C7" i="200"/>
  <c r="C19" i="200" s="1"/>
  <c r="C11" i="181"/>
  <c r="E11" i="181" s="1"/>
  <c r="C75" i="200"/>
  <c r="C56" i="200"/>
  <c r="N36" i="201"/>
  <c r="N31" i="201"/>
  <c r="M37" i="201"/>
  <c r="O37" i="201" s="1"/>
  <c r="N16" i="201"/>
  <c r="N23" i="201" s="1"/>
  <c r="H26" i="201"/>
  <c r="I26" i="201"/>
  <c r="E33" i="197" l="1"/>
  <c r="C18" i="181"/>
  <c r="E18" i="181" s="1"/>
  <c r="C19" i="181"/>
  <c r="E19" i="181" s="1"/>
  <c r="B84" i="202"/>
  <c r="N37" i="201"/>
  <c r="N39" i="201" s="1"/>
  <c r="F76" i="200"/>
  <c r="F77" i="200" s="1"/>
  <c r="C16" i="181"/>
  <c r="E16" i="181" s="1"/>
  <c r="C74" i="200"/>
  <c r="C76" i="200" s="1"/>
  <c r="G20" i="200"/>
  <c r="C27" i="200"/>
  <c r="M41" i="201"/>
  <c r="N26" i="201"/>
  <c r="O26" i="201"/>
  <c r="N41" i="201" l="1"/>
  <c r="F84" i="200"/>
  <c r="B85" i="200" s="1"/>
  <c r="C84" i="200"/>
  <c r="G21" i="202" l="1"/>
  <c r="G24" i="202" s="1"/>
  <c r="G28" i="202" s="1"/>
  <c r="G49" i="200"/>
  <c r="C21" i="181"/>
  <c r="E21" i="181" s="1"/>
  <c r="F33" i="181"/>
  <c r="G29" i="181"/>
  <c r="C29" i="181" l="1"/>
  <c r="E29" i="181" s="1"/>
  <c r="G75" i="200"/>
  <c r="G76" i="200" s="1"/>
  <c r="G84" i="200" s="1"/>
  <c r="G56" i="200"/>
  <c r="C50" i="200"/>
  <c r="G77" i="200" l="1"/>
  <c r="E33" i="181"/>
</calcChain>
</file>

<file path=xl/sharedStrings.xml><?xml version="1.0" encoding="utf-8"?>
<sst xmlns="http://schemas.openxmlformats.org/spreadsheetml/2006/main" count="565" uniqueCount="399">
  <si>
    <t>Bevételek összesen:</t>
  </si>
  <si>
    <t>Kiadások összesen:</t>
  </si>
  <si>
    <t>Önkormányzati feladatok</t>
  </si>
  <si>
    <t>5. Egyéb működési célú kiadások</t>
  </si>
  <si>
    <t>2. Munkaadót terhelő járulékok</t>
  </si>
  <si>
    <t>Finanszírozási kiadások összesen:</t>
  </si>
  <si>
    <t>MEGNEVEZÉS</t>
  </si>
  <si>
    <t>Költségvetési bevételek összesen:</t>
  </si>
  <si>
    <t>Költségvetési kiadások összesen:</t>
  </si>
  <si>
    <t>Hiteltörlesztés</t>
  </si>
  <si>
    <t>Működési kiadások</t>
  </si>
  <si>
    <t>Felhalmozási kiadások</t>
  </si>
  <si>
    <t>Felújítás</t>
  </si>
  <si>
    <t>Tartalékok</t>
  </si>
  <si>
    <t>Általános</t>
  </si>
  <si>
    <t>Cél</t>
  </si>
  <si>
    <t>Összes bevétel:</t>
  </si>
  <si>
    <t>Beruházások</t>
  </si>
  <si>
    <t>Egyéb felhalmozási kiadások</t>
  </si>
  <si>
    <t>1.1. Áru- és készletértékesítés bevétele</t>
  </si>
  <si>
    <t>Finanszírozási bevételek összesen:</t>
  </si>
  <si>
    <t>Megnevezés</t>
  </si>
  <si>
    <t>LÉTSZÁM</t>
  </si>
  <si>
    <t>MUTATÓ</t>
  </si>
  <si>
    <t>FAJLAGOS</t>
  </si>
  <si>
    <t>HELYI ÖNKORMÁNYZATOK MŰKÖDÉSÉNEK ÁLT.TÁMOGATÁSA</t>
  </si>
  <si>
    <t>Önkormányzati hivatal működtetésének támogatás</t>
  </si>
  <si>
    <t>Település üzemeltetéséhez kapcsolódó feladatellát.támog.</t>
  </si>
  <si>
    <t>Zöldterület-gazdálk-al kapcsolatos feladatok ellátásának támog.</t>
  </si>
  <si>
    <t>Közvilágítás fenntartásának támogatás</t>
  </si>
  <si>
    <t>Köztemető fenntartással kapcsolatos feladatok támog.</t>
  </si>
  <si>
    <t>Közutak fenntartásának támogatás</t>
  </si>
  <si>
    <t>Beszámítási összeg</t>
  </si>
  <si>
    <t>SZOCIÁLIS ÉS GYERMEKJÓLÉTI ALAPSZOLG. FELADATAI</t>
  </si>
  <si>
    <t xml:space="preserve">Pénzbeli szociális juttatások </t>
  </si>
  <si>
    <t>Egyes szoc.és gyermekjóléti felad.támog.</t>
  </si>
  <si>
    <t xml:space="preserve">     családsegítés</t>
  </si>
  <si>
    <t xml:space="preserve">     családsegítés társulási kiegészítés</t>
  </si>
  <si>
    <t xml:space="preserve">     gyermekjóléti szolgálat</t>
  </si>
  <si>
    <t xml:space="preserve">     gyermekjóléti szolgálat társulási kiegészítés</t>
  </si>
  <si>
    <t xml:space="preserve">     szociális étkeztetés</t>
  </si>
  <si>
    <t xml:space="preserve">     házi segítségnyújtás</t>
  </si>
  <si>
    <t xml:space="preserve">     falugondnoki szolgáltatás</t>
  </si>
  <si>
    <t xml:space="preserve">     időskorúak nappali intézényi ellátása</t>
  </si>
  <si>
    <t xml:space="preserve">  Fogyatékos és demens személyek nappali intézményi ellátása</t>
  </si>
  <si>
    <t xml:space="preserve">     fogyatékos személyek nappali intézményi ellátása</t>
  </si>
  <si>
    <t xml:space="preserve">     foglalkoztatási támog-ban részesülő fogyatékos nappali intézményben ellátottak</t>
  </si>
  <si>
    <t xml:space="preserve">  Gyermekek napközbeni ellátása</t>
  </si>
  <si>
    <t xml:space="preserve">    bölcsödei ellátás</t>
  </si>
  <si>
    <t>Kulturális feladatok támogatása</t>
  </si>
  <si>
    <t>Nyilvános könyvtári és közművelődési feladatok támogatása</t>
  </si>
  <si>
    <t>Üdülőhleyi feladatok támogatása</t>
  </si>
  <si>
    <t>Lakott külterülettel kapcs. Támogatás</t>
  </si>
  <si>
    <t>I.   Önkormányzat költségvetése</t>
  </si>
  <si>
    <t>1. Személyi juttatás</t>
  </si>
  <si>
    <t xml:space="preserve">   ebből  Közhasznú foglalkoztatás</t>
  </si>
  <si>
    <t>3. Dologi kiadások</t>
  </si>
  <si>
    <t xml:space="preserve">    Ebből:</t>
  </si>
  <si>
    <t>4. Ellátottak pénzbeli juttatásai:</t>
  </si>
  <si>
    <t xml:space="preserve">Átmeneti segély </t>
  </si>
  <si>
    <t>Aktív korúak ellátása</t>
  </si>
  <si>
    <t>Rendsszres szoc seg</t>
  </si>
  <si>
    <t>Lakásfenntartási támogatás</t>
  </si>
  <si>
    <t>Ápolási díj</t>
  </si>
  <si>
    <t>Közgyógyellátás</t>
  </si>
  <si>
    <t>Temetési segély</t>
  </si>
  <si>
    <t>Egyéb önkormányzati támogatás</t>
  </si>
  <si>
    <t xml:space="preserve">3. Működési célú visszatérítendő támogatás, kölcsön nyújtása </t>
  </si>
  <si>
    <t>Önkormányzati feladatok összesen:</t>
  </si>
  <si>
    <t>Általános Iskola és Óvoda</t>
  </si>
  <si>
    <t>Gyermekjóléti szolgálat</t>
  </si>
  <si>
    <t>Rendelőintézet (Ügyeleti díj)</t>
  </si>
  <si>
    <t>Egyesületek alapítványok támogatása</t>
  </si>
  <si>
    <t xml:space="preserve">Pécselyi Sportegyesület </t>
  </si>
  <si>
    <t>Balaton-felvidéki Turisztikai Közhasznú Egyesület</t>
  </si>
  <si>
    <t>Összesen:</t>
  </si>
  <si>
    <t>I. Beruházások</t>
  </si>
  <si>
    <t>I. Beruházások összesen:</t>
  </si>
  <si>
    <t>II. Felújítások</t>
  </si>
  <si>
    <t>II. Felújítások összesen:</t>
  </si>
  <si>
    <t>III. Egyéb felhalmozási kiadások:</t>
  </si>
  <si>
    <t>Befektetett pénzügyi eszközök</t>
  </si>
  <si>
    <t>III. Egyéb felhalmozási kiadások összesen:</t>
  </si>
  <si>
    <t>Felhalmozási kiadások összesen:</t>
  </si>
  <si>
    <t xml:space="preserve">Létszámadatok </t>
  </si>
  <si>
    <t>technikai állomány (fő)</t>
  </si>
  <si>
    <t>szakmai állomány (fő)</t>
  </si>
  <si>
    <t>közfoglalkoztatott (fő)</t>
  </si>
  <si>
    <t>Összesen (fő):</t>
  </si>
  <si>
    <t>Rendkiv gyermekvédelmi támogatás</t>
  </si>
  <si>
    <t>Bakonykarszt pályázati támogatás (lakossági víz és szennyv.sz.)</t>
  </si>
  <si>
    <t>Körjegyzőség 2012 évi elsz.</t>
  </si>
  <si>
    <t xml:space="preserve">     Készlet beszerzés</t>
  </si>
  <si>
    <t xml:space="preserve">     Szolgáltatások</t>
  </si>
  <si>
    <r>
      <t xml:space="preserve">        </t>
    </r>
    <r>
      <rPr>
        <sz val="12"/>
        <rFont val="Times New Roman"/>
        <family val="1"/>
        <charset val="238"/>
      </rPr>
      <t>ÁFA</t>
    </r>
  </si>
  <si>
    <t xml:space="preserve">        Kiküldetés, repr. Kiadás</t>
  </si>
  <si>
    <t xml:space="preserve">        Adók, díjak egyéb bef.</t>
  </si>
  <si>
    <t xml:space="preserve">        Kamatkiadások</t>
  </si>
  <si>
    <t xml:space="preserve">     Kommunikációs szolgáltatások</t>
  </si>
  <si>
    <t xml:space="preserve">        Egyéb dologi kiadások</t>
  </si>
  <si>
    <t>Egyéb  önkormányzati feladatok támogatása</t>
  </si>
  <si>
    <t>Kistelepülések szociális feladatainak támoatása</t>
  </si>
  <si>
    <t>II.Felhalmozási célú támogatások államháztartáson belűlről</t>
  </si>
  <si>
    <t>III. Közhatalmi bevételek</t>
  </si>
  <si>
    <t>IV. Működési bevételek</t>
  </si>
  <si>
    <t>V. Felhalmozási bevételek</t>
  </si>
  <si>
    <t>VI. Működési  célú átvett pénzeszközök</t>
  </si>
  <si>
    <t>VII. Felhalmozási célú átvett pénzeszközök</t>
  </si>
  <si>
    <t>VIII. Finanszírozási  bevételek</t>
  </si>
  <si>
    <t xml:space="preserve">1. Költségvetési hiány belső finaszírozására szolgáló bevételek </t>
  </si>
  <si>
    <t>2. Költségvetési hiány külső finaszírozására szolgáló finanszírozási bevételek</t>
  </si>
  <si>
    <t>I. Működési célú támogatások államháztartáson belülről</t>
  </si>
  <si>
    <t>1. Önkormányzat működési támogatása</t>
  </si>
  <si>
    <t>1.1. Helyi önk. működésének ált. támogatása</t>
  </si>
  <si>
    <t>1.2.Települési önk. egyes köznev.feladatainak támogatása</t>
  </si>
  <si>
    <t xml:space="preserve"> 1.3. Települési önk. szoc. és gyermekjóléti feladatainak tám.</t>
  </si>
  <si>
    <t>1.4. Települési önk. kult. feladatainak támogatása.</t>
  </si>
  <si>
    <t>2. Elvonások és befizetések bevételei</t>
  </si>
  <si>
    <t>3. Működési célú visszatérítendő támogatások, kölcsönök visszatérülési , igénybevétele</t>
  </si>
  <si>
    <t>4. Egyéb működési célú támogatások bevételei államháztartáson belűlről</t>
  </si>
  <si>
    <t xml:space="preserve">    ebből működési célú támogatás társadalombiztosítási alapból</t>
  </si>
  <si>
    <t xml:space="preserve">II. Felhalmozási célú támogatások államháztartáson belűlről </t>
  </si>
  <si>
    <t>1. Felhalmozási célú önkormányzati támogatások</t>
  </si>
  <si>
    <t xml:space="preserve">2. Felhalmozási célú visszatérítendő támogatások, kölcsönök visszatérülése, igénybevétele </t>
  </si>
  <si>
    <t>3. Egyéb felhalmozási célú támogatások államháztartáson belűlről</t>
  </si>
  <si>
    <t>1. Vagyoni tipusú adók</t>
  </si>
  <si>
    <t xml:space="preserve">      1.1. Telek adó</t>
  </si>
  <si>
    <t xml:space="preserve">      1.2.Kommunális adó</t>
  </si>
  <si>
    <t>2. Termékek és szolgáltatások adói</t>
  </si>
  <si>
    <t xml:space="preserve">2.1. Értékesítési és forgalmi adók  </t>
  </si>
  <si>
    <t xml:space="preserve">      2.1.1. Iparűzési</t>
  </si>
  <si>
    <t>2.2. Gépjárműadó</t>
  </si>
  <si>
    <t>2.3. Egyéb áruhasználati és szolgáltatási adók</t>
  </si>
  <si>
    <t xml:space="preserve">      2.3.1. Ifa tartozkodás után</t>
  </si>
  <si>
    <t xml:space="preserve">      2.3.2. Talajterhelési díj</t>
  </si>
  <si>
    <t>3. Egyéb közhatalmi bevételek (bírság, pótlék)</t>
  </si>
  <si>
    <t>1V.  Működési bevételek</t>
  </si>
  <si>
    <t xml:space="preserve">1.2.  szolgáltatások ellenértéke </t>
  </si>
  <si>
    <t>1.Immateriális javak  értékesítése</t>
  </si>
  <si>
    <t>2. Ingatlanok értékesítése</t>
  </si>
  <si>
    <t>3. Egyéb tárgyi eszözök értékesítése</t>
  </si>
  <si>
    <t>5. Részesedések megszűnéséhez kapcsolódó bevételek</t>
  </si>
  <si>
    <t>2. Egyéb működési célú átvett pénzeszközök</t>
  </si>
  <si>
    <t>VI. Működési célú átvett pénzeszközök</t>
  </si>
  <si>
    <t xml:space="preserve">   1. Működési célú visszatérítendő támogatások, kölcsönök visszatréülése államháztartáson kívülről</t>
  </si>
  <si>
    <t>VII: Felhalm. célú átvett pénzeszközök</t>
  </si>
  <si>
    <t>1. Felhalmozási célú visszatérítendő támogatások kölcsönök visszatérülése államháztartáson kívülről</t>
  </si>
  <si>
    <t>2. Egyéb felhalmozási célú átvett pénzeszközök</t>
  </si>
  <si>
    <t>1. Költségvetési hiány belső finanszírozására szolgáló bevételek</t>
  </si>
  <si>
    <t>VIII. Finászírozási bevételek</t>
  </si>
  <si>
    <t>1.1.Előző év költégvetési maradványának igénybevétele működési célra</t>
  </si>
  <si>
    <t>1.2. Előző év költségvetési maradványának igénybevétele felhalmozási célra</t>
  </si>
  <si>
    <t>2. Költségvetési hiány külső finanszírozására szolgáló finanszírozási bevételek</t>
  </si>
  <si>
    <t>2.1. Hitel, kölcsön felvétele államháztartáson kívülről</t>
  </si>
  <si>
    <t xml:space="preserve"> 2.2. Belföldi értékpapírok bevételei</t>
  </si>
  <si>
    <t>6. Üzemeltetésből sz bev.</t>
  </si>
  <si>
    <t xml:space="preserve">              Cafetéria juttatás</t>
  </si>
  <si>
    <t>1.3  üzemeltetésből bevétel</t>
  </si>
  <si>
    <t>1.4. Közvetített szolgáltatások ellenértéke</t>
  </si>
  <si>
    <t xml:space="preserve">1.5. Ellátási díjak </t>
  </si>
  <si>
    <t>1.6. Kamatbevétel</t>
  </si>
  <si>
    <t>1.7. Kiszámlázott, visszaigényelhető ÁFA</t>
  </si>
  <si>
    <t>1.8. Egyéb működési bevételek (alkalmazottek térítése, kötbér, stb)</t>
  </si>
  <si>
    <t>5.részesedések értékesítése</t>
  </si>
  <si>
    <t>4. Autó értékesítése értékesítése</t>
  </si>
  <si>
    <t>Eltérés</t>
  </si>
  <si>
    <t>Közoktatási Intézményfenntartó Társulás (Óvoda)</t>
  </si>
  <si>
    <t>Balatonfüredi Közös Önkormányzati Hivatal (Hivatal)</t>
  </si>
  <si>
    <t>Balatonfüred Város Önkormányzata (hátralék Óvoda)</t>
  </si>
  <si>
    <t>Balatonfüredi Többcélú Társulás (Belső ellenőrzés)</t>
  </si>
  <si>
    <t>Balatonfüredi Református Iskola</t>
  </si>
  <si>
    <t>1. Működési célú támogatás államháztartáson kívülre</t>
  </si>
  <si>
    <t>2. Működési célú támogatás államháztartáson belülre</t>
  </si>
  <si>
    <t>Működési célú támogatás államháztartáson belülre</t>
  </si>
  <si>
    <t>Működési célú támogatás államháztartáson kívülre</t>
  </si>
  <si>
    <t>Közoös Hivatal (rendszeres gyermekvédelmi)</t>
  </si>
  <si>
    <t>Balatonfüredi Többcélú Társulás (Jelzőrendszeres házi segítségnyújtás, Házi segítségnyújtás)</t>
  </si>
  <si>
    <t>3. Állami támogatás megelőlegezés</t>
  </si>
  <si>
    <t>1.3. Állami támogatás megelőlegezés</t>
  </si>
  <si>
    <t>Pécselyi Református Egyházközség</t>
  </si>
  <si>
    <t>Balatonfüredi Önkéntes Tűzoltóság</t>
  </si>
  <si>
    <t xml:space="preserve">1. Működési bevételek </t>
  </si>
  <si>
    <t>2. Működési kiadások</t>
  </si>
  <si>
    <t>1. Működési támogatások államháztartáson belülről</t>
  </si>
  <si>
    <t>1. Személyi jellegű kiadások</t>
  </si>
  <si>
    <t>2. Közhatalmi bevételek</t>
  </si>
  <si>
    <t>4. Ellátottak pénzbeli juttatásai</t>
  </si>
  <si>
    <t xml:space="preserve">3. Működési bevételek </t>
  </si>
  <si>
    <t>5.1. Egyéb működési célú támogatások áh-n kívülre</t>
  </si>
  <si>
    <t>4. Működési célú átvett pénzeszközök</t>
  </si>
  <si>
    <t>5.2.Egyéb működési célú támogatások  áh-n kívülre</t>
  </si>
  <si>
    <t>4. 1. működési célú pénzeszköz átvét.államháztartáson kivülről</t>
  </si>
  <si>
    <t>5.3. Működési célú visszatérítendő támogatások, kölcsönök nyújtása, törlesztése</t>
  </si>
  <si>
    <t>4.2. Támogatás, kölcsön visszatérülése</t>
  </si>
  <si>
    <t>5.5. Pénzforgalom nélküli kiadások (tartalék)</t>
  </si>
  <si>
    <t xml:space="preserve">         Általános </t>
  </si>
  <si>
    <t xml:space="preserve">         Céltartalék 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</si>
  <si>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</si>
  <si>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</si>
  <si>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</si>
  <si>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</si>
  <si>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</si>
  <si>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</si>
  <si>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 igénybevétele</t>
  </si>
  <si>
    <t>2.11.. Hitel, kölcsön törlesztése áh-n kívülre</t>
  </si>
  <si>
    <t>Költségvetési hiány külső finanszírozása működési célú</t>
  </si>
  <si>
    <t>6. Hitel, kölcsön felvétele államháztartáson kívülről</t>
  </si>
  <si>
    <t>7. Belföldi értékpapírok bevételei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</si>
  <si>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</si>
  <si>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</si>
  <si>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</si>
  <si>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</si>
  <si>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Fejlesztési támogatások államháztartáson belülről</t>
  </si>
  <si>
    <t xml:space="preserve">1.1. Beruházások </t>
  </si>
  <si>
    <t xml:space="preserve">2. Felhalmozási bevételek  </t>
  </si>
  <si>
    <t>3. Felhalmozási célú átvett pénzeszközök</t>
  </si>
  <si>
    <t>2. Felújítások</t>
  </si>
  <si>
    <t>3.1. Felhalm. célra átvett pénzeszk. Áh-n kívülről</t>
  </si>
  <si>
    <t>3. Egyéb felhalmozási kiadások</t>
  </si>
  <si>
    <t>3.2. Támogatás, kölcsön visszatérülése</t>
  </si>
  <si>
    <t>4. Pénzforgalom nélküli kiadások (tartalékok)</t>
  </si>
  <si>
    <t xml:space="preserve">    Általános</t>
  </si>
  <si>
    <t xml:space="preserve">    Céltartalék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</si>
  <si>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</si>
  <si>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</si>
  <si>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</si>
  <si>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</si>
  <si>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</si>
  <si>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</si>
  <si>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2.6. költségvetési maradvány igénybevétele</t>
  </si>
  <si>
    <t>2.11 Hitel, kölcsön törlesztése áh-n kívülre</t>
  </si>
  <si>
    <t>Költségvetési hiány külső finanszírozása felhalmozási célú</t>
  </si>
  <si>
    <t>2.12 Belföldi értékpapír kiadásai</t>
  </si>
  <si>
    <t>2.7. Hitel, kölcsön felvétele államháztartáson kívülről</t>
  </si>
  <si>
    <t>2.8. Belföldi értékpapírok bevételei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</si>
  <si>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</si>
  <si>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</si>
  <si>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</si>
  <si>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</si>
  <si>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</si>
  <si>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</si>
  <si>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</si>
  <si>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</si>
  <si>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</si>
  <si>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</si>
  <si>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</si>
  <si>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</si>
  <si>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</si>
  <si>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</si>
  <si>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</si>
  <si>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</si>
  <si>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</si>
  <si>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</si>
  <si>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</si>
  <si>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</si>
  <si>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</si>
  <si>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</si>
  <si>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</si>
  <si>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</si>
  <si>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</si>
  <si>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Szeptem-ber</t>
  </si>
  <si>
    <t>Október</t>
  </si>
  <si>
    <t>November</t>
  </si>
  <si>
    <t>December</t>
  </si>
  <si>
    <t>Összesen</t>
  </si>
  <si>
    <t>Nyitó pénzkészlet</t>
  </si>
  <si>
    <t>Önkormányzat</t>
  </si>
  <si>
    <t>Önkormányzatok költségvetési támogatása</t>
  </si>
  <si>
    <t>Előző évi költségvetési kiegészítések, visszat.</t>
  </si>
  <si>
    <t>Támogatás, kölcsön visszatérülés működési</t>
  </si>
  <si>
    <t>Működési bevételek összesen:</t>
  </si>
  <si>
    <t>Támogatás, kölcsön visszatérülés felhalm.</t>
  </si>
  <si>
    <t>Felhalmozási bevételek összesen</t>
  </si>
  <si>
    <t>Pénzforgalom nélküli bevételek</t>
  </si>
  <si>
    <t>Önkormányzat feladatai (személyi, jár, dologi)</t>
  </si>
  <si>
    <t>Ellátottak pénzbeli juttatásai</t>
  </si>
  <si>
    <t>Egyéb működési célú kiadások</t>
  </si>
  <si>
    <t>Tartalék működési célú:</t>
  </si>
  <si>
    <t>Működési kiadások összesen:</t>
  </si>
  <si>
    <t>Felújítások</t>
  </si>
  <si>
    <t>Egyéb felhalmozási célú kiadások</t>
  </si>
  <si>
    <t>Tartalék</t>
  </si>
  <si>
    <t>Felhalmozási célú kiadások összesen</t>
  </si>
  <si>
    <t>Korrekció (előző évi kifizetés miatt)</t>
  </si>
  <si>
    <t>Záró pénzkészlet</t>
  </si>
  <si>
    <t>Működési bevételek</t>
  </si>
  <si>
    <t>3. Dologi  kiadások</t>
  </si>
  <si>
    <t>4. Működési célú átvett pénzeszközökáh-n kívülről</t>
  </si>
  <si>
    <t>5.1. Egyéb működési célú kiadások áh-n belülre</t>
  </si>
  <si>
    <t>5.2. Működési célú pénzeszköz átadás áh-n kívülre</t>
  </si>
  <si>
    <t>5.3. Működési célú visszatérítendő támogatások, kölcsönök nyújtása áh-n kívülre</t>
  </si>
  <si>
    <t>5.4. Pénzforgalom nélküli kiadások (tartalék)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</si>
  <si>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</si>
  <si>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</si>
  <si>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</si>
  <si>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Felhalmozási.bevételek  </t>
  </si>
  <si>
    <t>3. Felhalmozási célú átvett pénzeszközök áh-n kívülről</t>
  </si>
  <si>
    <t>4. Költségvetési maradvány igénybevétele</t>
  </si>
  <si>
    <t>3. Egyéb felhalmozási célú kiadások</t>
  </si>
  <si>
    <t>Költségvetési felhalmozási bevételek kötelező feladatok szerinti bontásban</t>
  </si>
  <si>
    <t>Költségvetési felhalmozási kiadások kötelező feladatok szerinti bontásban</t>
  </si>
  <si>
    <t>5.1. Egyéb működési célú kiadások áh-n belűlre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</si>
  <si>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</si>
  <si>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</si>
  <si>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</si>
  <si>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</si>
  <si>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5.1. Egyéb működésicélú kiadások áh-n belűlre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</si>
  <si>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</si>
  <si>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</si>
  <si>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</si>
  <si>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</si>
  <si>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Állami (államigazgatási) feladatok költségvetési bevételei összesen:</t>
  </si>
  <si>
    <t>Állami (államigazgatási) feladatok költségvetési kiadásai összesen:</t>
  </si>
  <si>
    <t>Finanszírozási bevételek</t>
  </si>
  <si>
    <t>Finanszírozási kiadások</t>
  </si>
  <si>
    <t>Önként vállalt feladatok kiadásai összesen:</t>
  </si>
  <si>
    <t>Önként vállalt feladatok bevételei összesen:</t>
  </si>
  <si>
    <t>Kötelező feladatok bevételei összesen</t>
  </si>
  <si>
    <t>Kötelező feladatok kiadásai összesen</t>
  </si>
  <si>
    <t>Önként vállalt feladatok</t>
  </si>
  <si>
    <t>4 táblából</t>
  </si>
  <si>
    <t>Állami támogatás előleg</t>
  </si>
  <si>
    <t>Hitel felvétele áh-n kívül</t>
  </si>
  <si>
    <t>Hitel törlesztése áh-n kívülre</t>
  </si>
  <si>
    <t>Finanszírozási bevételek (hitel, kötvény, értékpapír,állami támogatás előleg)</t>
  </si>
  <si>
    <t>Közhatalmi bevételek</t>
  </si>
  <si>
    <t>Működési célú támogatások áh-n belülről</t>
  </si>
  <si>
    <t>Működési célú pénzeszköz átvétel (áh-n kívül)</t>
  </si>
  <si>
    <t>Felhalmozási célú támogatások áh-n belülről</t>
  </si>
  <si>
    <t>Felhalmozási célú pénzeszköz átvétel (áh-n kívül)</t>
  </si>
  <si>
    <t>Egyéb működési célú átvett pénzeszköz</t>
  </si>
  <si>
    <t>2015. évi eredeti ei.</t>
  </si>
  <si>
    <t>2015. évi eredeti előirányzat</t>
  </si>
  <si>
    <t>1.7. gyermekétkeztetés</t>
  </si>
  <si>
    <t xml:space="preserve">Köznevelési és gyermekétkeztetési feladatok </t>
  </si>
  <si>
    <t>Óvodapedagógusok elismert létszáma (8 hó)</t>
  </si>
  <si>
    <t>Óvodapedagógusok munkáját kvetlenül segítők (8 hó)</t>
  </si>
  <si>
    <t>Óvodapedagógusok elismert létszáma (4 hó)</t>
  </si>
  <si>
    <t>Óvodapedagógusok munkáját kvetlenül segítők (4 hó)</t>
  </si>
  <si>
    <t>Gyermeklétszám (8 hó)</t>
  </si>
  <si>
    <t>Gyermekétkeztetés támogatása</t>
  </si>
  <si>
    <t>Bölcsödében elhelyezett gyermekek étkeztetése</t>
  </si>
  <si>
    <t>Óvodai, iskolai étkeztetés támogatása</t>
  </si>
  <si>
    <t>Gép beszerzés</t>
  </si>
  <si>
    <t>Buszmegállók</t>
  </si>
  <si>
    <t>Ravatalozó</t>
  </si>
  <si>
    <t>2014. évről áthúzodó bérkompenzáció</t>
  </si>
  <si>
    <t>Működési célú ktsg.vetési- és kiegészítő támogatások</t>
  </si>
  <si>
    <t>2015.évi bérkompenzáció</t>
  </si>
  <si>
    <t>Elszámolásból származó bevérelek</t>
  </si>
  <si>
    <t>MÓDOSÍTÁS</t>
  </si>
  <si>
    <t>Fűnyíró traktor beszerzése</t>
  </si>
  <si>
    <t>Stihl motoros kasza beszerzése</t>
  </si>
  <si>
    <t>Informatikai fejlesztése</t>
  </si>
  <si>
    <t>Vadkerítés létesítés tervezési díja</t>
  </si>
  <si>
    <t>Külterületi utak javtása (vis major)</t>
  </si>
  <si>
    <t>Óvoda felújítás előkészítő terv</t>
  </si>
  <si>
    <t>Rendezési terv</t>
  </si>
  <si>
    <t>Külterületi infrastruktúra javítása</t>
  </si>
  <si>
    <t>Állami támogatás megelőlegezés visszafizetése</t>
  </si>
  <si>
    <t>2.12. Állami támogatás megelőlegezés visszafizetése</t>
  </si>
  <si>
    <t>2.13. Belföldi értékpapír kiadásai</t>
  </si>
  <si>
    <t>BEVÉTELEK ÉS KIADÁSOK ELŐIRÁNYZATÁNAK HAVI ÜTEMEZÉSE 2015.</t>
  </si>
  <si>
    <t>Orvosi rendelő felújítása</t>
  </si>
  <si>
    <t>Külterületi utak felújítása</t>
  </si>
  <si>
    <t>Orvosi szolgálati lakás felújítása</t>
  </si>
  <si>
    <t>Rendezési terv módosítása</t>
  </si>
  <si>
    <t>1.5. Helyi önk. Működési célú költségvetési támogatásai és kiegészítő támogatásai</t>
  </si>
  <si>
    <t xml:space="preserve">1.6. Elszámolásból származó bevételek </t>
  </si>
  <si>
    <t xml:space="preserve">1.1. Felhalmozási célú költségvetési  támogatások </t>
  </si>
  <si>
    <t>1.2. VIS MAIOR támogatás</t>
  </si>
  <si>
    <t>Szociális ágazati pótlék</t>
  </si>
  <si>
    <t>Helyi önkormányzatok felhalmozási célú költségvetési támogatásai</t>
  </si>
  <si>
    <t>VIS MAIOR támogatás előleg nélkül</t>
  </si>
  <si>
    <t>Pécselyi Ált.Isk. és Óvoda Gyermekeiért Alapítvány</t>
  </si>
  <si>
    <t>Pécselyi Katolikus Egyház</t>
  </si>
  <si>
    <t>Finanszírozási kiadások (hitel törlesztés, értékpapír visszavásárlás,állami támogatás előleg visszafizetése)</t>
  </si>
  <si>
    <t>tető felújítása - Slemmer József (81/2015.(08.03.)hat.)</t>
  </si>
  <si>
    <t>belső munkák - Vászolyi-Ács Kft. (82/2015.(08.03.)hat.)</t>
  </si>
  <si>
    <t>ablakcsere - Nagy Ablak Kft (83/2015.(08.03.)hat.)</t>
  </si>
  <si>
    <t>ajtócsere - Nagy Ablak Kft (83/2015.(08.03.)hat.)</t>
  </si>
  <si>
    <t>Ingatlanok felújítása (kuktúrház felújítása)</t>
  </si>
  <si>
    <t>Szék vásárlás a kultúrházba</t>
  </si>
  <si>
    <t>Átcsoportosítás szék vásárlásra a kultúrba (beruházás)</t>
  </si>
  <si>
    <t>039-es út felújítása - Zirci Építő Kft (90/2015.(09.24.)határozat)</t>
  </si>
  <si>
    <t>tető felújítása szerz.mód. - Slemmer József (100/2015.(10.19.)hat.)</t>
  </si>
  <si>
    <t xml:space="preserve">járólap felújítás - Vászoly-Ács Kft. </t>
  </si>
  <si>
    <t>Árkok tisztítása - Hőbe László</t>
  </si>
  <si>
    <t>Tihany Iskoláért alapítvány (104/2015.(10.19.) hat.)</t>
  </si>
  <si>
    <t>2015. évi módosított előirányzat (12.09.)</t>
  </si>
  <si>
    <t>MÓDOSÍTOTT EI. III.</t>
  </si>
  <si>
    <t>2015. évi szociális tüzelővásárlás támogatása</t>
  </si>
  <si>
    <t xml:space="preserve"> Az Önkormányzat  kötelező feladatok bevételei és kiadásai  2015. év</t>
  </si>
  <si>
    <t xml:space="preserve"> Az Önkormányzat  működési bevételei és kiadásai  2015. év</t>
  </si>
  <si>
    <t>Bevétele és kiadások mérlege 2015. év</t>
  </si>
  <si>
    <t xml:space="preserve"> Az Önkormányzat felhalmozási bevételei és kiadásai  2015. év</t>
  </si>
  <si>
    <t xml:space="preserve"> Az Önkormányzat állami (államigazgatási) feladatok bevételei és kiadásai  2015. év</t>
  </si>
  <si>
    <t>2015. évi IV.módosított előirányzat (12.31.)</t>
  </si>
  <si>
    <t xml:space="preserve"> Az Önkormányzat önként vállalt feladatok bevételei és kiadásai  2015. 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</si>
</sst>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F_t_-;\-* #,##0.00\ _F_t_-;_-* &quot;-&quot;??\ _F_t_-;_-@_-"/>
    <numFmt numFmtId="164" formatCode="#,##0;[Red]#,##0"/>
    <numFmt numFmtId="165" formatCode="#,##0.0"/>
    <numFmt numFmtId="166" formatCode="mmm\ d/"/>
    <numFmt numFmtId="167" formatCode="#,##0.0000"/>
    <numFmt numFmtId="168" formatCode="0_ ;\-0\ "/>
    <numFmt numFmtId="169" formatCode="_-* #,##0\ _F_t_-;\-* #,##0\ _F_t_-;_-* &quot;-&quot;??\ _F_t_-;_-@_-"/>
  </numFmts>
  <fonts count="61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"/>
      <family val="1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name val="Times New Roman"/>
      <family val="1"/>
      <charset val="238"/>
    </font>
    <font>
      <sz val="11"/>
      <name val="Arial CE"/>
      <family val="2"/>
      <charset val="238"/>
    </font>
    <font>
      <sz val="9"/>
      <name val="Times New Roman"/>
      <family val="1"/>
      <charset val="238"/>
    </font>
    <font>
      <sz val="9"/>
      <name val="Arial CE"/>
      <family val="2"/>
      <charset val="238"/>
    </font>
    <font>
      <b/>
      <sz val="9"/>
      <name val="Times New Roman"/>
      <family val="1"/>
      <charset val="238"/>
    </font>
    <font>
      <b/>
      <sz val="9"/>
      <name val="Arial CE"/>
      <family val="2"/>
      <charset val="238"/>
    </font>
    <font>
      <i/>
      <sz val="9"/>
      <name val="Times New Roman"/>
      <family val="1"/>
      <charset val="238"/>
    </font>
    <font>
      <i/>
      <sz val="9"/>
      <name val="Arial CE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</font>
    <font>
      <b/>
      <sz val="10"/>
      <name val="Arial CE"/>
      <charset val="238"/>
    </font>
    <font>
      <sz val="10"/>
      <color indexed="10"/>
      <name val="Arial CE"/>
      <charset val="238"/>
    </font>
    <font>
      <sz val="8"/>
      <name val="Arial CE"/>
      <charset val="238"/>
    </font>
    <font>
      <sz val="10"/>
      <color indexed="10"/>
      <name val="Arial"/>
      <family val="2"/>
      <charset val="238"/>
    </font>
    <font>
      <b/>
      <sz val="9"/>
      <name val="Arial CE"/>
      <charset val="238"/>
    </font>
    <font>
      <b/>
      <sz val="11"/>
      <name val="Arial CE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sz val="9"/>
      <color indexed="10"/>
      <name val="Arial CE"/>
      <family val="2"/>
      <charset val="238"/>
    </font>
    <font>
      <b/>
      <sz val="9"/>
      <color indexed="10"/>
      <name val="Arial CE"/>
      <family val="2"/>
      <charset val="238"/>
    </font>
    <font>
      <sz val="12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i/>
      <sz val="11"/>
      <name val="Times New Roman"/>
      <family val="1"/>
      <charset val="238"/>
    </font>
    <font>
      <i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0"/>
      <color rgb="FFFF0000"/>
      <name val="Arial CE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</borders>
  <cellStyleXfs count="51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7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16" borderId="5" applyNumberFormat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1" fillId="17" borderId="7" applyNumberFormat="0" applyFont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21" fillId="4" borderId="0" applyNumberFormat="0" applyBorder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10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24" fillId="0" borderId="9" applyNumberFormat="0" applyFill="0" applyAlignment="0" applyProtection="0"/>
    <xf numFmtId="0" fontId="25" fillId="3" borderId="0" applyNumberFormat="0" applyBorder="0" applyAlignment="0" applyProtection="0"/>
    <xf numFmtId="0" fontId="26" fillId="23" borderId="0" applyNumberFormat="0" applyBorder="0" applyAlignment="0" applyProtection="0"/>
    <xf numFmtId="0" fontId="27" fillId="22" borderId="1" applyNumberFormat="0" applyAlignment="0" applyProtection="0"/>
  </cellStyleXfs>
  <cellXfs count="359">
    <xf numFmtId="0" fontId="0" fillId="0" borderId="0" xfId="0"/>
    <xf numFmtId="0" fontId="10" fillId="0" borderId="0" xfId="41"/>
    <xf numFmtId="0" fontId="4" fillId="0" borderId="0" xfId="41" applyFont="1"/>
    <xf numFmtId="3" fontId="10" fillId="0" borderId="0" xfId="41" applyNumberFormat="1"/>
    <xf numFmtId="0" fontId="6" fillId="0" borderId="0" xfId="46"/>
    <xf numFmtId="0" fontId="6" fillId="0" borderId="0" xfId="46" applyFont="1"/>
    <xf numFmtId="0" fontId="28" fillId="0" borderId="10" xfId="46" applyFont="1" applyBorder="1" applyAlignment="1">
      <alignment horizontal="center" vertical="center" wrapText="1"/>
    </xf>
    <xf numFmtId="0" fontId="5" fillId="0" borderId="0" xfId="46" applyFont="1"/>
    <xf numFmtId="0" fontId="5" fillId="0" borderId="0" xfId="46" applyFont="1" applyBorder="1"/>
    <xf numFmtId="0" fontId="7" fillId="0" borderId="10" xfId="46" applyFont="1" applyBorder="1" applyAlignment="1">
      <alignment horizontal="center" vertical="center" wrapText="1"/>
    </xf>
    <xf numFmtId="0" fontId="7" fillId="0" borderId="0" xfId="46" applyFont="1" applyAlignment="1">
      <alignment horizontal="center"/>
    </xf>
    <xf numFmtId="0" fontId="6" fillId="0" borderId="0" xfId="46" applyAlignment="1">
      <alignment horizontal="center" vertical="center"/>
    </xf>
    <xf numFmtId="0" fontId="9" fillId="0" borderId="10" xfId="46" applyFont="1" applyBorder="1" applyAlignment="1">
      <alignment horizontal="left" wrapText="1"/>
    </xf>
    <xf numFmtId="3" fontId="9" fillId="0" borderId="10" xfId="46" applyNumberFormat="1" applyFont="1" applyBorder="1"/>
    <xf numFmtId="0" fontId="7" fillId="0" borderId="10" xfId="46" applyFont="1" applyBorder="1" applyAlignment="1">
      <alignment horizontal="left" wrapText="1"/>
    </xf>
    <xf numFmtId="3" fontId="7" fillId="0" borderId="10" xfId="46" applyNumberFormat="1" applyFont="1" applyBorder="1" applyAlignment="1">
      <alignment horizontal="right" wrapText="1"/>
    </xf>
    <xf numFmtId="3" fontId="7" fillId="0" borderId="10" xfId="46" applyNumberFormat="1" applyFont="1" applyBorder="1"/>
    <xf numFmtId="0" fontId="7" fillId="0" borderId="11" xfId="46" applyFont="1" applyBorder="1" applyAlignment="1">
      <alignment horizontal="left" wrapText="1"/>
    </xf>
    <xf numFmtId="0" fontId="7" fillId="24" borderId="12" xfId="46" applyFont="1" applyFill="1" applyBorder="1" applyAlignment="1">
      <alignment horizontal="left" wrapText="1"/>
    </xf>
    <xf numFmtId="3" fontId="7" fillId="24" borderId="10" xfId="46" applyNumberFormat="1" applyFont="1" applyFill="1" applyBorder="1" applyAlignment="1">
      <alignment horizontal="right" wrapText="1"/>
    </xf>
    <xf numFmtId="0" fontId="7" fillId="24" borderId="13" xfId="46" applyFont="1" applyFill="1" applyBorder="1" applyAlignment="1">
      <alignment horizontal="left" wrapText="1"/>
    </xf>
    <xf numFmtId="0" fontId="5" fillId="24" borderId="0" xfId="46" applyFont="1" applyFill="1"/>
    <xf numFmtId="0" fontId="5" fillId="24" borderId="0" xfId="46" applyFont="1" applyFill="1" applyBorder="1"/>
    <xf numFmtId="0" fontId="7" fillId="24" borderId="10" xfId="46" applyFont="1" applyFill="1" applyBorder="1" applyAlignment="1">
      <alignment horizontal="left" wrapText="1"/>
    </xf>
    <xf numFmtId="0" fontId="6" fillId="0" borderId="14" xfId="46" applyBorder="1"/>
    <xf numFmtId="0" fontId="29" fillId="0" borderId="14" xfId="46" applyFont="1" applyBorder="1"/>
    <xf numFmtId="0" fontId="30" fillId="0" borderId="15" xfId="46" applyFont="1" applyBorder="1"/>
    <xf numFmtId="0" fontId="31" fillId="0" borderId="16" xfId="46" applyFont="1" applyBorder="1"/>
    <xf numFmtId="0" fontId="31" fillId="0" borderId="0" xfId="46" applyFont="1" applyBorder="1"/>
    <xf numFmtId="0" fontId="30" fillId="0" borderId="17" xfId="46" applyFont="1" applyBorder="1"/>
    <xf numFmtId="0" fontId="31" fillId="24" borderId="0" xfId="46" applyFont="1" applyFill="1" applyBorder="1"/>
    <xf numFmtId="0" fontId="33" fillId="24" borderId="0" xfId="46" applyFont="1" applyFill="1" applyBorder="1"/>
    <xf numFmtId="0" fontId="35" fillId="24" borderId="0" xfId="46" applyFont="1" applyFill="1" applyBorder="1"/>
    <xf numFmtId="0" fontId="33" fillId="24" borderId="0" xfId="46" applyFont="1" applyFill="1" applyBorder="1" applyAlignment="1">
      <alignment vertical="center"/>
    </xf>
    <xf numFmtId="0" fontId="31" fillId="24" borderId="0" xfId="46" applyFont="1" applyFill="1" applyBorder="1" applyAlignment="1">
      <alignment vertical="center" wrapText="1"/>
    </xf>
    <xf numFmtId="0" fontId="31" fillId="24" borderId="0" xfId="46" applyFont="1" applyFill="1" applyBorder="1" applyAlignment="1">
      <alignment vertical="center"/>
    </xf>
    <xf numFmtId="3" fontId="4" fillId="0" borderId="0" xfId="41" applyNumberFormat="1" applyFont="1"/>
    <xf numFmtId="0" fontId="2" fillId="0" borderId="0" xfId="45" applyFill="1"/>
    <xf numFmtId="0" fontId="3" fillId="0" borderId="0" xfId="45" applyFont="1" applyFill="1" applyAlignment="1">
      <alignment horizontal="right"/>
    </xf>
    <xf numFmtId="3" fontId="2" fillId="0" borderId="0" xfId="45" applyNumberFormat="1" applyFill="1"/>
    <xf numFmtId="0" fontId="2" fillId="0" borderId="0" xfId="45" applyFont="1" applyFill="1"/>
    <xf numFmtId="0" fontId="39" fillId="0" borderId="0" xfId="45" applyFont="1" applyFill="1"/>
    <xf numFmtId="3" fontId="39" fillId="0" borderId="0" xfId="45" applyNumberFormat="1" applyFont="1" applyFill="1"/>
    <xf numFmtId="3" fontId="2" fillId="0" borderId="0" xfId="45" applyNumberFormat="1" applyFont="1" applyFill="1"/>
    <xf numFmtId="0" fontId="40" fillId="0" borderId="0" xfId="45" applyFont="1" applyFill="1"/>
    <xf numFmtId="3" fontId="40" fillId="0" borderId="0" xfId="45" applyNumberFormat="1" applyFont="1" applyFill="1"/>
    <xf numFmtId="0" fontId="39" fillId="0" borderId="0" xfId="45" applyFont="1" applyFill="1" applyBorder="1"/>
    <xf numFmtId="3" fontId="39" fillId="0" borderId="0" xfId="45" applyNumberFormat="1" applyFont="1" applyFill="1" applyBorder="1"/>
    <xf numFmtId="0" fontId="39" fillId="0" borderId="18" xfId="45" applyFont="1" applyFill="1" applyBorder="1"/>
    <xf numFmtId="0" fontId="3" fillId="0" borderId="0" xfId="45" applyFont="1" applyFill="1" applyBorder="1" applyAlignment="1">
      <alignment vertical="top" wrapText="1"/>
    </xf>
    <xf numFmtId="0" fontId="2" fillId="0" borderId="0" xfId="45" applyFill="1" applyBorder="1"/>
    <xf numFmtId="3" fontId="2" fillId="0" borderId="0" xfId="45" applyNumberFormat="1" applyFill="1" applyBorder="1"/>
    <xf numFmtId="0" fontId="3" fillId="0" borderId="0" xfId="45" applyFont="1" applyFill="1"/>
    <xf numFmtId="0" fontId="1" fillId="0" borderId="0" xfId="43" applyFill="1"/>
    <xf numFmtId="0" fontId="8" fillId="0" borderId="0" xfId="43" applyFont="1" applyFill="1" applyAlignment="1">
      <alignment horizontal="center" vertical="center" wrapText="1"/>
    </xf>
    <xf numFmtId="0" fontId="1" fillId="0" borderId="19" xfId="43" applyFont="1" applyFill="1" applyBorder="1"/>
    <xf numFmtId="3" fontId="1" fillId="0" borderId="0" xfId="43" applyNumberFormat="1" applyFill="1"/>
    <xf numFmtId="0" fontId="4" fillId="0" borderId="0" xfId="43" applyFont="1" applyFill="1"/>
    <xf numFmtId="3" fontId="2" fillId="0" borderId="0" xfId="40" applyNumberFormat="1" applyFont="1"/>
    <xf numFmtId="3" fontId="2" fillId="0" borderId="0" xfId="40" applyNumberFormat="1" applyFont="1" applyAlignment="1">
      <alignment horizontal="center"/>
    </xf>
    <xf numFmtId="0" fontId="2" fillId="0" borderId="0" xfId="40" applyFont="1"/>
    <xf numFmtId="3" fontId="2" fillId="0" borderId="0" xfId="40" applyNumberFormat="1" applyFont="1" applyFill="1"/>
    <xf numFmtId="3" fontId="2" fillId="0" borderId="0" xfId="40" applyNumberFormat="1" applyFont="1" applyFill="1" applyAlignment="1">
      <alignment horizontal="center"/>
    </xf>
    <xf numFmtId="0" fontId="2" fillId="0" borderId="0" xfId="40" applyFont="1" applyFill="1"/>
    <xf numFmtId="3" fontId="39" fillId="0" borderId="0" xfId="40" applyNumberFormat="1" applyFont="1"/>
    <xf numFmtId="3" fontId="39" fillId="0" borderId="0" xfId="40" applyNumberFormat="1" applyFont="1" applyAlignment="1">
      <alignment horizontal="center"/>
    </xf>
    <xf numFmtId="0" fontId="39" fillId="0" borderId="0" xfId="40" applyFont="1"/>
    <xf numFmtId="3" fontId="42" fillId="0" borderId="0" xfId="40" applyNumberFormat="1" applyFont="1" applyAlignment="1">
      <alignment wrapText="1"/>
    </xf>
    <xf numFmtId="3" fontId="42" fillId="0" borderId="0" xfId="40" applyNumberFormat="1" applyFont="1"/>
    <xf numFmtId="3" fontId="10" fillId="0" borderId="0" xfId="40" applyNumberFormat="1" applyFont="1" applyAlignment="1">
      <alignment wrapText="1"/>
    </xf>
    <xf numFmtId="3" fontId="10" fillId="0" borderId="0" xfId="40" applyNumberFormat="1" applyFont="1"/>
    <xf numFmtId="3" fontId="2" fillId="0" borderId="0" xfId="40" applyNumberFormat="1" applyFont="1" applyAlignment="1">
      <alignment wrapText="1"/>
    </xf>
    <xf numFmtId="0" fontId="31" fillId="0" borderId="20" xfId="46" applyFont="1" applyBorder="1"/>
    <xf numFmtId="0" fontId="35" fillId="24" borderId="21" xfId="46" applyFont="1" applyFill="1" applyBorder="1"/>
    <xf numFmtId="0" fontId="44" fillId="24" borderId="0" xfId="46" applyFont="1" applyFill="1" applyBorder="1"/>
    <xf numFmtId="0" fontId="10" fillId="0" borderId="0" xfId="41" applyBorder="1"/>
    <xf numFmtId="3" fontId="33" fillId="24" borderId="0" xfId="46" applyNumberFormat="1" applyFont="1" applyFill="1" applyBorder="1" applyAlignment="1">
      <alignment vertical="center"/>
    </xf>
    <xf numFmtId="3" fontId="33" fillId="24" borderId="0" xfId="46" applyNumberFormat="1" applyFont="1" applyFill="1" applyBorder="1"/>
    <xf numFmtId="3" fontId="44" fillId="24" borderId="0" xfId="46" applyNumberFormat="1" applyFont="1" applyFill="1" applyBorder="1"/>
    <xf numFmtId="3" fontId="31" fillId="24" borderId="0" xfId="46" applyNumberFormat="1" applyFont="1" applyFill="1" applyBorder="1" applyAlignment="1">
      <alignment vertical="center"/>
    </xf>
    <xf numFmtId="0" fontId="48" fillId="24" borderId="0" xfId="46" applyFont="1" applyFill="1" applyBorder="1" applyAlignment="1">
      <alignment vertical="center"/>
    </xf>
    <xf numFmtId="0" fontId="49" fillId="24" borderId="0" xfId="46" applyFont="1" applyFill="1" applyBorder="1"/>
    <xf numFmtId="0" fontId="32" fillId="24" borderId="14" xfId="46" applyFont="1" applyFill="1" applyBorder="1" applyAlignment="1">
      <alignment horizontal="center" vertical="center" wrapText="1"/>
    </xf>
    <xf numFmtId="0" fontId="28" fillId="0" borderId="14" xfId="46" applyFont="1" applyBorder="1" applyAlignment="1">
      <alignment horizontal="center" vertical="center" wrapText="1"/>
    </xf>
    <xf numFmtId="0" fontId="32" fillId="24" borderId="14" xfId="46" applyFont="1" applyFill="1" applyBorder="1" applyAlignment="1">
      <alignment wrapText="1"/>
    </xf>
    <xf numFmtId="3" fontId="32" fillId="24" borderId="14" xfId="46" applyNumberFormat="1" applyFont="1" applyFill="1" applyBorder="1" applyAlignment="1">
      <alignment horizontal="right" wrapText="1"/>
    </xf>
    <xf numFmtId="0" fontId="34" fillId="24" borderId="14" xfId="46" applyFont="1" applyFill="1" applyBorder="1" applyAlignment="1">
      <alignment wrapText="1"/>
    </xf>
    <xf numFmtId="0" fontId="30" fillId="24" borderId="14" xfId="46" applyFont="1" applyFill="1" applyBorder="1" applyAlignment="1">
      <alignment wrapText="1"/>
    </xf>
    <xf numFmtId="0" fontId="45" fillId="24" borderId="14" xfId="46" applyFont="1" applyFill="1" applyBorder="1" applyAlignment="1">
      <alignment wrapText="1"/>
    </xf>
    <xf numFmtId="0" fontId="46" fillId="24" borderId="14" xfId="46" applyFont="1" applyFill="1" applyBorder="1" applyAlignment="1">
      <alignment wrapText="1"/>
    </xf>
    <xf numFmtId="3" fontId="47" fillId="24" borderId="14" xfId="46" applyNumberFormat="1" applyFont="1" applyFill="1" applyBorder="1" applyAlignment="1">
      <alignment horizontal="right" wrapText="1"/>
    </xf>
    <xf numFmtId="166" fontId="30" fillId="24" borderId="14" xfId="46" applyNumberFormat="1" applyFont="1" applyFill="1" applyBorder="1" applyAlignment="1">
      <alignment wrapText="1"/>
    </xf>
    <xf numFmtId="0" fontId="30" fillId="24" borderId="14" xfId="46" applyFont="1" applyFill="1" applyBorder="1" applyAlignment="1">
      <alignment horizontal="left" wrapText="1"/>
    </xf>
    <xf numFmtId="0" fontId="30" fillId="24" borderId="14" xfId="46" applyFont="1" applyFill="1" applyBorder="1" applyAlignment="1">
      <alignment horizontal="center" vertical="center" wrapText="1"/>
    </xf>
    <xf numFmtId="0" fontId="43" fillId="0" borderId="14" xfId="46" applyFont="1" applyBorder="1"/>
    <xf numFmtId="0" fontId="31" fillId="0" borderId="14" xfId="46" applyFont="1" applyBorder="1"/>
    <xf numFmtId="3" fontId="47" fillId="24" borderId="22" xfId="46" applyNumberFormat="1" applyFont="1" applyFill="1" applyBorder="1" applyAlignment="1">
      <alignment horizontal="right" wrapText="1"/>
    </xf>
    <xf numFmtId="0" fontId="7" fillId="25" borderId="14" xfId="45" applyFont="1" applyFill="1" applyBorder="1" applyAlignment="1">
      <alignment horizontal="center" vertical="center" wrapText="1"/>
    </xf>
    <xf numFmtId="3" fontId="9" fillId="0" borderId="14" xfId="45" applyNumberFormat="1" applyFont="1" applyFill="1" applyBorder="1"/>
    <xf numFmtId="3" fontId="3" fillId="0" borderId="14" xfId="45" applyNumberFormat="1" applyFont="1" applyFill="1" applyBorder="1" applyAlignment="1">
      <alignment horizontal="right" wrapText="1"/>
    </xf>
    <xf numFmtId="3" fontId="9" fillId="0" borderId="14" xfId="45" applyNumberFormat="1" applyFont="1" applyFill="1" applyBorder="1" applyAlignment="1">
      <alignment horizontal="right" wrapText="1"/>
    </xf>
    <xf numFmtId="3" fontId="7" fillId="0" borderId="14" xfId="45" applyNumberFormat="1" applyFont="1" applyFill="1" applyBorder="1" applyAlignment="1">
      <alignment horizontal="right" wrapText="1"/>
    </xf>
    <xf numFmtId="3" fontId="7" fillId="0" borderId="14" xfId="45" applyNumberFormat="1" applyFont="1" applyFill="1" applyBorder="1"/>
    <xf numFmtId="0" fontId="10" fillId="0" borderId="14" xfId="41" applyBorder="1"/>
    <xf numFmtId="0" fontId="4" fillId="0" borderId="14" xfId="41" applyFont="1" applyFill="1" applyBorder="1"/>
    <xf numFmtId="3" fontId="4" fillId="0" borderId="14" xfId="41" applyNumberFormat="1" applyFont="1" applyFill="1" applyBorder="1"/>
    <xf numFmtId="3" fontId="4" fillId="24" borderId="14" xfId="41" applyNumberFormat="1" applyFont="1" applyFill="1" applyBorder="1"/>
    <xf numFmtId="4" fontId="4" fillId="0" borderId="14" xfId="41" applyNumberFormat="1" applyFont="1" applyFill="1" applyBorder="1"/>
    <xf numFmtId="0" fontId="10" fillId="0" borderId="14" xfId="41" applyFont="1" applyFill="1" applyBorder="1"/>
    <xf numFmtId="3" fontId="10" fillId="24" borderId="14" xfId="41" applyNumberFormat="1" applyFont="1" applyFill="1" applyBorder="1"/>
    <xf numFmtId="3" fontId="10" fillId="0" borderId="14" xfId="41" applyNumberFormat="1" applyFont="1" applyFill="1" applyBorder="1"/>
    <xf numFmtId="0" fontId="36" fillId="0" borderId="14" xfId="41" applyFont="1" applyFill="1" applyBorder="1"/>
    <xf numFmtId="167" fontId="10" fillId="0" borderId="14" xfId="41" applyNumberFormat="1" applyFont="1" applyFill="1" applyBorder="1"/>
    <xf numFmtId="4" fontId="10" fillId="0" borderId="14" xfId="41" applyNumberFormat="1" applyFont="1" applyFill="1" applyBorder="1"/>
    <xf numFmtId="0" fontId="10" fillId="0" borderId="14" xfId="41" applyFont="1" applyFill="1" applyBorder="1" applyAlignment="1">
      <alignment wrapText="1"/>
    </xf>
    <xf numFmtId="165" fontId="10" fillId="24" borderId="14" xfId="41" applyNumberFormat="1" applyFont="1" applyFill="1" applyBorder="1"/>
    <xf numFmtId="3" fontId="36" fillId="0" borderId="14" xfId="41" applyNumberFormat="1" applyFont="1" applyFill="1" applyBorder="1"/>
    <xf numFmtId="3" fontId="36" fillId="24" borderId="14" xfId="41" applyNumberFormat="1" applyFont="1" applyFill="1" applyBorder="1"/>
    <xf numFmtId="3" fontId="4" fillId="0" borderId="14" xfId="41" applyNumberFormat="1" applyFont="1" applyBorder="1"/>
    <xf numFmtId="0" fontId="4" fillId="0" borderId="14" xfId="41" applyFont="1" applyBorder="1"/>
    <xf numFmtId="3" fontId="10" fillId="0" borderId="14" xfId="41" applyNumberFormat="1" applyFont="1" applyBorder="1"/>
    <xf numFmtId="0" fontId="10" fillId="0" borderId="14" xfId="41" applyFont="1" applyBorder="1"/>
    <xf numFmtId="165" fontId="4" fillId="24" borderId="14" xfId="41" applyNumberFormat="1" applyFont="1" applyFill="1" applyBorder="1"/>
    <xf numFmtId="0" fontId="28" fillId="25" borderId="14" xfId="45" applyFont="1" applyFill="1" applyBorder="1" applyAlignment="1">
      <alignment horizontal="center" vertical="center" wrapText="1"/>
    </xf>
    <xf numFmtId="3" fontId="28" fillId="0" borderId="14" xfId="40" applyNumberFormat="1" applyFont="1" applyBorder="1" applyAlignment="1">
      <alignment horizontal="center" vertical="center"/>
    </xf>
    <xf numFmtId="0" fontId="8" fillId="0" borderId="14" xfId="43" applyFont="1" applyFill="1" applyBorder="1" applyAlignment="1">
      <alignment horizontal="center" vertical="center" wrapText="1"/>
    </xf>
    <xf numFmtId="3" fontId="6" fillId="0" borderId="0" xfId="46" applyNumberFormat="1"/>
    <xf numFmtId="3" fontId="38" fillId="0" borderId="14" xfId="45" applyNumberFormat="1" applyFont="1" applyFill="1" applyBorder="1" applyAlignment="1">
      <alignment horizontal="right" wrapText="1"/>
    </xf>
    <xf numFmtId="0" fontId="38" fillId="0" borderId="14" xfId="45" applyFont="1" applyFill="1" applyBorder="1" applyAlignment="1">
      <alignment horizontal="center" vertical="center" wrapText="1"/>
    </xf>
    <xf numFmtId="0" fontId="7" fillId="0" borderId="14" xfId="45" applyFont="1" applyFill="1" applyBorder="1" applyAlignment="1">
      <alignment horizontal="left" vertical="center" wrapText="1" indent="1"/>
    </xf>
    <xf numFmtId="0" fontId="2" fillId="0" borderId="14" xfId="45" applyFill="1" applyBorder="1"/>
    <xf numFmtId="0" fontId="38" fillId="0" borderId="14" xfId="45" applyFont="1" applyFill="1" applyBorder="1" applyAlignment="1">
      <alignment horizontal="left" vertical="center" wrapText="1" indent="2"/>
    </xf>
    <xf numFmtId="0" fontId="3" fillId="0" borderId="14" xfId="45" applyFont="1" applyFill="1" applyBorder="1" applyAlignment="1">
      <alignment horizontal="left" vertical="center" wrapText="1" indent="2"/>
    </xf>
    <xf numFmtId="0" fontId="9" fillId="0" borderId="14" xfId="45" applyFont="1" applyFill="1" applyBorder="1" applyAlignment="1">
      <alignment horizontal="left" vertical="center" wrapText="1" indent="2"/>
    </xf>
    <xf numFmtId="0" fontId="3" fillId="0" borderId="14" xfId="45" applyFont="1" applyFill="1" applyBorder="1" applyAlignment="1">
      <alignment horizontal="left" vertical="center" wrapText="1" indent="1"/>
    </xf>
    <xf numFmtId="0" fontId="38" fillId="0" borderId="14" xfId="45" applyFont="1" applyFill="1" applyBorder="1" applyAlignment="1">
      <alignment horizontal="left" vertical="center" wrapText="1" indent="1"/>
    </xf>
    <xf numFmtId="0" fontId="8" fillId="0" borderId="14" xfId="43" applyFont="1" applyFill="1" applyBorder="1" applyAlignment="1">
      <alignment horizontal="left" vertical="center" wrapText="1"/>
    </xf>
    <xf numFmtId="0" fontId="1" fillId="0" borderId="14" xfId="43" applyFont="1" applyFill="1" applyBorder="1"/>
    <xf numFmtId="0" fontId="1" fillId="0" borderId="14" xfId="43" applyFont="1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4" fillId="0" borderId="14" xfId="43" applyFont="1" applyFill="1" applyBorder="1"/>
    <xf numFmtId="0" fontId="10" fillId="0" borderId="14" xfId="43" applyFont="1" applyFill="1" applyBorder="1" applyAlignment="1">
      <alignment wrapText="1"/>
    </xf>
    <xf numFmtId="0" fontId="57" fillId="0" borderId="0" xfId="43" applyFont="1" applyFill="1" applyAlignment="1">
      <alignment horizontal="center" vertical="center" wrapText="1"/>
    </xf>
    <xf numFmtId="0" fontId="57" fillId="0" borderId="0" xfId="43" applyFont="1" applyFill="1" applyAlignment="1">
      <alignment horizontal="center" vertical="center"/>
    </xf>
    <xf numFmtId="0" fontId="58" fillId="0" borderId="0" xfId="43" applyFont="1" applyFill="1"/>
    <xf numFmtId="0" fontId="59" fillId="0" borderId="0" xfId="45" applyFont="1" applyFill="1"/>
    <xf numFmtId="3" fontId="59" fillId="0" borderId="0" xfId="45" applyNumberFormat="1" applyFont="1" applyFill="1"/>
    <xf numFmtId="3" fontId="4" fillId="0" borderId="14" xfId="40" applyNumberFormat="1" applyFont="1" applyBorder="1" applyAlignment="1">
      <alignment horizontal="center" wrapText="1"/>
    </xf>
    <xf numFmtId="0" fontId="60" fillId="0" borderId="0" xfId="46" applyFont="1"/>
    <xf numFmtId="0" fontId="9" fillId="0" borderId="12" xfId="46" applyFont="1" applyBorder="1" applyAlignment="1">
      <alignment horizontal="left" wrapText="1"/>
    </xf>
    <xf numFmtId="0" fontId="10" fillId="0" borderId="14" xfId="0" applyFont="1" applyFill="1" applyBorder="1" applyAlignment="1">
      <alignment wrapText="1"/>
    </xf>
    <xf numFmtId="0" fontId="10" fillId="0" borderId="14" xfId="43" applyFont="1" applyBorder="1" applyAlignment="1">
      <alignment wrapText="1"/>
    </xf>
    <xf numFmtId="0" fontId="10" fillId="0" borderId="14" xfId="43" applyFont="1" applyFill="1" applyBorder="1"/>
    <xf numFmtId="3" fontId="52" fillId="0" borderId="14" xfId="45" applyNumberFormat="1" applyFont="1" applyFill="1" applyBorder="1" applyAlignment="1">
      <alignment horizontal="right" vertical="center" wrapText="1"/>
    </xf>
    <xf numFmtId="3" fontId="52" fillId="0" borderId="14" xfId="43" applyNumberFormat="1" applyFont="1" applyFill="1" applyBorder="1" applyAlignment="1">
      <alignment horizontal="center" vertical="center" wrapText="1"/>
    </xf>
    <xf numFmtId="3" fontId="53" fillId="0" borderId="14" xfId="0" applyNumberFormat="1" applyFont="1" applyFill="1" applyBorder="1"/>
    <xf numFmtId="3" fontId="52" fillId="0" borderId="14" xfId="43" applyNumberFormat="1" applyFont="1" applyFill="1" applyBorder="1"/>
    <xf numFmtId="3" fontId="52" fillId="0" borderId="14" xfId="40" applyNumberFormat="1" applyFont="1" applyBorder="1" applyAlignment="1">
      <alignment wrapText="1"/>
    </xf>
    <xf numFmtId="3" fontId="52" fillId="0" borderId="14" xfId="40" applyNumberFormat="1" applyFont="1" applyBorder="1" applyAlignment="1"/>
    <xf numFmtId="3" fontId="54" fillId="0" borderId="14" xfId="40" applyNumberFormat="1" applyFont="1" applyBorder="1"/>
    <xf numFmtId="0" fontId="53" fillId="0" borderId="14" xfId="0" applyFont="1" applyFill="1" applyBorder="1" applyAlignment="1">
      <alignment horizontal="left" wrapText="1"/>
    </xf>
    <xf numFmtId="3" fontId="53" fillId="0" borderId="14" xfId="40" applyNumberFormat="1" applyFont="1" applyFill="1" applyBorder="1" applyAlignment="1"/>
    <xf numFmtId="164" fontId="53" fillId="0" borderId="14" xfId="0" applyNumberFormat="1" applyFont="1" applyBorder="1" applyAlignment="1">
      <alignment horizontal="right" wrapText="1"/>
    </xf>
    <xf numFmtId="0" fontId="53" fillId="0" borderId="14" xfId="0" applyFont="1" applyBorder="1" applyAlignment="1">
      <alignment horizontal="left" wrapText="1"/>
    </xf>
    <xf numFmtId="3" fontId="53" fillId="0" borderId="14" xfId="40" applyNumberFormat="1" applyFont="1" applyBorder="1" applyAlignment="1">
      <alignment wrapText="1"/>
    </xf>
    <xf numFmtId="0" fontId="54" fillId="0" borderId="14" xfId="40" applyFont="1" applyFill="1" applyBorder="1"/>
    <xf numFmtId="3" fontId="28" fillId="24" borderId="14" xfId="46" applyNumberFormat="1" applyFont="1" applyFill="1" applyBorder="1" applyAlignment="1">
      <alignment horizontal="right" wrapText="1"/>
    </xf>
    <xf numFmtId="3" fontId="55" fillId="24" borderId="14" xfId="46" applyNumberFormat="1" applyFont="1" applyFill="1" applyBorder="1" applyAlignment="1">
      <alignment horizontal="right" wrapText="1"/>
    </xf>
    <xf numFmtId="3" fontId="28" fillId="24" borderId="14" xfId="46" applyNumberFormat="1" applyFont="1" applyFill="1" applyBorder="1" applyAlignment="1"/>
    <xf numFmtId="0" fontId="29" fillId="0" borderId="22" xfId="46" applyFont="1" applyBorder="1"/>
    <xf numFmtId="0" fontId="10" fillId="0" borderId="0" xfId="41" applyAlignment="1">
      <alignment wrapText="1"/>
    </xf>
    <xf numFmtId="0" fontId="10" fillId="0" borderId="0" xfId="41" applyAlignment="1">
      <alignment horizontal="right" wrapText="1"/>
    </xf>
    <xf numFmtId="0" fontId="10" fillId="0" borderId="0" xfId="41" applyAlignment="1">
      <alignment horizontal="right"/>
    </xf>
    <xf numFmtId="0" fontId="52" fillId="0" borderId="10" xfId="41" applyFont="1" applyBorder="1" applyAlignment="1">
      <alignment wrapText="1"/>
    </xf>
    <xf numFmtId="0" fontId="53" fillId="0" borderId="10" xfId="46" applyFont="1" applyBorder="1" applyAlignment="1">
      <alignment horizontal="left" wrapText="1"/>
    </xf>
    <xf numFmtId="0" fontId="53" fillId="0" borderId="23" xfId="41" applyFont="1" applyBorder="1"/>
    <xf numFmtId="0" fontId="53" fillId="0" borderId="13" xfId="41" applyFont="1" applyBorder="1" applyAlignment="1">
      <alignment wrapText="1"/>
    </xf>
    <xf numFmtId="0" fontId="53" fillId="0" borderId="10" xfId="41" applyFont="1" applyBorder="1"/>
    <xf numFmtId="0" fontId="53" fillId="0" borderId="10" xfId="41" applyFont="1" applyBorder="1" applyAlignment="1">
      <alignment wrapText="1"/>
    </xf>
    <xf numFmtId="0" fontId="53" fillId="0" borderId="24" xfId="41" applyFont="1" applyBorder="1" applyAlignment="1">
      <alignment wrapText="1"/>
    </xf>
    <xf numFmtId="0" fontId="50" fillId="0" borderId="0" xfId="41" applyFont="1"/>
    <xf numFmtId="166" fontId="53" fillId="0" borderId="10" xfId="41" applyNumberFormat="1" applyFont="1" applyBorder="1" applyAlignment="1">
      <alignment wrapText="1"/>
    </xf>
    <xf numFmtId="0" fontId="53" fillId="24" borderId="10" xfId="46" applyFont="1" applyFill="1" applyBorder="1" applyAlignment="1">
      <alignment wrapText="1"/>
    </xf>
    <xf numFmtId="0" fontId="53" fillId="0" borderId="13" xfId="41" applyFont="1" applyBorder="1"/>
    <xf numFmtId="0" fontId="52" fillId="0" borderId="12" xfId="41" applyFont="1" applyBorder="1"/>
    <xf numFmtId="0" fontId="52" fillId="0" borderId="11" xfId="41" applyFont="1" applyBorder="1" applyAlignment="1">
      <alignment wrapText="1"/>
    </xf>
    <xf numFmtId="0" fontId="52" fillId="0" borderId="11" xfId="41" applyFont="1" applyBorder="1"/>
    <xf numFmtId="0" fontId="52" fillId="0" borderId="10" xfId="41" applyFont="1" applyBorder="1"/>
    <xf numFmtId="0" fontId="52" fillId="0" borderId="13" xfId="41" applyFont="1" applyBorder="1" applyAlignment="1">
      <alignment wrapText="1"/>
    </xf>
    <xf numFmtId="0" fontId="53" fillId="0" borderId="11" xfId="41" applyFont="1" applyBorder="1" applyAlignment="1">
      <alignment wrapText="1"/>
    </xf>
    <xf numFmtId="0" fontId="52" fillId="0" borderId="24" xfId="41" applyFont="1" applyBorder="1" applyAlignment="1">
      <alignment wrapText="1"/>
    </xf>
    <xf numFmtId="0" fontId="53" fillId="0" borderId="10" xfId="41" applyFont="1" applyFill="1" applyBorder="1" applyAlignment="1">
      <alignment wrapText="1"/>
    </xf>
    <xf numFmtId="0" fontId="53" fillId="0" borderId="12" xfId="41" applyFont="1" applyBorder="1"/>
    <xf numFmtId="16" fontId="53" fillId="0" borderId="24" xfId="41" applyNumberFormat="1" applyFont="1" applyBorder="1" applyAlignment="1">
      <alignment wrapText="1"/>
    </xf>
    <xf numFmtId="0" fontId="52" fillId="0" borderId="25" xfId="41" applyFont="1" applyBorder="1"/>
    <xf numFmtId="0" fontId="52" fillId="0" borderId="13" xfId="41" applyFont="1" applyBorder="1"/>
    <xf numFmtId="0" fontId="4" fillId="0" borderId="0" xfId="41" applyFont="1" applyBorder="1" applyAlignment="1">
      <alignment wrapText="1"/>
    </xf>
    <xf numFmtId="0" fontId="4" fillId="0" borderId="0" xfId="41" applyFont="1" applyBorder="1"/>
    <xf numFmtId="0" fontId="53" fillId="0" borderId="26" xfId="41" applyFont="1" applyBorder="1" applyAlignment="1">
      <alignment wrapText="1"/>
    </xf>
    <xf numFmtId="3" fontId="52" fillId="0" borderId="10" xfId="41" applyNumberFormat="1" applyFont="1" applyBorder="1"/>
    <xf numFmtId="3" fontId="52" fillId="0" borderId="12" xfId="41" applyNumberFormat="1" applyFont="1" applyBorder="1"/>
    <xf numFmtId="3" fontId="53" fillId="0" borderId="10" xfId="41" applyNumberFormat="1" applyFont="1" applyBorder="1"/>
    <xf numFmtId="3" fontId="53" fillId="0" borderId="11" xfId="41" applyNumberFormat="1" applyFont="1" applyBorder="1"/>
    <xf numFmtId="0" fontId="52" fillId="0" borderId="27" xfId="41" applyFont="1" applyBorder="1" applyAlignment="1">
      <alignment wrapText="1"/>
    </xf>
    <xf numFmtId="0" fontId="52" fillId="0" borderId="15" xfId="41" applyFont="1" applyBorder="1"/>
    <xf numFmtId="3" fontId="50" fillId="0" borderId="0" xfId="41" applyNumberFormat="1" applyFont="1"/>
    <xf numFmtId="0" fontId="50" fillId="0" borderId="0" xfId="39" applyFont="1" applyFill="1" applyAlignment="1">
      <alignment wrapText="1"/>
    </xf>
    <xf numFmtId="0" fontId="50" fillId="0" borderId="0" xfId="39" applyFont="1" applyFill="1"/>
    <xf numFmtId="0" fontId="10" fillId="0" borderId="0" xfId="39"/>
    <xf numFmtId="0" fontId="50" fillId="0" borderId="0" xfId="39" applyFont="1" applyFill="1" applyAlignment="1">
      <alignment horizontal="left" wrapText="1"/>
    </xf>
    <xf numFmtId="0" fontId="50" fillId="0" borderId="0" xfId="39" applyFont="1" applyFill="1" applyAlignment="1">
      <alignment horizontal="right"/>
    </xf>
    <xf numFmtId="0" fontId="50" fillId="0" borderId="28" xfId="39" applyFont="1" applyFill="1" applyBorder="1" applyAlignment="1">
      <alignment horizontal="center" wrapText="1"/>
    </xf>
    <xf numFmtId="0" fontId="50" fillId="0" borderId="29" xfId="39" applyFont="1" applyFill="1" applyBorder="1" applyAlignment="1">
      <alignment horizontal="center" wrapText="1"/>
    </xf>
    <xf numFmtId="0" fontId="50" fillId="0" borderId="30" xfId="39" applyFont="1" applyFill="1" applyBorder="1" applyAlignment="1">
      <alignment horizontal="center" wrapText="1"/>
    </xf>
    <xf numFmtId="3" fontId="8" fillId="0" borderId="28" xfId="39" applyNumberFormat="1" applyFont="1" applyFill="1" applyBorder="1" applyAlignment="1">
      <alignment horizontal="left" wrapText="1"/>
    </xf>
    <xf numFmtId="3" fontId="8" fillId="0" borderId="29" xfId="39" applyNumberFormat="1" applyFont="1" applyFill="1" applyBorder="1" applyAlignment="1">
      <alignment horizontal="right" wrapText="1"/>
    </xf>
    <xf numFmtId="3" fontId="8" fillId="0" borderId="30" xfId="39" applyNumberFormat="1" applyFont="1" applyFill="1" applyBorder="1" applyAlignment="1">
      <alignment horizontal="right" wrapText="1"/>
    </xf>
    <xf numFmtId="3" fontId="8" fillId="0" borderId="14" xfId="39" applyNumberFormat="1" applyFont="1" applyFill="1" applyBorder="1" applyAlignment="1">
      <alignment horizontal="left" wrapText="1"/>
    </xf>
    <xf numFmtId="3" fontId="8" fillId="0" borderId="14" xfId="39" applyNumberFormat="1" applyFont="1" applyFill="1" applyBorder="1" applyAlignment="1">
      <alignment horizontal="right" wrapText="1"/>
    </xf>
    <xf numFmtId="0" fontId="50" fillId="0" borderId="31" xfId="39" applyFont="1" applyFill="1" applyBorder="1" applyAlignment="1">
      <alignment wrapText="1"/>
    </xf>
    <xf numFmtId="3" fontId="50" fillId="0" borderId="32" xfId="39" applyNumberFormat="1" applyFont="1" applyFill="1" applyBorder="1"/>
    <xf numFmtId="3" fontId="50" fillId="0" borderId="33" xfId="39" applyNumberFormat="1" applyFont="1" applyFill="1" applyBorder="1"/>
    <xf numFmtId="0" fontId="50" fillId="0" borderId="34" xfId="39" applyFont="1" applyFill="1" applyBorder="1" applyAlignment="1">
      <alignment wrapText="1"/>
    </xf>
    <xf numFmtId="3" fontId="50" fillId="0" borderId="14" xfId="39" applyNumberFormat="1" applyFont="1" applyFill="1" applyBorder="1"/>
    <xf numFmtId="3" fontId="50" fillId="0" borderId="35" xfId="39" applyNumberFormat="1" applyFont="1" applyFill="1" applyBorder="1"/>
    <xf numFmtId="0" fontId="56" fillId="0" borderId="34" xfId="39" applyFont="1" applyFill="1" applyBorder="1" applyAlignment="1">
      <alignment wrapText="1"/>
    </xf>
    <xf numFmtId="3" fontId="56" fillId="0" borderId="14" xfId="39" applyNumberFormat="1" applyFont="1" applyFill="1" applyBorder="1"/>
    <xf numFmtId="3" fontId="56" fillId="0" borderId="35" xfId="39" applyNumberFormat="1" applyFont="1" applyFill="1" applyBorder="1"/>
    <xf numFmtId="3" fontId="10" fillId="0" borderId="0" xfId="39" applyNumberFormat="1"/>
    <xf numFmtId="0" fontId="8" fillId="0" borderId="34" xfId="39" applyFont="1" applyFill="1" applyBorder="1" applyAlignment="1">
      <alignment wrapText="1"/>
    </xf>
    <xf numFmtId="3" fontId="8" fillId="0" borderId="35" xfId="39" applyNumberFormat="1" applyFont="1" applyFill="1" applyBorder="1"/>
    <xf numFmtId="0" fontId="51" fillId="0" borderId="14" xfId="39" applyFont="1" applyFill="1" applyBorder="1"/>
    <xf numFmtId="0" fontId="8" fillId="0" borderId="14" xfId="39" applyFont="1" applyFill="1" applyBorder="1"/>
    <xf numFmtId="3" fontId="8" fillId="0" borderId="14" xfId="39" applyNumberFormat="1" applyFont="1" applyFill="1" applyBorder="1"/>
    <xf numFmtId="3" fontId="50" fillId="0" borderId="36" xfId="39" applyNumberFormat="1" applyFont="1" applyFill="1" applyBorder="1"/>
    <xf numFmtId="0" fontId="8" fillId="0" borderId="37" xfId="39" applyFont="1" applyFill="1" applyBorder="1" applyAlignment="1">
      <alignment wrapText="1"/>
    </xf>
    <xf numFmtId="3" fontId="8" fillId="0" borderId="38" xfId="39" applyNumberFormat="1" applyFont="1" applyFill="1" applyBorder="1"/>
    <xf numFmtId="0" fontId="8" fillId="0" borderId="39" xfId="39" applyFont="1" applyFill="1" applyBorder="1" applyAlignment="1">
      <alignment wrapText="1"/>
    </xf>
    <xf numFmtId="3" fontId="8" fillId="0" borderId="40" xfId="39" applyNumberFormat="1" applyFont="1" applyFill="1" applyBorder="1"/>
    <xf numFmtId="3" fontId="8" fillId="0" borderId="41" xfId="39" applyNumberFormat="1" applyFont="1" applyFill="1" applyBorder="1"/>
    <xf numFmtId="0" fontId="8" fillId="0" borderId="42" xfId="39" applyFont="1" applyFill="1" applyBorder="1" applyAlignment="1">
      <alignment wrapText="1"/>
    </xf>
    <xf numFmtId="3" fontId="8" fillId="0" borderId="43" xfId="39" applyNumberFormat="1" applyFont="1" applyFill="1" applyBorder="1"/>
    <xf numFmtId="0" fontId="10" fillId="0" borderId="0" xfId="39" applyAlignment="1">
      <alignment wrapText="1"/>
    </xf>
    <xf numFmtId="0" fontId="53" fillId="0" borderId="14" xfId="41" applyFont="1" applyBorder="1" applyAlignment="1">
      <alignment wrapText="1"/>
    </xf>
    <xf numFmtId="0" fontId="52" fillId="0" borderId="14" xfId="39" applyFont="1" applyBorder="1" applyAlignment="1">
      <alignment wrapText="1"/>
    </xf>
    <xf numFmtId="0" fontId="52" fillId="0" borderId="14" xfId="39" applyFont="1" applyBorder="1"/>
    <xf numFmtId="0" fontId="4" fillId="0" borderId="0" xfId="39" applyFont="1"/>
    <xf numFmtId="0" fontId="53" fillId="0" borderId="14" xfId="39" applyFont="1" applyBorder="1" applyAlignment="1">
      <alignment wrapText="1"/>
    </xf>
    <xf numFmtId="0" fontId="4" fillId="0" borderId="0" xfId="39" applyFont="1" applyBorder="1" applyAlignment="1">
      <alignment wrapText="1"/>
    </xf>
    <xf numFmtId="0" fontId="4" fillId="0" borderId="0" xfId="39" applyFont="1" applyBorder="1"/>
    <xf numFmtId="3" fontId="53" fillId="0" borderId="24" xfId="41" applyNumberFormat="1" applyFont="1" applyBorder="1"/>
    <xf numFmtId="0" fontId="53" fillId="0" borderId="15" xfId="41" applyFont="1" applyBorder="1"/>
    <xf numFmtId="0" fontId="10" fillId="0" borderId="12" xfId="41" applyBorder="1"/>
    <xf numFmtId="3" fontId="53" fillId="0" borderId="12" xfId="41" applyNumberFormat="1" applyFont="1" applyBorder="1"/>
    <xf numFmtId="3" fontId="47" fillId="25" borderId="14" xfId="45" applyNumberFormat="1" applyFont="1" applyFill="1" applyBorder="1" applyAlignment="1">
      <alignment horizontal="right" wrapText="1"/>
    </xf>
    <xf numFmtId="3" fontId="52" fillId="0" borderId="14" xfId="39" applyNumberFormat="1" applyFont="1" applyBorder="1"/>
    <xf numFmtId="0" fontId="10" fillId="0" borderId="14" xfId="39" applyBorder="1" applyAlignment="1">
      <alignment wrapText="1"/>
    </xf>
    <xf numFmtId="0" fontId="53" fillId="0" borderId="14" xfId="46" applyFont="1" applyBorder="1" applyAlignment="1">
      <alignment horizontal="left" wrapText="1"/>
    </xf>
    <xf numFmtId="166" fontId="53" fillId="0" borderId="14" xfId="41" applyNumberFormat="1" applyFont="1" applyBorder="1" applyAlignment="1">
      <alignment wrapText="1"/>
    </xf>
    <xf numFmtId="0" fontId="53" fillId="24" borderId="14" xfId="46" applyFont="1" applyFill="1" applyBorder="1" applyAlignment="1">
      <alignment wrapText="1"/>
    </xf>
    <xf numFmtId="0" fontId="10" fillId="0" borderId="0" xfId="43" applyFont="1" applyFill="1"/>
    <xf numFmtId="3" fontId="53" fillId="0" borderId="14" xfId="39" applyNumberFormat="1" applyFont="1" applyBorder="1"/>
    <xf numFmtId="3" fontId="52" fillId="0" borderId="14" xfId="39" applyNumberFormat="1" applyFont="1" applyBorder="1" applyAlignment="1">
      <alignment wrapText="1"/>
    </xf>
    <xf numFmtId="3" fontId="10" fillId="0" borderId="14" xfId="39" applyNumberFormat="1" applyBorder="1"/>
    <xf numFmtId="3" fontId="53" fillId="0" borderId="14" xfId="39" applyNumberFormat="1" applyFont="1" applyBorder="1" applyAlignment="1">
      <alignment wrapText="1"/>
    </xf>
    <xf numFmtId="3" fontId="53" fillId="0" borderId="14" xfId="39" applyNumberFormat="1" applyFont="1" applyBorder="1" applyAlignment="1">
      <alignment horizontal="left"/>
    </xf>
    <xf numFmtId="3" fontId="28" fillId="25" borderId="14" xfId="45" applyNumberFormat="1" applyFont="1" applyFill="1" applyBorder="1" applyAlignment="1">
      <alignment horizontal="center" vertical="center" wrapText="1"/>
    </xf>
    <xf numFmtId="0" fontId="36" fillId="0" borderId="0" xfId="41" applyFont="1"/>
    <xf numFmtId="2" fontId="10" fillId="0" borderId="14" xfId="41" applyNumberFormat="1" applyFont="1" applyFill="1" applyBorder="1"/>
    <xf numFmtId="2" fontId="36" fillId="0" borderId="14" xfId="41" applyNumberFormat="1" applyFont="1" applyFill="1" applyBorder="1"/>
    <xf numFmtId="165" fontId="4" fillId="0" borderId="14" xfId="41" applyNumberFormat="1" applyFont="1" applyFill="1" applyBorder="1"/>
    <xf numFmtId="3" fontId="4" fillId="0" borderId="14" xfId="41" applyNumberFormat="1" applyFont="1" applyBorder="1" applyAlignment="1">
      <alignment horizontal="right"/>
    </xf>
    <xf numFmtId="3" fontId="4" fillId="24" borderId="14" xfId="41" applyNumberFormat="1" applyFont="1" applyFill="1" applyBorder="1" applyAlignment="1">
      <alignment horizontal="right"/>
    </xf>
    <xf numFmtId="3" fontId="10" fillId="24" borderId="14" xfId="41" applyNumberFormat="1" applyFont="1" applyFill="1" applyBorder="1" applyAlignment="1">
      <alignment horizontal="right"/>
    </xf>
    <xf numFmtId="3" fontId="4" fillId="0" borderId="14" xfId="41" applyNumberFormat="1" applyFont="1" applyFill="1" applyBorder="1" applyAlignment="1">
      <alignment horizontal="right"/>
    </xf>
    <xf numFmtId="3" fontId="10" fillId="0" borderId="14" xfId="41" applyNumberFormat="1" applyBorder="1" applyAlignment="1">
      <alignment horizontal="right"/>
    </xf>
    <xf numFmtId="3" fontId="4" fillId="0" borderId="14" xfId="26" applyNumberFormat="1" applyFont="1" applyBorder="1" applyAlignment="1">
      <alignment horizontal="right"/>
    </xf>
    <xf numFmtId="3" fontId="36" fillId="0" borderId="14" xfId="41" applyNumberFormat="1" applyFont="1" applyBorder="1" applyAlignment="1">
      <alignment horizontal="right"/>
    </xf>
    <xf numFmtId="3" fontId="10" fillId="0" borderId="14" xfId="41" applyNumberFormat="1" applyFont="1" applyBorder="1" applyAlignment="1">
      <alignment horizontal="right"/>
    </xf>
    <xf numFmtId="3" fontId="4" fillId="0" borderId="14" xfId="26" applyNumberFormat="1" applyFont="1" applyFill="1" applyBorder="1" applyAlignment="1">
      <alignment horizontal="right"/>
    </xf>
    <xf numFmtId="3" fontId="57" fillId="0" borderId="0" xfId="43" applyNumberFormat="1" applyFont="1" applyFill="1" applyAlignment="1">
      <alignment horizontal="center" vertical="center" wrapText="1"/>
    </xf>
    <xf numFmtId="3" fontId="52" fillId="0" borderId="14" xfId="45" applyNumberFormat="1" applyFont="1" applyFill="1" applyBorder="1" applyAlignment="1">
      <alignment vertical="center" wrapText="1"/>
    </xf>
    <xf numFmtId="0" fontId="52" fillId="0" borderId="14" xfId="43" applyFont="1" applyFill="1" applyBorder="1" applyAlignment="1">
      <alignment vertical="center" wrapText="1"/>
    </xf>
    <xf numFmtId="0" fontId="53" fillId="0" borderId="14" xfId="43" applyFont="1" applyFill="1" applyBorder="1" applyAlignment="1">
      <alignment vertical="center" wrapText="1"/>
    </xf>
    <xf numFmtId="0" fontId="53" fillId="0" borderId="14" xfId="43" applyFont="1" applyFill="1" applyBorder="1" applyAlignment="1">
      <alignment vertical="center"/>
    </xf>
    <xf numFmtId="0" fontId="53" fillId="0" borderId="14" xfId="43" applyFont="1" applyFill="1" applyBorder="1" applyAlignment="1"/>
    <xf numFmtId="3" fontId="52" fillId="0" borderId="14" xfId="43" applyNumberFormat="1" applyFont="1" applyFill="1" applyBorder="1" applyAlignment="1"/>
    <xf numFmtId="3" fontId="54" fillId="0" borderId="14" xfId="40" applyNumberFormat="1" applyFont="1" applyFill="1" applyBorder="1"/>
    <xf numFmtId="0" fontId="9" fillId="0" borderId="11" xfId="46" applyFont="1" applyBorder="1" applyAlignment="1">
      <alignment horizontal="left" wrapText="1"/>
    </xf>
    <xf numFmtId="0" fontId="53" fillId="0" borderId="16" xfId="41" applyFont="1" applyBorder="1" applyAlignment="1">
      <alignment wrapText="1"/>
    </xf>
    <xf numFmtId="166" fontId="53" fillId="0" borderId="24" xfId="41" applyNumberFormat="1" applyFont="1" applyBorder="1" applyAlignment="1">
      <alignment wrapText="1"/>
    </xf>
    <xf numFmtId="168" fontId="53" fillId="0" borderId="23" xfId="26" applyNumberFormat="1" applyFont="1" applyBorder="1" applyAlignment="1">
      <alignment horizontal="right"/>
    </xf>
    <xf numFmtId="168" fontId="53" fillId="0" borderId="17" xfId="26" applyNumberFormat="1" applyFont="1" applyBorder="1" applyAlignment="1">
      <alignment horizontal="right"/>
    </xf>
    <xf numFmtId="168" fontId="53" fillId="0" borderId="14" xfId="26" applyNumberFormat="1" applyFont="1" applyBorder="1" applyAlignment="1">
      <alignment horizontal="right"/>
    </xf>
    <xf numFmtId="168" fontId="52" fillId="0" borderId="12" xfId="26" applyNumberFormat="1" applyFont="1" applyBorder="1" applyAlignment="1">
      <alignment horizontal="right"/>
    </xf>
    <xf numFmtId="168" fontId="52" fillId="0" borderId="23" xfId="26" applyNumberFormat="1" applyFont="1" applyBorder="1" applyAlignment="1">
      <alignment horizontal="right"/>
    </xf>
    <xf numFmtId="168" fontId="52" fillId="0" borderId="12" xfId="41" applyNumberFormat="1" applyFont="1" applyBorder="1"/>
    <xf numFmtId="0" fontId="29" fillId="0" borderId="0" xfId="46" applyFont="1" applyBorder="1"/>
    <xf numFmtId="0" fontId="6" fillId="0" borderId="0" xfId="46" applyBorder="1"/>
    <xf numFmtId="0" fontId="10" fillId="0" borderId="22" xfId="41" applyBorder="1"/>
    <xf numFmtId="3" fontId="10" fillId="0" borderId="22" xfId="41" applyNumberFormat="1" applyBorder="1"/>
    <xf numFmtId="0" fontId="10" fillId="0" borderId="22" xfId="39" applyBorder="1" applyAlignment="1">
      <alignment wrapText="1"/>
    </xf>
    <xf numFmtId="3" fontId="10" fillId="0" borderId="22" xfId="39" applyNumberFormat="1" applyBorder="1"/>
    <xf numFmtId="3" fontId="53" fillId="0" borderId="22" xfId="39" applyNumberFormat="1" applyFont="1" applyBorder="1" applyAlignment="1">
      <alignment wrapText="1"/>
    </xf>
    <xf numFmtId="3" fontId="52" fillId="0" borderId="22" xfId="39" applyNumberFormat="1" applyFont="1" applyBorder="1"/>
    <xf numFmtId="3" fontId="4" fillId="0" borderId="22" xfId="39" applyNumberFormat="1" applyFont="1" applyBorder="1"/>
    <xf numFmtId="0" fontId="10" fillId="0" borderId="14" xfId="39" applyBorder="1"/>
    <xf numFmtId="0" fontId="4" fillId="0" borderId="14" xfId="39" applyFont="1" applyBorder="1"/>
    <xf numFmtId="168" fontId="52" fillId="0" borderId="15" xfId="26" applyNumberFormat="1" applyFont="1" applyBorder="1" applyAlignment="1">
      <alignment horizontal="right"/>
    </xf>
    <xf numFmtId="0" fontId="53" fillId="0" borderId="24" xfId="41" applyFont="1" applyBorder="1"/>
    <xf numFmtId="3" fontId="10" fillId="0" borderId="14" xfId="41" applyNumberFormat="1" applyBorder="1"/>
    <xf numFmtId="3" fontId="53" fillId="0" borderId="23" xfId="41" applyNumberFormat="1" applyFont="1" applyBorder="1"/>
    <xf numFmtId="0" fontId="4" fillId="0" borderId="14" xfId="41" applyFont="1" applyFill="1" applyBorder="1" applyAlignment="1">
      <alignment wrapText="1"/>
    </xf>
    <xf numFmtId="3" fontId="52" fillId="0" borderId="14" xfId="0" applyNumberFormat="1" applyFont="1" applyFill="1" applyBorder="1"/>
    <xf numFmtId="0" fontId="4" fillId="0" borderId="14" xfId="0" applyFont="1" applyFill="1" applyBorder="1" applyAlignment="1">
      <alignment wrapText="1"/>
    </xf>
    <xf numFmtId="0" fontId="52" fillId="0" borderId="14" xfId="43" applyFont="1" applyFill="1" applyBorder="1" applyAlignment="1"/>
    <xf numFmtId="3" fontId="4" fillId="0" borderId="45" xfId="40" applyNumberFormat="1" applyFont="1" applyBorder="1" applyAlignment="1">
      <alignment wrapText="1"/>
    </xf>
    <xf numFmtId="3" fontId="10" fillId="26" borderId="14" xfId="40" applyNumberFormat="1" applyFont="1" applyFill="1" applyBorder="1" applyAlignment="1"/>
    <xf numFmtId="3" fontId="4" fillId="0" borderId="19" xfId="40" applyNumberFormat="1" applyFont="1" applyBorder="1" applyAlignment="1">
      <alignment wrapText="1"/>
    </xf>
    <xf numFmtId="3" fontId="4" fillId="0" borderId="14" xfId="40" applyNumberFormat="1" applyFont="1" applyBorder="1" applyAlignment="1">
      <alignment wrapText="1"/>
    </xf>
    <xf numFmtId="3" fontId="5" fillId="0" borderId="0" xfId="46" applyNumberFormat="1" applyFont="1"/>
    <xf numFmtId="3" fontId="4" fillId="0" borderId="14" xfId="41" applyNumberFormat="1" applyFont="1" applyBorder="1" applyAlignment="1"/>
    <xf numFmtId="169" fontId="4" fillId="0" borderId="14" xfId="26" applyNumberFormat="1" applyFont="1" applyBorder="1" applyAlignment="1"/>
    <xf numFmtId="0" fontId="4" fillId="0" borderId="0" xfId="41" applyFont="1" applyAlignment="1"/>
    <xf numFmtId="0" fontId="53" fillId="0" borderId="46" xfId="41" applyFont="1" applyBorder="1" applyAlignment="1">
      <alignment wrapText="1"/>
    </xf>
    <xf numFmtId="0" fontId="28" fillId="0" borderId="12" xfId="46" applyFont="1" applyBorder="1" applyAlignment="1">
      <alignment horizontal="center" vertical="center" wrapText="1"/>
    </xf>
    <xf numFmtId="3" fontId="50" fillId="0" borderId="22" xfId="41" applyNumberFormat="1" applyFont="1" applyFill="1" applyBorder="1"/>
    <xf numFmtId="3" fontId="50" fillId="0" borderId="22" xfId="39" applyNumberFormat="1" applyFont="1" applyFill="1" applyBorder="1"/>
    <xf numFmtId="0" fontId="10" fillId="0" borderId="22" xfId="39" applyBorder="1"/>
    <xf numFmtId="0" fontId="4" fillId="0" borderId="22" xfId="39" applyFont="1" applyBorder="1"/>
    <xf numFmtId="0" fontId="28" fillId="0" borderId="0" xfId="46" applyFont="1" applyBorder="1" applyAlignment="1">
      <alignment horizontal="center" vertical="center" wrapText="1"/>
    </xf>
    <xf numFmtId="169" fontId="10" fillId="0" borderId="0" xfId="41" applyNumberFormat="1"/>
    <xf numFmtId="168" fontId="53" fillId="0" borderId="22" xfId="26" applyNumberFormat="1" applyFont="1" applyBorder="1" applyAlignment="1">
      <alignment horizontal="right"/>
    </xf>
    <xf numFmtId="0" fontId="28" fillId="0" borderId="15" xfId="46" applyFont="1" applyBorder="1" applyAlignment="1">
      <alignment horizontal="center" vertical="center" wrapText="1"/>
    </xf>
    <xf numFmtId="168" fontId="52" fillId="0" borderId="17" xfId="26" applyNumberFormat="1" applyFont="1" applyBorder="1" applyAlignment="1">
      <alignment horizontal="right"/>
    </xf>
    <xf numFmtId="0" fontId="52" fillId="0" borderId="14" xfId="41" applyFont="1" applyBorder="1"/>
    <xf numFmtId="0" fontId="28" fillId="0" borderId="24" xfId="46" applyFont="1" applyBorder="1" applyAlignment="1">
      <alignment horizontal="center" vertical="center" wrapText="1"/>
    </xf>
    <xf numFmtId="0" fontId="52" fillId="0" borderId="14" xfId="41" applyFont="1" applyBorder="1" applyAlignment="1">
      <alignment wrapText="1"/>
    </xf>
    <xf numFmtId="3" fontId="52" fillId="0" borderId="14" xfId="41" applyNumberFormat="1" applyFont="1" applyBorder="1"/>
    <xf numFmtId="0" fontId="53" fillId="0" borderId="14" xfId="41" applyFont="1" applyBorder="1"/>
    <xf numFmtId="3" fontId="53" fillId="0" borderId="14" xfId="41" applyNumberFormat="1" applyFont="1" applyBorder="1"/>
    <xf numFmtId="0" fontId="52" fillId="0" borderId="0" xfId="41" applyFont="1" applyBorder="1" applyAlignment="1">
      <alignment wrapText="1"/>
    </xf>
    <xf numFmtId="168" fontId="52" fillId="0" borderId="0" xfId="26" applyNumberFormat="1" applyFont="1" applyBorder="1" applyAlignment="1">
      <alignment horizontal="right"/>
    </xf>
    <xf numFmtId="0" fontId="52" fillId="0" borderId="0" xfId="41" applyFont="1" applyBorder="1"/>
    <xf numFmtId="3" fontId="52" fillId="0" borderId="0" xfId="41" applyNumberFormat="1" applyFont="1" applyBorder="1"/>
    <xf numFmtId="0" fontId="28" fillId="24" borderId="20" xfId="46" applyFont="1" applyFill="1" applyBorder="1" applyAlignment="1">
      <alignment horizontal="center" vertical="center" wrapText="1"/>
    </xf>
    <xf numFmtId="0" fontId="28" fillId="24" borderId="44" xfId="46" applyFont="1" applyFill="1" applyBorder="1" applyAlignment="1">
      <alignment horizontal="center" vertical="center" wrapText="1"/>
    </xf>
    <xf numFmtId="0" fontId="32" fillId="24" borderId="20" xfId="46" applyFont="1" applyFill="1" applyBorder="1" applyAlignment="1">
      <alignment horizontal="center" vertical="center" wrapText="1"/>
    </xf>
    <xf numFmtId="0" fontId="32" fillId="24" borderId="44" xfId="46" applyFont="1" applyFill="1" applyBorder="1" applyAlignment="1">
      <alignment horizontal="center" vertical="center" wrapText="1"/>
    </xf>
    <xf numFmtId="0" fontId="4" fillId="0" borderId="14" xfId="41" applyFont="1" applyBorder="1" applyAlignment="1"/>
    <xf numFmtId="0" fontId="4" fillId="24" borderId="14" xfId="41" applyFont="1" applyFill="1" applyBorder="1" applyAlignment="1">
      <alignment horizontal="center" vertical="center"/>
    </xf>
    <xf numFmtId="0" fontId="4" fillId="0" borderId="14" xfId="41" applyFont="1" applyFill="1" applyBorder="1" applyAlignment="1">
      <alignment horizontal="center" vertical="center"/>
    </xf>
    <xf numFmtId="0" fontId="4" fillId="0" borderId="14" xfId="41" applyFont="1" applyBorder="1" applyAlignment="1">
      <alignment horizontal="center" vertical="center"/>
    </xf>
    <xf numFmtId="0" fontId="4" fillId="0" borderId="38" xfId="41" applyFont="1" applyBorder="1" applyAlignment="1">
      <alignment horizontal="center" vertical="center"/>
    </xf>
    <xf numFmtId="0" fontId="4" fillId="0" borderId="32" xfId="41" applyFont="1" applyBorder="1" applyAlignment="1">
      <alignment horizontal="center" vertical="center"/>
    </xf>
    <xf numFmtId="0" fontId="8" fillId="0" borderId="0" xfId="41" applyFont="1" applyBorder="1" applyAlignment="1">
      <alignment horizontal="center"/>
    </xf>
    <xf numFmtId="0" fontId="8" fillId="0" borderId="0" xfId="39" applyFont="1" applyAlignment="1">
      <alignment horizontal="center"/>
    </xf>
    <xf numFmtId="0" fontId="50" fillId="0" borderId="0" xfId="39" applyFont="1" applyFill="1" applyAlignment="1">
      <alignment horizontal="right"/>
    </xf>
    <xf numFmtId="0" fontId="8" fillId="0" borderId="0" xfId="39" applyFont="1" applyFill="1" applyAlignment="1">
      <alignment horizontal="center"/>
    </xf>
  </cellXfs>
  <cellStyles count="51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2" xfId="39"/>
    <cellStyle name="Normál_2007_Koncepció táblák" xfId="40"/>
    <cellStyle name="Normál_2013. évi költségvetés I." xfId="41"/>
    <cellStyle name="Normal_KARSZJ3" xfId="42"/>
    <cellStyle name="Normál_költségvetés10melléklet" xfId="43"/>
    <cellStyle name="Normal_KTRSZJ" xfId="44"/>
    <cellStyle name="Normál_Másolat eredetijeKÖLTSÉGVETÉS2005új1" xfId="45"/>
    <cellStyle name="Normál_Másolat eredetijeKÖLTSÉGVETÉS2005új1_2013. évi költségvetés I." xfId="46"/>
    <cellStyle name="Összesen" xfId="47" builtinId="25" customBuiltin="1"/>
    <cellStyle name="Rossz" xfId="48" builtinId="27" customBuiltin="1"/>
    <cellStyle name="Semleges" xfId="49" builtinId="28" customBuiltin="1"/>
    <cellStyle name="Számítás" xfId="50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M37"/>
  <sheetViews>
    <sheetView view="pageLayout" topLeftCell="A3" zoomScaleNormal="75" zoomScaleSheetLayoutView="80" workbookViewId="0">
      <selection activeCell="D11" sqref="D11"/>
    </sheetView>
  </sheetViews>
  <sheetFormatPr defaultColWidth="9.109375" defaultRowHeight="13.2" x14ac:dyDescent="0.25"/>
  <cols>
    <col min="1" max="1" width="40.44140625" style="4" customWidth="1"/>
    <col min="2" max="2" width="12.6640625" style="4" bestFit="1" customWidth="1"/>
    <col min="3" max="4" width="19" style="4" bestFit="1" customWidth="1"/>
    <col min="5" max="5" width="13" style="4" customWidth="1"/>
    <col min="6" max="6" width="9.109375" style="4"/>
    <col min="7" max="7" width="10.88671875" style="4" bestFit="1" customWidth="1"/>
    <col min="8" max="16384" width="9.109375" style="4"/>
  </cols>
  <sheetData>
    <row r="1" spans="1:7" ht="15.6" hidden="1" x14ac:dyDescent="0.3">
      <c r="A1" s="10"/>
    </row>
    <row r="2" spans="1:7" ht="15.6" hidden="1" x14ac:dyDescent="0.3">
      <c r="A2" s="10"/>
    </row>
    <row r="3" spans="1:7" s="11" customFormat="1" ht="56.25" customHeight="1" x14ac:dyDescent="0.25">
      <c r="A3" s="9" t="s">
        <v>6</v>
      </c>
      <c r="B3" s="6" t="s">
        <v>332</v>
      </c>
      <c r="C3" s="6" t="s">
        <v>389</v>
      </c>
      <c r="D3" s="325" t="s">
        <v>397</v>
      </c>
      <c r="E3" s="6" t="s">
        <v>165</v>
      </c>
    </row>
    <row r="4" spans="1:7" ht="31.2" x14ac:dyDescent="0.3">
      <c r="A4" s="12" t="s">
        <v>111</v>
      </c>
      <c r="B4" s="13">
        <v>32709</v>
      </c>
      <c r="C4" s="13">
        <f>'2.sz.tábla  (2)'!C5</f>
        <v>35700</v>
      </c>
      <c r="D4" s="13">
        <f>'2.sz.tábla  (2)'!D5</f>
        <v>34451</v>
      </c>
      <c r="E4" s="13">
        <f>D4-C4</f>
        <v>-1249</v>
      </c>
      <c r="F4" s="5"/>
    </row>
    <row r="5" spans="1:7" ht="31.2" x14ac:dyDescent="0.3">
      <c r="A5" s="12" t="s">
        <v>102</v>
      </c>
      <c r="B5" s="13">
        <v>12835</v>
      </c>
      <c r="C5" s="13">
        <f>'2.sz.tábla  (2)'!C18</f>
        <v>25866</v>
      </c>
      <c r="D5" s="13">
        <f>'2.sz.tábla  (2)'!D18</f>
        <v>26319</v>
      </c>
      <c r="E5" s="13">
        <f t="shared" ref="E5:E33" si="0">D5-C5</f>
        <v>453</v>
      </c>
      <c r="F5" s="5"/>
    </row>
    <row r="6" spans="1:7" ht="20.100000000000001" customHeight="1" x14ac:dyDescent="0.3">
      <c r="A6" s="12" t="s">
        <v>103</v>
      </c>
      <c r="B6" s="13">
        <v>21100</v>
      </c>
      <c r="C6" s="13">
        <f>'2.sz.tábla  (2)'!C24</f>
        <v>21100</v>
      </c>
      <c r="D6" s="13">
        <f>'2.sz.tábla  (2)'!D24</f>
        <v>22627</v>
      </c>
      <c r="E6" s="13">
        <f t="shared" si="0"/>
        <v>1527</v>
      </c>
    </row>
    <row r="7" spans="1:7" ht="28.5" customHeight="1" x14ac:dyDescent="0.3">
      <c r="A7" s="12" t="s">
        <v>104</v>
      </c>
      <c r="B7" s="13">
        <v>4750</v>
      </c>
      <c r="C7" s="13">
        <f>'2.sz.tábla  (2)'!C36</f>
        <v>7738</v>
      </c>
      <c r="D7" s="13">
        <f>'2.sz.tábla  (2)'!D36</f>
        <v>7669</v>
      </c>
      <c r="E7" s="13">
        <f t="shared" si="0"/>
        <v>-69</v>
      </c>
      <c r="F7" s="5"/>
    </row>
    <row r="8" spans="1:7" ht="32.25" customHeight="1" x14ac:dyDescent="0.3">
      <c r="A8" s="12" t="s">
        <v>105</v>
      </c>
      <c r="B8" s="13"/>
      <c r="C8" s="13">
        <v>0</v>
      </c>
      <c r="D8" s="13">
        <v>0</v>
      </c>
      <c r="E8" s="13">
        <f t="shared" si="0"/>
        <v>0</v>
      </c>
      <c r="F8" s="5"/>
    </row>
    <row r="9" spans="1:7" ht="21" customHeight="1" x14ac:dyDescent="0.3">
      <c r="A9" s="12" t="s">
        <v>106</v>
      </c>
      <c r="B9" s="13">
        <v>100</v>
      </c>
      <c r="C9" s="13">
        <f>'2.sz.tábla  (2)'!C56</f>
        <v>100</v>
      </c>
      <c r="D9" s="13">
        <f>'2.sz.tábla  (2)'!D56</f>
        <v>300</v>
      </c>
      <c r="E9" s="13">
        <f t="shared" si="0"/>
        <v>200</v>
      </c>
    </row>
    <row r="10" spans="1:7" ht="32.25" customHeight="1" x14ac:dyDescent="0.3">
      <c r="A10" s="12" t="s">
        <v>107</v>
      </c>
      <c r="B10" s="13"/>
      <c r="C10" s="13">
        <f>'2.sz.tábla  (2)'!C59</f>
        <v>600</v>
      </c>
      <c r="D10" s="13">
        <f>'2.sz.tábla  (2)'!D59</f>
        <v>1236</v>
      </c>
      <c r="E10" s="13">
        <f t="shared" si="0"/>
        <v>636</v>
      </c>
    </row>
    <row r="11" spans="1:7" ht="36.75" customHeight="1" x14ac:dyDescent="0.3">
      <c r="A11" s="14" t="s">
        <v>7</v>
      </c>
      <c r="B11" s="15">
        <f>SUM(B4:B10)</f>
        <v>71494</v>
      </c>
      <c r="C11" s="15">
        <f>SUM(C4:C10)</f>
        <v>91104</v>
      </c>
      <c r="D11" s="15">
        <f>SUM(D4:D10)</f>
        <v>92602</v>
      </c>
      <c r="E11" s="13">
        <f t="shared" si="0"/>
        <v>1498</v>
      </c>
    </row>
    <row r="12" spans="1:7" ht="27" customHeight="1" x14ac:dyDescent="0.3">
      <c r="A12" s="14" t="s">
        <v>108</v>
      </c>
      <c r="B12" s="16">
        <f>SUM(B13:B15)</f>
        <v>31660</v>
      </c>
      <c r="C12" s="16">
        <f>'2.sz.tábla  (2)'!C63</f>
        <v>31974</v>
      </c>
      <c r="D12" s="16">
        <f>'2.sz.tábla  (2)'!D63</f>
        <v>32763</v>
      </c>
      <c r="E12" s="13">
        <f t="shared" si="0"/>
        <v>789</v>
      </c>
      <c r="F12" s="5"/>
    </row>
    <row r="13" spans="1:7" ht="33" customHeight="1" x14ac:dyDescent="0.3">
      <c r="A13" s="12" t="s">
        <v>109</v>
      </c>
      <c r="B13" s="13">
        <v>31660</v>
      </c>
      <c r="C13" s="13">
        <f>'2.sz.tábla  (2)'!C65</f>
        <v>31397</v>
      </c>
      <c r="D13" s="13">
        <f>'2.sz.tábla  (2)'!D65</f>
        <v>31397</v>
      </c>
      <c r="E13" s="13">
        <f t="shared" si="0"/>
        <v>0</v>
      </c>
      <c r="F13" s="5"/>
    </row>
    <row r="14" spans="1:7" ht="30.75" customHeight="1" x14ac:dyDescent="0.3">
      <c r="A14" s="12" t="s">
        <v>110</v>
      </c>
      <c r="B14" s="13"/>
      <c r="C14" s="13"/>
      <c r="D14" s="13"/>
      <c r="E14" s="13">
        <f t="shared" si="0"/>
        <v>0</v>
      </c>
      <c r="F14" s="5"/>
    </row>
    <row r="15" spans="1:7" ht="30.75" customHeight="1" x14ac:dyDescent="0.3">
      <c r="A15" s="149" t="s">
        <v>177</v>
      </c>
      <c r="B15" s="13"/>
      <c r="C15" s="13">
        <f>'2.sz.tábla  (2)'!C67</f>
        <v>577</v>
      </c>
      <c r="D15" s="13">
        <f>'2.sz.tábla  (2)'!D67</f>
        <v>1366</v>
      </c>
      <c r="E15" s="13">
        <f t="shared" si="0"/>
        <v>789</v>
      </c>
      <c r="F15" s="5"/>
    </row>
    <row r="16" spans="1:7" ht="18" customHeight="1" x14ac:dyDescent="0.3">
      <c r="A16" s="18" t="s">
        <v>0</v>
      </c>
      <c r="B16" s="19">
        <f>B11+B12</f>
        <v>103154</v>
      </c>
      <c r="C16" s="19">
        <f>C11+C12</f>
        <v>123078</v>
      </c>
      <c r="D16" s="19">
        <f>D11+D12</f>
        <v>125365</v>
      </c>
      <c r="E16" s="13">
        <f t="shared" si="0"/>
        <v>2287</v>
      </c>
      <c r="G16" s="126"/>
    </row>
    <row r="17" spans="1:13" s="7" customFormat="1" ht="19.5" customHeight="1" x14ac:dyDescent="0.3">
      <c r="A17" s="20"/>
      <c r="B17" s="13"/>
      <c r="C17" s="13"/>
      <c r="D17" s="13"/>
      <c r="E17" s="13">
        <f t="shared" si="0"/>
        <v>0</v>
      </c>
      <c r="F17" s="8"/>
      <c r="G17" s="8"/>
      <c r="H17" s="8"/>
      <c r="I17" s="8"/>
      <c r="J17" s="8"/>
      <c r="K17" s="8"/>
      <c r="L17" s="8"/>
      <c r="M17" s="8"/>
    </row>
    <row r="18" spans="1:13" s="21" customFormat="1" ht="20.100000000000001" customHeight="1" x14ac:dyDescent="0.3">
      <c r="A18" s="14" t="s">
        <v>10</v>
      </c>
      <c r="B18" s="15">
        <f>SUM(B19:B20)</f>
        <v>54284</v>
      </c>
      <c r="C18" s="15">
        <f>'3.sz.tábla'!C33</f>
        <v>65326</v>
      </c>
      <c r="D18" s="15">
        <f>'3.sz.tábla'!D33</f>
        <v>65176</v>
      </c>
      <c r="E18" s="13">
        <f t="shared" si="0"/>
        <v>-150</v>
      </c>
      <c r="F18" s="22"/>
      <c r="G18" s="22"/>
      <c r="H18" s="22"/>
      <c r="I18" s="22"/>
      <c r="J18" s="22"/>
      <c r="K18" s="22"/>
      <c r="L18" s="22"/>
      <c r="M18" s="22"/>
    </row>
    <row r="19" spans="1:13" s="21" customFormat="1" ht="20.100000000000001" customHeight="1" x14ac:dyDescent="0.3">
      <c r="A19" s="12" t="s">
        <v>2</v>
      </c>
      <c r="B19" s="13">
        <v>54284</v>
      </c>
      <c r="C19" s="13">
        <f>'3.sz.tábla'!C33</f>
        <v>65326</v>
      </c>
      <c r="D19" s="13">
        <f>'3.sz.tábla'!D33</f>
        <v>65176</v>
      </c>
      <c r="E19" s="13">
        <f t="shared" si="0"/>
        <v>-150</v>
      </c>
      <c r="F19" s="22"/>
      <c r="G19" s="22"/>
      <c r="H19" s="22"/>
      <c r="I19" s="22"/>
      <c r="J19" s="22"/>
      <c r="K19" s="22"/>
      <c r="L19" s="22"/>
      <c r="M19" s="22"/>
    </row>
    <row r="20" spans="1:13" ht="20.100000000000001" customHeight="1" x14ac:dyDescent="0.3">
      <c r="A20" s="12"/>
      <c r="B20" s="13"/>
      <c r="C20" s="13"/>
      <c r="D20" s="13"/>
      <c r="E20" s="13">
        <f t="shared" si="0"/>
        <v>0</v>
      </c>
    </row>
    <row r="21" spans="1:13" ht="20.100000000000001" customHeight="1" x14ac:dyDescent="0.3">
      <c r="A21" s="14" t="s">
        <v>11</v>
      </c>
      <c r="B21" s="15">
        <f>SUM(B22:B24)</f>
        <v>27636</v>
      </c>
      <c r="C21" s="15">
        <f>'5. sz. tábla (3)'!C36</f>
        <v>37979</v>
      </c>
      <c r="D21" s="15">
        <f>'5. sz. tábla (3)'!D36</f>
        <v>38129</v>
      </c>
      <c r="E21" s="13">
        <f t="shared" si="0"/>
        <v>150</v>
      </c>
    </row>
    <row r="22" spans="1:13" ht="20.100000000000001" customHeight="1" x14ac:dyDescent="0.3">
      <c r="A22" s="12" t="s">
        <v>17</v>
      </c>
      <c r="B22" s="13">
        <v>3100</v>
      </c>
      <c r="C22" s="13">
        <f>'5. sz. tábla (3)'!C11</f>
        <v>3826</v>
      </c>
      <c r="D22" s="13">
        <f>'5. sz. tábla (3)'!D11</f>
        <v>3826</v>
      </c>
      <c r="E22" s="13">
        <f t="shared" si="0"/>
        <v>0</v>
      </c>
      <c r="F22" s="148"/>
      <c r="G22" s="148"/>
      <c r="H22" s="148"/>
      <c r="I22" s="148"/>
    </row>
    <row r="23" spans="1:13" s="7" customFormat="1" ht="20.100000000000001" customHeight="1" x14ac:dyDescent="0.3">
      <c r="A23" s="12" t="s">
        <v>12</v>
      </c>
      <c r="B23" s="13">
        <v>24536</v>
      </c>
      <c r="C23" s="13">
        <f>'5. sz. tábla (3)'!D31</f>
        <v>34153</v>
      </c>
      <c r="D23" s="13">
        <f>'5. sz. tábla (3)'!D31</f>
        <v>34153</v>
      </c>
      <c r="E23" s="13">
        <f t="shared" si="0"/>
        <v>0</v>
      </c>
      <c r="H23" s="320"/>
    </row>
    <row r="24" spans="1:13" ht="20.100000000000001" customHeight="1" x14ac:dyDescent="0.3">
      <c r="A24" s="12" t="s">
        <v>18</v>
      </c>
      <c r="B24" s="13"/>
      <c r="C24" s="13"/>
      <c r="D24" s="13">
        <f>'5. sz. tábla (3)'!D35</f>
        <v>150</v>
      </c>
      <c r="E24" s="13">
        <f t="shared" si="0"/>
        <v>150</v>
      </c>
    </row>
    <row r="25" spans="1:13" ht="20.100000000000001" customHeight="1" x14ac:dyDescent="0.3">
      <c r="A25" s="14"/>
      <c r="B25" s="13"/>
      <c r="C25" s="13"/>
      <c r="D25" s="13"/>
      <c r="E25" s="13">
        <f t="shared" si="0"/>
        <v>0</v>
      </c>
    </row>
    <row r="26" spans="1:13" ht="20.100000000000001" customHeight="1" x14ac:dyDescent="0.3">
      <c r="A26" s="14" t="s">
        <v>13</v>
      </c>
      <c r="B26" s="15">
        <f>SUM(B27:B28)</f>
        <v>21234</v>
      </c>
      <c r="C26" s="15">
        <v>8268</v>
      </c>
      <c r="D26" s="15">
        <f>125365-114780</f>
        <v>10585</v>
      </c>
      <c r="E26" s="13">
        <f t="shared" si="0"/>
        <v>2317</v>
      </c>
    </row>
    <row r="27" spans="1:13" s="7" customFormat="1" ht="20.100000000000001" customHeight="1" x14ac:dyDescent="0.3">
      <c r="A27" s="12" t="s">
        <v>14</v>
      </c>
      <c r="B27" s="13">
        <v>21234</v>
      </c>
      <c r="C27" s="13">
        <v>8268</v>
      </c>
      <c r="D27" s="13">
        <v>10585</v>
      </c>
      <c r="E27" s="13">
        <f t="shared" si="0"/>
        <v>2317</v>
      </c>
      <c r="F27" s="7">
        <v>5305</v>
      </c>
    </row>
    <row r="28" spans="1:13" s="7" customFormat="1" ht="20.100000000000001" customHeight="1" x14ac:dyDescent="0.3">
      <c r="A28" s="12" t="s">
        <v>15</v>
      </c>
      <c r="B28" s="13"/>
      <c r="C28" s="13"/>
      <c r="D28" s="13"/>
      <c r="E28" s="13">
        <f t="shared" si="0"/>
        <v>0</v>
      </c>
    </row>
    <row r="29" spans="1:13" ht="32.25" customHeight="1" x14ac:dyDescent="0.3">
      <c r="A29" s="14" t="s">
        <v>8</v>
      </c>
      <c r="B29" s="15">
        <f>SUM(B26,B21,B18)</f>
        <v>103154</v>
      </c>
      <c r="C29" s="15">
        <f>C18+C21+C26</f>
        <v>111573</v>
      </c>
      <c r="D29" s="15">
        <f>D18+D21+D26</f>
        <v>113890</v>
      </c>
      <c r="E29" s="13">
        <f t="shared" si="0"/>
        <v>2317</v>
      </c>
      <c r="G29" s="126" t="e">
        <f>#REF!-#REF!</f>
        <v>#REF!</v>
      </c>
      <c r="H29" s="126"/>
    </row>
    <row r="30" spans="1:13" ht="20.100000000000001" customHeight="1" x14ac:dyDescent="0.3">
      <c r="A30" s="12" t="s">
        <v>9</v>
      </c>
      <c r="B30" s="13"/>
      <c r="C30" s="13">
        <v>10000</v>
      </c>
      <c r="D30" s="13">
        <v>10000</v>
      </c>
      <c r="E30" s="13">
        <f t="shared" si="0"/>
        <v>0</v>
      </c>
      <c r="G30" s="126"/>
    </row>
    <row r="31" spans="1:13" ht="30" customHeight="1" x14ac:dyDescent="0.3">
      <c r="A31" s="288" t="s">
        <v>359</v>
      </c>
      <c r="B31" s="13"/>
      <c r="C31" s="13">
        <v>1475</v>
      </c>
      <c r="D31" s="13">
        <v>1475</v>
      </c>
      <c r="E31" s="13">
        <f t="shared" si="0"/>
        <v>0</v>
      </c>
      <c r="G31" s="126"/>
    </row>
    <row r="32" spans="1:13" s="7" customFormat="1" ht="15.6" x14ac:dyDescent="0.3">
      <c r="A32" s="17" t="s">
        <v>5</v>
      </c>
      <c r="B32" s="15">
        <f>SUM(B30)</f>
        <v>0</v>
      </c>
      <c r="C32" s="15">
        <f>SUM(C30:C31)</f>
        <v>11475</v>
      </c>
      <c r="D32" s="15">
        <f>SUM(D30:D31)</f>
        <v>11475</v>
      </c>
      <c r="E32" s="13">
        <f t="shared" si="0"/>
        <v>0</v>
      </c>
    </row>
    <row r="33" spans="1:6" ht="20.100000000000001" customHeight="1" x14ac:dyDescent="0.3">
      <c r="A33" s="23" t="s">
        <v>1</v>
      </c>
      <c r="B33" s="19">
        <f>SUM(B29,B32)</f>
        <v>103154</v>
      </c>
      <c r="C33" s="19">
        <v>123078</v>
      </c>
      <c r="D33" s="19">
        <f t="shared" ref="D33" si="1">SUM(D29,D32)</f>
        <v>125365</v>
      </c>
      <c r="E33" s="13">
        <f t="shared" si="0"/>
        <v>2287</v>
      </c>
      <c r="F33" s="126" t="e">
        <f>#REF!+F27</f>
        <v>#REF!</v>
      </c>
    </row>
    <row r="34" spans="1:6" ht="15.6" x14ac:dyDescent="0.3">
      <c r="A34" s="25"/>
      <c r="B34" s="25"/>
      <c r="C34" s="297"/>
      <c r="D34" s="297"/>
      <c r="E34" s="13"/>
    </row>
    <row r="35" spans="1:6" ht="15.6" x14ac:dyDescent="0.3">
      <c r="A35" s="24"/>
      <c r="B35" s="24"/>
      <c r="C35" s="298"/>
      <c r="D35" s="298"/>
      <c r="E35" s="13"/>
    </row>
    <row r="36" spans="1:6" ht="15.6" x14ac:dyDescent="0.3">
      <c r="A36" s="24"/>
      <c r="B36" s="24"/>
      <c r="C36" s="298"/>
      <c r="D36" s="298"/>
      <c r="E36" s="13"/>
    </row>
    <row r="37" spans="1:6" ht="15.6" x14ac:dyDescent="0.3">
      <c r="A37" s="24"/>
      <c r="B37" s="24"/>
      <c r="C37" s="298"/>
      <c r="D37" s="298"/>
      <c r="E37" s="13"/>
    </row>
  </sheetData>
  <sheetProtection selectLockedCells="1" selectUnlockedCells="1"/>
  <phoneticPr fontId="10" type="noConversion"/>
  <printOptions horizontalCentered="1"/>
  <pageMargins left="0.4597222222222222" right="0.57986111111111116" top="1.1201388888888888" bottom="0.98402777777777772" header="0.45" footer="0.51180555555555551"/>
  <pageSetup paperSize="9" scale="61" firstPageNumber="0" orientation="portrait" r:id="rId1"/>
  <headerFooter alignWithMargins="0">
    <oddHeader>&amp;C&amp;"Arial,Félkövér"&amp;12AZ ÖNKORMÁNYZAT 2015.  ÉVI FŐÖSSZESÍTŐJE
A 3/2016. (III.21.) RENDELETHEZ&amp;R1. sz. melléklet
&amp;P. oldal
ezer forint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L78"/>
  <sheetViews>
    <sheetView view="pageLayout" topLeftCell="A54" zoomScaleNormal="100" zoomScaleSheetLayoutView="100" workbookViewId="0">
      <selection activeCell="C72" sqref="C72"/>
    </sheetView>
  </sheetViews>
  <sheetFormatPr defaultColWidth="9.109375" defaultRowHeight="11.4" x14ac:dyDescent="0.2"/>
  <cols>
    <col min="1" max="1" width="27.33203125" style="28" customWidth="1"/>
    <col min="2" max="2" width="15.109375" style="28" bestFit="1" customWidth="1"/>
    <col min="3" max="4" width="19" style="95" customWidth="1"/>
    <col min="5" max="5" width="11.5546875" style="95" customWidth="1"/>
    <col min="6" max="6" width="9.33203125" style="28" customWidth="1"/>
    <col min="7" max="7" width="9.109375" style="28"/>
    <col min="8" max="8" width="0.33203125" style="28" customWidth="1"/>
    <col min="9" max="16384" width="9.109375" style="28"/>
  </cols>
  <sheetData>
    <row r="1" spans="1:10" ht="12" hidden="1" x14ac:dyDescent="0.25">
      <c r="A1" s="26"/>
      <c r="B1" s="27"/>
    </row>
    <row r="2" spans="1:10" ht="12" hidden="1" x14ac:dyDescent="0.25">
      <c r="A2" s="29"/>
    </row>
    <row r="3" spans="1:10" s="30" customFormat="1" ht="27.75" customHeight="1" x14ac:dyDescent="0.2">
      <c r="A3" s="82" t="s">
        <v>6</v>
      </c>
      <c r="B3" s="347"/>
      <c r="C3" s="347"/>
      <c r="D3" s="347"/>
      <c r="E3" s="348"/>
    </row>
    <row r="4" spans="1:10" s="31" customFormat="1" ht="45" customHeight="1" x14ac:dyDescent="0.25">
      <c r="A4" s="82"/>
      <c r="B4" s="6" t="s">
        <v>332</v>
      </c>
      <c r="C4" s="6" t="s">
        <v>389</v>
      </c>
      <c r="D4" s="325" t="s">
        <v>397</v>
      </c>
      <c r="E4" s="83" t="s">
        <v>165</v>
      </c>
    </row>
    <row r="5" spans="1:10" s="31" customFormat="1" ht="23.4" x14ac:dyDescent="0.25">
      <c r="A5" s="84" t="s">
        <v>111</v>
      </c>
      <c r="B5" s="166">
        <f>SUM(B6,B14,B15,B16)</f>
        <v>32709</v>
      </c>
      <c r="C5" s="166">
        <f>SUM(C6,C14,C15,C16)</f>
        <v>35700</v>
      </c>
      <c r="D5" s="166">
        <f>SUM(D6,D14,D15,D16)</f>
        <v>34451</v>
      </c>
      <c r="E5" s="166">
        <f>D5-C5</f>
        <v>-1249</v>
      </c>
      <c r="F5" s="77"/>
    </row>
    <row r="6" spans="1:10" s="32" customFormat="1" ht="24" x14ac:dyDescent="0.25">
      <c r="A6" s="86" t="s">
        <v>112</v>
      </c>
      <c r="B6" s="167">
        <f>SUM(B7:B13)</f>
        <v>22966</v>
      </c>
      <c r="C6" s="167">
        <f>SUM(C7:C13)</f>
        <v>23757</v>
      </c>
      <c r="D6" s="167">
        <f>SUM(D7:D13)</f>
        <v>24762</v>
      </c>
      <c r="E6" s="166">
        <f t="shared" ref="E6:E52" si="0">D6-C6</f>
        <v>1005</v>
      </c>
      <c r="J6" s="73"/>
    </row>
    <row r="7" spans="1:10" s="31" customFormat="1" ht="24" x14ac:dyDescent="0.25">
      <c r="A7" s="87" t="s">
        <v>113</v>
      </c>
      <c r="B7" s="90">
        <v>15585</v>
      </c>
      <c r="C7" s="167">
        <v>15604</v>
      </c>
      <c r="D7" s="167">
        <v>15604</v>
      </c>
      <c r="E7" s="166">
        <f t="shared" si="0"/>
        <v>0</v>
      </c>
    </row>
    <row r="8" spans="1:10" s="31" customFormat="1" ht="24" x14ac:dyDescent="0.25">
      <c r="A8" s="87" t="s">
        <v>114</v>
      </c>
      <c r="B8" s="90">
        <v>2240</v>
      </c>
      <c r="C8" s="90">
        <v>0</v>
      </c>
      <c r="D8" s="90">
        <v>0</v>
      </c>
      <c r="E8" s="166">
        <f t="shared" si="0"/>
        <v>0</v>
      </c>
    </row>
    <row r="9" spans="1:10" s="31" customFormat="1" ht="24" x14ac:dyDescent="0.25">
      <c r="A9" s="87" t="s">
        <v>115</v>
      </c>
      <c r="B9" s="90">
        <v>2500</v>
      </c>
      <c r="C9" s="90">
        <v>6208</v>
      </c>
      <c r="D9" s="90">
        <v>7141</v>
      </c>
      <c r="E9" s="166">
        <f t="shared" si="0"/>
        <v>933</v>
      </c>
    </row>
    <row r="10" spans="1:10" s="31" customFormat="1" ht="24" x14ac:dyDescent="0.25">
      <c r="A10" s="87" t="s">
        <v>116</v>
      </c>
      <c r="B10" s="90">
        <v>1200</v>
      </c>
      <c r="C10" s="90">
        <v>1200</v>
      </c>
      <c r="D10" s="90">
        <v>1200</v>
      </c>
      <c r="E10" s="166">
        <f t="shared" si="0"/>
        <v>0</v>
      </c>
    </row>
    <row r="11" spans="1:10" s="31" customFormat="1" ht="36" x14ac:dyDescent="0.25">
      <c r="A11" s="87" t="s">
        <v>367</v>
      </c>
      <c r="B11" s="90"/>
      <c r="C11" s="90">
        <f>152+462</f>
        <v>614</v>
      </c>
      <c r="D11" s="90">
        <v>686</v>
      </c>
      <c r="E11" s="166">
        <f t="shared" si="0"/>
        <v>72</v>
      </c>
    </row>
    <row r="12" spans="1:10" s="31" customFormat="1" ht="13.8" x14ac:dyDescent="0.25">
      <c r="A12" s="87" t="s">
        <v>368</v>
      </c>
      <c r="B12" s="90"/>
      <c r="C12" s="90">
        <v>131</v>
      </c>
      <c r="D12" s="90">
        <v>131</v>
      </c>
      <c r="E12" s="166">
        <f t="shared" si="0"/>
        <v>0</v>
      </c>
      <c r="F12" s="81"/>
    </row>
    <row r="13" spans="1:10" s="31" customFormat="1" ht="13.8" x14ac:dyDescent="0.25">
      <c r="A13" s="87" t="s">
        <v>333</v>
      </c>
      <c r="B13" s="90">
        <v>1441</v>
      </c>
      <c r="C13" s="90">
        <v>0</v>
      </c>
      <c r="D13" s="90">
        <v>0</v>
      </c>
      <c r="E13" s="166">
        <f t="shared" si="0"/>
        <v>0</v>
      </c>
      <c r="F13" s="81"/>
    </row>
    <row r="14" spans="1:10" s="31" customFormat="1" ht="13.8" x14ac:dyDescent="0.25">
      <c r="A14" s="87" t="s">
        <v>117</v>
      </c>
      <c r="B14" s="90"/>
      <c r="C14" s="90"/>
      <c r="D14" s="90"/>
      <c r="E14" s="166">
        <f t="shared" si="0"/>
        <v>0</v>
      </c>
    </row>
    <row r="15" spans="1:10" s="31" customFormat="1" ht="36" x14ac:dyDescent="0.25">
      <c r="A15" s="87" t="s">
        <v>118</v>
      </c>
      <c r="B15" s="90"/>
      <c r="C15" s="90"/>
      <c r="D15" s="90"/>
      <c r="E15" s="166">
        <f t="shared" si="0"/>
        <v>0</v>
      </c>
    </row>
    <row r="16" spans="1:10" s="31" customFormat="1" ht="24" x14ac:dyDescent="0.25">
      <c r="A16" s="87" t="s">
        <v>119</v>
      </c>
      <c r="B16" s="90">
        <v>9743</v>
      </c>
      <c r="C16" s="90">
        <v>11943</v>
      </c>
      <c r="D16" s="90">
        <v>9689</v>
      </c>
      <c r="E16" s="166">
        <f t="shared" si="0"/>
        <v>-2254</v>
      </c>
    </row>
    <row r="17" spans="1:6" s="31" customFormat="1" ht="24" x14ac:dyDescent="0.25">
      <c r="A17" s="87" t="s">
        <v>120</v>
      </c>
      <c r="B17" s="90">
        <v>4000</v>
      </c>
      <c r="C17" s="90">
        <v>6200</v>
      </c>
      <c r="D17" s="90">
        <v>6200</v>
      </c>
      <c r="E17" s="166">
        <f t="shared" si="0"/>
        <v>0</v>
      </c>
    </row>
    <row r="18" spans="1:6" s="74" customFormat="1" ht="21" x14ac:dyDescent="0.25">
      <c r="A18" s="88" t="s">
        <v>121</v>
      </c>
      <c r="B18" s="166">
        <f>B19+B22+B23</f>
        <v>12835</v>
      </c>
      <c r="C18" s="166">
        <f>C19+C22+C23</f>
        <v>25866</v>
      </c>
      <c r="D18" s="166">
        <f>D19+D22+D23</f>
        <v>26319</v>
      </c>
      <c r="E18" s="166">
        <f t="shared" si="0"/>
        <v>453</v>
      </c>
      <c r="F18" s="78"/>
    </row>
    <row r="19" spans="1:6" s="74" customFormat="1" ht="21" x14ac:dyDescent="0.25">
      <c r="A19" s="89" t="s">
        <v>122</v>
      </c>
      <c r="B19" s="96">
        <f>B20+B21</f>
        <v>12835</v>
      </c>
      <c r="C19" s="96">
        <f>C20+C21</f>
        <v>15866</v>
      </c>
      <c r="D19" s="96">
        <f>D20+D21</f>
        <v>15776</v>
      </c>
      <c r="E19" s="166">
        <f t="shared" si="0"/>
        <v>-90</v>
      </c>
    </row>
    <row r="20" spans="1:6" s="74" customFormat="1" ht="21" x14ac:dyDescent="0.25">
      <c r="A20" s="89" t="s">
        <v>369</v>
      </c>
      <c r="B20" s="96"/>
      <c r="C20" s="90">
        <v>3031</v>
      </c>
      <c r="D20" s="90">
        <v>3031</v>
      </c>
      <c r="E20" s="166">
        <f t="shared" si="0"/>
        <v>0</v>
      </c>
    </row>
    <row r="21" spans="1:6" s="74" customFormat="1" ht="13.8" x14ac:dyDescent="0.25">
      <c r="A21" s="89" t="s">
        <v>370</v>
      </c>
      <c r="B21" s="96">
        <v>12835</v>
      </c>
      <c r="C21" s="90">
        <v>12835</v>
      </c>
      <c r="D21" s="90">
        <v>12745</v>
      </c>
      <c r="E21" s="166">
        <f t="shared" si="0"/>
        <v>-90</v>
      </c>
    </row>
    <row r="22" spans="1:6" s="74" customFormat="1" ht="36.75" customHeight="1" x14ac:dyDescent="0.25">
      <c r="A22" s="89" t="s">
        <v>123</v>
      </c>
      <c r="B22" s="96"/>
      <c r="C22" s="90"/>
      <c r="D22" s="90"/>
      <c r="E22" s="166">
        <f t="shared" si="0"/>
        <v>0</v>
      </c>
    </row>
    <row r="23" spans="1:6" s="31" customFormat="1" ht="21" x14ac:dyDescent="0.25">
      <c r="A23" s="89" t="s">
        <v>124</v>
      </c>
      <c r="B23" s="90"/>
      <c r="C23" s="90">
        <v>10000</v>
      </c>
      <c r="D23" s="90">
        <v>10543</v>
      </c>
      <c r="E23" s="166">
        <f t="shared" si="0"/>
        <v>543</v>
      </c>
    </row>
    <row r="24" spans="1:6" s="31" customFormat="1" ht="13.8" x14ac:dyDescent="0.25">
      <c r="A24" s="84" t="s">
        <v>103</v>
      </c>
      <c r="B24" s="166">
        <f>SUM(B25,B28,B35)</f>
        <v>21100</v>
      </c>
      <c r="C24" s="166">
        <f>SUM(C25,C28,C35)</f>
        <v>21100</v>
      </c>
      <c r="D24" s="166">
        <f>SUM(D25,D28,D35)</f>
        <v>22627</v>
      </c>
      <c r="E24" s="166">
        <f t="shared" si="0"/>
        <v>1527</v>
      </c>
      <c r="F24" s="77"/>
    </row>
    <row r="25" spans="1:6" s="31" customFormat="1" ht="13.8" x14ac:dyDescent="0.25">
      <c r="A25" s="87" t="s">
        <v>125</v>
      </c>
      <c r="B25" s="90">
        <v>9200</v>
      </c>
      <c r="C25" s="90">
        <v>9200</v>
      </c>
      <c r="D25" s="90">
        <v>10409</v>
      </c>
      <c r="E25" s="166">
        <f t="shared" si="0"/>
        <v>1209</v>
      </c>
    </row>
    <row r="26" spans="1:6" s="31" customFormat="1" ht="13.8" x14ac:dyDescent="0.25">
      <c r="A26" s="87" t="s">
        <v>126</v>
      </c>
      <c r="B26" s="90">
        <v>200</v>
      </c>
      <c r="C26" s="90">
        <v>200</v>
      </c>
      <c r="D26" s="90">
        <v>234</v>
      </c>
      <c r="E26" s="166">
        <f t="shared" si="0"/>
        <v>34</v>
      </c>
    </row>
    <row r="27" spans="1:6" s="31" customFormat="1" ht="13.8" x14ac:dyDescent="0.25">
      <c r="A27" s="87" t="s">
        <v>127</v>
      </c>
      <c r="B27" s="90">
        <v>9000</v>
      </c>
      <c r="C27" s="90">
        <v>9000</v>
      </c>
      <c r="D27" s="90">
        <v>10175</v>
      </c>
      <c r="E27" s="166">
        <f t="shared" si="0"/>
        <v>1175</v>
      </c>
    </row>
    <row r="28" spans="1:6" s="31" customFormat="1" ht="13.8" x14ac:dyDescent="0.25">
      <c r="A28" s="87" t="s">
        <v>128</v>
      </c>
      <c r="B28" s="90">
        <v>11650</v>
      </c>
      <c r="C28" s="90">
        <v>11650</v>
      </c>
      <c r="D28" s="90">
        <v>9273</v>
      </c>
      <c r="E28" s="166">
        <f t="shared" si="0"/>
        <v>-2377</v>
      </c>
    </row>
    <row r="29" spans="1:6" s="31" customFormat="1" ht="13.8" x14ac:dyDescent="0.25">
      <c r="A29" s="87" t="s">
        <v>129</v>
      </c>
      <c r="B29" s="90">
        <v>10000</v>
      </c>
      <c r="C29" s="90">
        <v>10000</v>
      </c>
      <c r="D29" s="90">
        <v>7652</v>
      </c>
      <c r="E29" s="166">
        <f t="shared" si="0"/>
        <v>-2348</v>
      </c>
    </row>
    <row r="30" spans="1:6" s="31" customFormat="1" ht="13.8" x14ac:dyDescent="0.25">
      <c r="A30" s="87" t="s">
        <v>130</v>
      </c>
      <c r="B30" s="90">
        <v>10000</v>
      </c>
      <c r="C30" s="90">
        <v>10000</v>
      </c>
      <c r="D30" s="90">
        <v>7652</v>
      </c>
      <c r="E30" s="166">
        <f t="shared" si="0"/>
        <v>-2348</v>
      </c>
    </row>
    <row r="31" spans="1:6" s="31" customFormat="1" ht="13.8" x14ac:dyDescent="0.25">
      <c r="A31" s="87" t="s">
        <v>131</v>
      </c>
      <c r="B31" s="90">
        <v>1500</v>
      </c>
      <c r="C31" s="90">
        <v>1500</v>
      </c>
      <c r="D31" s="90">
        <v>1509</v>
      </c>
      <c r="E31" s="166">
        <f t="shared" si="0"/>
        <v>9</v>
      </c>
    </row>
    <row r="32" spans="1:6" s="31" customFormat="1" ht="24" x14ac:dyDescent="0.25">
      <c r="A32" s="87" t="s">
        <v>132</v>
      </c>
      <c r="B32" s="90">
        <v>150</v>
      </c>
      <c r="C32" s="90">
        <v>150</v>
      </c>
      <c r="D32" s="90">
        <v>112</v>
      </c>
      <c r="E32" s="166">
        <f t="shared" si="0"/>
        <v>-38</v>
      </c>
    </row>
    <row r="33" spans="1:7" s="31" customFormat="1" ht="13.8" x14ac:dyDescent="0.25">
      <c r="A33" s="87" t="s">
        <v>133</v>
      </c>
      <c r="B33" s="90">
        <v>150</v>
      </c>
      <c r="C33" s="90">
        <v>150</v>
      </c>
      <c r="D33" s="90">
        <v>112</v>
      </c>
      <c r="E33" s="166">
        <f t="shared" si="0"/>
        <v>-38</v>
      </c>
    </row>
    <row r="34" spans="1:7" s="31" customFormat="1" ht="13.8" x14ac:dyDescent="0.25">
      <c r="A34" s="87" t="s">
        <v>134</v>
      </c>
      <c r="B34" s="90"/>
      <c r="C34" s="166">
        <v>0</v>
      </c>
      <c r="D34" s="166"/>
      <c r="E34" s="166">
        <f t="shared" si="0"/>
        <v>0</v>
      </c>
    </row>
    <row r="35" spans="1:7" s="31" customFormat="1" ht="24" x14ac:dyDescent="0.25">
      <c r="A35" s="87" t="s">
        <v>135</v>
      </c>
      <c r="B35" s="90">
        <v>250</v>
      </c>
      <c r="C35" s="90">
        <v>250</v>
      </c>
      <c r="D35" s="90">
        <v>2945</v>
      </c>
      <c r="E35" s="166">
        <f t="shared" si="0"/>
        <v>2695</v>
      </c>
    </row>
    <row r="36" spans="1:7" s="33" customFormat="1" ht="15" customHeight="1" x14ac:dyDescent="0.25">
      <c r="A36" s="84" t="s">
        <v>136</v>
      </c>
      <c r="B36" s="166">
        <f>SUM(B37:B44)</f>
        <v>4750</v>
      </c>
      <c r="C36" s="166">
        <f t="shared" ref="C36:D36" si="1">SUM(C37:C44)</f>
        <v>7738</v>
      </c>
      <c r="D36" s="166">
        <f t="shared" si="1"/>
        <v>7669</v>
      </c>
      <c r="E36" s="166">
        <f t="shared" si="0"/>
        <v>-69</v>
      </c>
      <c r="F36" s="76"/>
    </row>
    <row r="37" spans="1:7" s="34" customFormat="1" ht="23.25" customHeight="1" x14ac:dyDescent="0.25">
      <c r="A37" s="87" t="s">
        <v>19</v>
      </c>
      <c r="B37" s="90">
        <v>2000</v>
      </c>
      <c r="C37" s="90">
        <v>2000</v>
      </c>
      <c r="D37" s="90">
        <v>2388</v>
      </c>
      <c r="E37" s="166">
        <f t="shared" si="0"/>
        <v>388</v>
      </c>
    </row>
    <row r="38" spans="1:7" s="35" customFormat="1" ht="17.25" customHeight="1" x14ac:dyDescent="0.25">
      <c r="A38" s="87" t="s">
        <v>137</v>
      </c>
      <c r="B38" s="90">
        <v>250</v>
      </c>
      <c r="C38" s="90">
        <v>250</v>
      </c>
      <c r="D38" s="90">
        <v>366</v>
      </c>
      <c r="E38" s="166">
        <f t="shared" si="0"/>
        <v>116</v>
      </c>
      <c r="G38" s="80"/>
    </row>
    <row r="39" spans="1:7" s="35" customFormat="1" ht="17.25" customHeight="1" x14ac:dyDescent="0.25">
      <c r="A39" s="87" t="s">
        <v>157</v>
      </c>
      <c r="B39" s="90"/>
      <c r="C39" s="90"/>
      <c r="D39" s="90"/>
      <c r="E39" s="166">
        <f t="shared" si="0"/>
        <v>0</v>
      </c>
      <c r="G39" s="80"/>
    </row>
    <row r="40" spans="1:7" s="35" customFormat="1" ht="22.5" customHeight="1" x14ac:dyDescent="0.25">
      <c r="A40" s="91" t="s">
        <v>158</v>
      </c>
      <c r="B40" s="90">
        <v>100</v>
      </c>
      <c r="C40" s="90">
        <v>4088</v>
      </c>
      <c r="D40" s="90">
        <v>2532</v>
      </c>
      <c r="E40" s="166">
        <f t="shared" si="0"/>
        <v>-1556</v>
      </c>
    </row>
    <row r="41" spans="1:7" s="35" customFormat="1" ht="12.75" customHeight="1" x14ac:dyDescent="0.25">
      <c r="A41" s="91" t="s">
        <v>159</v>
      </c>
      <c r="B41" s="90">
        <v>800</v>
      </c>
      <c r="C41" s="90">
        <v>800</v>
      </c>
      <c r="D41" s="90">
        <v>753</v>
      </c>
      <c r="E41" s="166">
        <f t="shared" si="0"/>
        <v>-47</v>
      </c>
    </row>
    <row r="42" spans="1:7" s="35" customFormat="1" ht="15" customHeight="1" x14ac:dyDescent="0.25">
      <c r="A42" s="87" t="s">
        <v>160</v>
      </c>
      <c r="B42" s="90">
        <v>100</v>
      </c>
      <c r="C42" s="90">
        <v>100</v>
      </c>
      <c r="D42" s="90">
        <v>196</v>
      </c>
      <c r="E42" s="166">
        <f t="shared" si="0"/>
        <v>96</v>
      </c>
    </row>
    <row r="43" spans="1:7" s="35" customFormat="1" ht="24" customHeight="1" x14ac:dyDescent="0.25">
      <c r="A43" s="87" t="s">
        <v>161</v>
      </c>
      <c r="B43" s="90">
        <v>500</v>
      </c>
      <c r="C43" s="90">
        <v>500</v>
      </c>
      <c r="D43" s="90">
        <v>1366</v>
      </c>
      <c r="E43" s="166">
        <f t="shared" si="0"/>
        <v>866</v>
      </c>
    </row>
    <row r="44" spans="1:7" s="35" customFormat="1" ht="24" customHeight="1" x14ac:dyDescent="0.25">
      <c r="A44" s="87" t="s">
        <v>162</v>
      </c>
      <c r="B44" s="96">
        <v>1000</v>
      </c>
      <c r="C44" s="90"/>
      <c r="D44" s="90">
        <v>68</v>
      </c>
      <c r="E44" s="166">
        <f t="shared" si="0"/>
        <v>68</v>
      </c>
    </row>
    <row r="45" spans="1:7" s="33" customFormat="1" ht="14.25" customHeight="1" x14ac:dyDescent="0.25">
      <c r="A45" s="84" t="s">
        <v>105</v>
      </c>
      <c r="B45" s="166">
        <f>SUM(B46:B52)</f>
        <v>0</v>
      </c>
      <c r="C45" s="166">
        <f t="shared" ref="C45:D45" si="2">SUM(C46:C52)</f>
        <v>0</v>
      </c>
      <c r="D45" s="166">
        <f t="shared" si="2"/>
        <v>0</v>
      </c>
      <c r="E45" s="166">
        <f t="shared" si="0"/>
        <v>0</v>
      </c>
      <c r="F45" s="76"/>
    </row>
    <row r="46" spans="1:7" s="35" customFormat="1" ht="17.25" customHeight="1" x14ac:dyDescent="0.25">
      <c r="A46" s="87" t="s">
        <v>138</v>
      </c>
      <c r="B46" s="96"/>
      <c r="C46" s="90"/>
      <c r="D46" s="90"/>
      <c r="E46" s="166">
        <f t="shared" si="0"/>
        <v>0</v>
      </c>
    </row>
    <row r="47" spans="1:7" s="35" customFormat="1" ht="14.25" customHeight="1" x14ac:dyDescent="0.25">
      <c r="A47" s="87" t="s">
        <v>139</v>
      </c>
      <c r="B47" s="96"/>
      <c r="C47" s="90"/>
      <c r="D47" s="90"/>
      <c r="E47" s="166">
        <f t="shared" si="0"/>
        <v>0</v>
      </c>
    </row>
    <row r="48" spans="1:7" s="35" customFormat="1" ht="12.75" customHeight="1" x14ac:dyDescent="0.25">
      <c r="A48" s="92" t="s">
        <v>140</v>
      </c>
      <c r="B48" s="96"/>
      <c r="C48" s="90"/>
      <c r="D48" s="90"/>
      <c r="E48" s="166">
        <f t="shared" si="0"/>
        <v>0</v>
      </c>
    </row>
    <row r="49" spans="1:7" s="35" customFormat="1" ht="14.25" customHeight="1" x14ac:dyDescent="0.25">
      <c r="A49" s="87" t="s">
        <v>164</v>
      </c>
      <c r="B49" s="96"/>
      <c r="C49" s="90"/>
      <c r="D49" s="90"/>
      <c r="E49" s="166">
        <f t="shared" si="0"/>
        <v>0</v>
      </c>
    </row>
    <row r="50" spans="1:7" s="35" customFormat="1" ht="14.25" customHeight="1" x14ac:dyDescent="0.25">
      <c r="A50" s="87" t="s">
        <v>163</v>
      </c>
      <c r="B50" s="96"/>
      <c r="C50" s="90"/>
      <c r="D50" s="90"/>
      <c r="E50" s="166">
        <f t="shared" si="0"/>
        <v>0</v>
      </c>
    </row>
    <row r="51" spans="1:7" s="35" customFormat="1" ht="23.25" customHeight="1" x14ac:dyDescent="0.25">
      <c r="A51" s="87" t="s">
        <v>141</v>
      </c>
      <c r="B51" s="96"/>
      <c r="C51" s="90"/>
      <c r="D51" s="90"/>
      <c r="E51" s="166">
        <f t="shared" si="0"/>
        <v>0</v>
      </c>
    </row>
    <row r="52" spans="1:7" s="35" customFormat="1" ht="15" customHeight="1" x14ac:dyDescent="0.25">
      <c r="A52" s="87" t="s">
        <v>155</v>
      </c>
      <c r="B52" s="96"/>
      <c r="C52" s="90"/>
      <c r="D52" s="90"/>
      <c r="E52" s="166">
        <f t="shared" si="0"/>
        <v>0</v>
      </c>
    </row>
    <row r="53" spans="1:7" s="35" customFormat="1" ht="15" customHeight="1" x14ac:dyDescent="0.25">
      <c r="A53" s="87"/>
      <c r="B53" s="96"/>
      <c r="C53" s="90"/>
      <c r="D53" s="90"/>
      <c r="E53" s="90"/>
    </row>
    <row r="54" spans="1:7" s="35" customFormat="1" ht="24.75" customHeight="1" x14ac:dyDescent="0.25">
      <c r="A54" s="82" t="s">
        <v>6</v>
      </c>
      <c r="B54" s="345"/>
      <c r="C54" s="345"/>
      <c r="D54" s="345"/>
      <c r="E54" s="346"/>
    </row>
    <row r="55" spans="1:7" s="35" customFormat="1" ht="44.25" customHeight="1" x14ac:dyDescent="0.25">
      <c r="A55" s="93"/>
      <c r="B55" s="6" t="s">
        <v>332</v>
      </c>
      <c r="C55" s="6" t="s">
        <v>389</v>
      </c>
      <c r="D55" s="330"/>
      <c r="E55" s="83" t="s">
        <v>165</v>
      </c>
    </row>
    <row r="56" spans="1:7" s="33" customFormat="1" ht="24.75" customHeight="1" x14ac:dyDescent="0.25">
      <c r="A56" s="84" t="s">
        <v>143</v>
      </c>
      <c r="B56" s="166">
        <f>SUM(B57:B58)</f>
        <v>100</v>
      </c>
      <c r="C56" s="166">
        <f t="shared" ref="C56:D56" si="3">SUM(C57:C58)</f>
        <v>100</v>
      </c>
      <c r="D56" s="166">
        <f t="shared" si="3"/>
        <v>300</v>
      </c>
      <c r="E56" s="166">
        <f>D56-C56</f>
        <v>200</v>
      </c>
      <c r="F56" s="76"/>
    </row>
    <row r="57" spans="1:7" s="35" customFormat="1" ht="38.25" customHeight="1" x14ac:dyDescent="0.25">
      <c r="A57" s="87" t="s">
        <v>144</v>
      </c>
      <c r="B57" s="90">
        <v>100</v>
      </c>
      <c r="C57" s="90">
        <v>100</v>
      </c>
      <c r="D57" s="90">
        <v>300</v>
      </c>
      <c r="E57" s="166">
        <f t="shared" ref="E57:E77" si="4">D57-C57</f>
        <v>200</v>
      </c>
    </row>
    <row r="58" spans="1:7" s="35" customFormat="1" ht="24.75" customHeight="1" x14ac:dyDescent="0.25">
      <c r="A58" s="87" t="s">
        <v>142</v>
      </c>
      <c r="B58" s="96"/>
      <c r="C58" s="166"/>
      <c r="D58" s="166"/>
      <c r="E58" s="166">
        <f t="shared" si="4"/>
        <v>0</v>
      </c>
    </row>
    <row r="59" spans="1:7" s="35" customFormat="1" ht="24.75" customHeight="1" x14ac:dyDescent="0.25">
      <c r="A59" s="84" t="s">
        <v>145</v>
      </c>
      <c r="B59" s="166">
        <f>SUM(B60:B61)</f>
        <v>0</v>
      </c>
      <c r="C59" s="166">
        <f t="shared" ref="C59:D59" si="5">SUM(C60:C61)</f>
        <v>600</v>
      </c>
      <c r="D59" s="166">
        <f t="shared" si="5"/>
        <v>1236</v>
      </c>
      <c r="E59" s="166">
        <f t="shared" si="4"/>
        <v>636</v>
      </c>
      <c r="F59" s="79"/>
    </row>
    <row r="60" spans="1:7" s="35" customFormat="1" ht="38.25" customHeight="1" x14ac:dyDescent="0.25">
      <c r="A60" s="87" t="s">
        <v>146</v>
      </c>
      <c r="B60" s="96"/>
      <c r="C60" s="90"/>
      <c r="D60" s="90"/>
      <c r="E60" s="166">
        <f t="shared" si="4"/>
        <v>0</v>
      </c>
    </row>
    <row r="61" spans="1:7" s="35" customFormat="1" ht="27.75" customHeight="1" x14ac:dyDescent="0.25">
      <c r="A61" s="87" t="s">
        <v>147</v>
      </c>
      <c r="B61" s="96"/>
      <c r="C61" s="90">
        <v>600</v>
      </c>
      <c r="D61" s="90">
        <v>1236</v>
      </c>
      <c r="E61" s="166">
        <f t="shared" si="4"/>
        <v>636</v>
      </c>
    </row>
    <row r="62" spans="1:7" s="33" customFormat="1" ht="24.75" customHeight="1" x14ac:dyDescent="0.25">
      <c r="A62" s="84" t="s">
        <v>7</v>
      </c>
      <c r="B62" s="166">
        <f>SUM(B5,B18,B24,B36,B45,B56,B59,)</f>
        <v>71494</v>
      </c>
      <c r="C62" s="166">
        <f t="shared" ref="C62:D62" si="6">SUM(C5,C18,C24,C36,C45,C56,C59,)</f>
        <v>91104</v>
      </c>
      <c r="D62" s="166">
        <f t="shared" si="6"/>
        <v>92602</v>
      </c>
      <c r="E62" s="166">
        <f t="shared" si="4"/>
        <v>1498</v>
      </c>
      <c r="F62" s="76"/>
      <c r="G62" s="76"/>
    </row>
    <row r="63" spans="1:7" s="33" customFormat="1" ht="24" customHeight="1" x14ac:dyDescent="0.25">
      <c r="A63" s="84" t="s">
        <v>149</v>
      </c>
      <c r="B63" s="166">
        <f>B64+B68</f>
        <v>31660</v>
      </c>
      <c r="C63" s="166">
        <f t="shared" ref="C63:D63" si="7">C64+C68</f>
        <v>31974</v>
      </c>
      <c r="D63" s="166">
        <f t="shared" si="7"/>
        <v>32763</v>
      </c>
      <c r="E63" s="166">
        <f t="shared" si="4"/>
        <v>789</v>
      </c>
    </row>
    <row r="64" spans="1:7" s="33" customFormat="1" ht="39" customHeight="1" x14ac:dyDescent="0.25">
      <c r="A64" s="84" t="s">
        <v>148</v>
      </c>
      <c r="B64" s="168">
        <f>SUM(B65:B67)</f>
        <v>31660</v>
      </c>
      <c r="C64" s="168">
        <f t="shared" ref="C64:D64" si="8">SUM(C65:C67)</f>
        <v>31974</v>
      </c>
      <c r="D64" s="168">
        <f t="shared" si="8"/>
        <v>32763</v>
      </c>
      <c r="E64" s="166">
        <f t="shared" si="4"/>
        <v>789</v>
      </c>
    </row>
    <row r="65" spans="1:12" s="35" customFormat="1" ht="35.25" customHeight="1" x14ac:dyDescent="0.25">
      <c r="A65" s="87" t="s">
        <v>150</v>
      </c>
      <c r="B65" s="166">
        <v>31660</v>
      </c>
      <c r="C65" s="166">
        <v>31397</v>
      </c>
      <c r="D65" s="166">
        <v>31397</v>
      </c>
      <c r="E65" s="166">
        <f t="shared" si="4"/>
        <v>0</v>
      </c>
      <c r="F65" s="79"/>
      <c r="G65" s="80"/>
      <c r="I65" s="80"/>
    </row>
    <row r="66" spans="1:12" s="35" customFormat="1" ht="39" customHeight="1" x14ac:dyDescent="0.25">
      <c r="A66" s="87" t="s">
        <v>151</v>
      </c>
      <c r="B66" s="96"/>
      <c r="C66" s="90"/>
      <c r="D66" s="90"/>
      <c r="E66" s="166">
        <f t="shared" si="4"/>
        <v>0</v>
      </c>
    </row>
    <row r="67" spans="1:12" s="35" customFormat="1" ht="39" customHeight="1" x14ac:dyDescent="0.25">
      <c r="A67" s="87" t="s">
        <v>178</v>
      </c>
      <c r="B67" s="96"/>
      <c r="C67" s="90">
        <v>577</v>
      </c>
      <c r="D67" s="90">
        <v>1366</v>
      </c>
      <c r="E67" s="166">
        <f t="shared" si="4"/>
        <v>789</v>
      </c>
    </row>
    <row r="68" spans="1:12" s="35" customFormat="1" ht="41.25" customHeight="1" x14ac:dyDescent="0.25">
      <c r="A68" s="84" t="s">
        <v>152</v>
      </c>
      <c r="B68" s="166">
        <f>SUM(B69:B70)</f>
        <v>0</v>
      </c>
      <c r="C68" s="166">
        <f t="shared" ref="C68:D68" si="9">SUM(C69:C70)</f>
        <v>0</v>
      </c>
      <c r="D68" s="166">
        <f t="shared" si="9"/>
        <v>0</v>
      </c>
      <c r="E68" s="166">
        <f t="shared" si="4"/>
        <v>0</v>
      </c>
    </row>
    <row r="69" spans="1:12" s="33" customFormat="1" ht="27" customHeight="1" x14ac:dyDescent="0.25">
      <c r="A69" s="87" t="s">
        <v>153</v>
      </c>
      <c r="B69" s="96"/>
      <c r="C69" s="90"/>
      <c r="D69" s="90"/>
      <c r="E69" s="166">
        <f t="shared" si="4"/>
        <v>0</v>
      </c>
    </row>
    <row r="70" spans="1:12" s="33" customFormat="1" ht="16.5" customHeight="1" x14ac:dyDescent="0.25">
      <c r="A70" s="87" t="s">
        <v>154</v>
      </c>
      <c r="B70" s="96"/>
      <c r="C70" s="90"/>
      <c r="D70" s="90"/>
      <c r="E70" s="166">
        <f t="shared" si="4"/>
        <v>0</v>
      </c>
      <c r="L70" s="72"/>
    </row>
    <row r="71" spans="1:12" s="33" customFormat="1" ht="27" customHeight="1" x14ac:dyDescent="0.25">
      <c r="A71" s="84" t="s">
        <v>20</v>
      </c>
      <c r="B71" s="166">
        <f>B68+B65</f>
        <v>31660</v>
      </c>
      <c r="C71" s="166">
        <f>C63</f>
        <v>31974</v>
      </c>
      <c r="D71" s="166">
        <f>D68+D64</f>
        <v>32763</v>
      </c>
      <c r="E71" s="166">
        <f t="shared" si="4"/>
        <v>789</v>
      </c>
    </row>
    <row r="72" spans="1:12" s="33" customFormat="1" ht="15" customHeight="1" x14ac:dyDescent="0.25">
      <c r="A72" s="84" t="s">
        <v>16</v>
      </c>
      <c r="B72" s="166">
        <f>B62+B71</f>
        <v>103154</v>
      </c>
      <c r="C72" s="166">
        <f t="shared" ref="C72:D72" si="10">C62+C71</f>
        <v>123078</v>
      </c>
      <c r="D72" s="166">
        <f t="shared" si="10"/>
        <v>125365</v>
      </c>
      <c r="E72" s="166">
        <f t="shared" si="4"/>
        <v>2287</v>
      </c>
      <c r="F72" s="76"/>
    </row>
    <row r="73" spans="1:12" ht="13.8" x14ac:dyDescent="0.25">
      <c r="A73" s="94" t="s">
        <v>84</v>
      </c>
      <c r="B73" s="169"/>
      <c r="C73" s="25"/>
      <c r="D73" s="25"/>
      <c r="E73" s="166">
        <f t="shared" si="4"/>
        <v>0</v>
      </c>
    </row>
    <row r="74" spans="1:12" ht="13.8" x14ac:dyDescent="0.25">
      <c r="A74" s="95" t="s">
        <v>85</v>
      </c>
      <c r="B74" s="25">
        <v>1</v>
      </c>
      <c r="C74" s="25">
        <v>1</v>
      </c>
      <c r="D74" s="25">
        <v>1</v>
      </c>
      <c r="E74" s="166">
        <f t="shared" si="4"/>
        <v>0</v>
      </c>
    </row>
    <row r="75" spans="1:12" ht="13.8" x14ac:dyDescent="0.25">
      <c r="A75" s="95" t="s">
        <v>86</v>
      </c>
      <c r="B75" s="25">
        <v>3</v>
      </c>
      <c r="C75" s="25">
        <v>3</v>
      </c>
      <c r="D75" s="25">
        <v>3</v>
      </c>
      <c r="E75" s="166">
        <f t="shared" si="4"/>
        <v>0</v>
      </c>
    </row>
    <row r="76" spans="1:12" ht="13.8" x14ac:dyDescent="0.25">
      <c r="A76" s="95" t="s">
        <v>87</v>
      </c>
      <c r="B76" s="25">
        <v>3</v>
      </c>
      <c r="C76" s="25">
        <v>3</v>
      </c>
      <c r="D76" s="25">
        <v>2</v>
      </c>
      <c r="E76" s="166">
        <f t="shared" si="4"/>
        <v>-1</v>
      </c>
    </row>
    <row r="77" spans="1:12" ht="13.8" x14ac:dyDescent="0.25">
      <c r="A77" s="95" t="s">
        <v>88</v>
      </c>
      <c r="B77" s="25">
        <f>SUM(B74:B76)</f>
        <v>7</v>
      </c>
      <c r="C77" s="25">
        <f t="shared" ref="C77:D77" si="11">SUM(C74:C76)</f>
        <v>7</v>
      </c>
      <c r="D77" s="25">
        <f t="shared" si="11"/>
        <v>6</v>
      </c>
      <c r="E77" s="166">
        <f t="shared" si="4"/>
        <v>-1</v>
      </c>
    </row>
    <row r="78" spans="1:12" x14ac:dyDescent="0.2">
      <c r="E78" s="85"/>
    </row>
  </sheetData>
  <sheetProtection selectLockedCells="1" selectUnlockedCells="1"/>
  <mergeCells count="2">
    <mergeCell ref="B54:E54"/>
    <mergeCell ref="B3:E3"/>
  </mergeCells>
  <phoneticPr fontId="10" type="noConversion"/>
  <printOptions horizontalCentered="1"/>
  <pageMargins left="0.4201388888888889" right="0.4201388888888889" top="0.97013888888888888" bottom="0.24027777777777778" header="0.27986111111111112" footer="0.51180555555555551"/>
  <pageSetup paperSize="9" scale="70" firstPageNumber="0" orientation="portrait" r:id="rId1"/>
  <headerFooter alignWithMargins="0">
    <oddHeader>&amp;C&amp;"Arial,Félkövér"&amp;12BEVÉTELEK ELŐIRÁNYZATA 2015. ÉV
A 3/2016. (III.21.) RENDELETHEZ&amp;R&amp;12 2. sz. melléklet
&amp;P. oldal
ezer forint</oddHeader>
  </headerFooter>
  <rowBreaks count="1" manualBreakCount="1">
    <brk id="53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7"/>
  <sheetViews>
    <sheetView view="pageLayout" topLeftCell="A15" zoomScaleNormal="100" workbookViewId="0">
      <pane ySplit="612" topLeftCell="A45"/>
      <selection activeCell="F15" sqref="F1:F1048576"/>
      <selection pane="bottomLeft" activeCell="H57" sqref="H57"/>
    </sheetView>
  </sheetViews>
  <sheetFormatPr defaultColWidth="9.109375" defaultRowHeight="13.2" x14ac:dyDescent="0.25"/>
  <cols>
    <col min="1" max="1" width="60.33203125" style="1" customWidth="1"/>
    <col min="2" max="2" width="10" style="1" customWidth="1"/>
    <col min="3" max="3" width="11.5546875" style="1" customWidth="1"/>
    <col min="4" max="4" width="11.33203125" style="1" customWidth="1"/>
    <col min="5" max="5" width="13.6640625" style="1" customWidth="1"/>
    <col min="6" max="6" width="15.33203125" style="1" bestFit="1" customWidth="1"/>
    <col min="7" max="7" width="18.44140625" style="323" bestFit="1" customWidth="1"/>
    <col min="8" max="8" width="13.6640625" style="1" bestFit="1" customWidth="1"/>
    <col min="9" max="10" width="10.109375" style="1" bestFit="1" customWidth="1"/>
    <col min="11" max="16384" width="9.109375" style="1"/>
  </cols>
  <sheetData>
    <row r="1" spans="1:10" ht="15" customHeight="1" x14ac:dyDescent="0.25">
      <c r="A1" s="351" t="s">
        <v>6</v>
      </c>
      <c r="B1" s="352" t="s">
        <v>22</v>
      </c>
      <c r="C1" s="351" t="s">
        <v>23</v>
      </c>
      <c r="D1" s="350" t="s">
        <v>24</v>
      </c>
      <c r="E1" s="350" t="s">
        <v>350</v>
      </c>
      <c r="F1" s="353" t="s">
        <v>350</v>
      </c>
      <c r="G1" s="349" t="s">
        <v>390</v>
      </c>
    </row>
    <row r="2" spans="1:10" x14ac:dyDescent="0.25">
      <c r="A2" s="351"/>
      <c r="B2" s="352"/>
      <c r="C2" s="351"/>
      <c r="D2" s="350"/>
      <c r="E2" s="350"/>
      <c r="F2" s="354"/>
      <c r="G2" s="349"/>
    </row>
    <row r="3" spans="1:10" ht="17.100000000000001" customHeight="1" x14ac:dyDescent="0.25">
      <c r="A3" s="104" t="s">
        <v>25</v>
      </c>
      <c r="B3" s="104"/>
      <c r="C3" s="105"/>
      <c r="D3" s="106"/>
      <c r="E3" s="106">
        <f>E4+E5+E10+E11+E13+E12+E14</f>
        <v>15604152</v>
      </c>
      <c r="F3" s="271"/>
      <c r="G3" s="118">
        <f t="shared" ref="G3" si="0">G4+G5+G10+G11+G12+G13+G14</f>
        <v>15604152</v>
      </c>
    </row>
    <row r="4" spans="1:10" ht="17.100000000000001" customHeight="1" x14ac:dyDescent="0.25">
      <c r="A4" s="104" t="s">
        <v>26</v>
      </c>
      <c r="B4" s="104"/>
      <c r="C4" s="107"/>
      <c r="D4" s="106"/>
      <c r="E4" s="106">
        <v>0</v>
      </c>
      <c r="F4" s="272"/>
      <c r="G4" s="321">
        <v>0</v>
      </c>
    </row>
    <row r="5" spans="1:10" ht="17.100000000000001" customHeight="1" x14ac:dyDescent="0.25">
      <c r="A5" s="104" t="s">
        <v>27</v>
      </c>
      <c r="B5" s="104"/>
      <c r="C5" s="105"/>
      <c r="D5" s="106"/>
      <c r="E5" s="106">
        <f>SUM(E6:E9)</f>
        <v>12029939</v>
      </c>
      <c r="F5" s="272"/>
      <c r="G5" s="322">
        <v>12029939</v>
      </c>
    </row>
    <row r="6" spans="1:10" ht="17.100000000000001" customHeight="1" x14ac:dyDescent="0.25">
      <c r="A6" s="108" t="s">
        <v>28</v>
      </c>
      <c r="B6" s="104"/>
      <c r="C6" s="105"/>
      <c r="D6" s="106"/>
      <c r="E6" s="109">
        <v>1600979</v>
      </c>
      <c r="F6" s="273"/>
      <c r="G6" s="322">
        <v>1600979</v>
      </c>
    </row>
    <row r="7" spans="1:10" ht="17.100000000000001" customHeight="1" x14ac:dyDescent="0.25">
      <c r="A7" s="108" t="s">
        <v>29</v>
      </c>
      <c r="B7" s="104"/>
      <c r="C7" s="105"/>
      <c r="D7" s="106"/>
      <c r="E7" s="109">
        <v>9312000</v>
      </c>
      <c r="F7" s="273"/>
      <c r="G7" s="322">
        <v>9312000</v>
      </c>
      <c r="J7" s="3"/>
    </row>
    <row r="8" spans="1:10" ht="17.100000000000001" customHeight="1" x14ac:dyDescent="0.25">
      <c r="A8" s="108" t="s">
        <v>30</v>
      </c>
      <c r="B8" s="104"/>
      <c r="C8" s="105"/>
      <c r="D8" s="106"/>
      <c r="E8" s="109">
        <v>100000</v>
      </c>
      <c r="F8" s="273"/>
      <c r="G8" s="322">
        <v>100000</v>
      </c>
    </row>
    <row r="9" spans="1:10" ht="17.100000000000001" customHeight="1" x14ac:dyDescent="0.25">
      <c r="A9" s="108" t="s">
        <v>31</v>
      </c>
      <c r="B9" s="104"/>
      <c r="C9" s="105"/>
      <c r="D9" s="106"/>
      <c r="E9" s="109">
        <v>1016960</v>
      </c>
      <c r="F9" s="273"/>
      <c r="G9" s="322">
        <v>1016960</v>
      </c>
    </row>
    <row r="10" spans="1:10" ht="17.100000000000001" customHeight="1" x14ac:dyDescent="0.25">
      <c r="A10" s="104" t="s">
        <v>32</v>
      </c>
      <c r="B10" s="104"/>
      <c r="C10" s="105"/>
      <c r="D10" s="106"/>
      <c r="E10" s="106">
        <v>-1145364</v>
      </c>
      <c r="F10" s="272"/>
      <c r="G10" s="322">
        <v>-1145364</v>
      </c>
    </row>
    <row r="11" spans="1:10" ht="17.100000000000001" customHeight="1" x14ac:dyDescent="0.25">
      <c r="A11" s="104" t="s">
        <v>100</v>
      </c>
      <c r="B11" s="108"/>
      <c r="C11" s="108"/>
      <c r="D11" s="109"/>
      <c r="E11" s="106">
        <v>4000000</v>
      </c>
      <c r="F11" s="272"/>
      <c r="G11" s="322">
        <v>4000000</v>
      </c>
    </row>
    <row r="12" spans="1:10" ht="17.100000000000001" customHeight="1" x14ac:dyDescent="0.25">
      <c r="A12" s="108" t="s">
        <v>52</v>
      </c>
      <c r="B12" s="108"/>
      <c r="C12" s="108"/>
      <c r="D12" s="109"/>
      <c r="E12" s="118">
        <v>94350</v>
      </c>
      <c r="F12" s="271"/>
      <c r="G12" s="322">
        <v>94350</v>
      </c>
    </row>
    <row r="13" spans="1:10" s="3" customFormat="1" ht="17.100000000000001" customHeight="1" x14ac:dyDescent="0.25">
      <c r="A13" s="105" t="s">
        <v>51</v>
      </c>
      <c r="B13" s="110"/>
      <c r="C13" s="110"/>
      <c r="D13" s="109"/>
      <c r="E13" s="118">
        <v>606050</v>
      </c>
      <c r="F13" s="271"/>
      <c r="G13" s="322">
        <v>606050</v>
      </c>
    </row>
    <row r="14" spans="1:10" s="3" customFormat="1" ht="17.100000000000001" customHeight="1" x14ac:dyDescent="0.25">
      <c r="A14" s="105" t="s">
        <v>346</v>
      </c>
      <c r="B14" s="110"/>
      <c r="C14" s="110"/>
      <c r="D14" s="110"/>
      <c r="E14" s="105">
        <v>19177</v>
      </c>
      <c r="F14" s="274"/>
      <c r="G14" s="322">
        <v>19177</v>
      </c>
    </row>
    <row r="15" spans="1:10" s="3" customFormat="1" ht="17.100000000000001" customHeight="1" x14ac:dyDescent="0.25">
      <c r="A15" s="105"/>
      <c r="B15" s="110"/>
      <c r="C15" s="110"/>
      <c r="D15" s="110"/>
      <c r="E15" s="105"/>
      <c r="F15" s="274"/>
      <c r="G15" s="322"/>
    </row>
    <row r="16" spans="1:10" ht="17.100000000000001" customHeight="1" x14ac:dyDescent="0.25">
      <c r="A16" s="104" t="s">
        <v>33</v>
      </c>
      <c r="B16" s="104"/>
      <c r="C16" s="110"/>
      <c r="D16" s="109"/>
      <c r="E16" s="310">
        <f>E18+E17+E35</f>
        <v>6181667</v>
      </c>
      <c r="F16" s="271">
        <v>933</v>
      </c>
      <c r="G16" s="322">
        <f>F16+6181667</f>
        <v>6182600</v>
      </c>
    </row>
    <row r="17" spans="1:7" ht="17.100000000000001" customHeight="1" x14ac:dyDescent="0.25">
      <c r="A17" s="104" t="s">
        <v>34</v>
      </c>
      <c r="B17" s="104"/>
      <c r="C17" s="110"/>
      <c r="D17" s="109"/>
      <c r="E17" s="106">
        <v>2240480</v>
      </c>
      <c r="F17" s="272"/>
      <c r="G17" s="322">
        <v>2240480</v>
      </c>
    </row>
    <row r="18" spans="1:7" ht="17.100000000000001" customHeight="1" x14ac:dyDescent="0.25">
      <c r="A18" s="104" t="s">
        <v>35</v>
      </c>
      <c r="B18" s="108"/>
      <c r="C18" s="110"/>
      <c r="D18" s="109"/>
      <c r="E18" s="106">
        <v>2500000</v>
      </c>
      <c r="F18" s="272"/>
      <c r="G18" s="322">
        <v>2500000</v>
      </c>
    </row>
    <row r="19" spans="1:7" ht="17.100000000000001" customHeight="1" x14ac:dyDescent="0.25">
      <c r="A19" s="111" t="s">
        <v>36</v>
      </c>
      <c r="B19" s="108"/>
      <c r="C19" s="112"/>
      <c r="D19" s="109"/>
      <c r="E19" s="109"/>
      <c r="F19" s="275"/>
      <c r="G19" s="118"/>
    </row>
    <row r="20" spans="1:7" ht="17.100000000000001" customHeight="1" x14ac:dyDescent="0.25">
      <c r="A20" s="111" t="s">
        <v>37</v>
      </c>
      <c r="B20" s="108"/>
      <c r="C20" s="113"/>
      <c r="D20" s="109"/>
      <c r="E20" s="109"/>
      <c r="F20" s="275"/>
      <c r="G20" s="118"/>
    </row>
    <row r="21" spans="1:7" ht="17.100000000000001" customHeight="1" x14ac:dyDescent="0.25">
      <c r="A21" s="108" t="s">
        <v>38</v>
      </c>
      <c r="B21" s="108"/>
      <c r="C21" s="112"/>
      <c r="D21" s="109"/>
      <c r="E21" s="109"/>
      <c r="F21" s="275"/>
      <c r="G21" s="118"/>
    </row>
    <row r="22" spans="1:7" ht="17.100000000000001" customHeight="1" x14ac:dyDescent="0.25">
      <c r="A22" s="108" t="s">
        <v>39</v>
      </c>
      <c r="B22" s="108"/>
      <c r="C22" s="113"/>
      <c r="D22" s="109"/>
      <c r="E22" s="109"/>
      <c r="F22" s="275"/>
      <c r="G22" s="118"/>
    </row>
    <row r="23" spans="1:7" ht="17.100000000000001" customHeight="1" x14ac:dyDescent="0.25">
      <c r="A23" s="108" t="s">
        <v>40</v>
      </c>
      <c r="B23" s="108"/>
      <c r="C23" s="110"/>
      <c r="D23" s="109"/>
      <c r="E23" s="109"/>
      <c r="F23" s="275"/>
      <c r="G23" s="118"/>
    </row>
    <row r="24" spans="1:7" ht="17.100000000000001" customHeight="1" x14ac:dyDescent="0.25">
      <c r="A24" s="108" t="s">
        <v>41</v>
      </c>
      <c r="B24" s="108"/>
      <c r="C24" s="110"/>
      <c r="D24" s="109"/>
      <c r="E24" s="109"/>
      <c r="F24" s="275"/>
      <c r="G24" s="118"/>
    </row>
    <row r="25" spans="1:7" ht="17.100000000000001" customHeight="1" x14ac:dyDescent="0.25">
      <c r="A25" s="108" t="s">
        <v>42</v>
      </c>
      <c r="B25" s="108"/>
      <c r="C25" s="110">
        <v>12</v>
      </c>
      <c r="D25" s="109">
        <v>2500000</v>
      </c>
      <c r="E25" s="109">
        <v>2500000</v>
      </c>
      <c r="F25" s="273"/>
      <c r="G25" s="322">
        <v>2500000</v>
      </c>
    </row>
    <row r="26" spans="1:7" ht="17.100000000000001" customHeight="1" x14ac:dyDescent="0.25">
      <c r="A26" s="114" t="s">
        <v>43</v>
      </c>
      <c r="B26" s="108"/>
      <c r="C26" s="110"/>
      <c r="D26" s="115"/>
      <c r="E26" s="109"/>
      <c r="F26" s="275"/>
      <c r="G26" s="118"/>
    </row>
    <row r="27" spans="1:7" ht="17.100000000000001" customHeight="1" x14ac:dyDescent="0.25">
      <c r="A27" s="111" t="s">
        <v>44</v>
      </c>
      <c r="B27" s="111"/>
      <c r="C27" s="116"/>
      <c r="D27" s="117"/>
      <c r="E27" s="117"/>
      <c r="F27" s="275"/>
      <c r="G27" s="118"/>
    </row>
    <row r="28" spans="1:7" ht="17.100000000000001" customHeight="1" x14ac:dyDescent="0.25">
      <c r="A28" s="108" t="s">
        <v>45</v>
      </c>
      <c r="B28" s="108"/>
      <c r="C28" s="110"/>
      <c r="D28" s="109"/>
      <c r="E28" s="109"/>
      <c r="F28" s="275"/>
      <c r="G28" s="118"/>
    </row>
    <row r="29" spans="1:7" ht="26.4" x14ac:dyDescent="0.25">
      <c r="A29" s="114" t="s">
        <v>46</v>
      </c>
      <c r="B29" s="108"/>
      <c r="C29" s="110"/>
      <c r="D29" s="109"/>
      <c r="E29" s="109"/>
      <c r="F29" s="275"/>
      <c r="G29" s="118"/>
    </row>
    <row r="30" spans="1:7" ht="17.100000000000001" customHeight="1" x14ac:dyDescent="0.25">
      <c r="A30" s="111" t="s">
        <v>47</v>
      </c>
      <c r="B30" s="104"/>
      <c r="C30" s="110"/>
      <c r="D30" s="109"/>
      <c r="E30" s="117"/>
      <c r="F30" s="275"/>
      <c r="G30" s="118"/>
    </row>
    <row r="31" spans="1:7" ht="17.100000000000001" customHeight="1" x14ac:dyDescent="0.25">
      <c r="A31" s="108" t="s">
        <v>48</v>
      </c>
      <c r="B31" s="108"/>
      <c r="C31" s="110"/>
      <c r="D31" s="109"/>
      <c r="E31" s="109"/>
      <c r="F31" s="275"/>
      <c r="G31" s="118"/>
    </row>
    <row r="32" spans="1:7" ht="17.100000000000001" customHeight="1" x14ac:dyDescent="0.25">
      <c r="A32" s="104" t="s">
        <v>340</v>
      </c>
      <c r="B32" s="108"/>
      <c r="C32" s="110"/>
      <c r="D32" s="109"/>
      <c r="E32" s="109">
        <v>1441187</v>
      </c>
      <c r="F32" s="276"/>
      <c r="G32" s="322">
        <v>1441187</v>
      </c>
    </row>
    <row r="33" spans="1:7" ht="17.100000000000001" customHeight="1" x14ac:dyDescent="0.25">
      <c r="A33" s="104" t="s">
        <v>371</v>
      </c>
      <c r="B33" s="108"/>
      <c r="C33" s="110"/>
      <c r="D33" s="109"/>
      <c r="E33" s="109">
        <v>26289</v>
      </c>
      <c r="F33" s="276">
        <v>933</v>
      </c>
      <c r="G33" s="322">
        <f>F33+26289</f>
        <v>27222</v>
      </c>
    </row>
    <row r="34" spans="1:7" ht="17.100000000000001" customHeight="1" x14ac:dyDescent="0.25">
      <c r="A34" s="104" t="s">
        <v>101</v>
      </c>
      <c r="B34" s="108"/>
      <c r="C34" s="110"/>
      <c r="D34" s="109"/>
      <c r="E34" s="106"/>
      <c r="F34" s="275"/>
      <c r="G34" s="322">
        <v>0</v>
      </c>
    </row>
    <row r="35" spans="1:7" ht="17.100000000000001" customHeight="1" x14ac:dyDescent="0.25">
      <c r="A35" s="104" t="s">
        <v>334</v>
      </c>
      <c r="B35" s="104"/>
      <c r="C35" s="110"/>
      <c r="D35" s="109"/>
      <c r="E35" s="106">
        <f>SUM(E36:E42)</f>
        <v>1441187</v>
      </c>
      <c r="F35" s="275"/>
      <c r="G35" s="118">
        <v>1441187</v>
      </c>
    </row>
    <row r="36" spans="1:7" ht="17.100000000000001" customHeight="1" x14ac:dyDescent="0.25">
      <c r="A36" s="108" t="s">
        <v>335</v>
      </c>
      <c r="B36" s="108"/>
      <c r="C36" s="268"/>
      <c r="D36" s="109"/>
      <c r="E36" s="109">
        <v>913920</v>
      </c>
      <c r="F36" s="275"/>
      <c r="G36" s="118">
        <v>913920</v>
      </c>
    </row>
    <row r="37" spans="1:7" ht="17.100000000000001" customHeight="1" x14ac:dyDescent="0.25">
      <c r="A37" s="108" t="s">
        <v>336</v>
      </c>
      <c r="B37" s="108"/>
      <c r="C37" s="268"/>
      <c r="D37" s="109"/>
      <c r="E37" s="109"/>
      <c r="F37" s="275"/>
      <c r="G37" s="118"/>
    </row>
    <row r="38" spans="1:7" ht="17.100000000000001" customHeight="1" x14ac:dyDescent="0.25">
      <c r="A38" s="108" t="s">
        <v>337</v>
      </c>
      <c r="B38" s="108"/>
      <c r="C38" s="268"/>
      <c r="D38" s="109"/>
      <c r="E38" s="109"/>
      <c r="F38" s="275"/>
      <c r="G38" s="118"/>
    </row>
    <row r="39" spans="1:7" ht="17.100000000000001" customHeight="1" x14ac:dyDescent="0.25">
      <c r="A39" s="108" t="s">
        <v>338</v>
      </c>
      <c r="B39" s="108"/>
      <c r="C39" s="268"/>
      <c r="D39" s="109"/>
      <c r="E39" s="109"/>
      <c r="F39" s="275"/>
      <c r="G39" s="118"/>
    </row>
    <row r="40" spans="1:7" ht="17.100000000000001" customHeight="1" x14ac:dyDescent="0.25">
      <c r="A40" s="108" t="s">
        <v>339</v>
      </c>
      <c r="B40" s="108"/>
      <c r="C40" s="268"/>
      <c r="D40" s="109"/>
      <c r="E40" s="109"/>
      <c r="F40" s="275"/>
      <c r="G40" s="118"/>
    </row>
    <row r="41" spans="1:7" ht="17.100000000000001" customHeight="1" x14ac:dyDescent="0.25">
      <c r="A41" s="108" t="s">
        <v>339</v>
      </c>
      <c r="B41" s="108"/>
      <c r="C41" s="268"/>
      <c r="D41" s="109"/>
      <c r="E41" s="109"/>
      <c r="F41" s="275"/>
      <c r="G41" s="118"/>
    </row>
    <row r="42" spans="1:7" s="267" customFormat="1" ht="17.100000000000001" customHeight="1" x14ac:dyDescent="0.25">
      <c r="A42" s="111" t="s">
        <v>340</v>
      </c>
      <c r="B42" s="111"/>
      <c r="C42" s="269"/>
      <c r="D42" s="117"/>
      <c r="E42" s="117">
        <v>527267</v>
      </c>
      <c r="F42" s="277"/>
      <c r="G42" s="118">
        <v>527267</v>
      </c>
    </row>
    <row r="43" spans="1:7" ht="17.100000000000001" customHeight="1" x14ac:dyDescent="0.25">
      <c r="A43" s="108" t="s">
        <v>341</v>
      </c>
      <c r="B43" s="108"/>
      <c r="C43" s="108"/>
      <c r="D43" s="109"/>
      <c r="E43" s="109"/>
      <c r="F43" s="275"/>
      <c r="G43" s="118"/>
    </row>
    <row r="44" spans="1:7" ht="17.100000000000001" customHeight="1" x14ac:dyDescent="0.25">
      <c r="A44" s="108" t="s">
        <v>342</v>
      </c>
      <c r="B44" s="108"/>
      <c r="C44" s="108"/>
      <c r="D44" s="109"/>
      <c r="E44" s="121"/>
      <c r="F44" s="275"/>
      <c r="G44" s="118"/>
    </row>
    <row r="45" spans="1:7" s="36" customFormat="1" ht="17.100000000000001" customHeight="1" x14ac:dyDescent="0.25">
      <c r="A45" s="105" t="s">
        <v>49</v>
      </c>
      <c r="B45" s="119"/>
      <c r="C45" s="119"/>
      <c r="D45" s="119"/>
      <c r="E45" s="118">
        <f>E46</f>
        <v>1200000</v>
      </c>
      <c r="F45" s="271"/>
      <c r="G45" s="118">
        <v>1200000</v>
      </c>
    </row>
    <row r="46" spans="1:7" s="3" customFormat="1" ht="17.100000000000001" customHeight="1" x14ac:dyDescent="0.25">
      <c r="A46" s="110" t="s">
        <v>50</v>
      </c>
      <c r="B46" s="110"/>
      <c r="C46" s="110"/>
      <c r="D46" s="109"/>
      <c r="E46" s="120">
        <v>1200000</v>
      </c>
      <c r="F46" s="278"/>
      <c r="G46" s="118">
        <v>1200000</v>
      </c>
    </row>
    <row r="47" spans="1:7" s="2" customFormat="1" ht="17.100000000000001" customHeight="1" x14ac:dyDescent="0.25">
      <c r="A47" s="104"/>
      <c r="B47" s="104"/>
      <c r="C47" s="105"/>
      <c r="D47" s="122"/>
      <c r="E47" s="118"/>
      <c r="F47" s="271"/>
      <c r="G47" s="118"/>
    </row>
    <row r="48" spans="1:7" s="2" customFormat="1" ht="17.100000000000001" customHeight="1" x14ac:dyDescent="0.25">
      <c r="A48" s="104" t="s">
        <v>347</v>
      </c>
      <c r="B48" s="104"/>
      <c r="C48" s="105"/>
      <c r="D48" s="122"/>
      <c r="E48" s="118">
        <f>E49+E50</f>
        <v>614410</v>
      </c>
      <c r="F48" s="271"/>
      <c r="G48" s="118">
        <v>614410</v>
      </c>
    </row>
    <row r="49" spans="1:9" s="2" customFormat="1" ht="17.100000000000001" customHeight="1" x14ac:dyDescent="0.25">
      <c r="A49" s="104" t="s">
        <v>348</v>
      </c>
      <c r="B49" s="104"/>
      <c r="C49" s="105"/>
      <c r="D49" s="270"/>
      <c r="E49" s="105">
        <v>152130</v>
      </c>
      <c r="F49" s="279"/>
      <c r="G49" s="118">
        <v>152130</v>
      </c>
    </row>
    <row r="50" spans="1:9" s="2" customFormat="1" ht="17.100000000000001" customHeight="1" x14ac:dyDescent="0.25">
      <c r="A50" s="104" t="s">
        <v>391</v>
      </c>
      <c r="B50" s="104"/>
      <c r="C50" s="105"/>
      <c r="D50" s="270"/>
      <c r="E50" s="105">
        <v>462280</v>
      </c>
      <c r="F50" s="279"/>
      <c r="G50" s="322">
        <v>462280</v>
      </c>
    </row>
    <row r="51" spans="1:9" s="2" customFormat="1" ht="17.100000000000001" customHeight="1" x14ac:dyDescent="0.25">
      <c r="A51" s="104" t="s">
        <v>349</v>
      </c>
      <c r="B51" s="104"/>
      <c r="C51" s="105"/>
      <c r="D51" s="270"/>
      <c r="E51" s="105">
        <v>130560</v>
      </c>
      <c r="F51" s="279"/>
      <c r="G51" s="118">
        <v>130560</v>
      </c>
    </row>
    <row r="52" spans="1:9" s="2" customFormat="1" x14ac:dyDescent="0.25">
      <c r="A52" s="312" t="s">
        <v>372</v>
      </c>
      <c r="B52" s="104"/>
      <c r="C52" s="105"/>
      <c r="D52" s="270"/>
      <c r="E52" s="105">
        <f>E53+E54</f>
        <v>15866372</v>
      </c>
      <c r="F52" s="105"/>
      <c r="G52" s="105">
        <v>15866372</v>
      </c>
    </row>
    <row r="53" spans="1:9" s="2" customFormat="1" ht="17.100000000000001" customHeight="1" x14ac:dyDescent="0.25">
      <c r="A53" s="104" t="s">
        <v>373</v>
      </c>
      <c r="B53" s="104"/>
      <c r="C53" s="105"/>
      <c r="D53" s="270"/>
      <c r="E53" s="105">
        <v>12835000</v>
      </c>
      <c r="F53" s="279"/>
      <c r="G53" s="118">
        <v>12835000</v>
      </c>
    </row>
    <row r="54" spans="1:9" s="2" customFormat="1" ht="17.100000000000001" customHeight="1" x14ac:dyDescent="0.25">
      <c r="A54" s="104" t="s">
        <v>363</v>
      </c>
      <c r="B54" s="104"/>
      <c r="C54" s="105"/>
      <c r="D54" s="270"/>
      <c r="E54" s="105">
        <v>3031372</v>
      </c>
      <c r="F54" s="279"/>
      <c r="G54" s="118">
        <v>3031372</v>
      </c>
    </row>
    <row r="55" spans="1:9" s="2" customFormat="1" ht="17.100000000000001" customHeight="1" x14ac:dyDescent="0.25">
      <c r="A55" s="104"/>
      <c r="B55" s="104"/>
      <c r="C55" s="105"/>
      <c r="D55" s="270"/>
      <c r="E55" s="105"/>
      <c r="F55" s="279"/>
      <c r="G55" s="118"/>
    </row>
    <row r="56" spans="1:9" ht="17.100000000000001" customHeight="1" x14ac:dyDescent="0.25">
      <c r="A56" s="104" t="s">
        <v>264</v>
      </c>
      <c r="B56" s="121"/>
      <c r="C56" s="121"/>
      <c r="D56" s="121"/>
      <c r="E56" s="118">
        <f>+E51+E49+E45+E47+E35+E18+E16+E3+E52+E33+E50</f>
        <v>43564637</v>
      </c>
      <c r="F56" s="271">
        <f>+F51+F49+F45+F47+F3+F16+F52</f>
        <v>933</v>
      </c>
      <c r="G56" s="118">
        <f>G3+G16+G45+G47+G49+G51+G52+G33+G50</f>
        <v>39625316</v>
      </c>
      <c r="H56" s="331"/>
      <c r="I56" s="3"/>
    </row>
    <row r="60" spans="1:9" x14ac:dyDescent="0.25">
      <c r="D60" s="75"/>
    </row>
    <row r="117" ht="15" customHeight="1" x14ac:dyDescent="0.25"/>
    <row r="118" ht="15.75" customHeight="1" x14ac:dyDescent="0.25"/>
    <row r="136" spans="6:6" ht="19.5" customHeight="1" x14ac:dyDescent="0.25"/>
    <row r="137" spans="6:6" x14ac:dyDescent="0.25">
      <c r="F137" s="3" t="e">
        <f>#REF!+#REF!</f>
        <v>#REF!</v>
      </c>
    </row>
  </sheetData>
  <sheetProtection selectLockedCells="1" selectUnlockedCells="1"/>
  <mergeCells count="7">
    <mergeCell ref="G1:G2"/>
    <mergeCell ref="E1:E2"/>
    <mergeCell ref="A1:A2"/>
    <mergeCell ref="B1:B2"/>
    <mergeCell ref="C1:C2"/>
    <mergeCell ref="D1:D2"/>
    <mergeCell ref="F1:F2"/>
  </mergeCells>
  <phoneticPr fontId="37" type="noConversion"/>
  <pageMargins left="0.78740157480314965" right="0.78740157480314965" top="1.2204724409448819" bottom="1.0629921259842521" header="0.78740157480314965" footer="0.78740157480314965"/>
  <pageSetup paperSize="9" scale="21" orientation="landscape" useFirstPageNumber="1" r:id="rId1"/>
  <headerFooter alignWithMargins="0">
    <oddHeader>&amp;C&amp;"Times New Roman,Normál"&amp;12 2015. évi állami támogatás
A 3/2016. (III.21.) RENDELETHEZ&amp;R2/a. sz. melléklet</oddHeader>
    <oddFooter>&amp;C&amp;"Times New Roman,Normál"&amp;12Oldal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IS38"/>
  <sheetViews>
    <sheetView view="pageLayout" zoomScaleNormal="100" zoomScaleSheetLayoutView="75" workbookViewId="0">
      <selection activeCell="H17" sqref="H17"/>
    </sheetView>
  </sheetViews>
  <sheetFormatPr defaultColWidth="9.109375" defaultRowHeight="13.2" x14ac:dyDescent="0.25"/>
  <cols>
    <col min="1" max="1" width="44.5546875" style="37" customWidth="1"/>
    <col min="2" max="5" width="13.5546875" style="37" customWidth="1"/>
    <col min="6" max="6" width="9.109375" style="37"/>
    <col min="7" max="7" width="13.33203125" style="39" customWidth="1"/>
    <col min="8" max="8" width="12.88671875" style="37" customWidth="1"/>
    <col min="9" max="9" width="13.6640625" style="37" customWidth="1"/>
    <col min="10" max="10" width="13.33203125" style="37" customWidth="1"/>
    <col min="11" max="16384" width="9.109375" style="37"/>
  </cols>
  <sheetData>
    <row r="1" spans="1:14" ht="15.6" x14ac:dyDescent="0.3">
      <c r="J1" s="38"/>
      <c r="N1" s="39"/>
    </row>
    <row r="2" spans="1:14" ht="55.2" x14ac:dyDescent="0.25">
      <c r="A2" s="128" t="s">
        <v>6</v>
      </c>
      <c r="B2" s="6" t="s">
        <v>332</v>
      </c>
      <c r="C2" s="6" t="s">
        <v>389</v>
      </c>
      <c r="D2" s="325" t="s">
        <v>397</v>
      </c>
      <c r="E2" s="97" t="s">
        <v>165</v>
      </c>
      <c r="J2" s="40"/>
      <c r="N2" s="39"/>
    </row>
    <row r="3" spans="1:14" ht="20.100000000000001" customHeight="1" x14ac:dyDescent="0.3">
      <c r="A3" s="129" t="s">
        <v>53</v>
      </c>
      <c r="B3" s="98"/>
      <c r="C3" s="98"/>
      <c r="D3" s="98"/>
      <c r="E3" s="130"/>
      <c r="N3" s="39"/>
    </row>
    <row r="4" spans="1:14" s="41" customFormat="1" ht="20.100000000000001" customHeight="1" x14ac:dyDescent="0.3">
      <c r="A4" s="131" t="s">
        <v>54</v>
      </c>
      <c r="B4" s="127">
        <v>14207</v>
      </c>
      <c r="C4" s="101">
        <f>14595-97</f>
        <v>14498</v>
      </c>
      <c r="D4" s="101">
        <v>14498</v>
      </c>
      <c r="E4" s="102">
        <f>D4-C4</f>
        <v>0</v>
      </c>
      <c r="G4" s="42"/>
      <c r="I4" s="42"/>
      <c r="N4" s="42"/>
    </row>
    <row r="5" spans="1:14" s="40" customFormat="1" ht="20.100000000000001" customHeight="1" x14ac:dyDescent="0.3">
      <c r="A5" s="132" t="s">
        <v>55</v>
      </c>
      <c r="B5" s="99">
        <v>2844</v>
      </c>
      <c r="C5" s="100">
        <v>2844</v>
      </c>
      <c r="D5" s="100">
        <v>2844</v>
      </c>
      <c r="E5" s="102">
        <f t="shared" ref="E5:E33" si="0">D5-C5</f>
        <v>0</v>
      </c>
      <c r="G5" s="43"/>
      <c r="I5" s="42"/>
      <c r="N5" s="43"/>
    </row>
    <row r="6" spans="1:14" s="40" customFormat="1" ht="20.100000000000001" customHeight="1" x14ac:dyDescent="0.3">
      <c r="A6" s="132" t="s">
        <v>156</v>
      </c>
      <c r="B6" s="99">
        <v>375</v>
      </c>
      <c r="C6" s="99">
        <v>375</v>
      </c>
      <c r="D6" s="99">
        <v>375</v>
      </c>
      <c r="E6" s="102">
        <f t="shared" si="0"/>
        <v>0</v>
      </c>
      <c r="G6" s="43"/>
      <c r="I6" s="42"/>
      <c r="N6" s="43"/>
    </row>
    <row r="7" spans="1:14" s="41" customFormat="1" ht="30.75" customHeight="1" x14ac:dyDescent="0.3">
      <c r="A7" s="131" t="s">
        <v>4</v>
      </c>
      <c r="B7" s="127">
        <v>3770</v>
      </c>
      <c r="C7" s="101">
        <v>3906</v>
      </c>
      <c r="D7" s="101">
        <v>3906</v>
      </c>
      <c r="E7" s="102">
        <f t="shared" si="0"/>
        <v>0</v>
      </c>
      <c r="G7" s="42"/>
      <c r="N7" s="42"/>
    </row>
    <row r="8" spans="1:14" s="41" customFormat="1" ht="20.100000000000001" customHeight="1" x14ac:dyDescent="0.3">
      <c r="A8" s="131" t="s">
        <v>56</v>
      </c>
      <c r="B8" s="127">
        <f>SUM(B10:B17)</f>
        <v>24060</v>
      </c>
      <c r="C8" s="127">
        <f>SUM(C10:C17)</f>
        <v>35171</v>
      </c>
      <c r="D8" s="127">
        <f>SUM(D10:D17)</f>
        <v>35171</v>
      </c>
      <c r="E8" s="102">
        <f t="shared" si="0"/>
        <v>0</v>
      </c>
      <c r="F8" s="42"/>
      <c r="I8" s="42"/>
      <c r="N8" s="42"/>
    </row>
    <row r="9" spans="1:14" s="40" customFormat="1" ht="20.100000000000001" customHeight="1" x14ac:dyDescent="0.3">
      <c r="A9" s="133" t="s">
        <v>57</v>
      </c>
      <c r="B9" s="100"/>
      <c r="C9" s="100"/>
      <c r="D9" s="100"/>
      <c r="E9" s="102">
        <f t="shared" si="0"/>
        <v>0</v>
      </c>
      <c r="I9" s="43"/>
      <c r="N9" s="43"/>
    </row>
    <row r="10" spans="1:14" s="40" customFormat="1" ht="20.100000000000001" customHeight="1" x14ac:dyDescent="0.3">
      <c r="A10" s="133" t="s">
        <v>92</v>
      </c>
      <c r="B10" s="100">
        <v>2370</v>
      </c>
      <c r="C10" s="100">
        <v>3000</v>
      </c>
      <c r="D10" s="100">
        <v>3000</v>
      </c>
      <c r="E10" s="102">
        <f t="shared" si="0"/>
        <v>0</v>
      </c>
      <c r="I10" s="43"/>
      <c r="N10" s="43"/>
    </row>
    <row r="11" spans="1:14" s="40" customFormat="1" ht="20.100000000000001" customHeight="1" x14ac:dyDescent="0.3">
      <c r="A11" s="133" t="s">
        <v>98</v>
      </c>
      <c r="B11" s="100">
        <v>1600</v>
      </c>
      <c r="C11" s="100">
        <v>1750</v>
      </c>
      <c r="D11" s="100">
        <v>1750</v>
      </c>
      <c r="E11" s="102">
        <f t="shared" si="0"/>
        <v>0</v>
      </c>
      <c r="I11" s="43"/>
      <c r="N11" s="43"/>
    </row>
    <row r="12" spans="1:14" s="40" customFormat="1" ht="20.100000000000001" customHeight="1" x14ac:dyDescent="0.3">
      <c r="A12" s="133" t="s">
        <v>93</v>
      </c>
      <c r="B12" s="100">
        <v>12750</v>
      </c>
      <c r="C12" s="100">
        <f>22550+73</f>
        <v>22623</v>
      </c>
      <c r="D12" s="100">
        <v>22606</v>
      </c>
      <c r="E12" s="102">
        <f t="shared" si="0"/>
        <v>-17</v>
      </c>
      <c r="I12" s="43"/>
      <c r="N12" s="43"/>
    </row>
    <row r="13" spans="1:14" s="40" customFormat="1" ht="20.100000000000001" customHeight="1" x14ac:dyDescent="0.3">
      <c r="A13" s="134" t="s">
        <v>94</v>
      </c>
      <c r="B13" s="100">
        <v>3865</v>
      </c>
      <c r="C13" s="100">
        <f>6041+27</f>
        <v>6068</v>
      </c>
      <c r="D13" s="100">
        <v>6085</v>
      </c>
      <c r="E13" s="102">
        <f t="shared" si="0"/>
        <v>17</v>
      </c>
      <c r="F13" s="43"/>
      <c r="N13" s="43"/>
    </row>
    <row r="14" spans="1:14" s="40" customFormat="1" ht="20.100000000000001" customHeight="1" x14ac:dyDescent="0.3">
      <c r="A14" s="134" t="s">
        <v>95</v>
      </c>
      <c r="B14" s="100">
        <v>500</v>
      </c>
      <c r="C14" s="100">
        <v>550</v>
      </c>
      <c r="D14" s="100">
        <v>550</v>
      </c>
      <c r="E14" s="102">
        <f t="shared" si="0"/>
        <v>0</v>
      </c>
      <c r="F14" s="43"/>
      <c r="N14" s="43"/>
    </row>
    <row r="15" spans="1:14" s="40" customFormat="1" ht="20.100000000000001" customHeight="1" x14ac:dyDescent="0.3">
      <c r="A15" s="134" t="s">
        <v>96</v>
      </c>
      <c r="B15" s="100">
        <v>475</v>
      </c>
      <c r="C15" s="100">
        <v>200</v>
      </c>
      <c r="D15" s="100">
        <v>200</v>
      </c>
      <c r="E15" s="102">
        <f t="shared" si="0"/>
        <v>0</v>
      </c>
      <c r="F15" s="43"/>
      <c r="N15" s="43"/>
    </row>
    <row r="16" spans="1:14" s="40" customFormat="1" ht="20.100000000000001" customHeight="1" x14ac:dyDescent="0.3">
      <c r="A16" s="134" t="s">
        <v>97</v>
      </c>
      <c r="B16" s="100"/>
      <c r="C16" s="100">
        <v>0</v>
      </c>
      <c r="D16" s="100">
        <v>0</v>
      </c>
      <c r="E16" s="102">
        <f t="shared" si="0"/>
        <v>0</v>
      </c>
      <c r="F16" s="43"/>
      <c r="H16" s="43"/>
      <c r="N16" s="43"/>
    </row>
    <row r="17" spans="1:14" s="40" customFormat="1" ht="20.100000000000001" customHeight="1" x14ac:dyDescent="0.3">
      <c r="A17" s="134" t="s">
        <v>99</v>
      </c>
      <c r="B17" s="100">
        <v>2500</v>
      </c>
      <c r="C17" s="100">
        <f>1000-20</f>
        <v>980</v>
      </c>
      <c r="D17" s="100">
        <v>980</v>
      </c>
      <c r="E17" s="102">
        <f t="shared" si="0"/>
        <v>0</v>
      </c>
      <c r="F17" s="43"/>
      <c r="N17" s="43"/>
    </row>
    <row r="18" spans="1:14" s="40" customFormat="1" ht="20.100000000000001" customHeight="1" x14ac:dyDescent="0.3">
      <c r="A18" s="134"/>
      <c r="B18" s="100"/>
      <c r="C18" s="100"/>
      <c r="D18" s="100"/>
      <c r="E18" s="102">
        <f t="shared" si="0"/>
        <v>0</v>
      </c>
      <c r="F18" s="43"/>
      <c r="N18" s="43"/>
    </row>
    <row r="19" spans="1:14" s="41" customFormat="1" ht="20.100000000000001" customHeight="1" x14ac:dyDescent="0.3">
      <c r="A19" s="135" t="s">
        <v>58</v>
      </c>
      <c r="B19" s="101">
        <f>SUM(B21:B28)</f>
        <v>1600</v>
      </c>
      <c r="C19" s="101">
        <f>SUM(C20:C28)</f>
        <v>2065</v>
      </c>
      <c r="D19" s="101">
        <v>2065</v>
      </c>
      <c r="E19" s="102">
        <f t="shared" si="0"/>
        <v>0</v>
      </c>
      <c r="F19" s="42"/>
      <c r="N19" s="42"/>
    </row>
    <row r="20" spans="1:14" ht="15.6" x14ac:dyDescent="0.3">
      <c r="A20" s="132" t="s">
        <v>89</v>
      </c>
      <c r="B20" s="99">
        <v>0</v>
      </c>
      <c r="C20" s="99"/>
      <c r="D20" s="99"/>
      <c r="E20" s="102">
        <f t="shared" si="0"/>
        <v>0</v>
      </c>
      <c r="K20" s="39"/>
      <c r="N20" s="39"/>
    </row>
    <row r="21" spans="1:14" ht="15.6" x14ac:dyDescent="0.3">
      <c r="A21" s="132" t="s">
        <v>59</v>
      </c>
      <c r="B21" s="99">
        <v>1120</v>
      </c>
      <c r="C21" s="99">
        <v>1090</v>
      </c>
      <c r="D21" s="99">
        <v>1090</v>
      </c>
      <c r="E21" s="102">
        <f t="shared" si="0"/>
        <v>0</v>
      </c>
      <c r="N21" s="39"/>
    </row>
    <row r="22" spans="1:14" ht="15.6" x14ac:dyDescent="0.3">
      <c r="A22" s="132" t="s">
        <v>60</v>
      </c>
      <c r="B22" s="99">
        <v>0</v>
      </c>
      <c r="C22" s="99"/>
      <c r="D22" s="99"/>
      <c r="E22" s="102">
        <f t="shared" si="0"/>
        <v>0</v>
      </c>
      <c r="F22" s="40"/>
      <c r="K22" s="39"/>
      <c r="N22" s="39"/>
    </row>
    <row r="23" spans="1:14" ht="15.6" x14ac:dyDescent="0.3">
      <c r="A23" s="132" t="s">
        <v>61</v>
      </c>
      <c r="B23" s="99"/>
      <c r="C23" s="99"/>
      <c r="D23" s="99"/>
      <c r="E23" s="102">
        <f t="shared" si="0"/>
        <v>0</v>
      </c>
      <c r="F23" s="40"/>
      <c r="K23" s="39"/>
      <c r="N23" s="39"/>
    </row>
    <row r="24" spans="1:14" ht="15.6" x14ac:dyDescent="0.3">
      <c r="A24" s="132" t="s">
        <v>62</v>
      </c>
      <c r="B24" s="99"/>
      <c r="C24" s="99"/>
      <c r="D24" s="99"/>
      <c r="E24" s="102">
        <f t="shared" si="0"/>
        <v>0</v>
      </c>
      <c r="N24" s="39"/>
    </row>
    <row r="25" spans="1:14" ht="15.6" x14ac:dyDescent="0.3">
      <c r="A25" s="132" t="s">
        <v>63</v>
      </c>
      <c r="B25" s="99">
        <v>380</v>
      </c>
      <c r="C25" s="99">
        <v>380</v>
      </c>
      <c r="D25" s="99">
        <v>380</v>
      </c>
      <c r="E25" s="102">
        <f t="shared" si="0"/>
        <v>0</v>
      </c>
      <c r="K25" s="39"/>
      <c r="N25" s="39"/>
    </row>
    <row r="26" spans="1:14" ht="20.100000000000001" customHeight="1" x14ac:dyDescent="0.3">
      <c r="A26" s="132" t="s">
        <v>64</v>
      </c>
      <c r="B26" s="99"/>
      <c r="C26" s="99"/>
      <c r="D26" s="99"/>
      <c r="E26" s="102">
        <f t="shared" si="0"/>
        <v>0</v>
      </c>
      <c r="J26" s="40"/>
      <c r="K26" s="39"/>
      <c r="N26" s="39"/>
    </row>
    <row r="27" spans="1:14" ht="20.100000000000001" customHeight="1" x14ac:dyDescent="0.3">
      <c r="A27" s="132" t="s">
        <v>65</v>
      </c>
      <c r="B27" s="99">
        <v>100</v>
      </c>
      <c r="C27" s="99">
        <v>100</v>
      </c>
      <c r="D27" s="99">
        <v>100</v>
      </c>
      <c r="E27" s="102">
        <f t="shared" si="0"/>
        <v>0</v>
      </c>
      <c r="J27" s="40"/>
      <c r="N27" s="39"/>
    </row>
    <row r="28" spans="1:14" ht="45.75" customHeight="1" x14ac:dyDescent="0.3">
      <c r="A28" s="132" t="s">
        <v>66</v>
      </c>
      <c r="B28" s="99">
        <v>0</v>
      </c>
      <c r="C28" s="99">
        <v>495</v>
      </c>
      <c r="D28" s="99">
        <v>495</v>
      </c>
      <c r="E28" s="102">
        <f t="shared" si="0"/>
        <v>0</v>
      </c>
      <c r="F28" s="44"/>
      <c r="G28" s="45"/>
      <c r="H28" s="44"/>
      <c r="I28" s="44"/>
      <c r="N28" s="39"/>
    </row>
    <row r="29" spans="1:14" ht="33" customHeight="1" x14ac:dyDescent="0.3">
      <c r="A29" s="129" t="s">
        <v>3</v>
      </c>
      <c r="B29" s="101">
        <f>SUM(B30:B32)</f>
        <v>10647</v>
      </c>
      <c r="C29" s="101">
        <f t="shared" ref="C29:D29" si="1">SUM(C30:C32)</f>
        <v>9686</v>
      </c>
      <c r="D29" s="101">
        <f t="shared" si="1"/>
        <v>9536</v>
      </c>
      <c r="E29" s="102">
        <f t="shared" si="0"/>
        <v>-150</v>
      </c>
      <c r="I29" s="40"/>
      <c r="J29" s="39"/>
      <c r="N29" s="39"/>
    </row>
    <row r="30" spans="1:14" ht="30" customHeight="1" x14ac:dyDescent="0.3">
      <c r="A30" s="134" t="s">
        <v>171</v>
      </c>
      <c r="B30" s="99">
        <v>300</v>
      </c>
      <c r="C30" s="99">
        <f>'4.sz.tábla'!C14</f>
        <v>555</v>
      </c>
      <c r="D30" s="99">
        <v>555</v>
      </c>
      <c r="E30" s="102">
        <f t="shared" si="0"/>
        <v>0</v>
      </c>
      <c r="F30" s="145"/>
      <c r="G30" s="146"/>
      <c r="H30" s="145"/>
      <c r="N30" s="39"/>
    </row>
    <row r="31" spans="1:14" ht="28.5" customHeight="1" x14ac:dyDescent="0.3">
      <c r="A31" s="134" t="s">
        <v>172</v>
      </c>
      <c r="B31" s="99">
        <v>10347</v>
      </c>
      <c r="C31" s="99">
        <f>'4.sz.tábla'!C3</f>
        <v>9131</v>
      </c>
      <c r="D31" s="99">
        <v>8981</v>
      </c>
      <c r="E31" s="102">
        <f t="shared" si="0"/>
        <v>-150</v>
      </c>
      <c r="F31" s="145"/>
      <c r="G31" s="146"/>
      <c r="H31" s="145"/>
      <c r="N31" s="39"/>
    </row>
    <row r="32" spans="1:14" ht="32.25" customHeight="1" x14ac:dyDescent="0.3">
      <c r="A32" s="134" t="s">
        <v>67</v>
      </c>
      <c r="B32" s="99"/>
      <c r="C32" s="99"/>
      <c r="D32" s="99"/>
      <c r="E32" s="102">
        <f t="shared" si="0"/>
        <v>0</v>
      </c>
      <c r="N32" s="39"/>
    </row>
    <row r="33" spans="1:253" s="48" customFormat="1" ht="20.100000000000001" customHeight="1" x14ac:dyDescent="0.3">
      <c r="A33" s="135" t="s">
        <v>68</v>
      </c>
      <c r="B33" s="127">
        <f>B29+B19+B8+B7+B4</f>
        <v>54284</v>
      </c>
      <c r="C33" s="127">
        <f t="shared" ref="C33:D33" si="2">C29+C19+C8+C7+C4</f>
        <v>65326</v>
      </c>
      <c r="D33" s="127">
        <f t="shared" si="2"/>
        <v>65176</v>
      </c>
      <c r="E33" s="102">
        <f t="shared" si="0"/>
        <v>-150</v>
      </c>
      <c r="F33" s="46"/>
      <c r="G33" s="47"/>
      <c r="H33" s="46"/>
      <c r="I33" s="46"/>
      <c r="J33" s="46"/>
      <c r="K33" s="46"/>
      <c r="L33" s="46"/>
      <c r="M33" s="46"/>
      <c r="N33" s="47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46"/>
      <c r="ID33" s="46"/>
      <c r="IE33" s="46"/>
      <c r="IF33" s="46"/>
      <c r="IG33" s="46"/>
      <c r="IH33" s="46"/>
      <c r="II33" s="46"/>
      <c r="IJ33" s="46"/>
      <c r="IK33" s="46"/>
      <c r="IL33" s="46"/>
      <c r="IM33" s="46"/>
      <c r="IN33" s="46"/>
      <c r="IO33" s="46"/>
      <c r="IP33" s="46"/>
      <c r="IQ33" s="46"/>
      <c r="IR33" s="46"/>
      <c r="IS33" s="46"/>
    </row>
    <row r="34" spans="1:253" s="50" customFormat="1" ht="15.6" x14ac:dyDescent="0.25">
      <c r="A34" s="49"/>
      <c r="G34" s="51"/>
    </row>
    <row r="35" spans="1:253" ht="15.6" x14ac:dyDescent="0.3">
      <c r="A35" s="52"/>
    </row>
    <row r="38" spans="1:253" x14ac:dyDescent="0.25">
      <c r="A38" s="40"/>
    </row>
  </sheetData>
  <phoneticPr fontId="0" type="noConversion"/>
  <printOptions horizontalCentered="1"/>
  <pageMargins left="0.18" right="0.18" top="1.26" bottom="0.98425196850393704" header="0.66" footer="0.70866141732283472"/>
  <pageSetup paperSize="9" scale="59" orientation="portrait" r:id="rId1"/>
  <headerFooter alignWithMargins="0">
    <oddHeader>&amp;C&amp;"Arial,Félkövér"&amp;12 AZ ÖNKORMÁNYZAT KIADÁSAI 2015. ÉV
A 3/2016. (III.21.) RENDELETHEZ&amp;R&amp;12 3. sz. melléklet
&amp;P. oldal
ezer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H36"/>
  <sheetViews>
    <sheetView view="pageLayout" zoomScaleNormal="100" zoomScaleSheetLayoutView="75" workbookViewId="0">
      <selection activeCell="A27" sqref="A27"/>
    </sheetView>
  </sheetViews>
  <sheetFormatPr defaultColWidth="9.109375" defaultRowHeight="13.2" x14ac:dyDescent="0.25"/>
  <cols>
    <col min="1" max="1" width="56.6640625" style="53" customWidth="1"/>
    <col min="2" max="4" width="13.6640625" style="53" customWidth="1"/>
    <col min="5" max="5" width="10.33203125" style="53" customWidth="1"/>
    <col min="6" max="6" width="16.88671875" style="53" bestFit="1" customWidth="1"/>
    <col min="7" max="7" width="15.6640625" style="53" customWidth="1"/>
    <col min="8" max="8" width="11.44140625" style="53" customWidth="1"/>
    <col min="9" max="9" width="11" style="53" customWidth="1"/>
    <col min="10" max="10" width="13.6640625" style="53" customWidth="1"/>
    <col min="11" max="11" width="16.33203125" style="53" customWidth="1"/>
    <col min="12" max="12" width="14.33203125" style="53" customWidth="1"/>
    <col min="13" max="13" width="13" style="53" customWidth="1"/>
    <col min="14" max="14" width="14.109375" style="53" customWidth="1"/>
    <col min="15" max="15" width="13.5546875" style="53" customWidth="1"/>
    <col min="16" max="16384" width="9.109375" style="53"/>
  </cols>
  <sheetData>
    <row r="1" spans="1:8" ht="15.75" customHeight="1" x14ac:dyDescent="0.25"/>
    <row r="2" spans="1:8" s="54" customFormat="1" ht="63.75" customHeight="1" x14ac:dyDescent="0.25">
      <c r="A2" s="125" t="s">
        <v>21</v>
      </c>
      <c r="B2" s="6" t="s">
        <v>332</v>
      </c>
      <c r="C2" s="6" t="s">
        <v>389</v>
      </c>
      <c r="D2" s="325" t="s">
        <v>397</v>
      </c>
      <c r="E2" s="124" t="s">
        <v>165</v>
      </c>
    </row>
    <row r="3" spans="1:8" s="54" customFormat="1" ht="18" customHeight="1" x14ac:dyDescent="0.25">
      <c r="A3" s="136" t="s">
        <v>173</v>
      </c>
      <c r="B3" s="153">
        <v>10347</v>
      </c>
      <c r="C3" s="281">
        <f>SUM(C4:C13)</f>
        <v>9131</v>
      </c>
      <c r="D3" s="281">
        <f>SUM(D4:D13)</f>
        <v>8981</v>
      </c>
      <c r="E3" s="154">
        <f>D3-C3</f>
        <v>-150</v>
      </c>
      <c r="F3" s="280"/>
      <c r="G3" s="142"/>
      <c r="H3" s="142"/>
    </row>
    <row r="4" spans="1:8" s="54" customFormat="1" ht="18.75" customHeight="1" x14ac:dyDescent="0.25">
      <c r="A4" s="137" t="s">
        <v>69</v>
      </c>
      <c r="B4" s="155"/>
      <c r="C4" s="282"/>
      <c r="D4" s="282"/>
      <c r="E4" s="154">
        <f t="shared" ref="E4:E27" si="0">D4-C4</f>
        <v>0</v>
      </c>
      <c r="F4" s="142"/>
      <c r="G4" s="142"/>
      <c r="H4" s="142"/>
    </row>
    <row r="5" spans="1:8" s="54" customFormat="1" ht="16.5" customHeight="1" x14ac:dyDescent="0.25">
      <c r="A5" s="138" t="s">
        <v>91</v>
      </c>
      <c r="B5" s="155"/>
      <c r="C5" s="283"/>
      <c r="D5" s="283"/>
      <c r="E5" s="154">
        <f t="shared" si="0"/>
        <v>0</v>
      </c>
      <c r="F5" s="142"/>
      <c r="G5" s="142"/>
      <c r="H5" s="142"/>
    </row>
    <row r="6" spans="1:8" s="54" customFormat="1" ht="16.5" customHeight="1" x14ac:dyDescent="0.25">
      <c r="A6" s="141" t="s">
        <v>166</v>
      </c>
      <c r="B6" s="155">
        <v>3968</v>
      </c>
      <c r="C6" s="283">
        <v>3968</v>
      </c>
      <c r="D6" s="283">
        <v>3818</v>
      </c>
      <c r="E6" s="154">
        <f t="shared" si="0"/>
        <v>-150</v>
      </c>
      <c r="F6" s="143"/>
      <c r="G6" s="142"/>
      <c r="H6" s="142"/>
    </row>
    <row r="7" spans="1:8" s="54" customFormat="1" ht="16.5" customHeight="1" x14ac:dyDescent="0.25">
      <c r="A7" s="151" t="s">
        <v>167</v>
      </c>
      <c r="B7" s="155">
        <v>4745</v>
      </c>
      <c r="C7" s="284">
        <f>4335+200</f>
        <v>4535</v>
      </c>
      <c r="D7" s="284">
        <v>4535</v>
      </c>
      <c r="E7" s="154">
        <f t="shared" si="0"/>
        <v>0</v>
      </c>
      <c r="F7" s="142"/>
      <c r="G7" s="142"/>
      <c r="H7" s="142"/>
    </row>
    <row r="8" spans="1:8" s="54" customFormat="1" ht="16.5" customHeight="1" x14ac:dyDescent="0.25">
      <c r="A8" s="151" t="s">
        <v>175</v>
      </c>
      <c r="B8" s="155"/>
      <c r="C8" s="284"/>
      <c r="D8" s="284"/>
      <c r="E8" s="154">
        <f t="shared" si="0"/>
        <v>0</v>
      </c>
      <c r="F8" s="142"/>
      <c r="G8" s="142"/>
      <c r="H8" s="142"/>
    </row>
    <row r="9" spans="1:8" s="54" customFormat="1" ht="16.5" customHeight="1" x14ac:dyDescent="0.25">
      <c r="A9" s="151" t="s">
        <v>168</v>
      </c>
      <c r="B9" s="155"/>
      <c r="C9" s="284"/>
      <c r="D9" s="284"/>
      <c r="E9" s="154">
        <f t="shared" si="0"/>
        <v>0</v>
      </c>
      <c r="F9" s="142"/>
      <c r="G9" s="142"/>
      <c r="H9" s="142"/>
    </row>
    <row r="10" spans="1:8" s="54" customFormat="1" ht="15.6" x14ac:dyDescent="0.25">
      <c r="A10" s="138" t="s">
        <v>70</v>
      </c>
      <c r="B10" s="155">
        <v>500</v>
      </c>
      <c r="C10" s="283"/>
      <c r="D10" s="283"/>
      <c r="E10" s="154">
        <f t="shared" si="0"/>
        <v>0</v>
      </c>
      <c r="F10" s="142"/>
      <c r="G10" s="142"/>
      <c r="H10" s="142"/>
    </row>
    <row r="11" spans="1:8" s="54" customFormat="1" ht="15.75" customHeight="1" x14ac:dyDescent="0.25">
      <c r="A11" s="139" t="s">
        <v>71</v>
      </c>
      <c r="B11" s="155">
        <v>560</v>
      </c>
      <c r="C11" s="283"/>
      <c r="D11" s="283"/>
      <c r="E11" s="154">
        <f t="shared" si="0"/>
        <v>0</v>
      </c>
      <c r="F11" s="142"/>
      <c r="G11" s="143"/>
      <c r="H11" s="142"/>
    </row>
    <row r="12" spans="1:8" s="54" customFormat="1" ht="26.4" x14ac:dyDescent="0.25">
      <c r="A12" s="141" t="s">
        <v>176</v>
      </c>
      <c r="B12" s="155">
        <v>438</v>
      </c>
      <c r="C12" s="283">
        <v>501</v>
      </c>
      <c r="D12" s="283">
        <v>501</v>
      </c>
      <c r="E12" s="154">
        <f t="shared" si="0"/>
        <v>0</v>
      </c>
      <c r="F12" s="142"/>
      <c r="G12" s="142"/>
      <c r="H12" s="142"/>
    </row>
    <row r="13" spans="1:8" s="54" customFormat="1" ht="21.75" customHeight="1" x14ac:dyDescent="0.25">
      <c r="A13" s="150" t="s">
        <v>169</v>
      </c>
      <c r="B13" s="155">
        <v>136</v>
      </c>
      <c r="C13" s="283">
        <v>127</v>
      </c>
      <c r="D13" s="283">
        <v>127</v>
      </c>
      <c r="E13" s="154">
        <f t="shared" si="0"/>
        <v>0</v>
      </c>
      <c r="F13" s="142"/>
      <c r="G13" s="142"/>
      <c r="H13" s="142"/>
    </row>
    <row r="14" spans="1:8" s="54" customFormat="1" ht="17.25" customHeight="1" x14ac:dyDescent="0.25">
      <c r="A14" s="136" t="s">
        <v>174</v>
      </c>
      <c r="B14" s="153">
        <v>300</v>
      </c>
      <c r="C14" s="281">
        <f>C15+C25+C19</f>
        <v>555</v>
      </c>
      <c r="D14" s="281">
        <f>D15+D25+D19</f>
        <v>555</v>
      </c>
      <c r="E14" s="154">
        <f t="shared" si="0"/>
        <v>0</v>
      </c>
      <c r="F14" s="142"/>
      <c r="G14" s="142"/>
      <c r="H14" s="142"/>
    </row>
    <row r="15" spans="1:8" ht="16.5" customHeight="1" x14ac:dyDescent="0.25">
      <c r="A15" s="140" t="s">
        <v>72</v>
      </c>
      <c r="B15" s="313">
        <f>SUM(B16:B18)</f>
        <v>300</v>
      </c>
      <c r="C15" s="313">
        <f>SUM(C16:C18)</f>
        <v>200</v>
      </c>
      <c r="D15" s="313">
        <v>200</v>
      </c>
      <c r="E15" s="154">
        <f t="shared" si="0"/>
        <v>0</v>
      </c>
      <c r="F15" s="144"/>
      <c r="G15" s="144"/>
      <c r="H15" s="144"/>
    </row>
    <row r="16" spans="1:8" ht="16.5" customHeight="1" x14ac:dyDescent="0.25">
      <c r="A16" s="152" t="s">
        <v>179</v>
      </c>
      <c r="B16" s="155">
        <v>100</v>
      </c>
      <c r="C16" s="285">
        <v>200</v>
      </c>
      <c r="D16" s="285">
        <v>200</v>
      </c>
      <c r="E16" s="154">
        <f t="shared" si="0"/>
        <v>0</v>
      </c>
      <c r="F16" s="144"/>
      <c r="G16" s="144"/>
      <c r="H16" s="144"/>
    </row>
    <row r="17" spans="1:8" ht="16.5" customHeight="1" x14ac:dyDescent="0.25">
      <c r="A17" s="152" t="s">
        <v>375</v>
      </c>
      <c r="B17" s="155">
        <v>100</v>
      </c>
      <c r="C17" s="285">
        <v>0</v>
      </c>
      <c r="D17" s="285">
        <v>0</v>
      </c>
      <c r="E17" s="154">
        <f t="shared" si="0"/>
        <v>0</v>
      </c>
      <c r="F17" s="144"/>
      <c r="G17" s="144"/>
      <c r="H17" s="144"/>
    </row>
    <row r="18" spans="1:8" ht="16.5" customHeight="1" x14ac:dyDescent="0.25">
      <c r="A18" s="152" t="s">
        <v>374</v>
      </c>
      <c r="B18" s="155">
        <v>100</v>
      </c>
      <c r="C18" s="285">
        <v>0</v>
      </c>
      <c r="D18" s="285">
        <v>0</v>
      </c>
      <c r="E18" s="154">
        <f t="shared" si="0"/>
        <v>0</v>
      </c>
      <c r="F18" s="144"/>
      <c r="G18" s="144"/>
      <c r="H18" s="144"/>
    </row>
    <row r="19" spans="1:8" ht="16.5" customHeight="1" x14ac:dyDescent="0.25">
      <c r="A19" s="140" t="s">
        <v>388</v>
      </c>
      <c r="B19" s="313"/>
      <c r="C19" s="315">
        <v>20</v>
      </c>
      <c r="D19" s="315">
        <v>20</v>
      </c>
      <c r="E19" s="154">
        <f t="shared" si="0"/>
        <v>0</v>
      </c>
      <c r="F19" s="144"/>
      <c r="G19" s="144"/>
      <c r="H19" s="144"/>
    </row>
    <row r="20" spans="1:8" ht="16.5" customHeight="1" x14ac:dyDescent="0.25">
      <c r="A20" s="137" t="s">
        <v>73</v>
      </c>
      <c r="B20" s="155"/>
      <c r="C20" s="285"/>
      <c r="D20" s="285"/>
      <c r="E20" s="154">
        <f t="shared" si="0"/>
        <v>0</v>
      </c>
      <c r="F20" s="144"/>
      <c r="G20" s="144"/>
      <c r="H20" s="144"/>
    </row>
    <row r="21" spans="1:8" ht="16.5" customHeight="1" x14ac:dyDescent="0.25">
      <c r="A21" s="137" t="s">
        <v>74</v>
      </c>
      <c r="B21" s="155"/>
      <c r="C21" s="285"/>
      <c r="D21" s="285"/>
      <c r="E21" s="154">
        <f t="shared" si="0"/>
        <v>0</v>
      </c>
    </row>
    <row r="22" spans="1:8" ht="16.5" customHeight="1" x14ac:dyDescent="0.25">
      <c r="A22" s="141" t="s">
        <v>170</v>
      </c>
      <c r="B22" s="155"/>
      <c r="C22" s="285"/>
      <c r="D22" s="285"/>
      <c r="E22" s="154">
        <f t="shared" si="0"/>
        <v>0</v>
      </c>
    </row>
    <row r="23" spans="1:8" ht="16.5" customHeight="1" x14ac:dyDescent="0.25">
      <c r="A23" s="137" t="s">
        <v>90</v>
      </c>
      <c r="B23" s="155"/>
      <c r="C23" s="285"/>
      <c r="D23" s="285"/>
      <c r="E23" s="154">
        <f t="shared" si="0"/>
        <v>0</v>
      </c>
    </row>
    <row r="24" spans="1:8" ht="16.5" customHeight="1" x14ac:dyDescent="0.25">
      <c r="B24" s="155"/>
      <c r="C24" s="285"/>
      <c r="D24" s="285"/>
      <c r="E24" s="154">
        <f t="shared" si="0"/>
        <v>0</v>
      </c>
    </row>
    <row r="25" spans="1:8" ht="15.75" customHeight="1" x14ac:dyDescent="0.25">
      <c r="A25" s="314" t="s">
        <v>180</v>
      </c>
      <c r="B25" s="313"/>
      <c r="C25" s="315">
        <v>335</v>
      </c>
      <c r="D25" s="315">
        <v>335</v>
      </c>
      <c r="E25" s="154">
        <f t="shared" si="0"/>
        <v>0</v>
      </c>
    </row>
    <row r="26" spans="1:8" ht="15.75" customHeight="1" x14ac:dyDescent="0.25">
      <c r="A26" s="139"/>
      <c r="B26" s="155"/>
      <c r="C26" s="285"/>
      <c r="D26" s="285"/>
      <c r="E26" s="154">
        <f t="shared" si="0"/>
        <v>0</v>
      </c>
    </row>
    <row r="27" spans="1:8" ht="20.25" customHeight="1" x14ac:dyDescent="0.25">
      <c r="A27" s="140" t="s">
        <v>75</v>
      </c>
      <c r="B27" s="156">
        <f>B14+B3</f>
        <v>10647</v>
      </c>
      <c r="C27" s="286">
        <f>C14+C3</f>
        <v>9686</v>
      </c>
      <c r="D27" s="286">
        <f>D14+D3</f>
        <v>9536</v>
      </c>
      <c r="E27" s="154">
        <f t="shared" si="0"/>
        <v>-150</v>
      </c>
    </row>
    <row r="28" spans="1:8" ht="20.25" customHeight="1" x14ac:dyDescent="0.25">
      <c r="A28" s="55"/>
      <c r="B28" s="56"/>
    </row>
    <row r="29" spans="1:8" s="57" customFormat="1" ht="16.5" customHeight="1" x14ac:dyDescent="0.25">
      <c r="A29" s="53"/>
    </row>
    <row r="30" spans="1:8" x14ac:dyDescent="0.25">
      <c r="A30" s="260" t="s">
        <v>319</v>
      </c>
    </row>
    <row r="34" spans="2:2" x14ac:dyDescent="0.25">
      <c r="B34" s="56"/>
    </row>
    <row r="35" spans="2:2" x14ac:dyDescent="0.25">
      <c r="B35" s="56"/>
    </row>
    <row r="36" spans="2:2" x14ac:dyDescent="0.25">
      <c r="B36" s="56"/>
    </row>
  </sheetData>
  <phoneticPr fontId="0" type="noConversion"/>
  <printOptions horizontalCentered="1"/>
  <pageMargins left="0.23622047244094491" right="0.23622047244094491" top="0.70866141732283472" bottom="0.39370078740157483" header="0.23622047244094491" footer="0.19685039370078741"/>
  <pageSetup paperSize="9" scale="51" orientation="portrait" r:id="rId1"/>
  <headerFooter alignWithMargins="0">
    <oddHeader>&amp;C&amp;"Arial,Félkövér"&amp;12TÁMOGATÁSOK 
2015. ÉV
A 3/2016. (III.21.) RENDELETHEZ&amp;R4. sz. melléklet
ezer forint
&amp;P. oldal</oddHeader>
  </headerFooter>
  <rowBreaks count="1" manualBreakCount="1">
    <brk id="28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G1474"/>
  <sheetViews>
    <sheetView view="pageLayout" zoomScaleNormal="75" zoomScaleSheetLayoutView="75" workbookViewId="0">
      <selection activeCell="E3" sqref="E3"/>
    </sheetView>
  </sheetViews>
  <sheetFormatPr defaultColWidth="9.109375" defaultRowHeight="18" customHeight="1" x14ac:dyDescent="0.25"/>
  <cols>
    <col min="1" max="1" width="55.88671875" style="71" customWidth="1"/>
    <col min="2" max="2" width="18.6640625" style="58" customWidth="1"/>
    <col min="3" max="4" width="21.33203125" style="58" customWidth="1"/>
    <col min="5" max="5" width="16.109375" style="58" customWidth="1"/>
    <col min="6" max="6" width="16.88671875" style="58" customWidth="1"/>
    <col min="7" max="7" width="16.44140625" style="59" customWidth="1"/>
    <col min="8" max="8" width="23.88671875" style="60" customWidth="1"/>
    <col min="9" max="16384" width="9.109375" style="60"/>
  </cols>
  <sheetData>
    <row r="1" spans="1:7" ht="44.25" customHeight="1" x14ac:dyDescent="0.25">
      <c r="A1" s="147" t="s">
        <v>21</v>
      </c>
      <c r="B1" s="6" t="s">
        <v>332</v>
      </c>
      <c r="C1" s="6" t="s">
        <v>389</v>
      </c>
      <c r="D1" s="325" t="s">
        <v>397</v>
      </c>
      <c r="E1" s="124" t="s">
        <v>165</v>
      </c>
    </row>
    <row r="2" spans="1:7" ht="18" customHeight="1" x14ac:dyDescent="0.25">
      <c r="A2" s="157" t="s">
        <v>76</v>
      </c>
      <c r="B2" s="158"/>
      <c r="C2" s="158"/>
      <c r="D2" s="158"/>
      <c r="E2" s="159"/>
    </row>
    <row r="3" spans="1:7" s="63" customFormat="1" ht="19.5" customHeight="1" x14ac:dyDescent="0.25">
      <c r="A3" s="160" t="s">
        <v>343</v>
      </c>
      <c r="B3" s="161">
        <v>1300</v>
      </c>
      <c r="C3" s="161">
        <v>504</v>
      </c>
      <c r="D3" s="161">
        <v>504</v>
      </c>
      <c r="E3" s="159">
        <f>D3-C3</f>
        <v>0</v>
      </c>
      <c r="F3" s="61"/>
      <c r="G3" s="62"/>
    </row>
    <row r="4" spans="1:7" s="63" customFormat="1" ht="19.5" customHeight="1" x14ac:dyDescent="0.25">
      <c r="A4" s="160" t="s">
        <v>351</v>
      </c>
      <c r="B4" s="161"/>
      <c r="C4" s="161">
        <v>370</v>
      </c>
      <c r="D4" s="161">
        <v>370</v>
      </c>
      <c r="E4" s="159">
        <f t="shared" ref="E4:E11" si="0">D4-C4</f>
        <v>0</v>
      </c>
      <c r="F4" s="61"/>
      <c r="G4" s="62"/>
    </row>
    <row r="5" spans="1:7" s="63" customFormat="1" ht="19.5" customHeight="1" x14ac:dyDescent="0.25">
      <c r="A5" s="160" t="s">
        <v>352</v>
      </c>
      <c r="B5" s="161"/>
      <c r="C5" s="161">
        <v>190</v>
      </c>
      <c r="D5" s="161">
        <v>190</v>
      </c>
      <c r="E5" s="159">
        <f t="shared" si="0"/>
        <v>0</v>
      </c>
      <c r="F5" s="61"/>
      <c r="G5" s="62"/>
    </row>
    <row r="6" spans="1:7" s="63" customFormat="1" ht="19.5" customHeight="1" x14ac:dyDescent="0.25">
      <c r="A6" s="160" t="s">
        <v>353</v>
      </c>
      <c r="B6" s="161"/>
      <c r="C6" s="161">
        <v>236</v>
      </c>
      <c r="D6" s="161">
        <v>236</v>
      </c>
      <c r="E6" s="159">
        <f t="shared" si="0"/>
        <v>0</v>
      </c>
      <c r="F6" s="61"/>
      <c r="G6" s="62"/>
    </row>
    <row r="7" spans="1:7" s="63" customFormat="1" ht="16.5" customHeight="1" x14ac:dyDescent="0.25">
      <c r="A7" s="160" t="s">
        <v>344</v>
      </c>
      <c r="B7" s="162">
        <v>800</v>
      </c>
      <c r="C7" s="161">
        <v>800</v>
      </c>
      <c r="D7" s="161">
        <v>800</v>
      </c>
      <c r="E7" s="159">
        <f t="shared" si="0"/>
        <v>0</v>
      </c>
      <c r="F7" s="61"/>
      <c r="G7" s="62"/>
    </row>
    <row r="8" spans="1:7" s="63" customFormat="1" ht="16.5" customHeight="1" x14ac:dyDescent="0.25">
      <c r="A8" s="160" t="s">
        <v>345</v>
      </c>
      <c r="B8" s="161">
        <v>1000</v>
      </c>
      <c r="C8" s="161">
        <v>1000</v>
      </c>
      <c r="D8" s="161">
        <v>1000</v>
      </c>
      <c r="E8" s="159">
        <f t="shared" si="0"/>
        <v>0</v>
      </c>
      <c r="F8" s="61"/>
      <c r="G8" s="62"/>
    </row>
    <row r="9" spans="1:7" s="63" customFormat="1" ht="16.5" customHeight="1" x14ac:dyDescent="0.25">
      <c r="A9" s="163" t="s">
        <v>354</v>
      </c>
      <c r="B9" s="161"/>
      <c r="C9" s="161">
        <v>50</v>
      </c>
      <c r="D9" s="161">
        <v>50</v>
      </c>
      <c r="E9" s="159">
        <f t="shared" si="0"/>
        <v>0</v>
      </c>
      <c r="F9" s="61"/>
      <c r="G9" s="62"/>
    </row>
    <row r="10" spans="1:7" s="63" customFormat="1" ht="16.5" customHeight="1" x14ac:dyDescent="0.25">
      <c r="A10" s="163" t="s">
        <v>382</v>
      </c>
      <c r="B10" s="161"/>
      <c r="C10" s="161">
        <v>676</v>
      </c>
      <c r="D10" s="161">
        <v>676</v>
      </c>
      <c r="E10" s="159">
        <f t="shared" si="0"/>
        <v>0</v>
      </c>
      <c r="F10" s="61"/>
      <c r="G10" s="62"/>
    </row>
    <row r="11" spans="1:7" s="63" customFormat="1" ht="18" customHeight="1" x14ac:dyDescent="0.25">
      <c r="A11" s="157" t="s">
        <v>77</v>
      </c>
      <c r="B11" s="158">
        <f>SUM(B2:B10)</f>
        <v>3100</v>
      </c>
      <c r="C11" s="158">
        <f>SUM(C3:C10)</f>
        <v>3826</v>
      </c>
      <c r="D11" s="158">
        <f>SUM(D3:D10)</f>
        <v>3826</v>
      </c>
      <c r="E11" s="159">
        <f t="shared" si="0"/>
        <v>0</v>
      </c>
      <c r="F11" s="61"/>
      <c r="G11" s="62"/>
    </row>
    <row r="12" spans="1:7" s="63" customFormat="1" ht="18" customHeight="1" x14ac:dyDescent="0.25">
      <c r="A12" s="157" t="s">
        <v>78</v>
      </c>
      <c r="B12" s="161"/>
      <c r="C12" s="161"/>
      <c r="D12" s="161"/>
      <c r="E12" s="159"/>
      <c r="F12" s="61"/>
      <c r="G12" s="62"/>
    </row>
    <row r="13" spans="1:7" s="63" customFormat="1" ht="18" customHeight="1" x14ac:dyDescent="0.25">
      <c r="A13" s="164" t="s">
        <v>355</v>
      </c>
      <c r="B13" s="161">
        <v>18336</v>
      </c>
      <c r="C13" s="161">
        <v>18593</v>
      </c>
      <c r="D13" s="161">
        <v>18593</v>
      </c>
      <c r="E13" s="159">
        <f>D13-C13</f>
        <v>0</v>
      </c>
      <c r="F13" s="61"/>
      <c r="G13" s="62"/>
    </row>
    <row r="14" spans="1:7" s="63" customFormat="1" ht="18" customHeight="1" x14ac:dyDescent="0.25">
      <c r="A14" s="164" t="s">
        <v>387</v>
      </c>
      <c r="B14" s="161"/>
      <c r="C14" s="161">
        <v>678</v>
      </c>
      <c r="D14" s="161">
        <v>678</v>
      </c>
      <c r="E14" s="159">
        <f t="shared" ref="E14:E36" si="1">D14-C14</f>
        <v>0</v>
      </c>
      <c r="F14" s="61"/>
      <c r="G14" s="62"/>
    </row>
    <row r="15" spans="1:7" s="63" customFormat="1" ht="26.25" customHeight="1" x14ac:dyDescent="0.25">
      <c r="A15" s="164" t="s">
        <v>381</v>
      </c>
      <c r="B15" s="161">
        <v>6200</v>
      </c>
      <c r="C15" s="161">
        <v>356</v>
      </c>
      <c r="D15" s="161">
        <v>356</v>
      </c>
      <c r="E15" s="159">
        <f t="shared" si="1"/>
        <v>0</v>
      </c>
      <c r="F15" s="61"/>
      <c r="G15" s="62"/>
    </row>
    <row r="16" spans="1:7" s="63" customFormat="1" ht="26.25" customHeight="1" thickBot="1" x14ac:dyDescent="0.3">
      <c r="A16" s="316" t="s">
        <v>377</v>
      </c>
      <c r="B16" s="161"/>
      <c r="C16" s="317">
        <v>3019</v>
      </c>
      <c r="D16" s="317">
        <v>3019</v>
      </c>
      <c r="E16" s="159">
        <f t="shared" si="1"/>
        <v>0</v>
      </c>
      <c r="F16" s="61"/>
      <c r="G16" s="62"/>
    </row>
    <row r="17" spans="1:7" s="63" customFormat="1" ht="26.25" customHeight="1" thickBot="1" x14ac:dyDescent="0.3">
      <c r="A17" s="316" t="s">
        <v>378</v>
      </c>
      <c r="B17" s="161"/>
      <c r="C17" s="317">
        <v>1275</v>
      </c>
      <c r="D17" s="317">
        <v>1275</v>
      </c>
      <c r="E17" s="159">
        <f t="shared" si="1"/>
        <v>0</v>
      </c>
      <c r="F17" s="61"/>
      <c r="G17" s="62"/>
    </row>
    <row r="18" spans="1:7" s="63" customFormat="1" ht="26.25" customHeight="1" thickBot="1" x14ac:dyDescent="0.3">
      <c r="A18" s="316" t="s">
        <v>379</v>
      </c>
      <c r="B18" s="161"/>
      <c r="C18" s="317">
        <v>390</v>
      </c>
      <c r="D18" s="317">
        <v>390</v>
      </c>
      <c r="E18" s="159">
        <f t="shared" si="1"/>
        <v>0</v>
      </c>
      <c r="F18" s="61"/>
      <c r="G18" s="62"/>
    </row>
    <row r="19" spans="1:7" s="63" customFormat="1" ht="26.25" customHeight="1" x14ac:dyDescent="0.25">
      <c r="A19" s="318" t="s">
        <v>380</v>
      </c>
      <c r="B19" s="161"/>
      <c r="C19" s="317">
        <v>484</v>
      </c>
      <c r="D19" s="317">
        <v>484</v>
      </c>
      <c r="E19" s="159">
        <f t="shared" si="1"/>
        <v>0</v>
      </c>
      <c r="F19" s="61"/>
      <c r="G19" s="62"/>
    </row>
    <row r="20" spans="1:7" s="63" customFormat="1" ht="24.75" customHeight="1" x14ac:dyDescent="0.25">
      <c r="A20" s="319" t="s">
        <v>383</v>
      </c>
      <c r="B20" s="161"/>
      <c r="C20" s="317">
        <v>-676</v>
      </c>
      <c r="D20" s="317">
        <v>-676</v>
      </c>
      <c r="E20" s="159">
        <f t="shared" si="1"/>
        <v>0</v>
      </c>
      <c r="F20" s="61"/>
      <c r="G20" s="62"/>
    </row>
    <row r="21" spans="1:7" s="63" customFormat="1" ht="30" customHeight="1" thickBot="1" x14ac:dyDescent="0.3">
      <c r="A21" s="316" t="s">
        <v>385</v>
      </c>
      <c r="B21" s="161"/>
      <c r="C21" s="317">
        <v>175</v>
      </c>
      <c r="D21" s="317">
        <v>175</v>
      </c>
      <c r="E21" s="159">
        <f t="shared" si="1"/>
        <v>0</v>
      </c>
      <c r="F21" s="61"/>
      <c r="G21" s="62"/>
    </row>
    <row r="22" spans="1:7" s="63" customFormat="1" ht="26.25" customHeight="1" x14ac:dyDescent="0.25">
      <c r="A22" s="319" t="s">
        <v>386</v>
      </c>
      <c r="B22" s="161"/>
      <c r="C22" s="317">
        <v>293</v>
      </c>
      <c r="D22" s="317">
        <v>293</v>
      </c>
      <c r="E22" s="159">
        <f t="shared" si="1"/>
        <v>0</v>
      </c>
      <c r="F22" s="61"/>
      <c r="G22" s="62"/>
    </row>
    <row r="23" spans="1:7" s="63" customFormat="1" ht="26.25" customHeight="1" x14ac:dyDescent="0.25">
      <c r="A23" s="164" t="s">
        <v>356</v>
      </c>
      <c r="B23" s="161"/>
      <c r="C23" s="161">
        <v>234</v>
      </c>
      <c r="D23" s="161">
        <v>234</v>
      </c>
      <c r="E23" s="159">
        <f t="shared" si="1"/>
        <v>0</v>
      </c>
      <c r="F23" s="61"/>
      <c r="G23" s="62"/>
    </row>
    <row r="24" spans="1:7" s="63" customFormat="1" ht="26.25" customHeight="1" x14ac:dyDescent="0.25">
      <c r="A24" s="164" t="s">
        <v>357</v>
      </c>
      <c r="B24" s="161"/>
      <c r="C24" s="161">
        <v>50</v>
      </c>
      <c r="D24" s="161">
        <v>50</v>
      </c>
      <c r="E24" s="159">
        <f t="shared" si="1"/>
        <v>0</v>
      </c>
      <c r="F24" s="61"/>
      <c r="G24" s="62"/>
    </row>
    <row r="25" spans="1:7" s="63" customFormat="1" ht="26.25" customHeight="1" x14ac:dyDescent="0.25">
      <c r="A25" s="164" t="s">
        <v>358</v>
      </c>
      <c r="B25" s="161"/>
      <c r="C25" s="161">
        <f>600-246</f>
        <v>354</v>
      </c>
      <c r="D25" s="161">
        <v>354</v>
      </c>
      <c r="E25" s="159">
        <f t="shared" si="1"/>
        <v>0</v>
      </c>
      <c r="F25" s="61"/>
      <c r="G25" s="62"/>
    </row>
    <row r="26" spans="1:7" s="63" customFormat="1" ht="27.6" x14ac:dyDescent="0.25">
      <c r="A26" s="164" t="s">
        <v>384</v>
      </c>
      <c r="B26" s="161"/>
      <c r="C26" s="161">
        <v>246</v>
      </c>
      <c r="D26" s="161">
        <v>246</v>
      </c>
      <c r="E26" s="159">
        <f t="shared" si="1"/>
        <v>0</v>
      </c>
      <c r="F26" s="61"/>
      <c r="G26" s="62"/>
    </row>
    <row r="27" spans="1:7" s="63" customFormat="1" ht="26.25" customHeight="1" x14ac:dyDescent="0.25">
      <c r="A27" s="164" t="s">
        <v>363</v>
      </c>
      <c r="B27" s="161"/>
      <c r="C27" s="161">
        <v>3191</v>
      </c>
      <c r="D27" s="161">
        <v>3191</v>
      </c>
      <c r="E27" s="159">
        <f t="shared" si="1"/>
        <v>0</v>
      </c>
      <c r="F27" s="61"/>
      <c r="G27" s="62"/>
    </row>
    <row r="28" spans="1:7" s="63" customFormat="1" ht="26.25" customHeight="1" x14ac:dyDescent="0.25">
      <c r="A28" s="164" t="s">
        <v>364</v>
      </c>
      <c r="B28" s="161"/>
      <c r="C28" s="161">
        <v>1000</v>
      </c>
      <c r="D28" s="161">
        <v>1000</v>
      </c>
      <c r="E28" s="159">
        <f t="shared" si="1"/>
        <v>0</v>
      </c>
      <c r="F28" s="61"/>
      <c r="G28" s="62"/>
    </row>
    <row r="29" spans="1:7" s="63" customFormat="1" ht="26.25" customHeight="1" x14ac:dyDescent="0.25">
      <c r="A29" s="164" t="s">
        <v>365</v>
      </c>
      <c r="B29" s="161"/>
      <c r="C29" s="161">
        <v>1045</v>
      </c>
      <c r="D29" s="161">
        <v>1045</v>
      </c>
      <c r="E29" s="159">
        <f t="shared" si="1"/>
        <v>0</v>
      </c>
      <c r="F29" s="61"/>
      <c r="G29" s="62"/>
    </row>
    <row r="30" spans="1:7" s="63" customFormat="1" ht="26.25" customHeight="1" x14ac:dyDescent="0.25">
      <c r="A30" s="164" t="s">
        <v>366</v>
      </c>
      <c r="B30" s="161"/>
      <c r="C30" s="161">
        <v>2800</v>
      </c>
      <c r="D30" s="161">
        <v>2800</v>
      </c>
      <c r="E30" s="159">
        <f t="shared" si="1"/>
        <v>0</v>
      </c>
      <c r="F30" s="61"/>
      <c r="G30" s="62"/>
    </row>
    <row r="31" spans="1:7" s="63" customFormat="1" ht="26.25" customHeight="1" x14ac:dyDescent="0.25">
      <c r="A31" s="157" t="s">
        <v>79</v>
      </c>
      <c r="B31" s="165">
        <f>SUM(B13:B15)</f>
        <v>24536</v>
      </c>
      <c r="C31" s="287">
        <v>34153</v>
      </c>
      <c r="D31" s="165">
        <v>34153</v>
      </c>
      <c r="E31" s="159">
        <f t="shared" si="1"/>
        <v>0</v>
      </c>
      <c r="F31" s="61"/>
      <c r="G31" s="62"/>
    </row>
    <row r="32" spans="1:7" s="63" customFormat="1" ht="18" customHeight="1" x14ac:dyDescent="0.25">
      <c r="A32" s="157" t="s">
        <v>80</v>
      </c>
      <c r="B32" s="161"/>
      <c r="C32" s="161"/>
      <c r="D32" s="161"/>
      <c r="E32" s="159">
        <f t="shared" si="1"/>
        <v>0</v>
      </c>
      <c r="F32" s="61"/>
      <c r="G32" s="62"/>
    </row>
    <row r="33" spans="1:7" s="63" customFormat="1" ht="18" customHeight="1" x14ac:dyDescent="0.25">
      <c r="A33" s="157" t="s">
        <v>81</v>
      </c>
      <c r="B33" s="161"/>
      <c r="C33" s="161"/>
      <c r="D33" s="161"/>
      <c r="E33" s="159">
        <f t="shared" si="1"/>
        <v>0</v>
      </c>
      <c r="F33" s="61"/>
      <c r="G33" s="62"/>
    </row>
    <row r="34" spans="1:7" s="63" customFormat="1" ht="18" customHeight="1" x14ac:dyDescent="0.25">
      <c r="A34" s="141" t="s">
        <v>166</v>
      </c>
      <c r="B34" s="161"/>
      <c r="C34" s="161"/>
      <c r="D34" s="161">
        <v>150</v>
      </c>
      <c r="E34" s="159">
        <f t="shared" si="1"/>
        <v>150</v>
      </c>
      <c r="F34" s="61"/>
      <c r="G34" s="62"/>
    </row>
    <row r="35" spans="1:7" s="63" customFormat="1" ht="18" customHeight="1" x14ac:dyDescent="0.25">
      <c r="A35" s="157" t="s">
        <v>82</v>
      </c>
      <c r="B35" s="158">
        <f>SUM(B33)</f>
        <v>0</v>
      </c>
      <c r="C35" s="158">
        <f t="shared" ref="C35" si="2">SUM(C33)</f>
        <v>0</v>
      </c>
      <c r="D35" s="158">
        <f>SUM(D33:D34)</f>
        <v>150</v>
      </c>
      <c r="E35" s="159">
        <f t="shared" si="1"/>
        <v>150</v>
      </c>
      <c r="F35" s="61"/>
      <c r="G35" s="62"/>
    </row>
    <row r="36" spans="1:7" s="63" customFormat="1" ht="18" customHeight="1" x14ac:dyDescent="0.25">
      <c r="A36" s="157" t="s">
        <v>83</v>
      </c>
      <c r="B36" s="158">
        <f>B35+B31+B11</f>
        <v>27636</v>
      </c>
      <c r="C36" s="158">
        <f>C35+C31+C11</f>
        <v>37979</v>
      </c>
      <c r="D36" s="158">
        <f>D35+D31+D11</f>
        <v>38129</v>
      </c>
      <c r="E36" s="159">
        <f t="shared" si="1"/>
        <v>150</v>
      </c>
      <c r="F36" s="61"/>
      <c r="G36" s="62"/>
    </row>
    <row r="37" spans="1:7" s="63" customFormat="1" ht="28.5" customHeight="1" x14ac:dyDescent="0.25">
      <c r="A37" s="67"/>
      <c r="B37" s="68"/>
      <c r="C37" s="68"/>
      <c r="D37" s="68"/>
      <c r="E37" s="61"/>
      <c r="F37" s="61"/>
      <c r="G37" s="62"/>
    </row>
    <row r="38" spans="1:7" s="63" customFormat="1" ht="28.5" customHeight="1" x14ac:dyDescent="0.25">
      <c r="A38" s="67"/>
      <c r="B38" s="68"/>
      <c r="C38" s="68"/>
      <c r="D38" s="68"/>
      <c r="E38" s="61"/>
      <c r="F38" s="61"/>
      <c r="G38" s="62"/>
    </row>
    <row r="39" spans="1:7" s="63" customFormat="1" ht="28.5" customHeight="1" x14ac:dyDescent="0.25">
      <c r="A39" s="69"/>
      <c r="B39" s="70"/>
      <c r="C39" s="70"/>
      <c r="D39" s="70"/>
      <c r="E39" s="61"/>
      <c r="F39" s="61"/>
      <c r="G39" s="62"/>
    </row>
    <row r="40" spans="1:7" s="63" customFormat="1" ht="28.5" customHeight="1" x14ac:dyDescent="0.25">
      <c r="A40" s="69"/>
      <c r="B40" s="70"/>
      <c r="C40" s="70"/>
      <c r="D40" s="70"/>
      <c r="E40" s="61"/>
      <c r="F40" s="61"/>
      <c r="G40" s="62"/>
    </row>
    <row r="41" spans="1:7" s="63" customFormat="1" ht="28.5" customHeight="1" x14ac:dyDescent="0.25">
      <c r="A41" s="69"/>
      <c r="B41" s="70"/>
      <c r="C41" s="70"/>
      <c r="D41" s="70"/>
      <c r="E41" s="61"/>
      <c r="F41" s="61"/>
      <c r="G41" s="62"/>
    </row>
    <row r="42" spans="1:7" s="63" customFormat="1" ht="28.5" customHeight="1" x14ac:dyDescent="0.25">
      <c r="A42" s="69"/>
      <c r="B42" s="70"/>
      <c r="C42" s="70"/>
      <c r="D42" s="70"/>
      <c r="E42" s="61"/>
      <c r="F42" s="61"/>
      <c r="G42" s="62"/>
    </row>
    <row r="43" spans="1:7" s="63" customFormat="1" ht="18" customHeight="1" x14ac:dyDescent="0.25">
      <c r="A43" s="69"/>
      <c r="B43" s="70"/>
      <c r="C43" s="70"/>
      <c r="D43" s="70"/>
      <c r="E43" s="61"/>
      <c r="F43" s="61"/>
      <c r="G43" s="62"/>
    </row>
    <row r="44" spans="1:7" s="63" customFormat="1" ht="28.5" customHeight="1" x14ac:dyDescent="0.25">
      <c r="A44" s="69"/>
      <c r="B44" s="70"/>
      <c r="C44" s="70"/>
      <c r="D44" s="70"/>
      <c r="E44" s="61"/>
      <c r="F44" s="61"/>
      <c r="G44" s="62"/>
    </row>
    <row r="45" spans="1:7" s="63" customFormat="1" ht="18" customHeight="1" x14ac:dyDescent="0.25">
      <c r="A45" s="69"/>
      <c r="B45" s="70"/>
      <c r="C45" s="70"/>
      <c r="D45" s="70"/>
      <c r="E45" s="61"/>
      <c r="F45" s="61"/>
      <c r="G45" s="62"/>
    </row>
    <row r="46" spans="1:7" s="66" customFormat="1" ht="18" customHeight="1" x14ac:dyDescent="0.25">
      <c r="A46" s="69"/>
      <c r="B46" s="70"/>
      <c r="C46" s="70"/>
      <c r="D46" s="70"/>
      <c r="E46" s="64"/>
      <c r="F46" s="64"/>
      <c r="G46" s="65"/>
    </row>
    <row r="47" spans="1:7" s="66" customFormat="1" ht="18" customHeight="1" x14ac:dyDescent="0.25">
      <c r="A47" s="69"/>
      <c r="B47" s="70"/>
      <c r="C47" s="70"/>
      <c r="D47" s="70"/>
      <c r="E47" s="64"/>
      <c r="F47" s="64"/>
      <c r="G47" s="65"/>
    </row>
    <row r="48" spans="1:7" s="66" customFormat="1" ht="18" customHeight="1" x14ac:dyDescent="0.25">
      <c r="A48" s="69"/>
      <c r="B48" s="70"/>
      <c r="C48" s="70"/>
      <c r="D48" s="70"/>
      <c r="E48" s="64"/>
      <c r="F48" s="64"/>
      <c r="G48" s="65"/>
    </row>
    <row r="49" spans="1:7" s="66" customFormat="1" ht="18" customHeight="1" x14ac:dyDescent="0.25">
      <c r="A49" s="69"/>
      <c r="B49" s="70"/>
      <c r="C49" s="70"/>
      <c r="D49" s="70"/>
      <c r="E49" s="64"/>
      <c r="F49" s="64"/>
      <c r="G49" s="65"/>
    </row>
    <row r="50" spans="1:7" s="66" customFormat="1" ht="18" customHeight="1" x14ac:dyDescent="0.25">
      <c r="A50" s="69"/>
      <c r="B50" s="70"/>
      <c r="C50" s="70"/>
      <c r="D50" s="70"/>
      <c r="E50" s="64"/>
      <c r="F50" s="64"/>
      <c r="G50" s="65"/>
    </row>
    <row r="51" spans="1:7" s="66" customFormat="1" ht="18" customHeight="1" x14ac:dyDescent="0.25">
      <c r="A51" s="69"/>
      <c r="B51" s="70"/>
      <c r="C51" s="70"/>
      <c r="D51" s="70"/>
      <c r="E51" s="64"/>
      <c r="F51" s="64"/>
      <c r="G51" s="65"/>
    </row>
    <row r="52" spans="1:7" ht="18" customHeight="1" x14ac:dyDescent="0.25">
      <c r="A52" s="69"/>
      <c r="B52" s="70"/>
      <c r="C52" s="70"/>
      <c r="D52" s="70"/>
    </row>
    <row r="53" spans="1:7" ht="18" customHeight="1" x14ac:dyDescent="0.25">
      <c r="A53" s="69"/>
      <c r="B53" s="70"/>
      <c r="C53" s="70"/>
      <c r="D53" s="70"/>
    </row>
    <row r="54" spans="1:7" ht="18" customHeight="1" x14ac:dyDescent="0.25">
      <c r="A54" s="69"/>
      <c r="B54" s="70"/>
      <c r="C54" s="70"/>
      <c r="D54" s="70"/>
    </row>
    <row r="55" spans="1:7" ht="18" customHeight="1" x14ac:dyDescent="0.25">
      <c r="A55" s="69"/>
      <c r="B55" s="70"/>
      <c r="C55" s="70"/>
      <c r="D55" s="70"/>
    </row>
    <row r="56" spans="1:7" ht="18" customHeight="1" x14ac:dyDescent="0.25">
      <c r="A56" s="69"/>
      <c r="B56" s="70"/>
      <c r="C56" s="70"/>
      <c r="D56" s="70"/>
    </row>
    <row r="57" spans="1:7" ht="18" customHeight="1" x14ac:dyDescent="0.25">
      <c r="A57" s="69"/>
      <c r="B57" s="70"/>
      <c r="C57" s="70"/>
      <c r="D57" s="70"/>
    </row>
    <row r="58" spans="1:7" ht="18" customHeight="1" x14ac:dyDescent="0.25">
      <c r="A58" s="69"/>
      <c r="B58" s="70"/>
      <c r="C58" s="70"/>
      <c r="D58" s="70"/>
    </row>
    <row r="59" spans="1:7" ht="18" customHeight="1" x14ac:dyDescent="0.25">
      <c r="A59" s="69"/>
      <c r="B59" s="70"/>
      <c r="C59" s="70"/>
      <c r="D59" s="70"/>
    </row>
    <row r="60" spans="1:7" ht="18" customHeight="1" x14ac:dyDescent="0.25">
      <c r="A60" s="69"/>
      <c r="B60" s="70"/>
      <c r="C60" s="70"/>
      <c r="D60" s="70"/>
    </row>
    <row r="61" spans="1:7" ht="18" customHeight="1" x14ac:dyDescent="0.25">
      <c r="A61" s="69"/>
      <c r="B61" s="70"/>
      <c r="C61" s="70"/>
      <c r="D61" s="70"/>
    </row>
    <row r="62" spans="1:7" ht="18" customHeight="1" x14ac:dyDescent="0.25">
      <c r="A62" s="69"/>
      <c r="B62" s="70"/>
      <c r="C62" s="70"/>
      <c r="D62" s="70"/>
    </row>
    <row r="63" spans="1:7" ht="18" customHeight="1" x14ac:dyDescent="0.25">
      <c r="A63" s="69"/>
      <c r="B63" s="70"/>
      <c r="C63" s="70"/>
      <c r="D63" s="70"/>
    </row>
    <row r="64" spans="1:7" ht="18" customHeight="1" x14ac:dyDescent="0.25">
      <c r="A64" s="69"/>
      <c r="B64" s="70"/>
      <c r="C64" s="70"/>
      <c r="D64" s="70"/>
    </row>
    <row r="65" spans="1:4" ht="18" customHeight="1" x14ac:dyDescent="0.25">
      <c r="A65" s="69"/>
      <c r="B65" s="70"/>
      <c r="C65" s="70"/>
      <c r="D65" s="70"/>
    </row>
    <row r="66" spans="1:4" ht="18" customHeight="1" x14ac:dyDescent="0.25">
      <c r="A66" s="69"/>
      <c r="B66" s="70"/>
      <c r="C66" s="70"/>
      <c r="D66" s="70"/>
    </row>
    <row r="67" spans="1:4" ht="18" customHeight="1" x14ac:dyDescent="0.25">
      <c r="A67" s="69"/>
      <c r="B67" s="70"/>
      <c r="C67" s="70"/>
      <c r="D67" s="70"/>
    </row>
    <row r="68" spans="1:4" ht="18" customHeight="1" x14ac:dyDescent="0.25">
      <c r="A68" s="69"/>
      <c r="B68" s="70"/>
      <c r="C68" s="70"/>
      <c r="D68" s="70"/>
    </row>
    <row r="69" spans="1:4" ht="18" customHeight="1" x14ac:dyDescent="0.25">
      <c r="A69" s="69"/>
      <c r="B69" s="70"/>
      <c r="C69" s="70"/>
      <c r="D69" s="70"/>
    </row>
    <row r="70" spans="1:4" ht="18" customHeight="1" x14ac:dyDescent="0.25">
      <c r="A70" s="69"/>
      <c r="B70" s="70"/>
      <c r="C70" s="70"/>
      <c r="D70" s="70"/>
    </row>
    <row r="71" spans="1:4" ht="18" customHeight="1" x14ac:dyDescent="0.25">
      <c r="A71" s="69"/>
      <c r="B71" s="70"/>
      <c r="C71" s="70"/>
      <c r="D71" s="70"/>
    </row>
    <row r="72" spans="1:4" ht="18" customHeight="1" x14ac:dyDescent="0.25">
      <c r="A72" s="69"/>
      <c r="B72" s="70"/>
      <c r="C72" s="70"/>
      <c r="D72" s="70"/>
    </row>
    <row r="73" spans="1:4" ht="18" customHeight="1" x14ac:dyDescent="0.25">
      <c r="A73" s="69"/>
      <c r="B73" s="70"/>
      <c r="C73" s="70"/>
      <c r="D73" s="70"/>
    </row>
    <row r="74" spans="1:4" ht="18" customHeight="1" x14ac:dyDescent="0.25">
      <c r="A74" s="69"/>
      <c r="B74" s="70"/>
      <c r="C74" s="70"/>
      <c r="D74" s="70"/>
    </row>
    <row r="75" spans="1:4" ht="18" customHeight="1" x14ac:dyDescent="0.25">
      <c r="A75" s="69"/>
      <c r="B75" s="70"/>
      <c r="C75" s="70"/>
      <c r="D75" s="70"/>
    </row>
    <row r="76" spans="1:4" ht="18" customHeight="1" x14ac:dyDescent="0.25">
      <c r="A76" s="69"/>
      <c r="B76" s="70"/>
      <c r="C76" s="70"/>
      <c r="D76" s="70"/>
    </row>
    <row r="77" spans="1:4" ht="18" customHeight="1" x14ac:dyDescent="0.25">
      <c r="A77" s="69"/>
      <c r="B77" s="70"/>
      <c r="C77" s="70"/>
      <c r="D77" s="70"/>
    </row>
    <row r="78" spans="1:4" ht="18" customHeight="1" x14ac:dyDescent="0.25">
      <c r="A78" s="69"/>
      <c r="B78" s="70"/>
      <c r="C78" s="70"/>
      <c r="D78" s="70"/>
    </row>
    <row r="79" spans="1:4" ht="18" customHeight="1" x14ac:dyDescent="0.25">
      <c r="A79" s="69"/>
      <c r="B79" s="70"/>
      <c r="C79" s="70"/>
      <c r="D79" s="70"/>
    </row>
    <row r="80" spans="1:4" ht="18" customHeight="1" x14ac:dyDescent="0.25">
      <c r="A80" s="69"/>
      <c r="B80" s="70"/>
      <c r="C80" s="70"/>
      <c r="D80" s="70"/>
    </row>
    <row r="81" spans="1:4" ht="18" customHeight="1" x14ac:dyDescent="0.25">
      <c r="A81" s="69"/>
      <c r="B81" s="70"/>
      <c r="C81" s="70"/>
      <c r="D81" s="70"/>
    </row>
    <row r="82" spans="1:4" ht="18" customHeight="1" x14ac:dyDescent="0.25">
      <c r="A82" s="69"/>
      <c r="B82" s="70"/>
      <c r="C82" s="70"/>
      <c r="D82" s="70"/>
    </row>
    <row r="83" spans="1:4" ht="18" customHeight="1" x14ac:dyDescent="0.25">
      <c r="A83" s="69"/>
      <c r="B83" s="70"/>
      <c r="C83" s="70"/>
      <c r="D83" s="70"/>
    </row>
    <row r="84" spans="1:4" ht="18" customHeight="1" x14ac:dyDescent="0.25">
      <c r="A84" s="69"/>
      <c r="B84" s="70"/>
      <c r="C84" s="70"/>
      <c r="D84" s="70"/>
    </row>
    <row r="85" spans="1:4" ht="18" customHeight="1" x14ac:dyDescent="0.25">
      <c r="A85" s="69"/>
      <c r="B85" s="70"/>
      <c r="C85" s="70"/>
      <c r="D85" s="70"/>
    </row>
    <row r="86" spans="1:4" ht="18" customHeight="1" x14ac:dyDescent="0.25">
      <c r="A86" s="69"/>
      <c r="B86" s="70"/>
      <c r="C86" s="70"/>
      <c r="D86" s="70"/>
    </row>
    <row r="87" spans="1:4" ht="18" customHeight="1" x14ac:dyDescent="0.25">
      <c r="A87" s="69"/>
      <c r="B87" s="70"/>
      <c r="C87" s="70"/>
      <c r="D87" s="70"/>
    </row>
    <row r="88" spans="1:4" ht="18" customHeight="1" x14ac:dyDescent="0.25">
      <c r="A88" s="69"/>
      <c r="B88" s="70"/>
      <c r="C88" s="70"/>
      <c r="D88" s="70"/>
    </row>
    <row r="89" spans="1:4" ht="18" customHeight="1" x14ac:dyDescent="0.25">
      <c r="A89" s="69"/>
      <c r="B89" s="70"/>
      <c r="C89" s="70"/>
      <c r="D89" s="70"/>
    </row>
    <row r="90" spans="1:4" ht="18" customHeight="1" x14ac:dyDescent="0.25">
      <c r="A90" s="69"/>
      <c r="B90" s="70"/>
      <c r="C90" s="70"/>
      <c r="D90" s="70"/>
    </row>
    <row r="91" spans="1:4" ht="18" customHeight="1" x14ac:dyDescent="0.25">
      <c r="A91" s="69"/>
      <c r="B91" s="70"/>
      <c r="C91" s="70"/>
      <c r="D91" s="70"/>
    </row>
    <row r="92" spans="1:4" ht="18" customHeight="1" x14ac:dyDescent="0.25">
      <c r="A92" s="69"/>
      <c r="B92" s="70"/>
      <c r="C92" s="70"/>
      <c r="D92" s="70"/>
    </row>
    <row r="93" spans="1:4" ht="18" customHeight="1" x14ac:dyDescent="0.25">
      <c r="A93" s="69"/>
      <c r="B93" s="70"/>
      <c r="C93" s="70"/>
      <c r="D93" s="70"/>
    </row>
    <row r="94" spans="1:4" ht="18" customHeight="1" x14ac:dyDescent="0.25">
      <c r="A94" s="69"/>
      <c r="B94" s="70"/>
      <c r="C94" s="70"/>
      <c r="D94" s="70"/>
    </row>
    <row r="95" spans="1:4" ht="18" customHeight="1" x14ac:dyDescent="0.25">
      <c r="A95" s="69"/>
      <c r="B95" s="70"/>
      <c r="C95" s="70"/>
      <c r="D95" s="70"/>
    </row>
    <row r="96" spans="1:4" ht="18" customHeight="1" x14ac:dyDescent="0.25">
      <c r="A96" s="69"/>
      <c r="B96" s="70"/>
      <c r="C96" s="70"/>
      <c r="D96" s="70"/>
    </row>
    <row r="97" spans="1:4" ht="18" customHeight="1" x14ac:dyDescent="0.25">
      <c r="A97" s="69"/>
      <c r="B97" s="70"/>
      <c r="C97" s="70"/>
      <c r="D97" s="70"/>
    </row>
    <row r="98" spans="1:4" ht="18" customHeight="1" x14ac:dyDescent="0.25">
      <c r="A98" s="69"/>
      <c r="B98" s="70"/>
      <c r="C98" s="70"/>
      <c r="D98" s="70"/>
    </row>
    <row r="99" spans="1:4" ht="18" customHeight="1" x14ac:dyDescent="0.25">
      <c r="A99" s="69"/>
      <c r="B99" s="70"/>
      <c r="C99" s="70"/>
      <c r="D99" s="70"/>
    </row>
    <row r="100" spans="1:4" ht="18" customHeight="1" x14ac:dyDescent="0.25">
      <c r="A100" s="69"/>
      <c r="B100" s="70"/>
      <c r="C100" s="70"/>
      <c r="D100" s="70"/>
    </row>
    <row r="101" spans="1:4" ht="18" customHeight="1" x14ac:dyDescent="0.25">
      <c r="A101" s="69"/>
      <c r="B101" s="70"/>
      <c r="C101" s="70"/>
      <c r="D101" s="70"/>
    </row>
    <row r="102" spans="1:4" ht="18" customHeight="1" x14ac:dyDescent="0.25">
      <c r="A102" s="69"/>
      <c r="B102" s="70"/>
      <c r="C102" s="70"/>
      <c r="D102" s="70"/>
    </row>
    <row r="103" spans="1:4" ht="18" customHeight="1" x14ac:dyDescent="0.25">
      <c r="A103" s="69"/>
      <c r="B103" s="70"/>
      <c r="C103" s="70"/>
      <c r="D103" s="70"/>
    </row>
    <row r="104" spans="1:4" ht="18" customHeight="1" x14ac:dyDescent="0.25">
      <c r="A104" s="69"/>
      <c r="B104" s="70"/>
      <c r="C104" s="70"/>
      <c r="D104" s="70"/>
    </row>
    <row r="105" spans="1:4" ht="18" customHeight="1" x14ac:dyDescent="0.25">
      <c r="A105" s="69"/>
      <c r="B105" s="70"/>
      <c r="C105" s="70"/>
      <c r="D105" s="70"/>
    </row>
    <row r="106" spans="1:4" ht="18" customHeight="1" x14ac:dyDescent="0.25">
      <c r="A106" s="69"/>
      <c r="B106" s="70"/>
      <c r="C106" s="70"/>
      <c r="D106" s="70"/>
    </row>
    <row r="107" spans="1:4" ht="18" customHeight="1" x14ac:dyDescent="0.25">
      <c r="A107" s="69"/>
      <c r="B107" s="70"/>
      <c r="C107" s="70"/>
      <c r="D107" s="70"/>
    </row>
    <row r="108" spans="1:4" ht="18" customHeight="1" x14ac:dyDescent="0.25">
      <c r="A108" s="69"/>
      <c r="B108" s="70"/>
      <c r="C108" s="70"/>
      <c r="D108" s="70"/>
    </row>
    <row r="109" spans="1:4" ht="18" customHeight="1" x14ac:dyDescent="0.25">
      <c r="A109" s="69"/>
      <c r="B109" s="70"/>
      <c r="C109" s="70"/>
      <c r="D109" s="70"/>
    </row>
    <row r="110" spans="1:4" ht="18" customHeight="1" x14ac:dyDescent="0.25">
      <c r="A110" s="69"/>
      <c r="B110" s="70"/>
      <c r="C110" s="70"/>
      <c r="D110" s="70"/>
    </row>
    <row r="111" spans="1:4" ht="18" customHeight="1" x14ac:dyDescent="0.25">
      <c r="A111" s="69"/>
      <c r="B111" s="70"/>
      <c r="C111" s="70"/>
      <c r="D111" s="70"/>
    </row>
    <row r="112" spans="1:4" ht="18" customHeight="1" x14ac:dyDescent="0.25">
      <c r="A112" s="69"/>
      <c r="B112" s="70"/>
      <c r="C112" s="70"/>
      <c r="D112" s="70"/>
    </row>
    <row r="113" spans="1:4" ht="18" customHeight="1" x14ac:dyDescent="0.25">
      <c r="A113" s="69"/>
      <c r="B113" s="70"/>
      <c r="C113" s="70"/>
      <c r="D113" s="70"/>
    </row>
    <row r="114" spans="1:4" ht="18" customHeight="1" x14ac:dyDescent="0.25">
      <c r="A114" s="69"/>
      <c r="B114" s="70"/>
      <c r="C114" s="70"/>
      <c r="D114" s="70"/>
    </row>
    <row r="115" spans="1:4" ht="18" customHeight="1" x14ac:dyDescent="0.25">
      <c r="A115" s="69"/>
      <c r="B115" s="70"/>
      <c r="C115" s="70"/>
      <c r="D115" s="70"/>
    </row>
    <row r="116" spans="1:4" ht="18" customHeight="1" x14ac:dyDescent="0.25">
      <c r="A116" s="69"/>
      <c r="B116" s="70"/>
      <c r="C116" s="70"/>
      <c r="D116" s="70"/>
    </row>
    <row r="117" spans="1:4" ht="18" customHeight="1" x14ac:dyDescent="0.25">
      <c r="A117" s="69"/>
      <c r="B117" s="70"/>
      <c r="C117" s="70"/>
      <c r="D117" s="70"/>
    </row>
    <row r="118" spans="1:4" ht="18" customHeight="1" x14ac:dyDescent="0.25">
      <c r="A118" s="69"/>
      <c r="B118" s="70"/>
      <c r="C118" s="70"/>
      <c r="D118" s="70"/>
    </row>
    <row r="119" spans="1:4" ht="18" customHeight="1" x14ac:dyDescent="0.25">
      <c r="A119" s="69"/>
      <c r="B119" s="70"/>
      <c r="C119" s="70"/>
      <c r="D119" s="70"/>
    </row>
    <row r="120" spans="1:4" ht="18" customHeight="1" x14ac:dyDescent="0.25">
      <c r="A120" s="69"/>
      <c r="B120" s="70"/>
      <c r="C120" s="70"/>
      <c r="D120" s="70"/>
    </row>
    <row r="121" spans="1:4" ht="18" customHeight="1" x14ac:dyDescent="0.25">
      <c r="A121" s="69"/>
      <c r="B121" s="70"/>
      <c r="C121" s="70"/>
      <c r="D121" s="70"/>
    </row>
    <row r="122" spans="1:4" ht="18" customHeight="1" x14ac:dyDescent="0.25">
      <c r="A122" s="69"/>
      <c r="B122" s="70"/>
      <c r="C122" s="70"/>
      <c r="D122" s="70"/>
    </row>
    <row r="123" spans="1:4" ht="18" customHeight="1" x14ac:dyDescent="0.25">
      <c r="A123" s="69"/>
      <c r="B123" s="70"/>
      <c r="C123" s="70"/>
      <c r="D123" s="70"/>
    </row>
    <row r="124" spans="1:4" ht="18" customHeight="1" x14ac:dyDescent="0.25">
      <c r="A124" s="69"/>
      <c r="B124" s="70"/>
      <c r="C124" s="70"/>
      <c r="D124" s="70"/>
    </row>
    <row r="125" spans="1:4" ht="18" customHeight="1" x14ac:dyDescent="0.25">
      <c r="A125" s="69"/>
      <c r="B125" s="70"/>
      <c r="C125" s="70"/>
      <c r="D125" s="70"/>
    </row>
    <row r="126" spans="1:4" ht="18" customHeight="1" x14ac:dyDescent="0.25">
      <c r="A126" s="69"/>
      <c r="B126" s="70"/>
      <c r="C126" s="70"/>
      <c r="D126" s="70"/>
    </row>
    <row r="127" spans="1:4" ht="18" customHeight="1" x14ac:dyDescent="0.25">
      <c r="A127" s="69"/>
      <c r="B127" s="70"/>
      <c r="C127" s="70"/>
      <c r="D127" s="70"/>
    </row>
    <row r="128" spans="1:4" ht="18" customHeight="1" x14ac:dyDescent="0.25">
      <c r="A128" s="69"/>
      <c r="B128" s="70"/>
      <c r="C128" s="70"/>
      <c r="D128" s="70"/>
    </row>
    <row r="129" spans="1:4" ht="18" customHeight="1" x14ac:dyDescent="0.25">
      <c r="A129" s="69"/>
      <c r="B129" s="70"/>
      <c r="C129" s="70"/>
      <c r="D129" s="70"/>
    </row>
    <row r="130" spans="1:4" ht="18" customHeight="1" x14ac:dyDescent="0.25">
      <c r="A130" s="69"/>
      <c r="B130" s="70"/>
      <c r="C130" s="70"/>
      <c r="D130" s="70"/>
    </row>
    <row r="131" spans="1:4" ht="18" customHeight="1" x14ac:dyDescent="0.25">
      <c r="A131" s="69"/>
      <c r="B131" s="70"/>
      <c r="C131" s="70"/>
      <c r="D131" s="70"/>
    </row>
    <row r="132" spans="1:4" ht="18" customHeight="1" x14ac:dyDescent="0.25">
      <c r="A132" s="69"/>
      <c r="B132" s="70"/>
      <c r="C132" s="70"/>
      <c r="D132" s="70"/>
    </row>
    <row r="133" spans="1:4" ht="18" customHeight="1" x14ac:dyDescent="0.25">
      <c r="A133" s="69"/>
      <c r="B133" s="70"/>
      <c r="C133" s="70"/>
      <c r="D133" s="70"/>
    </row>
    <row r="134" spans="1:4" ht="18" customHeight="1" x14ac:dyDescent="0.25">
      <c r="A134" s="69"/>
      <c r="B134" s="70"/>
      <c r="C134" s="70"/>
      <c r="D134" s="70"/>
    </row>
    <row r="135" spans="1:4" ht="18" customHeight="1" x14ac:dyDescent="0.25">
      <c r="A135" s="69"/>
      <c r="B135" s="70"/>
      <c r="C135" s="70"/>
      <c r="D135" s="70"/>
    </row>
    <row r="136" spans="1:4" ht="18" customHeight="1" x14ac:dyDescent="0.25">
      <c r="A136" s="69"/>
      <c r="B136" s="70"/>
      <c r="C136" s="70"/>
      <c r="D136" s="70"/>
    </row>
    <row r="137" spans="1:4" ht="18" customHeight="1" x14ac:dyDescent="0.25">
      <c r="A137" s="69"/>
      <c r="B137" s="70"/>
      <c r="C137" s="70"/>
      <c r="D137" s="70"/>
    </row>
    <row r="138" spans="1:4" ht="18" customHeight="1" x14ac:dyDescent="0.25">
      <c r="A138" s="69"/>
      <c r="B138" s="70"/>
      <c r="C138" s="70"/>
      <c r="D138" s="70"/>
    </row>
    <row r="139" spans="1:4" ht="18" customHeight="1" x14ac:dyDescent="0.25">
      <c r="A139" s="69"/>
      <c r="B139" s="70"/>
      <c r="C139" s="70"/>
      <c r="D139" s="70"/>
    </row>
    <row r="140" spans="1:4" ht="18" customHeight="1" x14ac:dyDescent="0.25">
      <c r="A140" s="69"/>
      <c r="B140" s="70"/>
      <c r="C140" s="70"/>
      <c r="D140" s="70"/>
    </row>
    <row r="141" spans="1:4" ht="18" customHeight="1" x14ac:dyDescent="0.25">
      <c r="A141" s="69"/>
      <c r="B141" s="70"/>
      <c r="C141" s="70"/>
      <c r="D141" s="70"/>
    </row>
    <row r="142" spans="1:4" ht="18" customHeight="1" x14ac:dyDescent="0.25">
      <c r="A142" s="69"/>
      <c r="B142" s="70"/>
      <c r="C142" s="70"/>
      <c r="D142" s="70"/>
    </row>
    <row r="143" spans="1:4" ht="18" customHeight="1" x14ac:dyDescent="0.25">
      <c r="A143" s="69"/>
      <c r="B143" s="70"/>
      <c r="C143" s="70"/>
      <c r="D143" s="70"/>
    </row>
    <row r="144" spans="1:4" ht="18" customHeight="1" x14ac:dyDescent="0.25">
      <c r="A144" s="69"/>
      <c r="B144" s="70"/>
      <c r="C144" s="70"/>
      <c r="D144" s="70"/>
    </row>
    <row r="145" spans="1:4" ht="18" customHeight="1" x14ac:dyDescent="0.25">
      <c r="A145" s="69"/>
      <c r="B145" s="70"/>
      <c r="C145" s="70"/>
      <c r="D145" s="70"/>
    </row>
    <row r="146" spans="1:4" ht="18" customHeight="1" x14ac:dyDescent="0.25">
      <c r="A146" s="69"/>
      <c r="B146" s="70"/>
      <c r="C146" s="70"/>
      <c r="D146" s="70"/>
    </row>
    <row r="147" spans="1:4" ht="18" customHeight="1" x14ac:dyDescent="0.25">
      <c r="A147" s="69"/>
      <c r="B147" s="70"/>
      <c r="C147" s="70"/>
      <c r="D147" s="70"/>
    </row>
    <row r="148" spans="1:4" ht="18" customHeight="1" x14ac:dyDescent="0.25">
      <c r="A148" s="69"/>
      <c r="B148" s="70"/>
      <c r="C148" s="70"/>
      <c r="D148" s="70"/>
    </row>
    <row r="149" spans="1:4" ht="18" customHeight="1" x14ac:dyDescent="0.25">
      <c r="A149" s="69"/>
      <c r="B149" s="70"/>
      <c r="C149" s="70"/>
      <c r="D149" s="70"/>
    </row>
    <row r="150" spans="1:4" ht="18" customHeight="1" x14ac:dyDescent="0.25">
      <c r="A150" s="69"/>
      <c r="B150" s="70"/>
      <c r="C150" s="70"/>
      <c r="D150" s="70"/>
    </row>
    <row r="151" spans="1:4" ht="18" customHeight="1" x14ac:dyDescent="0.25">
      <c r="A151" s="69"/>
      <c r="B151" s="70"/>
      <c r="C151" s="70"/>
      <c r="D151" s="70"/>
    </row>
    <row r="152" spans="1:4" ht="18" customHeight="1" x14ac:dyDescent="0.25">
      <c r="A152" s="69"/>
      <c r="B152" s="70"/>
      <c r="C152" s="70"/>
      <c r="D152" s="70"/>
    </row>
    <row r="153" spans="1:4" ht="18" customHeight="1" x14ac:dyDescent="0.25">
      <c r="A153" s="69"/>
      <c r="B153" s="70"/>
      <c r="C153" s="70"/>
      <c r="D153" s="70"/>
    </row>
    <row r="154" spans="1:4" ht="18" customHeight="1" x14ac:dyDescent="0.25">
      <c r="A154" s="69"/>
      <c r="B154" s="70"/>
      <c r="C154" s="70"/>
      <c r="D154" s="70"/>
    </row>
    <row r="155" spans="1:4" ht="18" customHeight="1" x14ac:dyDescent="0.25">
      <c r="A155" s="69"/>
      <c r="B155" s="70"/>
      <c r="C155" s="70"/>
      <c r="D155" s="70"/>
    </row>
    <row r="156" spans="1:4" ht="18" customHeight="1" x14ac:dyDescent="0.25">
      <c r="A156" s="69"/>
      <c r="B156" s="70"/>
      <c r="C156" s="70"/>
      <c r="D156" s="70"/>
    </row>
    <row r="157" spans="1:4" ht="18" customHeight="1" x14ac:dyDescent="0.25">
      <c r="A157" s="69"/>
      <c r="B157" s="70"/>
      <c r="C157" s="70"/>
      <c r="D157" s="70"/>
    </row>
    <row r="158" spans="1:4" ht="18" customHeight="1" x14ac:dyDescent="0.25">
      <c r="A158" s="69"/>
      <c r="B158" s="70"/>
      <c r="C158" s="70"/>
      <c r="D158" s="70"/>
    </row>
    <row r="159" spans="1:4" ht="18" customHeight="1" x14ac:dyDescent="0.25">
      <c r="A159" s="69"/>
      <c r="B159" s="70"/>
      <c r="C159" s="70"/>
      <c r="D159" s="70"/>
    </row>
    <row r="160" spans="1:4" ht="18" customHeight="1" x14ac:dyDescent="0.25">
      <c r="A160" s="69"/>
      <c r="B160" s="70"/>
      <c r="C160" s="70"/>
      <c r="D160" s="70"/>
    </row>
    <row r="161" spans="1:4" ht="18" customHeight="1" x14ac:dyDescent="0.25">
      <c r="A161" s="69"/>
      <c r="B161" s="70"/>
      <c r="C161" s="70"/>
      <c r="D161" s="70"/>
    </row>
    <row r="162" spans="1:4" ht="18" customHeight="1" x14ac:dyDescent="0.25">
      <c r="A162" s="69"/>
      <c r="B162" s="70"/>
      <c r="C162" s="70"/>
      <c r="D162" s="70"/>
    </row>
    <row r="163" spans="1:4" ht="18" customHeight="1" x14ac:dyDescent="0.25">
      <c r="A163" s="69"/>
      <c r="B163" s="70"/>
      <c r="C163" s="70"/>
      <c r="D163" s="70"/>
    </row>
    <row r="164" spans="1:4" ht="18" customHeight="1" x14ac:dyDescent="0.25">
      <c r="A164" s="69"/>
      <c r="B164" s="70"/>
      <c r="C164" s="70"/>
      <c r="D164" s="70"/>
    </row>
    <row r="165" spans="1:4" ht="18" customHeight="1" x14ac:dyDescent="0.25">
      <c r="A165" s="69"/>
      <c r="B165" s="70"/>
      <c r="C165" s="70"/>
      <c r="D165" s="70"/>
    </row>
    <row r="166" spans="1:4" ht="18" customHeight="1" x14ac:dyDescent="0.25">
      <c r="A166" s="69"/>
      <c r="B166" s="70"/>
      <c r="C166" s="70"/>
      <c r="D166" s="70"/>
    </row>
    <row r="167" spans="1:4" ht="18" customHeight="1" x14ac:dyDescent="0.25">
      <c r="A167" s="69"/>
      <c r="B167" s="70"/>
      <c r="C167" s="70"/>
      <c r="D167" s="70"/>
    </row>
    <row r="168" spans="1:4" ht="18" customHeight="1" x14ac:dyDescent="0.25">
      <c r="A168" s="69"/>
      <c r="B168" s="70"/>
      <c r="C168" s="70"/>
      <c r="D168" s="70"/>
    </row>
    <row r="169" spans="1:4" ht="18" customHeight="1" x14ac:dyDescent="0.25">
      <c r="A169" s="69"/>
      <c r="B169" s="70"/>
      <c r="C169" s="70"/>
      <c r="D169" s="70"/>
    </row>
    <row r="170" spans="1:4" ht="18" customHeight="1" x14ac:dyDescent="0.25">
      <c r="A170" s="69"/>
      <c r="B170" s="70"/>
      <c r="C170" s="70"/>
      <c r="D170" s="70"/>
    </row>
    <row r="171" spans="1:4" ht="18" customHeight="1" x14ac:dyDescent="0.25">
      <c r="A171" s="69"/>
      <c r="B171" s="70"/>
      <c r="C171" s="70"/>
      <c r="D171" s="70"/>
    </row>
    <row r="172" spans="1:4" ht="18" customHeight="1" x14ac:dyDescent="0.25">
      <c r="A172" s="69"/>
      <c r="B172" s="70"/>
      <c r="C172" s="70"/>
      <c r="D172" s="70"/>
    </row>
    <row r="173" spans="1:4" ht="18" customHeight="1" x14ac:dyDescent="0.25">
      <c r="A173" s="69"/>
      <c r="B173" s="70"/>
      <c r="C173" s="70"/>
      <c r="D173" s="70"/>
    </row>
    <row r="174" spans="1:4" ht="18" customHeight="1" x14ac:dyDescent="0.25">
      <c r="A174" s="69"/>
      <c r="B174" s="70"/>
      <c r="C174" s="70"/>
      <c r="D174" s="70"/>
    </row>
    <row r="175" spans="1:4" ht="18" customHeight="1" x14ac:dyDescent="0.25">
      <c r="A175" s="69"/>
      <c r="B175" s="70"/>
      <c r="C175" s="70"/>
      <c r="D175" s="70"/>
    </row>
    <row r="176" spans="1:4" ht="18" customHeight="1" x14ac:dyDescent="0.25">
      <c r="A176" s="69"/>
      <c r="B176" s="70"/>
      <c r="C176" s="70"/>
      <c r="D176" s="70"/>
    </row>
    <row r="177" spans="1:4" ht="18" customHeight="1" x14ac:dyDescent="0.25">
      <c r="A177" s="69"/>
      <c r="B177" s="70"/>
      <c r="C177" s="70"/>
      <c r="D177" s="70"/>
    </row>
    <row r="178" spans="1:4" ht="18" customHeight="1" x14ac:dyDescent="0.25">
      <c r="A178" s="69"/>
      <c r="B178" s="70"/>
      <c r="C178" s="70"/>
      <c r="D178" s="70"/>
    </row>
    <row r="179" spans="1:4" ht="18" customHeight="1" x14ac:dyDescent="0.25">
      <c r="A179" s="69"/>
      <c r="B179" s="70"/>
      <c r="C179" s="70"/>
      <c r="D179" s="70"/>
    </row>
    <row r="180" spans="1:4" ht="18" customHeight="1" x14ac:dyDescent="0.25">
      <c r="A180" s="69"/>
      <c r="B180" s="70"/>
      <c r="C180" s="70"/>
      <c r="D180" s="70"/>
    </row>
    <row r="181" spans="1:4" ht="18" customHeight="1" x14ac:dyDescent="0.25">
      <c r="A181" s="69"/>
      <c r="B181" s="70"/>
      <c r="C181" s="70"/>
      <c r="D181" s="70"/>
    </row>
    <row r="182" spans="1:4" ht="18" customHeight="1" x14ac:dyDescent="0.25">
      <c r="A182" s="69"/>
      <c r="B182" s="70"/>
      <c r="C182" s="70"/>
      <c r="D182" s="70"/>
    </row>
    <row r="183" spans="1:4" ht="18" customHeight="1" x14ac:dyDescent="0.25">
      <c r="A183" s="69"/>
      <c r="B183" s="70"/>
      <c r="C183" s="70"/>
      <c r="D183" s="70"/>
    </row>
    <row r="184" spans="1:4" ht="18" customHeight="1" x14ac:dyDescent="0.25">
      <c r="A184" s="69"/>
      <c r="B184" s="70"/>
      <c r="C184" s="70"/>
      <c r="D184" s="70"/>
    </row>
    <row r="185" spans="1:4" ht="18" customHeight="1" x14ac:dyDescent="0.25">
      <c r="A185" s="69"/>
      <c r="B185" s="70"/>
      <c r="C185" s="70"/>
      <c r="D185" s="70"/>
    </row>
    <row r="186" spans="1:4" ht="18" customHeight="1" x14ac:dyDescent="0.25">
      <c r="A186" s="69"/>
      <c r="B186" s="70"/>
      <c r="C186" s="70"/>
      <c r="D186" s="70"/>
    </row>
    <row r="187" spans="1:4" ht="18" customHeight="1" x14ac:dyDescent="0.25">
      <c r="A187" s="69"/>
      <c r="B187" s="70"/>
      <c r="C187" s="70"/>
      <c r="D187" s="70"/>
    </row>
    <row r="188" spans="1:4" ht="18" customHeight="1" x14ac:dyDescent="0.25">
      <c r="A188" s="69"/>
      <c r="B188" s="70"/>
      <c r="C188" s="70"/>
      <c r="D188" s="70"/>
    </row>
    <row r="189" spans="1:4" ht="18" customHeight="1" x14ac:dyDescent="0.25">
      <c r="A189" s="69"/>
      <c r="B189" s="70"/>
      <c r="C189" s="70"/>
      <c r="D189" s="70"/>
    </row>
    <row r="190" spans="1:4" ht="18" customHeight="1" x14ac:dyDescent="0.25">
      <c r="A190" s="69"/>
      <c r="B190" s="70"/>
      <c r="C190" s="70"/>
      <c r="D190" s="70"/>
    </row>
    <row r="191" spans="1:4" ht="18" customHeight="1" x14ac:dyDescent="0.25">
      <c r="A191" s="69"/>
      <c r="B191" s="70"/>
      <c r="C191" s="70"/>
      <c r="D191" s="70"/>
    </row>
    <row r="192" spans="1:4" ht="18" customHeight="1" x14ac:dyDescent="0.25">
      <c r="A192" s="69"/>
      <c r="B192" s="70"/>
      <c r="C192" s="70"/>
      <c r="D192" s="70"/>
    </row>
    <row r="193" spans="1:4" ht="18" customHeight="1" x14ac:dyDescent="0.25">
      <c r="A193" s="69"/>
      <c r="B193" s="70"/>
      <c r="C193" s="70"/>
      <c r="D193" s="70"/>
    </row>
    <row r="194" spans="1:4" ht="18" customHeight="1" x14ac:dyDescent="0.25">
      <c r="A194" s="69"/>
      <c r="B194" s="70"/>
      <c r="C194" s="70"/>
      <c r="D194" s="70"/>
    </row>
    <row r="195" spans="1:4" ht="18" customHeight="1" x14ac:dyDescent="0.25">
      <c r="A195" s="69"/>
      <c r="B195" s="70"/>
      <c r="C195" s="70"/>
      <c r="D195" s="70"/>
    </row>
    <row r="196" spans="1:4" ht="18" customHeight="1" x14ac:dyDescent="0.25">
      <c r="A196" s="69"/>
      <c r="B196" s="70"/>
      <c r="C196" s="70"/>
      <c r="D196" s="70"/>
    </row>
    <row r="197" spans="1:4" ht="18" customHeight="1" x14ac:dyDescent="0.25">
      <c r="A197" s="69"/>
      <c r="B197" s="70"/>
      <c r="C197" s="70"/>
      <c r="D197" s="70"/>
    </row>
    <row r="198" spans="1:4" ht="18" customHeight="1" x14ac:dyDescent="0.25">
      <c r="A198" s="69"/>
      <c r="B198" s="70"/>
      <c r="C198" s="70"/>
      <c r="D198" s="70"/>
    </row>
    <row r="199" spans="1:4" ht="18" customHeight="1" x14ac:dyDescent="0.25">
      <c r="A199" s="69"/>
      <c r="B199" s="70"/>
      <c r="C199" s="70"/>
      <c r="D199" s="70"/>
    </row>
    <row r="200" spans="1:4" ht="18" customHeight="1" x14ac:dyDescent="0.25">
      <c r="A200" s="69"/>
      <c r="B200" s="70"/>
      <c r="C200" s="70"/>
      <c r="D200" s="70"/>
    </row>
    <row r="201" spans="1:4" ht="18" customHeight="1" x14ac:dyDescent="0.25">
      <c r="A201" s="69"/>
      <c r="B201" s="70"/>
      <c r="C201" s="70"/>
      <c r="D201" s="70"/>
    </row>
    <row r="202" spans="1:4" ht="18" customHeight="1" x14ac:dyDescent="0.25">
      <c r="A202" s="69"/>
      <c r="B202" s="70"/>
      <c r="C202" s="70"/>
      <c r="D202" s="70"/>
    </row>
    <row r="203" spans="1:4" ht="18" customHeight="1" x14ac:dyDescent="0.25">
      <c r="A203" s="69"/>
      <c r="B203" s="70"/>
      <c r="C203" s="70"/>
      <c r="D203" s="70"/>
    </row>
    <row r="204" spans="1:4" ht="18" customHeight="1" x14ac:dyDescent="0.25">
      <c r="A204" s="69"/>
      <c r="B204" s="70"/>
      <c r="C204" s="70"/>
      <c r="D204" s="70"/>
    </row>
    <row r="205" spans="1:4" ht="18" customHeight="1" x14ac:dyDescent="0.25">
      <c r="A205" s="69"/>
      <c r="B205" s="70"/>
      <c r="C205" s="70"/>
      <c r="D205" s="70"/>
    </row>
    <row r="206" spans="1:4" ht="18" customHeight="1" x14ac:dyDescent="0.25">
      <c r="A206" s="69"/>
      <c r="B206" s="70"/>
      <c r="C206" s="70"/>
      <c r="D206" s="70"/>
    </row>
    <row r="207" spans="1:4" ht="18" customHeight="1" x14ac:dyDescent="0.25">
      <c r="A207" s="69"/>
      <c r="B207" s="70"/>
      <c r="C207" s="70"/>
      <c r="D207" s="70"/>
    </row>
    <row r="208" spans="1:4" ht="18" customHeight="1" x14ac:dyDescent="0.25">
      <c r="A208" s="69"/>
      <c r="B208" s="70"/>
      <c r="C208" s="70"/>
      <c r="D208" s="70"/>
    </row>
    <row r="209" spans="1:4" ht="18" customHeight="1" x14ac:dyDescent="0.25">
      <c r="A209" s="69"/>
      <c r="B209" s="70"/>
      <c r="C209" s="70"/>
      <c r="D209" s="70"/>
    </row>
    <row r="210" spans="1:4" ht="18" customHeight="1" x14ac:dyDescent="0.25">
      <c r="A210" s="69"/>
      <c r="B210" s="70"/>
      <c r="C210" s="70"/>
      <c r="D210" s="70"/>
    </row>
    <row r="211" spans="1:4" ht="18" customHeight="1" x14ac:dyDescent="0.25">
      <c r="A211" s="69"/>
      <c r="B211" s="70"/>
      <c r="C211" s="70"/>
      <c r="D211" s="70"/>
    </row>
    <row r="212" spans="1:4" ht="18" customHeight="1" x14ac:dyDescent="0.25">
      <c r="A212" s="69"/>
      <c r="B212" s="70"/>
      <c r="C212" s="70"/>
      <c r="D212" s="70"/>
    </row>
    <row r="213" spans="1:4" ht="18" customHeight="1" x14ac:dyDescent="0.25">
      <c r="A213" s="69"/>
      <c r="B213" s="70"/>
      <c r="C213" s="70"/>
      <c r="D213" s="70"/>
    </row>
    <row r="214" spans="1:4" ht="18" customHeight="1" x14ac:dyDescent="0.25">
      <c r="A214" s="69"/>
      <c r="B214" s="70"/>
      <c r="C214" s="70"/>
      <c r="D214" s="70"/>
    </row>
    <row r="215" spans="1:4" ht="18" customHeight="1" x14ac:dyDescent="0.25">
      <c r="A215" s="69"/>
      <c r="B215" s="70"/>
      <c r="C215" s="70"/>
      <c r="D215" s="70"/>
    </row>
    <row r="216" spans="1:4" ht="18" customHeight="1" x14ac:dyDescent="0.25">
      <c r="A216" s="69"/>
      <c r="B216" s="70"/>
      <c r="C216" s="70"/>
      <c r="D216" s="70"/>
    </row>
    <row r="217" spans="1:4" ht="18" customHeight="1" x14ac:dyDescent="0.25">
      <c r="A217" s="69"/>
      <c r="B217" s="70"/>
      <c r="C217" s="70"/>
      <c r="D217" s="70"/>
    </row>
    <row r="218" spans="1:4" ht="18" customHeight="1" x14ac:dyDescent="0.25">
      <c r="A218" s="69"/>
      <c r="B218" s="70"/>
      <c r="C218" s="70"/>
      <c r="D218" s="70"/>
    </row>
    <row r="219" spans="1:4" ht="18" customHeight="1" x14ac:dyDescent="0.25">
      <c r="A219" s="69"/>
      <c r="B219" s="70"/>
      <c r="C219" s="70"/>
      <c r="D219" s="70"/>
    </row>
    <row r="220" spans="1:4" ht="18" customHeight="1" x14ac:dyDescent="0.25">
      <c r="A220" s="69"/>
      <c r="B220" s="70"/>
      <c r="C220" s="70"/>
      <c r="D220" s="70"/>
    </row>
    <row r="221" spans="1:4" ht="18" customHeight="1" x14ac:dyDescent="0.25">
      <c r="A221" s="69"/>
      <c r="B221" s="70"/>
      <c r="C221" s="70"/>
      <c r="D221" s="70"/>
    </row>
    <row r="222" spans="1:4" ht="18" customHeight="1" x14ac:dyDescent="0.25">
      <c r="A222" s="69"/>
      <c r="B222" s="70"/>
      <c r="C222" s="70"/>
      <c r="D222" s="70"/>
    </row>
    <row r="223" spans="1:4" ht="18" customHeight="1" x14ac:dyDescent="0.25">
      <c r="A223" s="69"/>
      <c r="B223" s="70"/>
      <c r="C223" s="70"/>
      <c r="D223" s="70"/>
    </row>
    <row r="224" spans="1:4" ht="18" customHeight="1" x14ac:dyDescent="0.25">
      <c r="A224" s="69"/>
      <c r="B224" s="70"/>
      <c r="C224" s="70"/>
      <c r="D224" s="70"/>
    </row>
    <row r="225" spans="1:4" ht="18" customHeight="1" x14ac:dyDescent="0.25">
      <c r="A225" s="69"/>
      <c r="B225" s="70"/>
      <c r="C225" s="70"/>
      <c r="D225" s="70"/>
    </row>
    <row r="226" spans="1:4" ht="18" customHeight="1" x14ac:dyDescent="0.25">
      <c r="A226" s="69"/>
      <c r="B226" s="70"/>
      <c r="C226" s="70"/>
      <c r="D226" s="70"/>
    </row>
    <row r="227" spans="1:4" ht="18" customHeight="1" x14ac:dyDescent="0.25">
      <c r="A227" s="69"/>
      <c r="B227" s="70"/>
      <c r="C227" s="70"/>
      <c r="D227" s="70"/>
    </row>
    <row r="228" spans="1:4" ht="18" customHeight="1" x14ac:dyDescent="0.25">
      <c r="A228" s="69"/>
      <c r="B228" s="70"/>
      <c r="C228" s="70"/>
      <c r="D228" s="70"/>
    </row>
    <row r="229" spans="1:4" ht="18" customHeight="1" x14ac:dyDescent="0.25">
      <c r="A229" s="69"/>
      <c r="B229" s="70"/>
      <c r="C229" s="70"/>
      <c r="D229" s="70"/>
    </row>
    <row r="230" spans="1:4" ht="18" customHeight="1" x14ac:dyDescent="0.25">
      <c r="A230" s="69"/>
      <c r="B230" s="70"/>
      <c r="C230" s="70"/>
      <c r="D230" s="70"/>
    </row>
    <row r="231" spans="1:4" ht="18" customHeight="1" x14ac:dyDescent="0.25">
      <c r="A231" s="69"/>
      <c r="B231" s="70"/>
      <c r="C231" s="70"/>
      <c r="D231" s="70"/>
    </row>
    <row r="232" spans="1:4" ht="18" customHeight="1" x14ac:dyDescent="0.25">
      <c r="A232" s="69"/>
      <c r="B232" s="70"/>
      <c r="C232" s="70"/>
      <c r="D232" s="70"/>
    </row>
    <row r="233" spans="1:4" ht="18" customHeight="1" x14ac:dyDescent="0.25">
      <c r="A233" s="69"/>
      <c r="B233" s="70"/>
      <c r="C233" s="70"/>
      <c r="D233" s="70"/>
    </row>
    <row r="234" spans="1:4" ht="18" customHeight="1" x14ac:dyDescent="0.25">
      <c r="A234" s="69"/>
      <c r="B234" s="70"/>
      <c r="C234" s="70"/>
      <c r="D234" s="70"/>
    </row>
    <row r="235" spans="1:4" ht="18" customHeight="1" x14ac:dyDescent="0.25">
      <c r="A235" s="69"/>
      <c r="B235" s="70"/>
      <c r="C235" s="70"/>
      <c r="D235" s="70"/>
    </row>
    <row r="236" spans="1:4" ht="18" customHeight="1" x14ac:dyDescent="0.25">
      <c r="A236" s="69"/>
      <c r="B236" s="70"/>
      <c r="C236" s="70"/>
      <c r="D236" s="70"/>
    </row>
    <row r="237" spans="1:4" ht="18" customHeight="1" x14ac:dyDescent="0.25">
      <c r="A237" s="69"/>
      <c r="B237" s="70"/>
      <c r="C237" s="70"/>
      <c r="D237" s="70"/>
    </row>
    <row r="238" spans="1:4" ht="18" customHeight="1" x14ac:dyDescent="0.25">
      <c r="A238" s="69"/>
      <c r="B238" s="70"/>
      <c r="C238" s="70"/>
      <c r="D238" s="70"/>
    </row>
    <row r="239" spans="1:4" ht="18" customHeight="1" x14ac:dyDescent="0.25">
      <c r="A239" s="69"/>
      <c r="B239" s="70"/>
      <c r="C239" s="70"/>
      <c r="D239" s="70"/>
    </row>
    <row r="240" spans="1:4" ht="18" customHeight="1" x14ac:dyDescent="0.25">
      <c r="A240" s="69"/>
      <c r="B240" s="70"/>
      <c r="C240" s="70"/>
      <c r="D240" s="70"/>
    </row>
    <row r="241" spans="1:4" ht="18" customHeight="1" x14ac:dyDescent="0.25">
      <c r="A241" s="69"/>
      <c r="B241" s="70"/>
      <c r="C241" s="70"/>
      <c r="D241" s="70"/>
    </row>
    <row r="242" spans="1:4" ht="18" customHeight="1" x14ac:dyDescent="0.25">
      <c r="A242" s="69"/>
      <c r="B242" s="70"/>
      <c r="C242" s="70"/>
      <c r="D242" s="70"/>
    </row>
    <row r="243" spans="1:4" ht="18" customHeight="1" x14ac:dyDescent="0.25">
      <c r="A243" s="69"/>
      <c r="B243" s="70"/>
      <c r="C243" s="70"/>
      <c r="D243" s="70"/>
    </row>
    <row r="244" spans="1:4" ht="18" customHeight="1" x14ac:dyDescent="0.25">
      <c r="A244" s="69"/>
      <c r="B244" s="70"/>
      <c r="C244" s="70"/>
      <c r="D244" s="70"/>
    </row>
    <row r="245" spans="1:4" ht="18" customHeight="1" x14ac:dyDescent="0.25">
      <c r="A245" s="69"/>
      <c r="B245" s="70"/>
      <c r="C245" s="70"/>
      <c r="D245" s="70"/>
    </row>
    <row r="246" spans="1:4" ht="18" customHeight="1" x14ac:dyDescent="0.25">
      <c r="A246" s="69"/>
      <c r="B246" s="70"/>
      <c r="C246" s="70"/>
      <c r="D246" s="70"/>
    </row>
    <row r="247" spans="1:4" ht="18" customHeight="1" x14ac:dyDescent="0.25">
      <c r="A247" s="69"/>
      <c r="B247" s="70"/>
      <c r="C247" s="70"/>
      <c r="D247" s="70"/>
    </row>
    <row r="248" spans="1:4" ht="18" customHeight="1" x14ac:dyDescent="0.25">
      <c r="A248" s="69"/>
      <c r="B248" s="70"/>
      <c r="C248" s="70"/>
      <c r="D248" s="70"/>
    </row>
    <row r="249" spans="1:4" ht="18" customHeight="1" x14ac:dyDescent="0.25">
      <c r="A249" s="69"/>
      <c r="B249" s="70"/>
      <c r="C249" s="70"/>
      <c r="D249" s="70"/>
    </row>
    <row r="250" spans="1:4" ht="18" customHeight="1" x14ac:dyDescent="0.25">
      <c r="A250" s="69"/>
      <c r="B250" s="70"/>
      <c r="C250" s="70"/>
      <c r="D250" s="70"/>
    </row>
    <row r="251" spans="1:4" ht="18" customHeight="1" x14ac:dyDescent="0.25">
      <c r="A251" s="69"/>
      <c r="B251" s="70"/>
      <c r="C251" s="70"/>
      <c r="D251" s="70"/>
    </row>
    <row r="252" spans="1:4" ht="18" customHeight="1" x14ac:dyDescent="0.25">
      <c r="A252" s="69"/>
      <c r="B252" s="70"/>
      <c r="C252" s="70"/>
      <c r="D252" s="70"/>
    </row>
    <row r="253" spans="1:4" ht="18" customHeight="1" x14ac:dyDescent="0.25">
      <c r="A253" s="69"/>
      <c r="B253" s="70"/>
      <c r="C253" s="70"/>
      <c r="D253" s="70"/>
    </row>
    <row r="254" spans="1:4" ht="18" customHeight="1" x14ac:dyDescent="0.25">
      <c r="A254" s="69"/>
      <c r="B254" s="70"/>
      <c r="C254" s="70"/>
      <c r="D254" s="70"/>
    </row>
    <row r="255" spans="1:4" ht="18" customHeight="1" x14ac:dyDescent="0.25">
      <c r="A255" s="69"/>
      <c r="B255" s="70"/>
      <c r="C255" s="70"/>
      <c r="D255" s="70"/>
    </row>
    <row r="256" spans="1:4" ht="18" customHeight="1" x14ac:dyDescent="0.25">
      <c r="A256" s="69"/>
      <c r="B256" s="70"/>
      <c r="C256" s="70"/>
      <c r="D256" s="70"/>
    </row>
    <row r="257" spans="1:4" ht="18" customHeight="1" x14ac:dyDescent="0.25">
      <c r="A257" s="69"/>
      <c r="B257" s="70"/>
      <c r="C257" s="70"/>
      <c r="D257" s="70"/>
    </row>
    <row r="258" spans="1:4" ht="18" customHeight="1" x14ac:dyDescent="0.25">
      <c r="A258" s="69"/>
      <c r="B258" s="70"/>
      <c r="C258" s="70"/>
      <c r="D258" s="70"/>
    </row>
    <row r="259" spans="1:4" ht="18" customHeight="1" x14ac:dyDescent="0.25">
      <c r="A259" s="69"/>
      <c r="B259" s="70"/>
      <c r="C259" s="70"/>
      <c r="D259" s="70"/>
    </row>
    <row r="260" spans="1:4" ht="18" customHeight="1" x14ac:dyDescent="0.25">
      <c r="A260" s="69"/>
      <c r="B260" s="70"/>
      <c r="C260" s="70"/>
      <c r="D260" s="70"/>
    </row>
    <row r="261" spans="1:4" ht="18" customHeight="1" x14ac:dyDescent="0.25">
      <c r="A261" s="69"/>
      <c r="B261" s="70"/>
      <c r="C261" s="70"/>
      <c r="D261" s="70"/>
    </row>
    <row r="262" spans="1:4" ht="18" customHeight="1" x14ac:dyDescent="0.25">
      <c r="A262" s="69"/>
      <c r="B262" s="70"/>
      <c r="C262" s="70"/>
      <c r="D262" s="70"/>
    </row>
    <row r="263" spans="1:4" ht="18" customHeight="1" x14ac:dyDescent="0.25">
      <c r="A263" s="69"/>
      <c r="B263" s="70"/>
      <c r="C263" s="70"/>
      <c r="D263" s="70"/>
    </row>
    <row r="264" spans="1:4" ht="18" customHeight="1" x14ac:dyDescent="0.25">
      <c r="A264" s="69"/>
      <c r="B264" s="70"/>
      <c r="C264" s="70"/>
      <c r="D264" s="70"/>
    </row>
    <row r="265" spans="1:4" ht="18" customHeight="1" x14ac:dyDescent="0.25">
      <c r="A265" s="69"/>
      <c r="B265" s="70"/>
      <c r="C265" s="70"/>
      <c r="D265" s="70"/>
    </row>
    <row r="266" spans="1:4" ht="18" customHeight="1" x14ac:dyDescent="0.25">
      <c r="A266" s="69"/>
      <c r="B266" s="70"/>
      <c r="C266" s="70"/>
      <c r="D266" s="70"/>
    </row>
    <row r="267" spans="1:4" ht="18" customHeight="1" x14ac:dyDescent="0.25">
      <c r="A267" s="69"/>
      <c r="B267" s="70"/>
      <c r="C267" s="70"/>
      <c r="D267" s="70"/>
    </row>
    <row r="268" spans="1:4" ht="18" customHeight="1" x14ac:dyDescent="0.25">
      <c r="A268" s="69"/>
      <c r="B268" s="70"/>
      <c r="C268" s="70"/>
      <c r="D268" s="70"/>
    </row>
    <row r="269" spans="1:4" ht="18" customHeight="1" x14ac:dyDescent="0.25">
      <c r="A269" s="69"/>
      <c r="B269" s="70"/>
      <c r="C269" s="70"/>
      <c r="D269" s="70"/>
    </row>
    <row r="270" spans="1:4" ht="18" customHeight="1" x14ac:dyDescent="0.25">
      <c r="A270" s="69"/>
      <c r="B270" s="70"/>
      <c r="C270" s="70"/>
      <c r="D270" s="70"/>
    </row>
    <row r="271" spans="1:4" ht="18" customHeight="1" x14ac:dyDescent="0.25">
      <c r="A271" s="69"/>
      <c r="B271" s="70"/>
      <c r="C271" s="70"/>
      <c r="D271" s="70"/>
    </row>
    <row r="272" spans="1:4" ht="18" customHeight="1" x14ac:dyDescent="0.25">
      <c r="A272" s="69"/>
      <c r="B272" s="70"/>
      <c r="C272" s="70"/>
      <c r="D272" s="70"/>
    </row>
    <row r="273" spans="1:4" ht="18" customHeight="1" x14ac:dyDescent="0.25">
      <c r="A273" s="69"/>
      <c r="B273" s="70"/>
      <c r="C273" s="70"/>
      <c r="D273" s="70"/>
    </row>
    <row r="274" spans="1:4" ht="18" customHeight="1" x14ac:dyDescent="0.25">
      <c r="A274" s="69"/>
      <c r="B274" s="70"/>
      <c r="C274" s="70"/>
      <c r="D274" s="70"/>
    </row>
    <row r="275" spans="1:4" ht="18" customHeight="1" x14ac:dyDescent="0.25">
      <c r="A275" s="69"/>
      <c r="B275" s="70"/>
      <c r="C275" s="70"/>
      <c r="D275" s="70"/>
    </row>
    <row r="276" spans="1:4" ht="18" customHeight="1" x14ac:dyDescent="0.25">
      <c r="A276" s="69"/>
      <c r="B276" s="70"/>
      <c r="C276" s="70"/>
      <c r="D276" s="70"/>
    </row>
    <row r="277" spans="1:4" ht="18" customHeight="1" x14ac:dyDescent="0.25">
      <c r="A277" s="69"/>
      <c r="B277" s="70"/>
      <c r="C277" s="70"/>
      <c r="D277" s="70"/>
    </row>
    <row r="278" spans="1:4" ht="18" customHeight="1" x14ac:dyDescent="0.25">
      <c r="A278" s="69"/>
      <c r="B278" s="70"/>
      <c r="C278" s="70"/>
      <c r="D278" s="70"/>
    </row>
    <row r="279" spans="1:4" ht="18" customHeight="1" x14ac:dyDescent="0.25">
      <c r="A279" s="69"/>
      <c r="B279" s="70"/>
      <c r="C279" s="70"/>
      <c r="D279" s="70"/>
    </row>
    <row r="280" spans="1:4" ht="18" customHeight="1" x14ac:dyDescent="0.25">
      <c r="A280" s="69"/>
      <c r="B280" s="70"/>
      <c r="C280" s="70"/>
      <c r="D280" s="70"/>
    </row>
    <row r="281" spans="1:4" ht="18" customHeight="1" x14ac:dyDescent="0.25">
      <c r="A281" s="69"/>
      <c r="B281" s="70"/>
      <c r="C281" s="70"/>
      <c r="D281" s="70"/>
    </row>
    <row r="282" spans="1:4" ht="18" customHeight="1" x14ac:dyDescent="0.25">
      <c r="A282" s="69"/>
      <c r="B282" s="70"/>
      <c r="C282" s="70"/>
      <c r="D282" s="70"/>
    </row>
    <row r="283" spans="1:4" ht="18" customHeight="1" x14ac:dyDescent="0.25">
      <c r="A283" s="69"/>
      <c r="B283" s="70"/>
      <c r="C283" s="70"/>
      <c r="D283" s="70"/>
    </row>
    <row r="284" spans="1:4" ht="18" customHeight="1" x14ac:dyDescent="0.25">
      <c r="A284" s="69"/>
      <c r="B284" s="70"/>
      <c r="C284" s="70"/>
      <c r="D284" s="70"/>
    </row>
    <row r="285" spans="1:4" ht="18" customHeight="1" x14ac:dyDescent="0.25">
      <c r="A285" s="69"/>
      <c r="B285" s="70"/>
      <c r="C285" s="70"/>
      <c r="D285" s="70"/>
    </row>
    <row r="286" spans="1:4" ht="18" customHeight="1" x14ac:dyDescent="0.25">
      <c r="A286" s="69"/>
      <c r="B286" s="70"/>
      <c r="C286" s="70"/>
      <c r="D286" s="70"/>
    </row>
    <row r="287" spans="1:4" ht="18" customHeight="1" x14ac:dyDescent="0.25">
      <c r="A287" s="69"/>
      <c r="B287" s="70"/>
      <c r="C287" s="70"/>
      <c r="D287" s="70"/>
    </row>
    <row r="288" spans="1:4" ht="18" customHeight="1" x14ac:dyDescent="0.25">
      <c r="A288" s="69"/>
      <c r="B288" s="70"/>
      <c r="C288" s="70"/>
      <c r="D288" s="70"/>
    </row>
    <row r="289" spans="1:4" ht="18" customHeight="1" x14ac:dyDescent="0.25">
      <c r="A289" s="69"/>
      <c r="B289" s="70"/>
      <c r="C289" s="70"/>
      <c r="D289" s="70"/>
    </row>
    <row r="290" spans="1:4" ht="18" customHeight="1" x14ac:dyDescent="0.25">
      <c r="A290" s="69"/>
      <c r="B290" s="70"/>
      <c r="C290" s="70"/>
      <c r="D290" s="70"/>
    </row>
    <row r="291" spans="1:4" ht="18" customHeight="1" x14ac:dyDescent="0.25">
      <c r="A291" s="69"/>
      <c r="B291" s="70"/>
      <c r="C291" s="70"/>
      <c r="D291" s="70"/>
    </row>
    <row r="292" spans="1:4" ht="18" customHeight="1" x14ac:dyDescent="0.25">
      <c r="A292" s="69"/>
      <c r="B292" s="70"/>
      <c r="C292" s="70"/>
      <c r="D292" s="70"/>
    </row>
    <row r="293" spans="1:4" ht="18" customHeight="1" x14ac:dyDescent="0.25">
      <c r="A293" s="69"/>
      <c r="B293" s="70"/>
      <c r="C293" s="70"/>
      <c r="D293" s="70"/>
    </row>
    <row r="294" spans="1:4" ht="18" customHeight="1" x14ac:dyDescent="0.25">
      <c r="A294" s="69"/>
      <c r="B294" s="70"/>
      <c r="C294" s="70"/>
      <c r="D294" s="70"/>
    </row>
    <row r="295" spans="1:4" ht="18" customHeight="1" x14ac:dyDescent="0.25">
      <c r="A295" s="69"/>
      <c r="B295" s="70"/>
      <c r="C295" s="70"/>
      <c r="D295" s="70"/>
    </row>
    <row r="296" spans="1:4" ht="18" customHeight="1" x14ac:dyDescent="0.25">
      <c r="A296" s="69"/>
      <c r="B296" s="70"/>
      <c r="C296" s="70"/>
      <c r="D296" s="70"/>
    </row>
    <row r="297" spans="1:4" ht="18" customHeight="1" x14ac:dyDescent="0.25">
      <c r="A297" s="69"/>
      <c r="B297" s="70"/>
      <c r="C297" s="70"/>
      <c r="D297" s="70"/>
    </row>
    <row r="298" spans="1:4" ht="18" customHeight="1" x14ac:dyDescent="0.25">
      <c r="A298" s="69"/>
      <c r="B298" s="70"/>
      <c r="C298" s="70"/>
      <c r="D298" s="70"/>
    </row>
    <row r="299" spans="1:4" ht="18" customHeight="1" x14ac:dyDescent="0.25">
      <c r="A299" s="69"/>
      <c r="B299" s="70"/>
      <c r="C299" s="70"/>
      <c r="D299" s="70"/>
    </row>
    <row r="300" spans="1:4" ht="18" customHeight="1" x14ac:dyDescent="0.25">
      <c r="A300" s="69"/>
      <c r="B300" s="70"/>
      <c r="C300" s="70"/>
      <c r="D300" s="70"/>
    </row>
    <row r="301" spans="1:4" ht="18" customHeight="1" x14ac:dyDescent="0.25">
      <c r="A301" s="69"/>
      <c r="B301" s="70"/>
      <c r="C301" s="70"/>
      <c r="D301" s="70"/>
    </row>
    <row r="302" spans="1:4" ht="18" customHeight="1" x14ac:dyDescent="0.25">
      <c r="A302" s="69"/>
      <c r="B302" s="70"/>
      <c r="C302" s="70"/>
      <c r="D302" s="70"/>
    </row>
    <row r="303" spans="1:4" ht="18" customHeight="1" x14ac:dyDescent="0.25">
      <c r="A303" s="69"/>
      <c r="B303" s="70"/>
      <c r="C303" s="70"/>
      <c r="D303" s="70"/>
    </row>
    <row r="304" spans="1:4" ht="18" customHeight="1" x14ac:dyDescent="0.25">
      <c r="A304" s="69"/>
      <c r="B304" s="70"/>
      <c r="C304" s="70"/>
      <c r="D304" s="70"/>
    </row>
    <row r="305" spans="1:4" ht="18" customHeight="1" x14ac:dyDescent="0.25">
      <c r="A305" s="69"/>
      <c r="B305" s="70"/>
      <c r="C305" s="70"/>
      <c r="D305" s="70"/>
    </row>
    <row r="306" spans="1:4" ht="18" customHeight="1" x14ac:dyDescent="0.25">
      <c r="A306" s="69"/>
      <c r="B306" s="70"/>
      <c r="C306" s="70"/>
      <c r="D306" s="70"/>
    </row>
    <row r="307" spans="1:4" ht="18" customHeight="1" x14ac:dyDescent="0.25">
      <c r="A307" s="69"/>
      <c r="B307" s="70"/>
      <c r="C307" s="70"/>
      <c r="D307" s="70"/>
    </row>
    <row r="308" spans="1:4" ht="18" customHeight="1" x14ac:dyDescent="0.25">
      <c r="A308" s="69"/>
      <c r="B308" s="70"/>
      <c r="C308" s="70"/>
      <c r="D308" s="70"/>
    </row>
    <row r="309" spans="1:4" ht="18" customHeight="1" x14ac:dyDescent="0.25">
      <c r="A309" s="69"/>
      <c r="B309" s="70"/>
      <c r="C309" s="70"/>
      <c r="D309" s="70"/>
    </row>
    <row r="310" spans="1:4" ht="18" customHeight="1" x14ac:dyDescent="0.25">
      <c r="A310" s="69"/>
      <c r="B310" s="70"/>
      <c r="C310" s="70"/>
      <c r="D310" s="70"/>
    </row>
    <row r="311" spans="1:4" ht="18" customHeight="1" x14ac:dyDescent="0.25">
      <c r="A311" s="69"/>
      <c r="B311" s="70"/>
      <c r="C311" s="70"/>
      <c r="D311" s="70"/>
    </row>
    <row r="312" spans="1:4" ht="18" customHeight="1" x14ac:dyDescent="0.25">
      <c r="A312" s="69"/>
      <c r="B312" s="70"/>
      <c r="C312" s="70"/>
      <c r="D312" s="70"/>
    </row>
    <row r="313" spans="1:4" ht="18" customHeight="1" x14ac:dyDescent="0.25">
      <c r="A313" s="69"/>
      <c r="B313" s="70"/>
      <c r="C313" s="70"/>
      <c r="D313" s="70"/>
    </row>
    <row r="314" spans="1:4" ht="18" customHeight="1" x14ac:dyDescent="0.25">
      <c r="A314" s="69"/>
      <c r="B314" s="70"/>
      <c r="C314" s="70"/>
      <c r="D314" s="70"/>
    </row>
    <row r="315" spans="1:4" ht="18" customHeight="1" x14ac:dyDescent="0.25">
      <c r="A315" s="69"/>
      <c r="B315" s="70"/>
      <c r="C315" s="70"/>
      <c r="D315" s="70"/>
    </row>
    <row r="316" spans="1:4" ht="18" customHeight="1" x14ac:dyDescent="0.25">
      <c r="A316" s="69"/>
      <c r="B316" s="70"/>
      <c r="C316" s="70"/>
      <c r="D316" s="70"/>
    </row>
    <row r="317" spans="1:4" ht="18" customHeight="1" x14ac:dyDescent="0.25">
      <c r="A317" s="69"/>
      <c r="B317" s="70"/>
      <c r="C317" s="70"/>
      <c r="D317" s="70"/>
    </row>
    <row r="318" spans="1:4" ht="18" customHeight="1" x14ac:dyDescent="0.25">
      <c r="A318" s="69"/>
      <c r="B318" s="70"/>
      <c r="C318" s="70"/>
      <c r="D318" s="70"/>
    </row>
    <row r="319" spans="1:4" ht="18" customHeight="1" x14ac:dyDescent="0.25">
      <c r="A319" s="69"/>
      <c r="B319" s="70"/>
      <c r="C319" s="70"/>
      <c r="D319" s="70"/>
    </row>
    <row r="320" spans="1:4" ht="18" customHeight="1" x14ac:dyDescent="0.25">
      <c r="A320" s="69"/>
      <c r="B320" s="70"/>
      <c r="C320" s="70"/>
      <c r="D320" s="70"/>
    </row>
    <row r="321" spans="1:4" ht="18" customHeight="1" x14ac:dyDescent="0.25">
      <c r="A321" s="69"/>
      <c r="B321" s="70"/>
      <c r="C321" s="70"/>
      <c r="D321" s="70"/>
    </row>
    <row r="322" spans="1:4" ht="18" customHeight="1" x14ac:dyDescent="0.25">
      <c r="A322" s="69"/>
      <c r="B322" s="70"/>
      <c r="C322" s="70"/>
      <c r="D322" s="70"/>
    </row>
    <row r="323" spans="1:4" ht="18" customHeight="1" x14ac:dyDescent="0.25">
      <c r="A323" s="69"/>
      <c r="B323" s="70"/>
      <c r="C323" s="70"/>
      <c r="D323" s="70"/>
    </row>
    <row r="324" spans="1:4" ht="18" customHeight="1" x14ac:dyDescent="0.25">
      <c r="A324" s="69"/>
      <c r="B324" s="70"/>
      <c r="C324" s="70"/>
      <c r="D324" s="70"/>
    </row>
    <row r="325" spans="1:4" ht="18" customHeight="1" x14ac:dyDescent="0.25">
      <c r="A325" s="69"/>
      <c r="B325" s="70"/>
      <c r="C325" s="70"/>
      <c r="D325" s="70"/>
    </row>
    <row r="326" spans="1:4" ht="18" customHeight="1" x14ac:dyDescent="0.25">
      <c r="A326" s="69"/>
      <c r="B326" s="70"/>
      <c r="C326" s="70"/>
      <c r="D326" s="70"/>
    </row>
    <row r="327" spans="1:4" ht="18" customHeight="1" x14ac:dyDescent="0.25">
      <c r="A327" s="69"/>
      <c r="B327" s="70"/>
      <c r="C327" s="70"/>
      <c r="D327" s="70"/>
    </row>
    <row r="328" spans="1:4" ht="18" customHeight="1" x14ac:dyDescent="0.25">
      <c r="A328" s="69"/>
      <c r="B328" s="70"/>
      <c r="C328" s="70"/>
      <c r="D328" s="70"/>
    </row>
    <row r="329" spans="1:4" ht="18" customHeight="1" x14ac:dyDescent="0.25">
      <c r="A329" s="69"/>
      <c r="B329" s="70"/>
      <c r="C329" s="70"/>
      <c r="D329" s="70"/>
    </row>
    <row r="330" spans="1:4" ht="18" customHeight="1" x14ac:dyDescent="0.25">
      <c r="A330" s="69"/>
      <c r="B330" s="70"/>
      <c r="C330" s="70"/>
      <c r="D330" s="70"/>
    </row>
    <row r="331" spans="1:4" ht="18" customHeight="1" x14ac:dyDescent="0.25">
      <c r="A331" s="69"/>
      <c r="B331" s="70"/>
      <c r="C331" s="70"/>
      <c r="D331" s="70"/>
    </row>
    <row r="332" spans="1:4" ht="18" customHeight="1" x14ac:dyDescent="0.25">
      <c r="A332" s="69"/>
      <c r="B332" s="70"/>
      <c r="C332" s="70"/>
      <c r="D332" s="70"/>
    </row>
    <row r="333" spans="1:4" ht="18" customHeight="1" x14ac:dyDescent="0.25">
      <c r="A333" s="69"/>
      <c r="B333" s="70"/>
      <c r="C333" s="70"/>
      <c r="D333" s="70"/>
    </row>
    <row r="334" spans="1:4" ht="18" customHeight="1" x14ac:dyDescent="0.25">
      <c r="A334" s="69"/>
      <c r="B334" s="70"/>
      <c r="C334" s="70"/>
      <c r="D334" s="70"/>
    </row>
    <row r="335" spans="1:4" ht="18" customHeight="1" x14ac:dyDescent="0.25">
      <c r="A335" s="69"/>
      <c r="B335" s="70"/>
      <c r="C335" s="70"/>
      <c r="D335" s="70"/>
    </row>
    <row r="336" spans="1:4" ht="18" customHeight="1" x14ac:dyDescent="0.25">
      <c r="A336" s="69"/>
      <c r="B336" s="70"/>
      <c r="C336" s="70"/>
      <c r="D336" s="70"/>
    </row>
    <row r="337" spans="1:4" ht="18" customHeight="1" x14ac:dyDescent="0.25">
      <c r="A337" s="69"/>
      <c r="B337" s="70"/>
      <c r="C337" s="70"/>
      <c r="D337" s="70"/>
    </row>
    <row r="338" spans="1:4" ht="18" customHeight="1" x14ac:dyDescent="0.25">
      <c r="A338" s="69"/>
      <c r="B338" s="70"/>
      <c r="C338" s="70"/>
      <c r="D338" s="70"/>
    </row>
    <row r="339" spans="1:4" ht="18" customHeight="1" x14ac:dyDescent="0.25">
      <c r="A339" s="69"/>
      <c r="B339" s="70"/>
      <c r="C339" s="70"/>
      <c r="D339" s="70"/>
    </row>
    <row r="340" spans="1:4" ht="18" customHeight="1" x14ac:dyDescent="0.25">
      <c r="A340" s="69"/>
      <c r="B340" s="70"/>
      <c r="C340" s="70"/>
      <c r="D340" s="70"/>
    </row>
    <row r="341" spans="1:4" ht="18" customHeight="1" x14ac:dyDescent="0.25">
      <c r="A341" s="69"/>
      <c r="B341" s="70"/>
      <c r="C341" s="70"/>
      <c r="D341" s="70"/>
    </row>
    <row r="342" spans="1:4" ht="18" customHeight="1" x14ac:dyDescent="0.25">
      <c r="A342" s="69"/>
      <c r="B342" s="70"/>
      <c r="C342" s="70"/>
      <c r="D342" s="70"/>
    </row>
    <row r="343" spans="1:4" ht="18" customHeight="1" x14ac:dyDescent="0.25">
      <c r="A343" s="69"/>
      <c r="B343" s="70"/>
      <c r="C343" s="70"/>
      <c r="D343" s="70"/>
    </row>
    <row r="344" spans="1:4" ht="18" customHeight="1" x14ac:dyDescent="0.25">
      <c r="A344" s="69"/>
      <c r="B344" s="70"/>
      <c r="C344" s="70"/>
      <c r="D344" s="70"/>
    </row>
    <row r="345" spans="1:4" ht="18" customHeight="1" x14ac:dyDescent="0.25">
      <c r="A345" s="69"/>
      <c r="B345" s="70"/>
      <c r="C345" s="70"/>
      <c r="D345" s="70"/>
    </row>
    <row r="346" spans="1:4" ht="18" customHeight="1" x14ac:dyDescent="0.25">
      <c r="A346" s="69"/>
      <c r="B346" s="70"/>
      <c r="C346" s="70"/>
      <c r="D346" s="70"/>
    </row>
    <row r="347" spans="1:4" ht="18" customHeight="1" x14ac:dyDescent="0.25">
      <c r="A347" s="69"/>
      <c r="B347" s="70"/>
      <c r="C347" s="70"/>
      <c r="D347" s="70"/>
    </row>
    <row r="348" spans="1:4" ht="18" customHeight="1" x14ac:dyDescent="0.25">
      <c r="A348" s="69"/>
      <c r="B348" s="70"/>
      <c r="C348" s="70"/>
      <c r="D348" s="70"/>
    </row>
    <row r="349" spans="1:4" ht="18" customHeight="1" x14ac:dyDescent="0.25">
      <c r="A349" s="69"/>
      <c r="B349" s="70"/>
      <c r="C349" s="70"/>
      <c r="D349" s="70"/>
    </row>
    <row r="350" spans="1:4" ht="18" customHeight="1" x14ac:dyDescent="0.25">
      <c r="A350" s="69"/>
      <c r="B350" s="70"/>
      <c r="C350" s="70"/>
      <c r="D350" s="70"/>
    </row>
    <row r="351" spans="1:4" ht="18" customHeight="1" x14ac:dyDescent="0.25">
      <c r="A351" s="69"/>
      <c r="B351" s="70"/>
      <c r="C351" s="70"/>
      <c r="D351" s="70"/>
    </row>
    <row r="352" spans="1:4" ht="18" customHeight="1" x14ac:dyDescent="0.25">
      <c r="A352" s="69"/>
      <c r="B352" s="70"/>
      <c r="C352" s="70"/>
      <c r="D352" s="70"/>
    </row>
    <row r="353" spans="1:4" ht="18" customHeight="1" x14ac:dyDescent="0.25">
      <c r="A353" s="69"/>
      <c r="B353" s="70"/>
      <c r="C353" s="70"/>
      <c r="D353" s="70"/>
    </row>
    <row r="354" spans="1:4" ht="18" customHeight="1" x14ac:dyDescent="0.25">
      <c r="A354" s="69"/>
      <c r="B354" s="70"/>
      <c r="C354" s="70"/>
      <c r="D354" s="70"/>
    </row>
    <row r="355" spans="1:4" ht="18" customHeight="1" x14ac:dyDescent="0.25">
      <c r="A355" s="69"/>
      <c r="B355" s="70"/>
      <c r="C355" s="70"/>
      <c r="D355" s="70"/>
    </row>
    <row r="356" spans="1:4" ht="18" customHeight="1" x14ac:dyDescent="0.25">
      <c r="A356" s="69"/>
      <c r="B356" s="70"/>
      <c r="C356" s="70"/>
      <c r="D356" s="70"/>
    </row>
    <row r="357" spans="1:4" ht="18" customHeight="1" x14ac:dyDescent="0.25">
      <c r="A357" s="69"/>
      <c r="B357" s="70"/>
      <c r="C357" s="70"/>
      <c r="D357" s="70"/>
    </row>
    <row r="358" spans="1:4" ht="18" customHeight="1" x14ac:dyDescent="0.25">
      <c r="A358" s="69"/>
      <c r="B358" s="70"/>
      <c r="C358" s="70"/>
      <c r="D358" s="70"/>
    </row>
    <row r="359" spans="1:4" ht="18" customHeight="1" x14ac:dyDescent="0.25">
      <c r="A359" s="69"/>
      <c r="B359" s="70"/>
      <c r="C359" s="70"/>
      <c r="D359" s="70"/>
    </row>
    <row r="360" spans="1:4" ht="18" customHeight="1" x14ac:dyDescent="0.25">
      <c r="A360" s="69"/>
      <c r="B360" s="70"/>
      <c r="C360" s="70"/>
      <c r="D360" s="70"/>
    </row>
    <row r="361" spans="1:4" ht="18" customHeight="1" x14ac:dyDescent="0.25">
      <c r="A361" s="69"/>
      <c r="B361" s="70"/>
      <c r="C361" s="70"/>
      <c r="D361" s="70"/>
    </row>
    <row r="362" spans="1:4" ht="18" customHeight="1" x14ac:dyDescent="0.25">
      <c r="A362" s="69"/>
      <c r="B362" s="70"/>
      <c r="C362" s="70"/>
      <c r="D362" s="70"/>
    </row>
    <row r="363" spans="1:4" ht="18" customHeight="1" x14ac:dyDescent="0.25">
      <c r="A363" s="69"/>
      <c r="B363" s="70"/>
      <c r="C363" s="70"/>
      <c r="D363" s="70"/>
    </row>
    <row r="364" spans="1:4" ht="18" customHeight="1" x14ac:dyDescent="0.25">
      <c r="A364" s="69"/>
      <c r="B364" s="70"/>
      <c r="C364" s="70"/>
      <c r="D364" s="70"/>
    </row>
    <row r="365" spans="1:4" ht="18" customHeight="1" x14ac:dyDescent="0.25">
      <c r="A365" s="69"/>
      <c r="B365" s="70"/>
      <c r="C365" s="70"/>
      <c r="D365" s="70"/>
    </row>
    <row r="366" spans="1:4" ht="18" customHeight="1" x14ac:dyDescent="0.25">
      <c r="A366" s="69"/>
      <c r="B366" s="70"/>
      <c r="C366" s="70"/>
      <c r="D366" s="70"/>
    </row>
    <row r="367" spans="1:4" ht="18" customHeight="1" x14ac:dyDescent="0.25">
      <c r="A367" s="69"/>
      <c r="B367" s="70"/>
      <c r="C367" s="70"/>
      <c r="D367" s="70"/>
    </row>
    <row r="368" spans="1:4" ht="18" customHeight="1" x14ac:dyDescent="0.25">
      <c r="A368" s="69"/>
      <c r="B368" s="70"/>
      <c r="C368" s="70"/>
      <c r="D368" s="70"/>
    </row>
    <row r="369" spans="1:4" ht="18" customHeight="1" x14ac:dyDescent="0.25">
      <c r="A369" s="69"/>
      <c r="B369" s="70"/>
      <c r="C369" s="70"/>
      <c r="D369" s="70"/>
    </row>
    <row r="370" spans="1:4" ht="18" customHeight="1" x14ac:dyDescent="0.25">
      <c r="A370" s="69"/>
      <c r="B370" s="70"/>
      <c r="C370" s="70"/>
      <c r="D370" s="70"/>
    </row>
    <row r="371" spans="1:4" ht="18" customHeight="1" x14ac:dyDescent="0.25">
      <c r="A371" s="69"/>
      <c r="B371" s="70"/>
      <c r="C371" s="70"/>
      <c r="D371" s="70"/>
    </row>
    <row r="372" spans="1:4" ht="18" customHeight="1" x14ac:dyDescent="0.25">
      <c r="A372" s="69"/>
      <c r="B372" s="70"/>
      <c r="C372" s="70"/>
      <c r="D372" s="70"/>
    </row>
    <row r="373" spans="1:4" ht="18" customHeight="1" x14ac:dyDescent="0.25">
      <c r="A373" s="69"/>
      <c r="B373" s="70"/>
      <c r="C373" s="70"/>
      <c r="D373" s="70"/>
    </row>
    <row r="374" spans="1:4" ht="18" customHeight="1" x14ac:dyDescent="0.25">
      <c r="A374" s="69"/>
      <c r="B374" s="70"/>
      <c r="C374" s="70"/>
      <c r="D374" s="70"/>
    </row>
    <row r="375" spans="1:4" ht="18" customHeight="1" x14ac:dyDescent="0.25">
      <c r="A375" s="69"/>
      <c r="B375" s="70"/>
      <c r="C375" s="70"/>
      <c r="D375" s="70"/>
    </row>
    <row r="376" spans="1:4" ht="18" customHeight="1" x14ac:dyDescent="0.25">
      <c r="A376" s="69"/>
      <c r="B376" s="70"/>
      <c r="C376" s="70"/>
      <c r="D376" s="70"/>
    </row>
    <row r="377" spans="1:4" ht="18" customHeight="1" x14ac:dyDescent="0.25">
      <c r="A377" s="69"/>
      <c r="B377" s="70"/>
      <c r="C377" s="70"/>
      <c r="D377" s="70"/>
    </row>
    <row r="378" spans="1:4" ht="18" customHeight="1" x14ac:dyDescent="0.25">
      <c r="A378" s="69"/>
      <c r="B378" s="70"/>
      <c r="C378" s="70"/>
      <c r="D378" s="70"/>
    </row>
    <row r="379" spans="1:4" ht="18" customHeight="1" x14ac:dyDescent="0.25">
      <c r="A379" s="69"/>
      <c r="B379" s="70"/>
      <c r="C379" s="70"/>
      <c r="D379" s="70"/>
    </row>
    <row r="380" spans="1:4" ht="18" customHeight="1" x14ac:dyDescent="0.25">
      <c r="A380" s="69"/>
      <c r="B380" s="70"/>
      <c r="C380" s="70"/>
      <c r="D380" s="70"/>
    </row>
    <row r="381" spans="1:4" ht="18" customHeight="1" x14ac:dyDescent="0.25">
      <c r="A381" s="69"/>
      <c r="B381" s="70"/>
      <c r="C381" s="70"/>
      <c r="D381" s="70"/>
    </row>
    <row r="382" spans="1:4" ht="18" customHeight="1" x14ac:dyDescent="0.25">
      <c r="A382" s="69"/>
      <c r="B382" s="70"/>
      <c r="C382" s="70"/>
      <c r="D382" s="70"/>
    </row>
    <row r="383" spans="1:4" ht="18" customHeight="1" x14ac:dyDescent="0.25">
      <c r="A383" s="69"/>
      <c r="B383" s="70"/>
      <c r="C383" s="70"/>
      <c r="D383" s="70"/>
    </row>
    <row r="384" spans="1:4" ht="18" customHeight="1" x14ac:dyDescent="0.25">
      <c r="A384" s="69"/>
      <c r="B384" s="70"/>
      <c r="C384" s="70"/>
      <c r="D384" s="70"/>
    </row>
    <row r="385" spans="1:4" ht="18" customHeight="1" x14ac:dyDescent="0.25">
      <c r="A385" s="69"/>
      <c r="B385" s="70"/>
      <c r="C385" s="70"/>
      <c r="D385" s="70"/>
    </row>
    <row r="386" spans="1:4" ht="18" customHeight="1" x14ac:dyDescent="0.25">
      <c r="A386" s="69"/>
      <c r="B386" s="70"/>
      <c r="C386" s="70"/>
      <c r="D386" s="70"/>
    </row>
    <row r="387" spans="1:4" ht="18" customHeight="1" x14ac:dyDescent="0.25">
      <c r="A387" s="69"/>
      <c r="B387" s="70"/>
      <c r="C387" s="70"/>
      <c r="D387" s="70"/>
    </row>
    <row r="388" spans="1:4" ht="18" customHeight="1" x14ac:dyDescent="0.25">
      <c r="A388" s="69"/>
      <c r="B388" s="70"/>
      <c r="C388" s="70"/>
      <c r="D388" s="70"/>
    </row>
    <row r="389" spans="1:4" ht="18" customHeight="1" x14ac:dyDescent="0.25">
      <c r="A389" s="69"/>
      <c r="B389" s="70"/>
      <c r="C389" s="70"/>
      <c r="D389" s="70"/>
    </row>
    <row r="390" spans="1:4" ht="18" customHeight="1" x14ac:dyDescent="0.25">
      <c r="A390" s="69"/>
      <c r="B390" s="70"/>
      <c r="C390" s="70"/>
      <c r="D390" s="70"/>
    </row>
    <row r="391" spans="1:4" ht="18" customHeight="1" x14ac:dyDescent="0.25">
      <c r="A391" s="69"/>
      <c r="B391" s="70"/>
      <c r="C391" s="70"/>
      <c r="D391" s="70"/>
    </row>
    <row r="392" spans="1:4" ht="18" customHeight="1" x14ac:dyDescent="0.25">
      <c r="A392" s="69"/>
      <c r="B392" s="70"/>
      <c r="C392" s="70"/>
      <c r="D392" s="70"/>
    </row>
    <row r="393" spans="1:4" ht="18" customHeight="1" x14ac:dyDescent="0.25">
      <c r="A393" s="69"/>
      <c r="B393" s="70"/>
      <c r="C393" s="70"/>
      <c r="D393" s="70"/>
    </row>
    <row r="394" spans="1:4" ht="18" customHeight="1" x14ac:dyDescent="0.25">
      <c r="A394" s="69"/>
      <c r="B394" s="70"/>
      <c r="C394" s="70"/>
      <c r="D394" s="70"/>
    </row>
    <row r="395" spans="1:4" ht="18" customHeight="1" x14ac:dyDescent="0.25">
      <c r="A395" s="69"/>
      <c r="B395" s="70"/>
      <c r="C395" s="70"/>
      <c r="D395" s="70"/>
    </row>
    <row r="396" spans="1:4" ht="18" customHeight="1" x14ac:dyDescent="0.25">
      <c r="A396" s="69"/>
      <c r="B396" s="70"/>
      <c r="C396" s="70"/>
      <c r="D396" s="70"/>
    </row>
    <row r="397" spans="1:4" ht="18" customHeight="1" x14ac:dyDescent="0.25">
      <c r="A397" s="69"/>
      <c r="B397" s="70"/>
      <c r="C397" s="70"/>
      <c r="D397" s="70"/>
    </row>
    <row r="398" spans="1:4" ht="18" customHeight="1" x14ac:dyDescent="0.25">
      <c r="A398" s="69"/>
      <c r="B398" s="70"/>
      <c r="C398" s="70"/>
      <c r="D398" s="70"/>
    </row>
    <row r="399" spans="1:4" ht="18" customHeight="1" x14ac:dyDescent="0.25">
      <c r="A399" s="69"/>
      <c r="B399" s="70"/>
      <c r="C399" s="70"/>
      <c r="D399" s="70"/>
    </row>
    <row r="400" spans="1:4" ht="18" customHeight="1" x14ac:dyDescent="0.25">
      <c r="A400" s="69"/>
      <c r="B400" s="70"/>
      <c r="C400" s="70"/>
      <c r="D400" s="70"/>
    </row>
    <row r="401" spans="1:4" ht="18" customHeight="1" x14ac:dyDescent="0.25">
      <c r="A401" s="69"/>
      <c r="B401" s="70"/>
      <c r="C401" s="70"/>
      <c r="D401" s="70"/>
    </row>
    <row r="402" spans="1:4" ht="18" customHeight="1" x14ac:dyDescent="0.25">
      <c r="A402" s="69"/>
      <c r="B402" s="70"/>
      <c r="C402" s="70"/>
      <c r="D402" s="70"/>
    </row>
    <row r="403" spans="1:4" ht="18" customHeight="1" x14ac:dyDescent="0.25">
      <c r="A403" s="69"/>
      <c r="B403" s="70"/>
      <c r="C403" s="70"/>
      <c r="D403" s="70"/>
    </row>
    <row r="404" spans="1:4" ht="18" customHeight="1" x14ac:dyDescent="0.25">
      <c r="A404" s="69"/>
      <c r="B404" s="70"/>
      <c r="C404" s="70"/>
      <c r="D404" s="70"/>
    </row>
    <row r="405" spans="1:4" ht="18" customHeight="1" x14ac:dyDescent="0.25">
      <c r="A405" s="69"/>
      <c r="B405" s="70"/>
      <c r="C405" s="70"/>
      <c r="D405" s="70"/>
    </row>
    <row r="406" spans="1:4" ht="18" customHeight="1" x14ac:dyDescent="0.25">
      <c r="A406" s="69"/>
      <c r="B406" s="70"/>
      <c r="C406" s="70"/>
      <c r="D406" s="70"/>
    </row>
    <row r="407" spans="1:4" ht="18" customHeight="1" x14ac:dyDescent="0.25">
      <c r="A407" s="69"/>
      <c r="B407" s="70"/>
      <c r="C407" s="70"/>
      <c r="D407" s="70"/>
    </row>
    <row r="408" spans="1:4" ht="18" customHeight="1" x14ac:dyDescent="0.25">
      <c r="A408" s="69"/>
      <c r="B408" s="70"/>
      <c r="C408" s="70"/>
      <c r="D408" s="70"/>
    </row>
    <row r="409" spans="1:4" ht="18" customHeight="1" x14ac:dyDescent="0.25">
      <c r="A409" s="69"/>
      <c r="B409" s="70"/>
      <c r="C409" s="70"/>
      <c r="D409" s="70"/>
    </row>
    <row r="410" spans="1:4" ht="18" customHeight="1" x14ac:dyDescent="0.25">
      <c r="A410" s="69"/>
      <c r="B410" s="70"/>
      <c r="C410" s="70"/>
      <c r="D410" s="70"/>
    </row>
    <row r="411" spans="1:4" ht="18" customHeight="1" x14ac:dyDescent="0.25">
      <c r="A411" s="69"/>
      <c r="B411" s="70"/>
      <c r="C411" s="70"/>
      <c r="D411" s="70"/>
    </row>
    <row r="412" spans="1:4" ht="18" customHeight="1" x14ac:dyDescent="0.25">
      <c r="A412" s="69"/>
      <c r="B412" s="70"/>
      <c r="C412" s="70"/>
      <c r="D412" s="70"/>
    </row>
    <row r="413" spans="1:4" ht="18" customHeight="1" x14ac:dyDescent="0.25">
      <c r="A413" s="69"/>
      <c r="B413" s="70"/>
      <c r="C413" s="70"/>
      <c r="D413" s="70"/>
    </row>
    <row r="414" spans="1:4" ht="18" customHeight="1" x14ac:dyDescent="0.25">
      <c r="A414" s="69"/>
      <c r="B414" s="70"/>
      <c r="C414" s="70"/>
      <c r="D414" s="70"/>
    </row>
    <row r="415" spans="1:4" ht="18" customHeight="1" x14ac:dyDescent="0.25">
      <c r="A415" s="69"/>
      <c r="B415" s="70"/>
      <c r="C415" s="70"/>
      <c r="D415" s="70"/>
    </row>
    <row r="416" spans="1:4" ht="18" customHeight="1" x14ac:dyDescent="0.25">
      <c r="A416" s="69"/>
      <c r="B416" s="70"/>
      <c r="C416" s="70"/>
      <c r="D416" s="70"/>
    </row>
    <row r="417" spans="1:4" ht="18" customHeight="1" x14ac:dyDescent="0.25">
      <c r="A417" s="69"/>
      <c r="B417" s="70"/>
      <c r="C417" s="70"/>
      <c r="D417" s="70"/>
    </row>
    <row r="418" spans="1:4" ht="18" customHeight="1" x14ac:dyDescent="0.25">
      <c r="A418" s="69"/>
      <c r="B418" s="70"/>
      <c r="C418" s="70"/>
      <c r="D418" s="70"/>
    </row>
    <row r="419" spans="1:4" ht="18" customHeight="1" x14ac:dyDescent="0.25">
      <c r="A419" s="69"/>
      <c r="B419" s="70"/>
      <c r="C419" s="70"/>
      <c r="D419" s="70"/>
    </row>
    <row r="420" spans="1:4" ht="18" customHeight="1" x14ac:dyDescent="0.25">
      <c r="A420" s="69"/>
      <c r="B420" s="70"/>
      <c r="C420" s="70"/>
      <c r="D420" s="70"/>
    </row>
    <row r="421" spans="1:4" ht="18" customHeight="1" x14ac:dyDescent="0.25">
      <c r="A421" s="69"/>
      <c r="B421" s="70"/>
      <c r="C421" s="70"/>
      <c r="D421" s="70"/>
    </row>
    <row r="422" spans="1:4" ht="18" customHeight="1" x14ac:dyDescent="0.25">
      <c r="A422" s="69"/>
      <c r="B422" s="70"/>
      <c r="C422" s="70"/>
      <c r="D422" s="70"/>
    </row>
    <row r="423" spans="1:4" ht="18" customHeight="1" x14ac:dyDescent="0.25">
      <c r="A423" s="69"/>
      <c r="B423" s="70"/>
      <c r="C423" s="70"/>
      <c r="D423" s="70"/>
    </row>
    <row r="424" spans="1:4" ht="18" customHeight="1" x14ac:dyDescent="0.25">
      <c r="A424" s="69"/>
      <c r="B424" s="70"/>
      <c r="C424" s="70"/>
      <c r="D424" s="70"/>
    </row>
    <row r="425" spans="1:4" ht="18" customHeight="1" x14ac:dyDescent="0.25">
      <c r="A425" s="69"/>
      <c r="B425" s="70"/>
      <c r="C425" s="70"/>
      <c r="D425" s="70"/>
    </row>
    <row r="426" spans="1:4" ht="18" customHeight="1" x14ac:dyDescent="0.25">
      <c r="A426" s="69"/>
      <c r="B426" s="70"/>
      <c r="C426" s="70"/>
      <c r="D426" s="70"/>
    </row>
    <row r="427" spans="1:4" ht="18" customHeight="1" x14ac:dyDescent="0.25">
      <c r="A427" s="69"/>
      <c r="B427" s="70"/>
      <c r="C427" s="70"/>
      <c r="D427" s="70"/>
    </row>
    <row r="428" spans="1:4" ht="18" customHeight="1" x14ac:dyDescent="0.25">
      <c r="A428" s="69"/>
      <c r="B428" s="70"/>
      <c r="C428" s="70"/>
      <c r="D428" s="70"/>
    </row>
    <row r="429" spans="1:4" ht="18" customHeight="1" x14ac:dyDescent="0.25">
      <c r="A429" s="69"/>
      <c r="B429" s="70"/>
      <c r="C429" s="70"/>
      <c r="D429" s="70"/>
    </row>
    <row r="430" spans="1:4" ht="18" customHeight="1" x14ac:dyDescent="0.25">
      <c r="A430" s="69"/>
      <c r="B430" s="70"/>
      <c r="C430" s="70"/>
      <c r="D430" s="70"/>
    </row>
    <row r="431" spans="1:4" ht="18" customHeight="1" x14ac:dyDescent="0.25">
      <c r="A431" s="69"/>
      <c r="B431" s="70"/>
      <c r="C431" s="70"/>
      <c r="D431" s="70"/>
    </row>
    <row r="432" spans="1:4" ht="18" customHeight="1" x14ac:dyDescent="0.25">
      <c r="A432" s="69"/>
      <c r="B432" s="70"/>
      <c r="C432" s="70"/>
      <c r="D432" s="70"/>
    </row>
    <row r="433" spans="1:4" ht="18" customHeight="1" x14ac:dyDescent="0.25">
      <c r="A433" s="69"/>
      <c r="B433" s="70"/>
      <c r="C433" s="70"/>
      <c r="D433" s="70"/>
    </row>
    <row r="434" spans="1:4" ht="18" customHeight="1" x14ac:dyDescent="0.25">
      <c r="A434" s="69"/>
      <c r="B434" s="70"/>
      <c r="C434" s="70"/>
      <c r="D434" s="70"/>
    </row>
    <row r="435" spans="1:4" ht="18" customHeight="1" x14ac:dyDescent="0.25">
      <c r="A435" s="69"/>
      <c r="B435" s="70"/>
      <c r="C435" s="70"/>
      <c r="D435" s="70"/>
    </row>
    <row r="436" spans="1:4" ht="18" customHeight="1" x14ac:dyDescent="0.25">
      <c r="A436" s="69"/>
      <c r="B436" s="70"/>
      <c r="C436" s="70"/>
      <c r="D436" s="70"/>
    </row>
    <row r="437" spans="1:4" ht="18" customHeight="1" x14ac:dyDescent="0.25">
      <c r="A437" s="69"/>
      <c r="B437" s="70"/>
      <c r="C437" s="70"/>
      <c r="D437" s="70"/>
    </row>
    <row r="438" spans="1:4" ht="18" customHeight="1" x14ac:dyDescent="0.25">
      <c r="A438" s="69"/>
      <c r="B438" s="70"/>
      <c r="C438" s="70"/>
      <c r="D438" s="70"/>
    </row>
    <row r="439" spans="1:4" ht="18" customHeight="1" x14ac:dyDescent="0.25">
      <c r="A439" s="69"/>
      <c r="B439" s="70"/>
      <c r="C439" s="70"/>
      <c r="D439" s="70"/>
    </row>
    <row r="440" spans="1:4" ht="18" customHeight="1" x14ac:dyDescent="0.25">
      <c r="A440" s="69"/>
      <c r="B440" s="70"/>
      <c r="C440" s="70"/>
      <c r="D440" s="70"/>
    </row>
    <row r="441" spans="1:4" ht="18" customHeight="1" x14ac:dyDescent="0.25">
      <c r="A441" s="69"/>
      <c r="B441" s="70"/>
      <c r="C441" s="70"/>
      <c r="D441" s="70"/>
    </row>
    <row r="442" spans="1:4" ht="18" customHeight="1" x14ac:dyDescent="0.25">
      <c r="A442" s="69"/>
      <c r="B442" s="70"/>
      <c r="C442" s="70"/>
      <c r="D442" s="70"/>
    </row>
    <row r="443" spans="1:4" ht="18" customHeight="1" x14ac:dyDescent="0.25">
      <c r="A443" s="69"/>
      <c r="B443" s="70"/>
      <c r="C443" s="70"/>
      <c r="D443" s="70"/>
    </row>
    <row r="444" spans="1:4" ht="18" customHeight="1" x14ac:dyDescent="0.25">
      <c r="A444" s="69"/>
      <c r="B444" s="70"/>
      <c r="C444" s="70"/>
      <c r="D444" s="70"/>
    </row>
    <row r="445" spans="1:4" ht="18" customHeight="1" x14ac:dyDescent="0.25">
      <c r="A445" s="69"/>
      <c r="B445" s="70"/>
      <c r="C445" s="70"/>
      <c r="D445" s="70"/>
    </row>
    <row r="446" spans="1:4" ht="18" customHeight="1" x14ac:dyDescent="0.25">
      <c r="A446" s="69"/>
      <c r="B446" s="70"/>
      <c r="C446" s="70"/>
      <c r="D446" s="70"/>
    </row>
    <row r="447" spans="1:4" ht="18" customHeight="1" x14ac:dyDescent="0.25">
      <c r="A447" s="69"/>
      <c r="B447" s="70"/>
      <c r="C447" s="70"/>
      <c r="D447" s="70"/>
    </row>
    <row r="448" spans="1:4" ht="18" customHeight="1" x14ac:dyDescent="0.25">
      <c r="A448" s="69"/>
      <c r="B448" s="70"/>
      <c r="C448" s="70"/>
      <c r="D448" s="70"/>
    </row>
    <row r="449" spans="1:4" ht="18" customHeight="1" x14ac:dyDescent="0.25">
      <c r="A449" s="69"/>
      <c r="B449" s="70"/>
      <c r="C449" s="70"/>
      <c r="D449" s="70"/>
    </row>
    <row r="450" spans="1:4" ht="18" customHeight="1" x14ac:dyDescent="0.25">
      <c r="A450" s="69"/>
      <c r="B450" s="70"/>
      <c r="C450" s="70"/>
      <c r="D450" s="70"/>
    </row>
    <row r="451" spans="1:4" ht="18" customHeight="1" x14ac:dyDescent="0.25">
      <c r="A451" s="69"/>
      <c r="B451" s="70"/>
      <c r="C451" s="70"/>
      <c r="D451" s="70"/>
    </row>
    <row r="452" spans="1:4" ht="18" customHeight="1" x14ac:dyDescent="0.25">
      <c r="A452" s="69"/>
      <c r="B452" s="70"/>
      <c r="C452" s="70"/>
      <c r="D452" s="70"/>
    </row>
    <row r="453" spans="1:4" ht="18" customHeight="1" x14ac:dyDescent="0.25">
      <c r="A453" s="69"/>
      <c r="B453" s="70"/>
      <c r="C453" s="70"/>
      <c r="D453" s="70"/>
    </row>
    <row r="454" spans="1:4" ht="18" customHeight="1" x14ac:dyDescent="0.25">
      <c r="A454" s="69"/>
      <c r="B454" s="70"/>
      <c r="C454" s="70"/>
      <c r="D454" s="70"/>
    </row>
    <row r="455" spans="1:4" ht="18" customHeight="1" x14ac:dyDescent="0.25">
      <c r="A455" s="69"/>
      <c r="B455" s="70"/>
      <c r="C455" s="70"/>
      <c r="D455" s="70"/>
    </row>
    <row r="456" spans="1:4" ht="18" customHeight="1" x14ac:dyDescent="0.25">
      <c r="A456" s="69"/>
      <c r="B456" s="70"/>
      <c r="C456" s="70"/>
      <c r="D456" s="70"/>
    </row>
    <row r="457" spans="1:4" ht="18" customHeight="1" x14ac:dyDescent="0.25">
      <c r="A457" s="69"/>
      <c r="B457" s="70"/>
      <c r="C457" s="70"/>
      <c r="D457" s="70"/>
    </row>
    <row r="458" spans="1:4" ht="18" customHeight="1" x14ac:dyDescent="0.25">
      <c r="A458" s="69"/>
      <c r="B458" s="70"/>
      <c r="C458" s="70"/>
      <c r="D458" s="70"/>
    </row>
    <row r="459" spans="1:4" ht="18" customHeight="1" x14ac:dyDescent="0.25">
      <c r="A459" s="69"/>
      <c r="B459" s="70"/>
      <c r="C459" s="70"/>
      <c r="D459" s="70"/>
    </row>
    <row r="460" spans="1:4" ht="18" customHeight="1" x14ac:dyDescent="0.25">
      <c r="A460" s="69"/>
      <c r="B460" s="70"/>
      <c r="C460" s="70"/>
      <c r="D460" s="70"/>
    </row>
    <row r="461" spans="1:4" ht="18" customHeight="1" x14ac:dyDescent="0.25">
      <c r="A461" s="69"/>
      <c r="B461" s="70"/>
      <c r="C461" s="70"/>
      <c r="D461" s="70"/>
    </row>
    <row r="462" spans="1:4" ht="18" customHeight="1" x14ac:dyDescent="0.25">
      <c r="A462" s="69"/>
      <c r="B462" s="70"/>
      <c r="C462" s="70"/>
      <c r="D462" s="70"/>
    </row>
    <row r="463" spans="1:4" ht="18" customHeight="1" x14ac:dyDescent="0.25">
      <c r="A463" s="69"/>
      <c r="B463" s="70"/>
      <c r="C463" s="70"/>
      <c r="D463" s="70"/>
    </row>
    <row r="464" spans="1:4" ht="18" customHeight="1" x14ac:dyDescent="0.25">
      <c r="A464" s="69"/>
      <c r="B464" s="70"/>
      <c r="C464" s="70"/>
      <c r="D464" s="70"/>
    </row>
    <row r="465" spans="1:4" ht="18" customHeight="1" x14ac:dyDescent="0.25">
      <c r="A465" s="69"/>
      <c r="B465" s="70"/>
      <c r="C465" s="70"/>
      <c r="D465" s="70"/>
    </row>
    <row r="466" spans="1:4" ht="18" customHeight="1" x14ac:dyDescent="0.25">
      <c r="A466" s="69"/>
      <c r="B466" s="70"/>
      <c r="C466" s="70"/>
      <c r="D466" s="70"/>
    </row>
    <row r="467" spans="1:4" ht="18" customHeight="1" x14ac:dyDescent="0.25">
      <c r="A467" s="69"/>
      <c r="B467" s="70"/>
      <c r="C467" s="70"/>
      <c r="D467" s="70"/>
    </row>
    <row r="468" spans="1:4" ht="18" customHeight="1" x14ac:dyDescent="0.25">
      <c r="A468" s="69"/>
      <c r="B468" s="70"/>
      <c r="C468" s="70"/>
      <c r="D468" s="70"/>
    </row>
    <row r="469" spans="1:4" ht="18" customHeight="1" x14ac:dyDescent="0.25">
      <c r="A469" s="69"/>
      <c r="B469" s="70"/>
      <c r="C469" s="70"/>
      <c r="D469" s="70"/>
    </row>
    <row r="470" spans="1:4" ht="18" customHeight="1" x14ac:dyDescent="0.25">
      <c r="A470" s="69"/>
      <c r="B470" s="70"/>
      <c r="C470" s="70"/>
      <c r="D470" s="70"/>
    </row>
    <row r="471" spans="1:4" ht="18" customHeight="1" x14ac:dyDescent="0.25">
      <c r="A471" s="69"/>
      <c r="B471" s="70"/>
      <c r="C471" s="70"/>
      <c r="D471" s="70"/>
    </row>
    <row r="472" spans="1:4" ht="18" customHeight="1" x14ac:dyDescent="0.25">
      <c r="A472" s="69"/>
      <c r="B472" s="70"/>
      <c r="C472" s="70"/>
      <c r="D472" s="70"/>
    </row>
    <row r="473" spans="1:4" ht="18" customHeight="1" x14ac:dyDescent="0.25">
      <c r="A473" s="69"/>
      <c r="B473" s="70"/>
      <c r="C473" s="70"/>
      <c r="D473" s="70"/>
    </row>
    <row r="474" spans="1:4" ht="18" customHeight="1" x14ac:dyDescent="0.25">
      <c r="A474" s="69"/>
      <c r="B474" s="70"/>
      <c r="C474" s="70"/>
      <c r="D474" s="70"/>
    </row>
    <row r="475" spans="1:4" ht="18" customHeight="1" x14ac:dyDescent="0.25">
      <c r="A475" s="69"/>
      <c r="B475" s="70"/>
      <c r="C475" s="70"/>
      <c r="D475" s="70"/>
    </row>
    <row r="476" spans="1:4" ht="18" customHeight="1" x14ac:dyDescent="0.25">
      <c r="A476" s="69"/>
      <c r="B476" s="70"/>
      <c r="C476" s="70"/>
      <c r="D476" s="70"/>
    </row>
    <row r="477" spans="1:4" ht="18" customHeight="1" x14ac:dyDescent="0.25">
      <c r="A477" s="69"/>
      <c r="B477" s="70"/>
      <c r="C477" s="70"/>
      <c r="D477" s="70"/>
    </row>
    <row r="478" spans="1:4" ht="18" customHeight="1" x14ac:dyDescent="0.25">
      <c r="A478" s="69"/>
      <c r="B478" s="70"/>
      <c r="C478" s="70"/>
      <c r="D478" s="70"/>
    </row>
    <row r="479" spans="1:4" ht="18" customHeight="1" x14ac:dyDescent="0.25">
      <c r="A479" s="69"/>
      <c r="B479" s="70"/>
      <c r="C479" s="70"/>
      <c r="D479" s="70"/>
    </row>
    <row r="480" spans="1:4" ht="18" customHeight="1" x14ac:dyDescent="0.25">
      <c r="A480" s="69"/>
      <c r="B480" s="70"/>
      <c r="C480" s="70"/>
      <c r="D480" s="70"/>
    </row>
    <row r="481" spans="1:4" ht="18" customHeight="1" x14ac:dyDescent="0.25">
      <c r="A481" s="69"/>
      <c r="B481" s="70"/>
      <c r="C481" s="70"/>
      <c r="D481" s="70"/>
    </row>
    <row r="482" spans="1:4" ht="18" customHeight="1" x14ac:dyDescent="0.25">
      <c r="A482" s="69"/>
      <c r="B482" s="70"/>
      <c r="C482" s="70"/>
      <c r="D482" s="70"/>
    </row>
    <row r="483" spans="1:4" ht="18" customHeight="1" x14ac:dyDescent="0.25">
      <c r="A483" s="69"/>
      <c r="B483" s="70"/>
      <c r="C483" s="70"/>
      <c r="D483" s="70"/>
    </row>
    <row r="484" spans="1:4" ht="18" customHeight="1" x14ac:dyDescent="0.25">
      <c r="A484" s="69"/>
      <c r="B484" s="70"/>
      <c r="C484" s="70"/>
      <c r="D484" s="70"/>
    </row>
    <row r="485" spans="1:4" ht="18" customHeight="1" x14ac:dyDescent="0.25">
      <c r="A485" s="69"/>
      <c r="B485" s="70"/>
      <c r="C485" s="70"/>
      <c r="D485" s="70"/>
    </row>
    <row r="486" spans="1:4" ht="18" customHeight="1" x14ac:dyDescent="0.25">
      <c r="A486" s="69"/>
      <c r="B486" s="70"/>
      <c r="C486" s="70"/>
      <c r="D486" s="70"/>
    </row>
    <row r="487" spans="1:4" ht="18" customHeight="1" x14ac:dyDescent="0.25">
      <c r="A487" s="69"/>
      <c r="B487" s="70"/>
      <c r="C487" s="70"/>
      <c r="D487" s="70"/>
    </row>
    <row r="488" spans="1:4" ht="18" customHeight="1" x14ac:dyDescent="0.25">
      <c r="A488" s="69"/>
      <c r="B488" s="70"/>
      <c r="C488" s="70"/>
      <c r="D488" s="70"/>
    </row>
    <row r="489" spans="1:4" ht="18" customHeight="1" x14ac:dyDescent="0.25">
      <c r="A489" s="69"/>
      <c r="B489" s="70"/>
      <c r="C489" s="70"/>
      <c r="D489" s="70"/>
    </row>
    <row r="490" spans="1:4" ht="18" customHeight="1" x14ac:dyDescent="0.25">
      <c r="A490" s="69"/>
      <c r="B490" s="70"/>
      <c r="C490" s="70"/>
      <c r="D490" s="70"/>
    </row>
    <row r="491" spans="1:4" ht="18" customHeight="1" x14ac:dyDescent="0.25">
      <c r="A491" s="69"/>
      <c r="B491" s="70"/>
      <c r="C491" s="70"/>
      <c r="D491" s="70"/>
    </row>
    <row r="492" spans="1:4" ht="18" customHeight="1" x14ac:dyDescent="0.25">
      <c r="A492" s="69"/>
      <c r="B492" s="70"/>
      <c r="C492" s="70"/>
      <c r="D492" s="70"/>
    </row>
    <row r="493" spans="1:4" ht="18" customHeight="1" x14ac:dyDescent="0.25">
      <c r="A493" s="69"/>
      <c r="B493" s="70"/>
      <c r="C493" s="70"/>
      <c r="D493" s="70"/>
    </row>
    <row r="494" spans="1:4" ht="18" customHeight="1" x14ac:dyDescent="0.25">
      <c r="A494" s="69"/>
      <c r="B494" s="70"/>
      <c r="C494" s="70"/>
      <c r="D494" s="70"/>
    </row>
    <row r="495" spans="1:4" ht="18" customHeight="1" x14ac:dyDescent="0.25">
      <c r="A495" s="69"/>
      <c r="B495" s="70"/>
      <c r="C495" s="70"/>
      <c r="D495" s="70"/>
    </row>
    <row r="496" spans="1:4" ht="18" customHeight="1" x14ac:dyDescent="0.25">
      <c r="A496" s="69"/>
      <c r="B496" s="70"/>
      <c r="C496" s="70"/>
      <c r="D496" s="70"/>
    </row>
    <row r="497" spans="1:4" ht="18" customHeight="1" x14ac:dyDescent="0.25">
      <c r="A497" s="69"/>
      <c r="B497" s="70"/>
      <c r="C497" s="70"/>
      <c r="D497" s="70"/>
    </row>
    <row r="498" spans="1:4" ht="18" customHeight="1" x14ac:dyDescent="0.25">
      <c r="A498" s="69"/>
      <c r="B498" s="70"/>
      <c r="C498" s="70"/>
      <c r="D498" s="70"/>
    </row>
    <row r="499" spans="1:4" ht="18" customHeight="1" x14ac:dyDescent="0.25">
      <c r="A499" s="69"/>
      <c r="B499" s="70"/>
      <c r="C499" s="70"/>
      <c r="D499" s="70"/>
    </row>
    <row r="500" spans="1:4" ht="18" customHeight="1" x14ac:dyDescent="0.25">
      <c r="A500" s="69"/>
      <c r="B500" s="70"/>
      <c r="C500" s="70"/>
      <c r="D500" s="70"/>
    </row>
    <row r="501" spans="1:4" ht="18" customHeight="1" x14ac:dyDescent="0.25">
      <c r="A501" s="69"/>
      <c r="B501" s="70"/>
      <c r="C501" s="70"/>
      <c r="D501" s="70"/>
    </row>
    <row r="502" spans="1:4" ht="18" customHeight="1" x14ac:dyDescent="0.25">
      <c r="A502" s="69"/>
      <c r="B502" s="70"/>
      <c r="C502" s="70"/>
      <c r="D502" s="70"/>
    </row>
    <row r="503" spans="1:4" ht="18" customHeight="1" x14ac:dyDescent="0.25">
      <c r="A503" s="69"/>
      <c r="B503" s="70"/>
      <c r="C503" s="70"/>
      <c r="D503" s="70"/>
    </row>
    <row r="504" spans="1:4" ht="18" customHeight="1" x14ac:dyDescent="0.25">
      <c r="A504" s="69"/>
      <c r="B504" s="70"/>
      <c r="C504" s="70"/>
      <c r="D504" s="70"/>
    </row>
    <row r="505" spans="1:4" ht="18" customHeight="1" x14ac:dyDescent="0.25">
      <c r="A505" s="69"/>
      <c r="B505" s="70"/>
      <c r="C505" s="70"/>
      <c r="D505" s="70"/>
    </row>
    <row r="506" spans="1:4" ht="18" customHeight="1" x14ac:dyDescent="0.25">
      <c r="A506" s="69"/>
      <c r="B506" s="70"/>
      <c r="C506" s="70"/>
      <c r="D506" s="70"/>
    </row>
    <row r="507" spans="1:4" ht="18" customHeight="1" x14ac:dyDescent="0.25">
      <c r="A507" s="69"/>
      <c r="B507" s="70"/>
      <c r="C507" s="70"/>
      <c r="D507" s="70"/>
    </row>
    <row r="508" spans="1:4" ht="18" customHeight="1" x14ac:dyDescent="0.25">
      <c r="A508" s="69"/>
      <c r="B508" s="70"/>
      <c r="C508" s="70"/>
      <c r="D508" s="70"/>
    </row>
    <row r="509" spans="1:4" ht="18" customHeight="1" x14ac:dyDescent="0.25">
      <c r="A509" s="69"/>
      <c r="B509" s="70"/>
      <c r="C509" s="70"/>
      <c r="D509" s="70"/>
    </row>
    <row r="510" spans="1:4" ht="18" customHeight="1" x14ac:dyDescent="0.25">
      <c r="A510" s="69"/>
      <c r="B510" s="70"/>
      <c r="C510" s="70"/>
      <c r="D510" s="70"/>
    </row>
    <row r="511" spans="1:4" ht="18" customHeight="1" x14ac:dyDescent="0.25">
      <c r="A511" s="69"/>
      <c r="B511" s="70"/>
      <c r="C511" s="70"/>
      <c r="D511" s="70"/>
    </row>
    <row r="512" spans="1:4" ht="18" customHeight="1" x14ac:dyDescent="0.25">
      <c r="A512" s="69"/>
      <c r="B512" s="70"/>
      <c r="C512" s="70"/>
      <c r="D512" s="70"/>
    </row>
    <row r="513" spans="1:4" ht="18" customHeight="1" x14ac:dyDescent="0.25">
      <c r="A513" s="69"/>
      <c r="B513" s="70"/>
      <c r="C513" s="70"/>
      <c r="D513" s="70"/>
    </row>
    <row r="514" spans="1:4" ht="18" customHeight="1" x14ac:dyDescent="0.25">
      <c r="A514" s="69"/>
      <c r="B514" s="70"/>
      <c r="C514" s="70"/>
      <c r="D514" s="70"/>
    </row>
    <row r="515" spans="1:4" ht="18" customHeight="1" x14ac:dyDescent="0.25">
      <c r="A515" s="69"/>
      <c r="B515" s="70"/>
      <c r="C515" s="70"/>
      <c r="D515" s="70"/>
    </row>
    <row r="516" spans="1:4" ht="18" customHeight="1" x14ac:dyDescent="0.25">
      <c r="A516" s="69"/>
      <c r="B516" s="70"/>
      <c r="C516" s="70"/>
      <c r="D516" s="70"/>
    </row>
    <row r="517" spans="1:4" ht="18" customHeight="1" x14ac:dyDescent="0.25">
      <c r="A517" s="69"/>
      <c r="B517" s="70"/>
      <c r="C517" s="70"/>
      <c r="D517" s="70"/>
    </row>
    <row r="518" spans="1:4" ht="18" customHeight="1" x14ac:dyDescent="0.25">
      <c r="A518" s="69"/>
      <c r="B518" s="70"/>
      <c r="C518" s="70"/>
      <c r="D518" s="70"/>
    </row>
    <row r="519" spans="1:4" ht="18" customHeight="1" x14ac:dyDescent="0.25">
      <c r="A519" s="69"/>
      <c r="B519" s="70"/>
      <c r="C519" s="70"/>
      <c r="D519" s="70"/>
    </row>
    <row r="520" spans="1:4" ht="18" customHeight="1" x14ac:dyDescent="0.25">
      <c r="A520" s="69"/>
      <c r="B520" s="70"/>
      <c r="C520" s="70"/>
      <c r="D520" s="70"/>
    </row>
    <row r="521" spans="1:4" ht="18" customHeight="1" x14ac:dyDescent="0.25">
      <c r="A521" s="69"/>
      <c r="B521" s="70"/>
      <c r="C521" s="70"/>
      <c r="D521" s="70"/>
    </row>
    <row r="522" spans="1:4" ht="18" customHeight="1" x14ac:dyDescent="0.25">
      <c r="A522" s="69"/>
      <c r="B522" s="70"/>
      <c r="C522" s="70"/>
      <c r="D522" s="70"/>
    </row>
    <row r="523" spans="1:4" ht="18" customHeight="1" x14ac:dyDescent="0.25">
      <c r="A523" s="69"/>
      <c r="B523" s="70"/>
      <c r="C523" s="70"/>
      <c r="D523" s="70"/>
    </row>
    <row r="524" spans="1:4" ht="18" customHeight="1" x14ac:dyDescent="0.25">
      <c r="A524" s="69"/>
      <c r="B524" s="70"/>
      <c r="C524" s="70"/>
      <c r="D524" s="70"/>
    </row>
    <row r="525" spans="1:4" ht="18" customHeight="1" x14ac:dyDescent="0.25">
      <c r="A525" s="69"/>
      <c r="B525" s="70"/>
      <c r="C525" s="70"/>
      <c r="D525" s="70"/>
    </row>
    <row r="526" spans="1:4" ht="18" customHeight="1" x14ac:dyDescent="0.25">
      <c r="A526" s="69"/>
      <c r="B526" s="70"/>
      <c r="C526" s="70"/>
      <c r="D526" s="70"/>
    </row>
    <row r="527" spans="1:4" ht="18" customHeight="1" x14ac:dyDescent="0.25">
      <c r="A527" s="69"/>
      <c r="B527" s="70"/>
      <c r="C527" s="70"/>
      <c r="D527" s="70"/>
    </row>
    <row r="528" spans="1:4" ht="18" customHeight="1" x14ac:dyDescent="0.25">
      <c r="A528" s="69"/>
      <c r="B528" s="70"/>
      <c r="C528" s="70"/>
      <c r="D528" s="70"/>
    </row>
    <row r="529" spans="1:4" ht="18" customHeight="1" x14ac:dyDescent="0.25">
      <c r="A529" s="69"/>
      <c r="B529" s="70"/>
      <c r="C529" s="70"/>
      <c r="D529" s="70"/>
    </row>
    <row r="530" spans="1:4" ht="18" customHeight="1" x14ac:dyDescent="0.25">
      <c r="A530" s="69"/>
      <c r="B530" s="70"/>
      <c r="C530" s="70"/>
      <c r="D530" s="70"/>
    </row>
    <row r="531" spans="1:4" ht="18" customHeight="1" x14ac:dyDescent="0.25">
      <c r="A531" s="69"/>
      <c r="B531" s="70"/>
      <c r="C531" s="70"/>
      <c r="D531" s="70"/>
    </row>
    <row r="532" spans="1:4" ht="18" customHeight="1" x14ac:dyDescent="0.25">
      <c r="A532" s="69"/>
      <c r="B532" s="70"/>
      <c r="C532" s="70"/>
      <c r="D532" s="70"/>
    </row>
    <row r="533" spans="1:4" ht="18" customHeight="1" x14ac:dyDescent="0.25">
      <c r="A533" s="69"/>
      <c r="B533" s="70"/>
      <c r="C533" s="70"/>
      <c r="D533" s="70"/>
    </row>
    <row r="534" spans="1:4" ht="18" customHeight="1" x14ac:dyDescent="0.25">
      <c r="A534" s="69"/>
      <c r="B534" s="70"/>
      <c r="C534" s="70"/>
      <c r="D534" s="70"/>
    </row>
    <row r="535" spans="1:4" ht="18" customHeight="1" x14ac:dyDescent="0.25">
      <c r="A535" s="69"/>
      <c r="B535" s="70"/>
      <c r="C535" s="70"/>
      <c r="D535" s="70"/>
    </row>
    <row r="536" spans="1:4" ht="18" customHeight="1" x14ac:dyDescent="0.25">
      <c r="A536" s="69"/>
      <c r="B536" s="70"/>
      <c r="C536" s="70"/>
      <c r="D536" s="70"/>
    </row>
    <row r="537" spans="1:4" ht="18" customHeight="1" x14ac:dyDescent="0.25">
      <c r="A537" s="69"/>
      <c r="B537" s="70"/>
      <c r="C537" s="70"/>
      <c r="D537" s="70"/>
    </row>
    <row r="538" spans="1:4" ht="18" customHeight="1" x14ac:dyDescent="0.25">
      <c r="A538" s="69"/>
      <c r="B538" s="70"/>
      <c r="C538" s="70"/>
      <c r="D538" s="70"/>
    </row>
    <row r="539" spans="1:4" ht="18" customHeight="1" x14ac:dyDescent="0.25">
      <c r="A539" s="69"/>
      <c r="B539" s="70"/>
      <c r="C539" s="70"/>
      <c r="D539" s="70"/>
    </row>
    <row r="540" spans="1:4" ht="18" customHeight="1" x14ac:dyDescent="0.25">
      <c r="A540" s="69"/>
      <c r="B540" s="70"/>
      <c r="C540" s="70"/>
      <c r="D540" s="70"/>
    </row>
    <row r="541" spans="1:4" ht="18" customHeight="1" x14ac:dyDescent="0.25">
      <c r="A541" s="69"/>
      <c r="B541" s="70"/>
      <c r="C541" s="70"/>
      <c r="D541" s="70"/>
    </row>
    <row r="542" spans="1:4" ht="18" customHeight="1" x14ac:dyDescent="0.25">
      <c r="A542" s="69"/>
      <c r="B542" s="70"/>
      <c r="C542" s="70"/>
      <c r="D542" s="70"/>
    </row>
    <row r="543" spans="1:4" ht="18" customHeight="1" x14ac:dyDescent="0.25">
      <c r="A543" s="69"/>
      <c r="B543" s="70"/>
      <c r="C543" s="70"/>
      <c r="D543" s="70"/>
    </row>
    <row r="544" spans="1:4" ht="18" customHeight="1" x14ac:dyDescent="0.25">
      <c r="A544" s="69"/>
      <c r="B544" s="70"/>
      <c r="C544" s="70"/>
      <c r="D544" s="70"/>
    </row>
    <row r="545" spans="1:4" ht="18" customHeight="1" x14ac:dyDescent="0.25">
      <c r="A545" s="69"/>
      <c r="B545" s="70"/>
      <c r="C545" s="70"/>
      <c r="D545" s="70"/>
    </row>
    <row r="546" spans="1:4" ht="18" customHeight="1" x14ac:dyDescent="0.25">
      <c r="A546" s="69"/>
      <c r="B546" s="70"/>
      <c r="C546" s="70"/>
      <c r="D546" s="70"/>
    </row>
    <row r="547" spans="1:4" ht="18" customHeight="1" x14ac:dyDescent="0.25">
      <c r="A547" s="69"/>
      <c r="B547" s="70"/>
      <c r="C547" s="70"/>
      <c r="D547" s="70"/>
    </row>
    <row r="548" spans="1:4" ht="18" customHeight="1" x14ac:dyDescent="0.25">
      <c r="A548" s="69"/>
      <c r="B548" s="70"/>
      <c r="C548" s="70"/>
      <c r="D548" s="70"/>
    </row>
    <row r="549" spans="1:4" ht="18" customHeight="1" x14ac:dyDescent="0.25">
      <c r="A549" s="69"/>
      <c r="B549" s="70"/>
      <c r="C549" s="70"/>
      <c r="D549" s="70"/>
    </row>
    <row r="550" spans="1:4" ht="18" customHeight="1" x14ac:dyDescent="0.25">
      <c r="A550" s="69"/>
      <c r="B550" s="70"/>
      <c r="C550" s="70"/>
      <c r="D550" s="70"/>
    </row>
    <row r="551" spans="1:4" ht="18" customHeight="1" x14ac:dyDescent="0.25">
      <c r="A551" s="69"/>
      <c r="B551" s="70"/>
      <c r="C551" s="70"/>
      <c r="D551" s="70"/>
    </row>
    <row r="552" spans="1:4" ht="18" customHeight="1" x14ac:dyDescent="0.25">
      <c r="A552" s="69"/>
      <c r="B552" s="70"/>
      <c r="C552" s="70"/>
      <c r="D552" s="70"/>
    </row>
    <row r="553" spans="1:4" ht="18" customHeight="1" x14ac:dyDescent="0.25">
      <c r="A553" s="69"/>
      <c r="B553" s="70"/>
      <c r="C553" s="70"/>
      <c r="D553" s="70"/>
    </row>
    <row r="554" spans="1:4" ht="18" customHeight="1" x14ac:dyDescent="0.25">
      <c r="A554" s="69"/>
      <c r="B554" s="70"/>
      <c r="C554" s="70"/>
      <c r="D554" s="70"/>
    </row>
    <row r="555" spans="1:4" ht="18" customHeight="1" x14ac:dyDescent="0.25">
      <c r="A555" s="69"/>
      <c r="B555" s="70"/>
      <c r="C555" s="70"/>
      <c r="D555" s="70"/>
    </row>
    <row r="556" spans="1:4" ht="18" customHeight="1" x14ac:dyDescent="0.25">
      <c r="A556" s="69"/>
      <c r="B556" s="70"/>
      <c r="C556" s="70"/>
      <c r="D556" s="70"/>
    </row>
    <row r="557" spans="1:4" ht="18" customHeight="1" x14ac:dyDescent="0.25">
      <c r="A557" s="69"/>
      <c r="B557" s="70"/>
      <c r="C557" s="70"/>
      <c r="D557" s="70"/>
    </row>
    <row r="558" spans="1:4" ht="18" customHeight="1" x14ac:dyDescent="0.25">
      <c r="A558" s="69"/>
      <c r="B558" s="70"/>
      <c r="C558" s="70"/>
      <c r="D558" s="70"/>
    </row>
    <row r="559" spans="1:4" ht="18" customHeight="1" x14ac:dyDescent="0.25">
      <c r="A559" s="69"/>
      <c r="B559" s="70"/>
      <c r="C559" s="70"/>
      <c r="D559" s="70"/>
    </row>
    <row r="560" spans="1:4" ht="18" customHeight="1" x14ac:dyDescent="0.25">
      <c r="A560" s="69"/>
      <c r="B560" s="70"/>
      <c r="C560" s="70"/>
      <c r="D560" s="70"/>
    </row>
    <row r="561" spans="1:4" ht="18" customHeight="1" x14ac:dyDescent="0.25">
      <c r="A561" s="69"/>
      <c r="B561" s="70"/>
      <c r="C561" s="70"/>
      <c r="D561" s="70"/>
    </row>
    <row r="562" spans="1:4" ht="18" customHeight="1" x14ac:dyDescent="0.25">
      <c r="A562" s="69"/>
      <c r="B562" s="70"/>
      <c r="C562" s="70"/>
      <c r="D562" s="70"/>
    </row>
    <row r="563" spans="1:4" ht="18" customHeight="1" x14ac:dyDescent="0.25">
      <c r="A563" s="69"/>
      <c r="B563" s="70"/>
      <c r="C563" s="70"/>
      <c r="D563" s="70"/>
    </row>
    <row r="564" spans="1:4" ht="18" customHeight="1" x14ac:dyDescent="0.25">
      <c r="A564" s="69"/>
      <c r="B564" s="70"/>
      <c r="C564" s="70"/>
      <c r="D564" s="70"/>
    </row>
    <row r="565" spans="1:4" ht="18" customHeight="1" x14ac:dyDescent="0.25">
      <c r="A565" s="69"/>
      <c r="B565" s="70"/>
      <c r="C565" s="70"/>
      <c r="D565" s="70"/>
    </row>
    <row r="566" spans="1:4" ht="18" customHeight="1" x14ac:dyDescent="0.25">
      <c r="A566" s="69"/>
      <c r="B566" s="70"/>
      <c r="C566" s="70"/>
      <c r="D566" s="70"/>
    </row>
    <row r="567" spans="1:4" ht="18" customHeight="1" x14ac:dyDescent="0.25">
      <c r="A567" s="69"/>
      <c r="B567" s="70"/>
      <c r="C567" s="70"/>
      <c r="D567" s="70"/>
    </row>
    <row r="568" spans="1:4" ht="18" customHeight="1" x14ac:dyDescent="0.25">
      <c r="A568" s="69"/>
      <c r="B568" s="70"/>
      <c r="C568" s="70"/>
      <c r="D568" s="70"/>
    </row>
    <row r="569" spans="1:4" ht="18" customHeight="1" x14ac:dyDescent="0.25">
      <c r="A569" s="69"/>
      <c r="B569" s="70"/>
      <c r="C569" s="70"/>
      <c r="D569" s="70"/>
    </row>
    <row r="570" spans="1:4" ht="18" customHeight="1" x14ac:dyDescent="0.25">
      <c r="A570" s="69"/>
      <c r="B570" s="70"/>
      <c r="C570" s="70"/>
      <c r="D570" s="70"/>
    </row>
    <row r="571" spans="1:4" ht="18" customHeight="1" x14ac:dyDescent="0.25">
      <c r="A571" s="69"/>
      <c r="B571" s="70"/>
      <c r="C571" s="70"/>
      <c r="D571" s="70"/>
    </row>
    <row r="572" spans="1:4" ht="18" customHeight="1" x14ac:dyDescent="0.25">
      <c r="A572" s="69"/>
      <c r="B572" s="70"/>
      <c r="C572" s="70"/>
      <c r="D572" s="70"/>
    </row>
    <row r="573" spans="1:4" ht="18" customHeight="1" x14ac:dyDescent="0.25">
      <c r="A573" s="69"/>
      <c r="B573" s="70"/>
      <c r="C573" s="70"/>
      <c r="D573" s="70"/>
    </row>
    <row r="574" spans="1:4" ht="18" customHeight="1" x14ac:dyDescent="0.25">
      <c r="A574" s="69"/>
      <c r="B574" s="70"/>
      <c r="C574" s="70"/>
      <c r="D574" s="70"/>
    </row>
    <row r="575" spans="1:4" ht="18" customHeight="1" x14ac:dyDescent="0.25">
      <c r="A575" s="69"/>
      <c r="B575" s="70"/>
      <c r="C575" s="70"/>
      <c r="D575" s="70"/>
    </row>
    <row r="576" spans="1:4" ht="18" customHeight="1" x14ac:dyDescent="0.25">
      <c r="A576" s="69"/>
      <c r="B576" s="70"/>
      <c r="C576" s="70"/>
      <c r="D576" s="70"/>
    </row>
    <row r="577" spans="1:4" ht="18" customHeight="1" x14ac:dyDescent="0.25">
      <c r="A577" s="69"/>
      <c r="B577" s="70"/>
      <c r="C577" s="70"/>
      <c r="D577" s="70"/>
    </row>
    <row r="578" spans="1:4" ht="18" customHeight="1" x14ac:dyDescent="0.25">
      <c r="A578" s="69"/>
      <c r="B578" s="70"/>
      <c r="C578" s="70"/>
      <c r="D578" s="70"/>
    </row>
    <row r="579" spans="1:4" ht="18" customHeight="1" x14ac:dyDescent="0.25">
      <c r="A579" s="69"/>
      <c r="B579" s="70"/>
      <c r="C579" s="70"/>
      <c r="D579" s="70"/>
    </row>
    <row r="580" spans="1:4" ht="18" customHeight="1" x14ac:dyDescent="0.25">
      <c r="A580" s="69"/>
      <c r="B580" s="70"/>
      <c r="C580" s="70"/>
      <c r="D580" s="70"/>
    </row>
    <row r="581" spans="1:4" ht="18" customHeight="1" x14ac:dyDescent="0.25">
      <c r="A581" s="69"/>
      <c r="B581" s="70"/>
      <c r="C581" s="70"/>
      <c r="D581" s="70"/>
    </row>
    <row r="582" spans="1:4" ht="18" customHeight="1" x14ac:dyDescent="0.25">
      <c r="A582" s="69"/>
      <c r="B582" s="70"/>
      <c r="C582" s="70"/>
      <c r="D582" s="70"/>
    </row>
    <row r="583" spans="1:4" ht="18" customHeight="1" x14ac:dyDescent="0.25">
      <c r="A583" s="69"/>
      <c r="B583" s="70"/>
      <c r="C583" s="70"/>
      <c r="D583" s="70"/>
    </row>
    <row r="584" spans="1:4" ht="18" customHeight="1" x14ac:dyDescent="0.25">
      <c r="A584" s="69"/>
      <c r="B584" s="70"/>
      <c r="C584" s="70"/>
      <c r="D584" s="70"/>
    </row>
    <row r="585" spans="1:4" ht="18" customHeight="1" x14ac:dyDescent="0.25">
      <c r="A585" s="69"/>
      <c r="B585" s="70"/>
      <c r="C585" s="70"/>
      <c r="D585" s="70"/>
    </row>
    <row r="586" spans="1:4" ht="18" customHeight="1" x14ac:dyDescent="0.25">
      <c r="A586" s="69"/>
      <c r="B586" s="70"/>
      <c r="C586" s="70"/>
      <c r="D586" s="70"/>
    </row>
    <row r="587" spans="1:4" ht="18" customHeight="1" x14ac:dyDescent="0.25">
      <c r="A587" s="69"/>
      <c r="B587" s="70"/>
      <c r="C587" s="70"/>
      <c r="D587" s="70"/>
    </row>
    <row r="588" spans="1:4" ht="18" customHeight="1" x14ac:dyDescent="0.25">
      <c r="A588" s="69"/>
      <c r="B588" s="70"/>
      <c r="C588" s="70"/>
      <c r="D588" s="70"/>
    </row>
    <row r="589" spans="1:4" ht="18" customHeight="1" x14ac:dyDescent="0.25">
      <c r="A589" s="69"/>
      <c r="B589" s="70"/>
      <c r="C589" s="70"/>
      <c r="D589" s="70"/>
    </row>
    <row r="590" spans="1:4" ht="18" customHeight="1" x14ac:dyDescent="0.25">
      <c r="A590" s="69"/>
      <c r="B590" s="70"/>
      <c r="C590" s="70"/>
      <c r="D590" s="70"/>
    </row>
    <row r="591" spans="1:4" ht="18" customHeight="1" x14ac:dyDescent="0.25">
      <c r="A591" s="69"/>
      <c r="B591" s="70"/>
      <c r="C591" s="70"/>
      <c r="D591" s="70"/>
    </row>
    <row r="592" spans="1:4" ht="18" customHeight="1" x14ac:dyDescent="0.25">
      <c r="A592" s="69"/>
      <c r="B592" s="70"/>
      <c r="C592" s="70"/>
      <c r="D592" s="70"/>
    </row>
    <row r="593" spans="1:4" ht="18" customHeight="1" x14ac:dyDescent="0.25">
      <c r="A593" s="69"/>
      <c r="B593" s="70"/>
      <c r="C593" s="70"/>
      <c r="D593" s="70"/>
    </row>
    <row r="594" spans="1:4" ht="18" customHeight="1" x14ac:dyDescent="0.25">
      <c r="A594" s="69"/>
      <c r="B594" s="70"/>
      <c r="C594" s="70"/>
      <c r="D594" s="70"/>
    </row>
    <row r="595" spans="1:4" ht="18" customHeight="1" x14ac:dyDescent="0.25">
      <c r="A595" s="69"/>
      <c r="B595" s="70"/>
      <c r="C595" s="70"/>
      <c r="D595" s="70"/>
    </row>
    <row r="596" spans="1:4" ht="18" customHeight="1" x14ac:dyDescent="0.25">
      <c r="A596" s="69"/>
      <c r="B596" s="70"/>
      <c r="C596" s="70"/>
      <c r="D596" s="70"/>
    </row>
    <row r="597" spans="1:4" ht="18" customHeight="1" x14ac:dyDescent="0.25">
      <c r="A597" s="69"/>
      <c r="B597" s="70"/>
      <c r="C597" s="70"/>
      <c r="D597" s="70"/>
    </row>
    <row r="598" spans="1:4" ht="18" customHeight="1" x14ac:dyDescent="0.25">
      <c r="A598" s="69"/>
      <c r="B598" s="70"/>
      <c r="C598" s="70"/>
      <c r="D598" s="70"/>
    </row>
    <row r="599" spans="1:4" ht="18" customHeight="1" x14ac:dyDescent="0.25">
      <c r="A599" s="69"/>
      <c r="B599" s="70"/>
      <c r="C599" s="70"/>
      <c r="D599" s="70"/>
    </row>
    <row r="600" spans="1:4" ht="18" customHeight="1" x14ac:dyDescent="0.25">
      <c r="A600" s="69"/>
      <c r="B600" s="70"/>
      <c r="C600" s="70"/>
      <c r="D600" s="70"/>
    </row>
    <row r="601" spans="1:4" ht="18" customHeight="1" x14ac:dyDescent="0.25">
      <c r="A601" s="69"/>
      <c r="B601" s="70"/>
      <c r="C601" s="70"/>
      <c r="D601" s="70"/>
    </row>
    <row r="602" spans="1:4" ht="18" customHeight="1" x14ac:dyDescent="0.25">
      <c r="A602" s="69"/>
      <c r="B602" s="70"/>
      <c r="C602" s="70"/>
      <c r="D602" s="70"/>
    </row>
    <row r="603" spans="1:4" ht="18" customHeight="1" x14ac:dyDescent="0.25">
      <c r="A603" s="69"/>
      <c r="B603" s="70"/>
      <c r="C603" s="70"/>
      <c r="D603" s="70"/>
    </row>
    <row r="604" spans="1:4" ht="18" customHeight="1" x14ac:dyDescent="0.25">
      <c r="A604" s="69"/>
      <c r="B604" s="70"/>
      <c r="C604" s="70"/>
      <c r="D604" s="70"/>
    </row>
    <row r="605" spans="1:4" ht="18" customHeight="1" x14ac:dyDescent="0.25">
      <c r="A605" s="69"/>
      <c r="B605" s="70"/>
      <c r="C605" s="70"/>
      <c r="D605" s="70"/>
    </row>
    <row r="606" spans="1:4" ht="18" customHeight="1" x14ac:dyDescent="0.25">
      <c r="A606" s="69"/>
      <c r="B606" s="70"/>
      <c r="C606" s="70"/>
      <c r="D606" s="70"/>
    </row>
    <row r="607" spans="1:4" ht="18" customHeight="1" x14ac:dyDescent="0.25">
      <c r="A607" s="69"/>
      <c r="B607" s="70"/>
      <c r="C607" s="70"/>
      <c r="D607" s="70"/>
    </row>
    <row r="608" spans="1:4" ht="18" customHeight="1" x14ac:dyDescent="0.25">
      <c r="A608" s="69"/>
      <c r="B608" s="70"/>
      <c r="C608" s="70"/>
      <c r="D608" s="70"/>
    </row>
    <row r="609" spans="1:4" ht="18" customHeight="1" x14ac:dyDescent="0.25">
      <c r="A609" s="69"/>
      <c r="B609" s="70"/>
      <c r="C609" s="70"/>
      <c r="D609" s="70"/>
    </row>
    <row r="610" spans="1:4" ht="18" customHeight="1" x14ac:dyDescent="0.25">
      <c r="A610" s="69"/>
      <c r="B610" s="70"/>
      <c r="C610" s="70"/>
      <c r="D610" s="70"/>
    </row>
    <row r="611" spans="1:4" ht="18" customHeight="1" x14ac:dyDescent="0.25">
      <c r="A611" s="69"/>
      <c r="B611" s="70"/>
      <c r="C611" s="70"/>
      <c r="D611" s="70"/>
    </row>
    <row r="612" spans="1:4" ht="18" customHeight="1" x14ac:dyDescent="0.25">
      <c r="A612" s="69"/>
      <c r="B612" s="70"/>
      <c r="C612" s="70"/>
      <c r="D612" s="70"/>
    </row>
    <row r="613" spans="1:4" ht="18" customHeight="1" x14ac:dyDescent="0.25">
      <c r="A613" s="69"/>
      <c r="B613" s="70"/>
      <c r="C613" s="70"/>
      <c r="D613" s="70"/>
    </row>
    <row r="614" spans="1:4" ht="18" customHeight="1" x14ac:dyDescent="0.25">
      <c r="A614" s="69"/>
      <c r="B614" s="70"/>
      <c r="C614" s="70"/>
      <c r="D614" s="70"/>
    </row>
    <row r="615" spans="1:4" ht="18" customHeight="1" x14ac:dyDescent="0.25">
      <c r="A615" s="69"/>
      <c r="B615" s="70"/>
      <c r="C615" s="70"/>
      <c r="D615" s="70"/>
    </row>
    <row r="616" spans="1:4" ht="18" customHeight="1" x14ac:dyDescent="0.25">
      <c r="A616" s="69"/>
      <c r="B616" s="70"/>
      <c r="C616" s="70"/>
      <c r="D616" s="70"/>
    </row>
    <row r="617" spans="1:4" ht="18" customHeight="1" x14ac:dyDescent="0.25">
      <c r="A617" s="69"/>
      <c r="B617" s="70"/>
      <c r="C617" s="70"/>
      <c r="D617" s="70"/>
    </row>
    <row r="618" spans="1:4" ht="18" customHeight="1" x14ac:dyDescent="0.25">
      <c r="A618" s="69"/>
      <c r="B618" s="70"/>
      <c r="C618" s="70"/>
      <c r="D618" s="70"/>
    </row>
    <row r="619" spans="1:4" ht="18" customHeight="1" x14ac:dyDescent="0.25">
      <c r="A619" s="69"/>
      <c r="B619" s="70"/>
      <c r="C619" s="70"/>
      <c r="D619" s="70"/>
    </row>
    <row r="620" spans="1:4" ht="18" customHeight="1" x14ac:dyDescent="0.25">
      <c r="A620" s="69"/>
      <c r="B620" s="70"/>
      <c r="C620" s="70"/>
      <c r="D620" s="70"/>
    </row>
    <row r="621" spans="1:4" ht="18" customHeight="1" x14ac:dyDescent="0.25">
      <c r="A621" s="69"/>
      <c r="B621" s="70"/>
      <c r="C621" s="70"/>
      <c r="D621" s="70"/>
    </row>
    <row r="622" spans="1:4" ht="18" customHeight="1" x14ac:dyDescent="0.25">
      <c r="A622" s="69"/>
      <c r="B622" s="70"/>
      <c r="C622" s="70"/>
      <c r="D622" s="70"/>
    </row>
    <row r="623" spans="1:4" ht="18" customHeight="1" x14ac:dyDescent="0.25">
      <c r="A623" s="69"/>
      <c r="B623" s="70"/>
      <c r="C623" s="70"/>
      <c r="D623" s="70"/>
    </row>
    <row r="624" spans="1:4" ht="18" customHeight="1" x14ac:dyDescent="0.25">
      <c r="A624" s="69"/>
      <c r="B624" s="70"/>
      <c r="C624" s="70"/>
      <c r="D624" s="70"/>
    </row>
    <row r="625" spans="1:4" ht="18" customHeight="1" x14ac:dyDescent="0.25">
      <c r="A625" s="69"/>
      <c r="B625" s="70"/>
      <c r="C625" s="70"/>
      <c r="D625" s="70"/>
    </row>
    <row r="626" spans="1:4" ht="18" customHeight="1" x14ac:dyDescent="0.25">
      <c r="A626" s="69"/>
      <c r="B626" s="70"/>
      <c r="C626" s="70"/>
      <c r="D626" s="70"/>
    </row>
    <row r="627" spans="1:4" ht="18" customHeight="1" x14ac:dyDescent="0.25">
      <c r="A627" s="69"/>
      <c r="B627" s="70"/>
      <c r="C627" s="70"/>
      <c r="D627" s="70"/>
    </row>
    <row r="628" spans="1:4" ht="18" customHeight="1" x14ac:dyDescent="0.25">
      <c r="A628" s="69"/>
      <c r="B628" s="70"/>
      <c r="C628" s="70"/>
      <c r="D628" s="70"/>
    </row>
    <row r="629" spans="1:4" ht="18" customHeight="1" x14ac:dyDescent="0.25">
      <c r="A629" s="69"/>
      <c r="B629" s="70"/>
      <c r="C629" s="70"/>
      <c r="D629" s="70"/>
    </row>
    <row r="630" spans="1:4" ht="18" customHeight="1" x14ac:dyDescent="0.25">
      <c r="A630" s="69"/>
      <c r="B630" s="70"/>
      <c r="C630" s="70"/>
      <c r="D630" s="70"/>
    </row>
    <row r="631" spans="1:4" ht="18" customHeight="1" x14ac:dyDescent="0.25">
      <c r="A631" s="69"/>
      <c r="B631" s="70"/>
      <c r="C631" s="70"/>
      <c r="D631" s="70"/>
    </row>
    <row r="632" spans="1:4" ht="18" customHeight="1" x14ac:dyDescent="0.25">
      <c r="A632" s="69"/>
      <c r="B632" s="70"/>
      <c r="C632" s="70"/>
      <c r="D632" s="70"/>
    </row>
    <row r="633" spans="1:4" ht="18" customHeight="1" x14ac:dyDescent="0.25">
      <c r="A633" s="69"/>
      <c r="B633" s="70"/>
      <c r="C633" s="70"/>
      <c r="D633" s="70"/>
    </row>
    <row r="634" spans="1:4" ht="18" customHeight="1" x14ac:dyDescent="0.25">
      <c r="A634" s="69"/>
      <c r="B634" s="70"/>
      <c r="C634" s="70"/>
      <c r="D634" s="70"/>
    </row>
    <row r="635" spans="1:4" ht="18" customHeight="1" x14ac:dyDescent="0.25">
      <c r="A635" s="69"/>
      <c r="B635" s="70"/>
      <c r="C635" s="70"/>
      <c r="D635" s="70"/>
    </row>
    <row r="636" spans="1:4" ht="18" customHeight="1" x14ac:dyDescent="0.25">
      <c r="A636" s="69"/>
      <c r="B636" s="70"/>
      <c r="C636" s="70"/>
      <c r="D636" s="70"/>
    </row>
    <row r="637" spans="1:4" ht="18" customHeight="1" x14ac:dyDescent="0.25">
      <c r="A637" s="69"/>
      <c r="B637" s="70"/>
      <c r="C637" s="70"/>
      <c r="D637" s="70"/>
    </row>
    <row r="638" spans="1:4" ht="18" customHeight="1" x14ac:dyDescent="0.25">
      <c r="A638" s="69"/>
      <c r="B638" s="70"/>
      <c r="C638" s="70"/>
      <c r="D638" s="70"/>
    </row>
    <row r="639" spans="1:4" ht="18" customHeight="1" x14ac:dyDescent="0.25">
      <c r="A639" s="69"/>
      <c r="B639" s="70"/>
      <c r="C639" s="70"/>
      <c r="D639" s="70"/>
    </row>
    <row r="640" spans="1:4" ht="18" customHeight="1" x14ac:dyDescent="0.25">
      <c r="A640" s="69"/>
      <c r="B640" s="70"/>
      <c r="C640" s="70"/>
      <c r="D640" s="70"/>
    </row>
    <row r="641" spans="1:4" ht="18" customHeight="1" x14ac:dyDescent="0.25">
      <c r="A641" s="69"/>
      <c r="B641" s="70"/>
      <c r="C641" s="70"/>
      <c r="D641" s="70"/>
    </row>
    <row r="642" spans="1:4" ht="18" customHeight="1" x14ac:dyDescent="0.25">
      <c r="A642" s="69"/>
      <c r="B642" s="70"/>
      <c r="C642" s="70"/>
      <c r="D642" s="70"/>
    </row>
    <row r="643" spans="1:4" ht="18" customHeight="1" x14ac:dyDescent="0.25">
      <c r="A643" s="69"/>
      <c r="B643" s="70"/>
      <c r="C643" s="70"/>
      <c r="D643" s="70"/>
    </row>
    <row r="644" spans="1:4" ht="18" customHeight="1" x14ac:dyDescent="0.25">
      <c r="A644" s="69"/>
      <c r="B644" s="70"/>
      <c r="C644" s="70"/>
      <c r="D644" s="70"/>
    </row>
    <row r="645" spans="1:4" ht="18" customHeight="1" x14ac:dyDescent="0.25">
      <c r="A645" s="69"/>
      <c r="B645" s="70"/>
      <c r="C645" s="70"/>
      <c r="D645" s="70"/>
    </row>
    <row r="646" spans="1:4" ht="18" customHeight="1" x14ac:dyDescent="0.25">
      <c r="A646" s="69"/>
      <c r="B646" s="70"/>
      <c r="C646" s="70"/>
      <c r="D646" s="70"/>
    </row>
    <row r="647" spans="1:4" ht="18" customHeight="1" x14ac:dyDescent="0.25">
      <c r="A647" s="69"/>
      <c r="B647" s="70"/>
      <c r="C647" s="70"/>
      <c r="D647" s="70"/>
    </row>
    <row r="648" spans="1:4" ht="18" customHeight="1" x14ac:dyDescent="0.25">
      <c r="A648" s="69"/>
      <c r="B648" s="70"/>
      <c r="C648" s="70"/>
      <c r="D648" s="70"/>
    </row>
    <row r="649" spans="1:4" ht="18" customHeight="1" x14ac:dyDescent="0.25">
      <c r="A649" s="69"/>
      <c r="B649" s="70"/>
      <c r="C649" s="70"/>
      <c r="D649" s="70"/>
    </row>
    <row r="650" spans="1:4" ht="18" customHeight="1" x14ac:dyDescent="0.25">
      <c r="A650" s="69"/>
      <c r="B650" s="70"/>
      <c r="C650" s="70"/>
      <c r="D650" s="70"/>
    </row>
    <row r="651" spans="1:4" ht="18" customHeight="1" x14ac:dyDescent="0.25">
      <c r="A651" s="69"/>
      <c r="B651" s="70"/>
      <c r="C651" s="70"/>
      <c r="D651" s="70"/>
    </row>
    <row r="652" spans="1:4" ht="18" customHeight="1" x14ac:dyDescent="0.25">
      <c r="A652" s="69"/>
      <c r="B652" s="70"/>
      <c r="C652" s="70"/>
      <c r="D652" s="70"/>
    </row>
    <row r="653" spans="1:4" ht="18" customHeight="1" x14ac:dyDescent="0.25">
      <c r="A653" s="69"/>
      <c r="B653" s="70"/>
      <c r="C653" s="70"/>
      <c r="D653" s="70"/>
    </row>
    <row r="654" spans="1:4" ht="18" customHeight="1" x14ac:dyDescent="0.25">
      <c r="A654" s="69"/>
      <c r="B654" s="70"/>
      <c r="C654" s="70"/>
      <c r="D654" s="70"/>
    </row>
    <row r="655" spans="1:4" ht="18" customHeight="1" x14ac:dyDescent="0.25">
      <c r="A655" s="69"/>
      <c r="B655" s="70"/>
      <c r="C655" s="70"/>
      <c r="D655" s="70"/>
    </row>
    <row r="656" spans="1:4" ht="18" customHeight="1" x14ac:dyDescent="0.25">
      <c r="A656" s="69"/>
      <c r="B656" s="70"/>
      <c r="C656" s="70"/>
      <c r="D656" s="70"/>
    </row>
    <row r="657" spans="1:4" ht="18" customHeight="1" x14ac:dyDescent="0.25">
      <c r="A657" s="69"/>
      <c r="B657" s="70"/>
      <c r="C657" s="70"/>
      <c r="D657" s="70"/>
    </row>
    <row r="658" spans="1:4" ht="18" customHeight="1" x14ac:dyDescent="0.25">
      <c r="A658" s="69"/>
      <c r="B658" s="70"/>
      <c r="C658" s="70"/>
      <c r="D658" s="70"/>
    </row>
    <row r="659" spans="1:4" ht="18" customHeight="1" x14ac:dyDescent="0.25">
      <c r="A659" s="69"/>
      <c r="B659" s="70"/>
      <c r="C659" s="70"/>
      <c r="D659" s="70"/>
    </row>
    <row r="660" spans="1:4" ht="18" customHeight="1" x14ac:dyDescent="0.25">
      <c r="A660" s="69"/>
      <c r="B660" s="70"/>
      <c r="C660" s="70"/>
      <c r="D660" s="70"/>
    </row>
    <row r="661" spans="1:4" ht="18" customHeight="1" x14ac:dyDescent="0.25">
      <c r="A661" s="69"/>
      <c r="B661" s="70"/>
      <c r="C661" s="70"/>
      <c r="D661" s="70"/>
    </row>
    <row r="662" spans="1:4" ht="18" customHeight="1" x14ac:dyDescent="0.25">
      <c r="A662" s="69"/>
      <c r="B662" s="70"/>
      <c r="C662" s="70"/>
      <c r="D662" s="70"/>
    </row>
    <row r="663" spans="1:4" ht="18" customHeight="1" x14ac:dyDescent="0.25">
      <c r="A663" s="69"/>
      <c r="B663" s="70"/>
      <c r="C663" s="70"/>
      <c r="D663" s="70"/>
    </row>
    <row r="664" spans="1:4" ht="18" customHeight="1" x14ac:dyDescent="0.25">
      <c r="A664" s="69"/>
      <c r="B664" s="70"/>
      <c r="C664" s="70"/>
      <c r="D664" s="70"/>
    </row>
    <row r="665" spans="1:4" ht="18" customHeight="1" x14ac:dyDescent="0.25">
      <c r="A665" s="69"/>
      <c r="B665" s="70"/>
      <c r="C665" s="70"/>
      <c r="D665" s="70"/>
    </row>
    <row r="666" spans="1:4" ht="18" customHeight="1" x14ac:dyDescent="0.25">
      <c r="A666" s="69"/>
      <c r="B666" s="70"/>
      <c r="C666" s="70"/>
      <c r="D666" s="70"/>
    </row>
    <row r="667" spans="1:4" ht="18" customHeight="1" x14ac:dyDescent="0.25">
      <c r="A667" s="69"/>
      <c r="B667" s="70"/>
      <c r="C667" s="70"/>
      <c r="D667" s="70"/>
    </row>
    <row r="668" spans="1:4" ht="18" customHeight="1" x14ac:dyDescent="0.25">
      <c r="A668" s="69"/>
      <c r="B668" s="70"/>
      <c r="C668" s="70"/>
      <c r="D668" s="70"/>
    </row>
    <row r="669" spans="1:4" ht="18" customHeight="1" x14ac:dyDescent="0.25">
      <c r="A669" s="69"/>
      <c r="B669" s="70"/>
      <c r="C669" s="70"/>
      <c r="D669" s="70"/>
    </row>
    <row r="670" spans="1:4" ht="18" customHeight="1" x14ac:dyDescent="0.25">
      <c r="A670" s="69"/>
      <c r="B670" s="70"/>
      <c r="C670" s="70"/>
      <c r="D670" s="70"/>
    </row>
    <row r="671" spans="1:4" ht="18" customHeight="1" x14ac:dyDescent="0.25">
      <c r="A671" s="69"/>
      <c r="B671" s="70"/>
      <c r="C671" s="70"/>
      <c r="D671" s="70"/>
    </row>
    <row r="672" spans="1:4" ht="18" customHeight="1" x14ac:dyDescent="0.25">
      <c r="A672" s="69"/>
      <c r="B672" s="70"/>
      <c r="C672" s="70"/>
      <c r="D672" s="70"/>
    </row>
    <row r="673" spans="1:4" ht="18" customHeight="1" x14ac:dyDescent="0.25">
      <c r="A673" s="69"/>
      <c r="B673" s="70"/>
      <c r="C673" s="70"/>
      <c r="D673" s="70"/>
    </row>
    <row r="674" spans="1:4" ht="18" customHeight="1" x14ac:dyDescent="0.25">
      <c r="A674" s="69"/>
      <c r="B674" s="70"/>
      <c r="C674" s="70"/>
      <c r="D674" s="70"/>
    </row>
    <row r="675" spans="1:4" ht="18" customHeight="1" x14ac:dyDescent="0.25">
      <c r="A675" s="69"/>
      <c r="B675" s="70"/>
      <c r="C675" s="70"/>
      <c r="D675" s="70"/>
    </row>
    <row r="676" spans="1:4" ht="18" customHeight="1" x14ac:dyDescent="0.25">
      <c r="A676" s="69"/>
      <c r="B676" s="70"/>
      <c r="C676" s="70"/>
      <c r="D676" s="70"/>
    </row>
    <row r="677" spans="1:4" ht="18" customHeight="1" x14ac:dyDescent="0.25">
      <c r="A677" s="69"/>
      <c r="B677" s="70"/>
      <c r="C677" s="70"/>
      <c r="D677" s="70"/>
    </row>
    <row r="678" spans="1:4" ht="18" customHeight="1" x14ac:dyDescent="0.25">
      <c r="A678" s="69"/>
      <c r="B678" s="70"/>
      <c r="C678" s="70"/>
      <c r="D678" s="70"/>
    </row>
    <row r="679" spans="1:4" ht="18" customHeight="1" x14ac:dyDescent="0.25">
      <c r="A679" s="69"/>
      <c r="B679" s="70"/>
      <c r="C679" s="70"/>
      <c r="D679" s="70"/>
    </row>
    <row r="680" spans="1:4" ht="18" customHeight="1" x14ac:dyDescent="0.25">
      <c r="A680" s="69"/>
      <c r="B680" s="70"/>
      <c r="C680" s="70"/>
      <c r="D680" s="70"/>
    </row>
    <row r="681" spans="1:4" ht="18" customHeight="1" x14ac:dyDescent="0.25">
      <c r="A681" s="69"/>
      <c r="B681" s="70"/>
      <c r="C681" s="70"/>
      <c r="D681" s="70"/>
    </row>
    <row r="682" spans="1:4" ht="18" customHeight="1" x14ac:dyDescent="0.25">
      <c r="A682" s="69"/>
      <c r="B682" s="70"/>
      <c r="C682" s="70"/>
      <c r="D682" s="70"/>
    </row>
    <row r="683" spans="1:4" ht="18" customHeight="1" x14ac:dyDescent="0.25">
      <c r="A683" s="69"/>
      <c r="B683" s="70"/>
      <c r="C683" s="70"/>
      <c r="D683" s="70"/>
    </row>
    <row r="684" spans="1:4" ht="18" customHeight="1" x14ac:dyDescent="0.25">
      <c r="A684" s="69"/>
      <c r="B684" s="70"/>
      <c r="C684" s="70"/>
      <c r="D684" s="70"/>
    </row>
    <row r="685" spans="1:4" ht="18" customHeight="1" x14ac:dyDescent="0.25">
      <c r="A685" s="69"/>
      <c r="B685" s="70"/>
      <c r="C685" s="70"/>
      <c r="D685" s="70"/>
    </row>
    <row r="686" spans="1:4" ht="18" customHeight="1" x14ac:dyDescent="0.25">
      <c r="A686" s="69"/>
      <c r="B686" s="70"/>
      <c r="C686" s="70"/>
      <c r="D686" s="70"/>
    </row>
    <row r="687" spans="1:4" ht="18" customHeight="1" x14ac:dyDescent="0.25">
      <c r="A687" s="69"/>
      <c r="B687" s="70"/>
      <c r="C687" s="70"/>
      <c r="D687" s="70"/>
    </row>
    <row r="688" spans="1:4" ht="18" customHeight="1" x14ac:dyDescent="0.25">
      <c r="A688" s="69"/>
      <c r="B688" s="70"/>
      <c r="C688" s="70"/>
      <c r="D688" s="70"/>
    </row>
    <row r="689" spans="1:4" ht="18" customHeight="1" x14ac:dyDescent="0.25">
      <c r="A689" s="69"/>
      <c r="B689" s="70"/>
      <c r="C689" s="70"/>
      <c r="D689" s="70"/>
    </row>
    <row r="690" spans="1:4" ht="18" customHeight="1" x14ac:dyDescent="0.25">
      <c r="A690" s="69"/>
      <c r="B690" s="70"/>
      <c r="C690" s="70"/>
      <c r="D690" s="70"/>
    </row>
    <row r="691" spans="1:4" ht="18" customHeight="1" x14ac:dyDescent="0.25">
      <c r="A691" s="69"/>
      <c r="B691" s="70"/>
      <c r="C691" s="70"/>
      <c r="D691" s="70"/>
    </row>
    <row r="692" spans="1:4" ht="18" customHeight="1" x14ac:dyDescent="0.25">
      <c r="A692" s="69"/>
      <c r="B692" s="70"/>
      <c r="C692" s="70"/>
      <c r="D692" s="70"/>
    </row>
    <row r="693" spans="1:4" ht="18" customHeight="1" x14ac:dyDescent="0.25">
      <c r="A693" s="69"/>
      <c r="B693" s="70"/>
      <c r="C693" s="70"/>
      <c r="D693" s="70"/>
    </row>
    <row r="694" spans="1:4" ht="18" customHeight="1" x14ac:dyDescent="0.25">
      <c r="A694" s="69"/>
      <c r="B694" s="70"/>
      <c r="C694" s="70"/>
      <c r="D694" s="70"/>
    </row>
    <row r="695" spans="1:4" ht="18" customHeight="1" x14ac:dyDescent="0.25">
      <c r="A695" s="69"/>
      <c r="B695" s="70"/>
      <c r="C695" s="70"/>
      <c r="D695" s="70"/>
    </row>
    <row r="696" spans="1:4" ht="18" customHeight="1" x14ac:dyDescent="0.25">
      <c r="A696" s="69"/>
      <c r="B696" s="70"/>
      <c r="C696" s="70"/>
      <c r="D696" s="70"/>
    </row>
    <row r="697" spans="1:4" ht="18" customHeight="1" x14ac:dyDescent="0.25">
      <c r="A697" s="69"/>
      <c r="B697" s="70"/>
      <c r="C697" s="70"/>
      <c r="D697" s="70"/>
    </row>
    <row r="698" spans="1:4" ht="18" customHeight="1" x14ac:dyDescent="0.25">
      <c r="A698" s="69"/>
      <c r="B698" s="70"/>
      <c r="C698" s="70"/>
      <c r="D698" s="70"/>
    </row>
    <row r="699" spans="1:4" ht="18" customHeight="1" x14ac:dyDescent="0.25">
      <c r="A699" s="69"/>
      <c r="B699" s="70"/>
      <c r="C699" s="70"/>
      <c r="D699" s="70"/>
    </row>
    <row r="700" spans="1:4" ht="18" customHeight="1" x14ac:dyDescent="0.25">
      <c r="A700" s="69"/>
      <c r="B700" s="70"/>
      <c r="C700" s="70"/>
      <c r="D700" s="70"/>
    </row>
    <row r="701" spans="1:4" ht="18" customHeight="1" x14ac:dyDescent="0.25">
      <c r="A701" s="69"/>
      <c r="B701" s="70"/>
      <c r="C701" s="70"/>
      <c r="D701" s="70"/>
    </row>
    <row r="702" spans="1:4" ht="18" customHeight="1" x14ac:dyDescent="0.25">
      <c r="A702" s="69"/>
      <c r="B702" s="70"/>
      <c r="C702" s="70"/>
      <c r="D702" s="70"/>
    </row>
    <row r="703" spans="1:4" ht="18" customHeight="1" x14ac:dyDescent="0.25">
      <c r="A703" s="69"/>
      <c r="B703" s="70"/>
      <c r="C703" s="70"/>
      <c r="D703" s="70"/>
    </row>
    <row r="704" spans="1:4" ht="18" customHeight="1" x14ac:dyDescent="0.25">
      <c r="A704" s="69"/>
      <c r="B704" s="70"/>
      <c r="C704" s="70"/>
      <c r="D704" s="70"/>
    </row>
    <row r="705" spans="1:4" ht="18" customHeight="1" x14ac:dyDescent="0.25">
      <c r="A705" s="69"/>
      <c r="B705" s="70"/>
      <c r="C705" s="70"/>
      <c r="D705" s="70"/>
    </row>
    <row r="706" spans="1:4" ht="18" customHeight="1" x14ac:dyDescent="0.25">
      <c r="A706" s="69"/>
      <c r="B706" s="70"/>
      <c r="C706" s="70"/>
      <c r="D706" s="70"/>
    </row>
    <row r="707" spans="1:4" ht="18" customHeight="1" x14ac:dyDescent="0.25">
      <c r="A707" s="69"/>
      <c r="B707" s="70"/>
      <c r="C707" s="70"/>
      <c r="D707" s="70"/>
    </row>
    <row r="708" spans="1:4" ht="18" customHeight="1" x14ac:dyDescent="0.25">
      <c r="A708" s="69"/>
      <c r="B708" s="70"/>
      <c r="C708" s="70"/>
      <c r="D708" s="70"/>
    </row>
    <row r="709" spans="1:4" ht="18" customHeight="1" x14ac:dyDescent="0.25">
      <c r="A709" s="69"/>
      <c r="B709" s="70"/>
      <c r="C709" s="70"/>
      <c r="D709" s="70"/>
    </row>
    <row r="710" spans="1:4" ht="18" customHeight="1" x14ac:dyDescent="0.25">
      <c r="A710" s="69"/>
      <c r="B710" s="70"/>
      <c r="C710" s="70"/>
      <c r="D710" s="70"/>
    </row>
    <row r="711" spans="1:4" ht="18" customHeight="1" x14ac:dyDescent="0.25">
      <c r="A711" s="69"/>
      <c r="B711" s="70"/>
      <c r="C711" s="70"/>
      <c r="D711" s="70"/>
    </row>
    <row r="712" spans="1:4" ht="18" customHeight="1" x14ac:dyDescent="0.25">
      <c r="A712" s="69"/>
      <c r="B712" s="70"/>
      <c r="C712" s="70"/>
      <c r="D712" s="70"/>
    </row>
    <row r="713" spans="1:4" ht="18" customHeight="1" x14ac:dyDescent="0.25">
      <c r="A713" s="69"/>
      <c r="B713" s="70"/>
      <c r="C713" s="70"/>
      <c r="D713" s="70"/>
    </row>
    <row r="714" spans="1:4" ht="18" customHeight="1" x14ac:dyDescent="0.25">
      <c r="A714" s="69"/>
      <c r="B714" s="70"/>
      <c r="C714" s="70"/>
      <c r="D714" s="70"/>
    </row>
    <row r="715" spans="1:4" ht="18" customHeight="1" x14ac:dyDescent="0.25">
      <c r="A715" s="69"/>
      <c r="B715" s="70"/>
      <c r="C715" s="70"/>
      <c r="D715" s="70"/>
    </row>
    <row r="716" spans="1:4" ht="18" customHeight="1" x14ac:dyDescent="0.25">
      <c r="A716" s="69"/>
      <c r="B716" s="70"/>
      <c r="C716" s="70"/>
      <c r="D716" s="70"/>
    </row>
    <row r="717" spans="1:4" ht="18" customHeight="1" x14ac:dyDescent="0.25">
      <c r="A717" s="69"/>
      <c r="B717" s="70"/>
      <c r="C717" s="70"/>
      <c r="D717" s="70"/>
    </row>
    <row r="718" spans="1:4" ht="18" customHeight="1" x14ac:dyDescent="0.25">
      <c r="A718" s="69"/>
      <c r="B718" s="70"/>
      <c r="C718" s="70"/>
      <c r="D718" s="70"/>
    </row>
    <row r="719" spans="1:4" ht="18" customHeight="1" x14ac:dyDescent="0.25">
      <c r="A719" s="69"/>
      <c r="B719" s="70"/>
      <c r="C719" s="70"/>
      <c r="D719" s="70"/>
    </row>
    <row r="720" spans="1:4" ht="18" customHeight="1" x14ac:dyDescent="0.25">
      <c r="A720" s="69"/>
      <c r="B720" s="70"/>
      <c r="C720" s="70"/>
      <c r="D720" s="70"/>
    </row>
    <row r="721" spans="1:4" ht="18" customHeight="1" x14ac:dyDescent="0.25">
      <c r="A721" s="69"/>
      <c r="B721" s="70"/>
      <c r="C721" s="70"/>
      <c r="D721" s="70"/>
    </row>
    <row r="722" spans="1:4" ht="18" customHeight="1" x14ac:dyDescent="0.25">
      <c r="A722" s="69"/>
      <c r="B722" s="70"/>
      <c r="C722" s="70"/>
      <c r="D722" s="70"/>
    </row>
    <row r="723" spans="1:4" ht="18" customHeight="1" x14ac:dyDescent="0.25">
      <c r="A723" s="69"/>
      <c r="B723" s="70"/>
      <c r="C723" s="70"/>
      <c r="D723" s="70"/>
    </row>
    <row r="724" spans="1:4" ht="18" customHeight="1" x14ac:dyDescent="0.25">
      <c r="A724" s="69"/>
      <c r="B724" s="70"/>
      <c r="C724" s="70"/>
      <c r="D724" s="70"/>
    </row>
    <row r="725" spans="1:4" ht="18" customHeight="1" x14ac:dyDescent="0.25">
      <c r="A725" s="69"/>
      <c r="B725" s="70"/>
      <c r="C725" s="70"/>
      <c r="D725" s="70"/>
    </row>
    <row r="726" spans="1:4" ht="18" customHeight="1" x14ac:dyDescent="0.25">
      <c r="A726" s="69"/>
      <c r="B726" s="70"/>
      <c r="C726" s="70"/>
      <c r="D726" s="70"/>
    </row>
    <row r="727" spans="1:4" ht="18" customHeight="1" x14ac:dyDescent="0.25">
      <c r="A727" s="69"/>
      <c r="B727" s="70"/>
      <c r="C727" s="70"/>
      <c r="D727" s="70"/>
    </row>
    <row r="728" spans="1:4" ht="18" customHeight="1" x14ac:dyDescent="0.25">
      <c r="A728" s="69"/>
      <c r="B728" s="70"/>
      <c r="C728" s="70"/>
      <c r="D728" s="70"/>
    </row>
    <row r="729" spans="1:4" ht="18" customHeight="1" x14ac:dyDescent="0.25">
      <c r="A729" s="69"/>
      <c r="B729" s="70"/>
      <c r="C729" s="70"/>
      <c r="D729" s="70"/>
    </row>
    <row r="730" spans="1:4" ht="18" customHeight="1" x14ac:dyDescent="0.25">
      <c r="A730" s="69"/>
      <c r="B730" s="70"/>
      <c r="C730" s="70"/>
      <c r="D730" s="70"/>
    </row>
    <row r="731" spans="1:4" ht="18" customHeight="1" x14ac:dyDescent="0.25">
      <c r="A731" s="69"/>
      <c r="B731" s="70"/>
      <c r="C731" s="70"/>
      <c r="D731" s="70"/>
    </row>
    <row r="732" spans="1:4" ht="18" customHeight="1" x14ac:dyDescent="0.25">
      <c r="A732" s="69"/>
      <c r="B732" s="70"/>
      <c r="C732" s="70"/>
      <c r="D732" s="70"/>
    </row>
    <row r="733" spans="1:4" ht="18" customHeight="1" x14ac:dyDescent="0.25">
      <c r="A733" s="69"/>
      <c r="B733" s="70"/>
      <c r="C733" s="70"/>
      <c r="D733" s="70"/>
    </row>
    <row r="734" spans="1:4" ht="18" customHeight="1" x14ac:dyDescent="0.25">
      <c r="A734" s="69"/>
      <c r="B734" s="70"/>
      <c r="C734" s="70"/>
      <c r="D734" s="70"/>
    </row>
    <row r="735" spans="1:4" ht="18" customHeight="1" x14ac:dyDescent="0.25">
      <c r="A735" s="69"/>
      <c r="B735" s="70"/>
      <c r="C735" s="70"/>
      <c r="D735" s="70"/>
    </row>
    <row r="736" spans="1:4" ht="18" customHeight="1" x14ac:dyDescent="0.25">
      <c r="A736" s="69"/>
      <c r="B736" s="70"/>
      <c r="C736" s="70"/>
      <c r="D736" s="70"/>
    </row>
    <row r="737" spans="1:4" ht="18" customHeight="1" x14ac:dyDescent="0.25">
      <c r="A737" s="69"/>
      <c r="B737" s="70"/>
      <c r="C737" s="70"/>
      <c r="D737" s="70"/>
    </row>
    <row r="738" spans="1:4" ht="18" customHeight="1" x14ac:dyDescent="0.25">
      <c r="A738" s="69"/>
      <c r="B738" s="70"/>
      <c r="C738" s="70"/>
      <c r="D738" s="70"/>
    </row>
    <row r="739" spans="1:4" ht="18" customHeight="1" x14ac:dyDescent="0.25">
      <c r="A739" s="69"/>
      <c r="B739" s="70"/>
      <c r="C739" s="70"/>
      <c r="D739" s="70"/>
    </row>
    <row r="740" spans="1:4" ht="18" customHeight="1" x14ac:dyDescent="0.25">
      <c r="A740" s="69"/>
      <c r="B740" s="70"/>
      <c r="C740" s="70"/>
      <c r="D740" s="70"/>
    </row>
    <row r="741" spans="1:4" ht="18" customHeight="1" x14ac:dyDescent="0.25">
      <c r="A741" s="69"/>
      <c r="B741" s="70"/>
      <c r="C741" s="70"/>
      <c r="D741" s="70"/>
    </row>
    <row r="742" spans="1:4" ht="18" customHeight="1" x14ac:dyDescent="0.25">
      <c r="A742" s="69"/>
      <c r="B742" s="70"/>
      <c r="C742" s="70"/>
      <c r="D742" s="70"/>
    </row>
    <row r="743" spans="1:4" ht="18" customHeight="1" x14ac:dyDescent="0.25">
      <c r="A743" s="69"/>
      <c r="B743" s="70"/>
      <c r="C743" s="70"/>
      <c r="D743" s="70"/>
    </row>
    <row r="744" spans="1:4" ht="18" customHeight="1" x14ac:dyDescent="0.25">
      <c r="A744" s="69"/>
      <c r="B744" s="70"/>
      <c r="C744" s="70"/>
      <c r="D744" s="70"/>
    </row>
    <row r="745" spans="1:4" ht="18" customHeight="1" x14ac:dyDescent="0.25">
      <c r="A745" s="69"/>
      <c r="B745" s="70"/>
      <c r="C745" s="70"/>
      <c r="D745" s="70"/>
    </row>
    <row r="746" spans="1:4" ht="18" customHeight="1" x14ac:dyDescent="0.25">
      <c r="A746" s="69"/>
      <c r="B746" s="70"/>
      <c r="C746" s="70"/>
      <c r="D746" s="70"/>
    </row>
    <row r="747" spans="1:4" ht="18" customHeight="1" x14ac:dyDescent="0.25">
      <c r="A747" s="69"/>
      <c r="B747" s="70"/>
      <c r="C747" s="70"/>
      <c r="D747" s="70"/>
    </row>
    <row r="748" spans="1:4" ht="18" customHeight="1" x14ac:dyDescent="0.25">
      <c r="A748" s="69"/>
      <c r="B748" s="70"/>
      <c r="C748" s="70"/>
      <c r="D748" s="70"/>
    </row>
    <row r="749" spans="1:4" ht="18" customHeight="1" x14ac:dyDescent="0.25">
      <c r="A749" s="69"/>
      <c r="B749" s="70"/>
      <c r="C749" s="70"/>
      <c r="D749" s="70"/>
    </row>
    <row r="750" spans="1:4" ht="18" customHeight="1" x14ac:dyDescent="0.25">
      <c r="A750" s="69"/>
      <c r="B750" s="70"/>
      <c r="C750" s="70"/>
      <c r="D750" s="70"/>
    </row>
    <row r="751" spans="1:4" ht="18" customHeight="1" x14ac:dyDescent="0.25">
      <c r="A751" s="69"/>
      <c r="B751" s="70"/>
      <c r="C751" s="70"/>
      <c r="D751" s="70"/>
    </row>
    <row r="752" spans="1:4" ht="18" customHeight="1" x14ac:dyDescent="0.25">
      <c r="A752" s="69"/>
      <c r="B752" s="70"/>
      <c r="C752" s="70"/>
      <c r="D752" s="70"/>
    </row>
    <row r="753" spans="1:4" ht="18" customHeight="1" x14ac:dyDescent="0.25">
      <c r="A753" s="69"/>
      <c r="B753" s="70"/>
      <c r="C753" s="70"/>
      <c r="D753" s="70"/>
    </row>
    <row r="754" spans="1:4" ht="18" customHeight="1" x14ac:dyDescent="0.25">
      <c r="A754" s="69"/>
      <c r="B754" s="70"/>
      <c r="C754" s="70"/>
      <c r="D754" s="70"/>
    </row>
    <row r="755" spans="1:4" ht="18" customHeight="1" x14ac:dyDescent="0.25">
      <c r="A755" s="69"/>
      <c r="B755" s="70"/>
      <c r="C755" s="70"/>
      <c r="D755" s="70"/>
    </row>
    <row r="756" spans="1:4" ht="18" customHeight="1" x14ac:dyDescent="0.25">
      <c r="A756" s="69"/>
      <c r="B756" s="70"/>
      <c r="C756" s="70"/>
      <c r="D756" s="70"/>
    </row>
    <row r="757" spans="1:4" ht="18" customHeight="1" x14ac:dyDescent="0.25">
      <c r="A757" s="69"/>
      <c r="B757" s="70"/>
      <c r="C757" s="70"/>
      <c r="D757" s="70"/>
    </row>
    <row r="758" spans="1:4" ht="18" customHeight="1" x14ac:dyDescent="0.25">
      <c r="A758" s="69"/>
      <c r="B758" s="70"/>
      <c r="C758" s="70"/>
      <c r="D758" s="70"/>
    </row>
    <row r="759" spans="1:4" ht="18" customHeight="1" x14ac:dyDescent="0.25">
      <c r="A759" s="69"/>
      <c r="B759" s="70"/>
      <c r="C759" s="70"/>
      <c r="D759" s="70"/>
    </row>
    <row r="760" spans="1:4" ht="18" customHeight="1" x14ac:dyDescent="0.25">
      <c r="A760" s="69"/>
      <c r="B760" s="70"/>
      <c r="C760" s="70"/>
      <c r="D760" s="70"/>
    </row>
    <row r="761" spans="1:4" ht="18" customHeight="1" x14ac:dyDescent="0.25">
      <c r="A761" s="69"/>
      <c r="B761" s="70"/>
      <c r="C761" s="70"/>
      <c r="D761" s="70"/>
    </row>
    <row r="762" spans="1:4" ht="18" customHeight="1" x14ac:dyDescent="0.25">
      <c r="A762" s="69"/>
      <c r="B762" s="70"/>
      <c r="C762" s="70"/>
      <c r="D762" s="70"/>
    </row>
    <row r="763" spans="1:4" ht="18" customHeight="1" x14ac:dyDescent="0.25">
      <c r="A763" s="69"/>
      <c r="B763" s="70"/>
      <c r="C763" s="70"/>
      <c r="D763" s="70"/>
    </row>
    <row r="764" spans="1:4" ht="18" customHeight="1" x14ac:dyDescent="0.25">
      <c r="A764" s="69"/>
      <c r="B764" s="70"/>
      <c r="C764" s="70"/>
      <c r="D764" s="70"/>
    </row>
    <row r="765" spans="1:4" ht="18" customHeight="1" x14ac:dyDescent="0.25">
      <c r="A765" s="69"/>
      <c r="B765" s="70"/>
      <c r="C765" s="70"/>
      <c r="D765" s="70"/>
    </row>
    <row r="766" spans="1:4" ht="18" customHeight="1" x14ac:dyDescent="0.25">
      <c r="A766" s="69"/>
      <c r="B766" s="70"/>
      <c r="C766" s="70"/>
      <c r="D766" s="70"/>
    </row>
    <row r="767" spans="1:4" ht="18" customHeight="1" x14ac:dyDescent="0.25">
      <c r="A767" s="69"/>
      <c r="B767" s="70"/>
      <c r="C767" s="70"/>
      <c r="D767" s="70"/>
    </row>
    <row r="768" spans="1:4" ht="18" customHeight="1" x14ac:dyDescent="0.25">
      <c r="A768" s="69"/>
      <c r="B768" s="70"/>
      <c r="C768" s="70"/>
      <c r="D768" s="70"/>
    </row>
    <row r="769" spans="1:4" ht="18" customHeight="1" x14ac:dyDescent="0.25">
      <c r="A769" s="69"/>
      <c r="B769" s="70"/>
      <c r="C769" s="70"/>
      <c r="D769" s="70"/>
    </row>
    <row r="770" spans="1:4" ht="18" customHeight="1" x14ac:dyDescent="0.25">
      <c r="A770" s="69"/>
      <c r="B770" s="70"/>
      <c r="C770" s="70"/>
      <c r="D770" s="70"/>
    </row>
    <row r="771" spans="1:4" ht="18" customHeight="1" x14ac:dyDescent="0.25">
      <c r="A771" s="69"/>
      <c r="B771" s="70"/>
      <c r="C771" s="70"/>
      <c r="D771" s="70"/>
    </row>
    <row r="772" spans="1:4" ht="18" customHeight="1" x14ac:dyDescent="0.25">
      <c r="A772" s="69"/>
      <c r="B772" s="70"/>
      <c r="C772" s="70"/>
      <c r="D772" s="70"/>
    </row>
    <row r="773" spans="1:4" ht="18" customHeight="1" x14ac:dyDescent="0.25">
      <c r="A773" s="69"/>
      <c r="B773" s="70"/>
      <c r="C773" s="70"/>
      <c r="D773" s="70"/>
    </row>
    <row r="774" spans="1:4" ht="18" customHeight="1" x14ac:dyDescent="0.25">
      <c r="A774" s="69"/>
      <c r="B774" s="70"/>
      <c r="C774" s="70"/>
      <c r="D774" s="70"/>
    </row>
    <row r="775" spans="1:4" ht="18" customHeight="1" x14ac:dyDescent="0.25">
      <c r="A775" s="69"/>
      <c r="B775" s="70"/>
      <c r="C775" s="70"/>
      <c r="D775" s="70"/>
    </row>
    <row r="776" spans="1:4" ht="18" customHeight="1" x14ac:dyDescent="0.25">
      <c r="A776" s="69"/>
      <c r="B776" s="70"/>
      <c r="C776" s="70"/>
      <c r="D776" s="70"/>
    </row>
    <row r="777" spans="1:4" ht="18" customHeight="1" x14ac:dyDescent="0.25">
      <c r="A777" s="69"/>
      <c r="B777" s="70"/>
      <c r="C777" s="70"/>
      <c r="D777" s="70"/>
    </row>
    <row r="778" spans="1:4" ht="18" customHeight="1" x14ac:dyDescent="0.25">
      <c r="A778" s="69"/>
      <c r="B778" s="70"/>
      <c r="C778" s="70"/>
      <c r="D778" s="70"/>
    </row>
    <row r="779" spans="1:4" ht="18" customHeight="1" x14ac:dyDescent="0.25">
      <c r="A779" s="69"/>
      <c r="B779" s="70"/>
      <c r="C779" s="70"/>
      <c r="D779" s="70"/>
    </row>
    <row r="780" spans="1:4" ht="18" customHeight="1" x14ac:dyDescent="0.25">
      <c r="A780" s="69"/>
      <c r="B780" s="70"/>
      <c r="C780" s="70"/>
      <c r="D780" s="70"/>
    </row>
    <row r="781" spans="1:4" ht="18" customHeight="1" x14ac:dyDescent="0.25">
      <c r="A781" s="69"/>
      <c r="B781" s="70"/>
      <c r="C781" s="70"/>
      <c r="D781" s="70"/>
    </row>
    <row r="782" spans="1:4" ht="18" customHeight="1" x14ac:dyDescent="0.25">
      <c r="A782" s="69"/>
      <c r="B782" s="70"/>
      <c r="C782" s="70"/>
      <c r="D782" s="70"/>
    </row>
    <row r="783" spans="1:4" ht="18" customHeight="1" x14ac:dyDescent="0.25">
      <c r="A783" s="69"/>
      <c r="B783" s="70"/>
      <c r="C783" s="70"/>
      <c r="D783" s="70"/>
    </row>
    <row r="784" spans="1:4" ht="18" customHeight="1" x14ac:dyDescent="0.25">
      <c r="A784" s="69"/>
      <c r="B784" s="70"/>
      <c r="C784" s="70"/>
      <c r="D784" s="70"/>
    </row>
    <row r="785" spans="1:4" ht="18" customHeight="1" x14ac:dyDescent="0.25">
      <c r="A785" s="69"/>
      <c r="B785" s="70"/>
      <c r="C785" s="70"/>
      <c r="D785" s="70"/>
    </row>
    <row r="786" spans="1:4" ht="18" customHeight="1" x14ac:dyDescent="0.25">
      <c r="A786" s="69"/>
      <c r="B786" s="70"/>
      <c r="C786" s="70"/>
      <c r="D786" s="70"/>
    </row>
    <row r="787" spans="1:4" ht="18" customHeight="1" x14ac:dyDescent="0.25">
      <c r="A787" s="69"/>
      <c r="B787" s="70"/>
      <c r="C787" s="70"/>
      <c r="D787" s="70"/>
    </row>
    <row r="788" spans="1:4" ht="18" customHeight="1" x14ac:dyDescent="0.25">
      <c r="A788" s="69"/>
      <c r="B788" s="70"/>
      <c r="C788" s="70"/>
      <c r="D788" s="70"/>
    </row>
    <row r="789" spans="1:4" ht="18" customHeight="1" x14ac:dyDescent="0.25">
      <c r="A789" s="69"/>
      <c r="B789" s="70"/>
      <c r="C789" s="70"/>
      <c r="D789" s="70"/>
    </row>
    <row r="790" spans="1:4" ht="18" customHeight="1" x14ac:dyDescent="0.25">
      <c r="A790" s="69"/>
      <c r="B790" s="70"/>
      <c r="C790" s="70"/>
      <c r="D790" s="70"/>
    </row>
    <row r="791" spans="1:4" ht="18" customHeight="1" x14ac:dyDescent="0.25">
      <c r="A791" s="69"/>
      <c r="B791" s="70"/>
      <c r="C791" s="70"/>
      <c r="D791" s="70"/>
    </row>
    <row r="792" spans="1:4" ht="18" customHeight="1" x14ac:dyDescent="0.25">
      <c r="A792" s="69"/>
      <c r="B792" s="70"/>
      <c r="C792" s="70"/>
      <c r="D792" s="70"/>
    </row>
    <row r="793" spans="1:4" ht="18" customHeight="1" x14ac:dyDescent="0.25">
      <c r="A793" s="69"/>
      <c r="B793" s="70"/>
      <c r="C793" s="70"/>
      <c r="D793" s="70"/>
    </row>
    <row r="794" spans="1:4" ht="18" customHeight="1" x14ac:dyDescent="0.25">
      <c r="A794" s="69"/>
      <c r="B794" s="70"/>
      <c r="C794" s="70"/>
      <c r="D794" s="70"/>
    </row>
    <row r="795" spans="1:4" ht="18" customHeight="1" x14ac:dyDescent="0.25">
      <c r="A795" s="69"/>
      <c r="B795" s="70"/>
      <c r="C795" s="70"/>
      <c r="D795" s="70"/>
    </row>
    <row r="796" spans="1:4" ht="18" customHeight="1" x14ac:dyDescent="0.25">
      <c r="A796" s="69"/>
      <c r="B796" s="70"/>
      <c r="C796" s="70"/>
      <c r="D796" s="70"/>
    </row>
    <row r="797" spans="1:4" ht="18" customHeight="1" x14ac:dyDescent="0.25">
      <c r="A797" s="69"/>
      <c r="B797" s="70"/>
      <c r="C797" s="70"/>
      <c r="D797" s="70"/>
    </row>
    <row r="798" spans="1:4" ht="18" customHeight="1" x14ac:dyDescent="0.25">
      <c r="A798" s="69"/>
      <c r="B798" s="70"/>
      <c r="C798" s="70"/>
      <c r="D798" s="70"/>
    </row>
    <row r="799" spans="1:4" ht="18" customHeight="1" x14ac:dyDescent="0.25">
      <c r="A799" s="69"/>
      <c r="B799" s="70"/>
      <c r="C799" s="70"/>
      <c r="D799" s="70"/>
    </row>
    <row r="800" spans="1:4" ht="18" customHeight="1" x14ac:dyDescent="0.25">
      <c r="A800" s="69"/>
      <c r="B800" s="70"/>
      <c r="C800" s="70"/>
      <c r="D800" s="70"/>
    </row>
    <row r="801" spans="1:4" ht="18" customHeight="1" x14ac:dyDescent="0.25">
      <c r="A801" s="69"/>
      <c r="B801" s="70"/>
      <c r="C801" s="70"/>
      <c r="D801" s="70"/>
    </row>
    <row r="802" spans="1:4" ht="18" customHeight="1" x14ac:dyDescent="0.25">
      <c r="A802" s="69"/>
      <c r="B802" s="70"/>
      <c r="C802" s="70"/>
      <c r="D802" s="70"/>
    </row>
    <row r="803" spans="1:4" ht="18" customHeight="1" x14ac:dyDescent="0.25">
      <c r="A803" s="69"/>
      <c r="B803" s="70"/>
      <c r="C803" s="70"/>
      <c r="D803" s="70"/>
    </row>
    <row r="804" spans="1:4" ht="18" customHeight="1" x14ac:dyDescent="0.25">
      <c r="A804" s="69"/>
      <c r="B804" s="70"/>
      <c r="C804" s="70"/>
      <c r="D804" s="70"/>
    </row>
    <row r="805" spans="1:4" ht="18" customHeight="1" x14ac:dyDescent="0.25">
      <c r="A805" s="69"/>
      <c r="B805" s="70"/>
      <c r="C805" s="70"/>
      <c r="D805" s="70"/>
    </row>
    <row r="806" spans="1:4" ht="18" customHeight="1" x14ac:dyDescent="0.25">
      <c r="A806" s="69"/>
      <c r="B806" s="70"/>
      <c r="C806" s="70"/>
      <c r="D806" s="70"/>
    </row>
    <row r="807" spans="1:4" ht="18" customHeight="1" x14ac:dyDescent="0.25">
      <c r="A807" s="69"/>
      <c r="B807" s="70"/>
      <c r="C807" s="70"/>
      <c r="D807" s="70"/>
    </row>
    <row r="808" spans="1:4" ht="18" customHeight="1" x14ac:dyDescent="0.25">
      <c r="A808" s="69"/>
      <c r="B808" s="70"/>
      <c r="C808" s="70"/>
      <c r="D808" s="70"/>
    </row>
    <row r="809" spans="1:4" ht="18" customHeight="1" x14ac:dyDescent="0.25">
      <c r="A809" s="69"/>
      <c r="B809" s="70"/>
      <c r="C809" s="70"/>
      <c r="D809" s="70"/>
    </row>
    <row r="810" spans="1:4" ht="18" customHeight="1" x14ac:dyDescent="0.25">
      <c r="A810" s="69"/>
      <c r="B810" s="70"/>
      <c r="C810" s="70"/>
      <c r="D810" s="70"/>
    </row>
    <row r="811" spans="1:4" ht="18" customHeight="1" x14ac:dyDescent="0.25">
      <c r="A811" s="69"/>
      <c r="B811" s="70"/>
      <c r="C811" s="70"/>
      <c r="D811" s="70"/>
    </row>
    <row r="812" spans="1:4" ht="18" customHeight="1" x14ac:dyDescent="0.25">
      <c r="A812" s="69"/>
      <c r="B812" s="70"/>
      <c r="C812" s="70"/>
      <c r="D812" s="70"/>
    </row>
    <row r="813" spans="1:4" ht="18" customHeight="1" x14ac:dyDescent="0.25">
      <c r="A813" s="69"/>
      <c r="B813" s="70"/>
      <c r="C813" s="70"/>
      <c r="D813" s="70"/>
    </row>
    <row r="814" spans="1:4" ht="18" customHeight="1" x14ac:dyDescent="0.25">
      <c r="A814" s="69"/>
      <c r="B814" s="70"/>
      <c r="C814" s="70"/>
      <c r="D814" s="70"/>
    </row>
    <row r="815" spans="1:4" ht="18" customHeight="1" x14ac:dyDescent="0.25">
      <c r="A815" s="69"/>
      <c r="B815" s="70"/>
      <c r="C815" s="70"/>
      <c r="D815" s="70"/>
    </row>
    <row r="816" spans="1:4" ht="18" customHeight="1" x14ac:dyDescent="0.25">
      <c r="A816" s="69"/>
      <c r="B816" s="70"/>
      <c r="C816" s="70"/>
      <c r="D816" s="70"/>
    </row>
    <row r="817" spans="1:4" ht="18" customHeight="1" x14ac:dyDescent="0.25">
      <c r="A817" s="69"/>
      <c r="B817" s="70"/>
      <c r="C817" s="70"/>
      <c r="D817" s="70"/>
    </row>
    <row r="818" spans="1:4" ht="18" customHeight="1" x14ac:dyDescent="0.25">
      <c r="A818" s="69"/>
      <c r="B818" s="70"/>
      <c r="C818" s="70"/>
      <c r="D818" s="70"/>
    </row>
    <row r="819" spans="1:4" ht="18" customHeight="1" x14ac:dyDescent="0.25">
      <c r="A819" s="69"/>
      <c r="B819" s="70"/>
      <c r="C819" s="70"/>
      <c r="D819" s="70"/>
    </row>
    <row r="820" spans="1:4" ht="18" customHeight="1" x14ac:dyDescent="0.25">
      <c r="A820" s="69"/>
      <c r="B820" s="70"/>
      <c r="C820" s="70"/>
      <c r="D820" s="70"/>
    </row>
    <row r="821" spans="1:4" ht="18" customHeight="1" x14ac:dyDescent="0.25">
      <c r="A821" s="69"/>
      <c r="B821" s="70"/>
      <c r="C821" s="70"/>
      <c r="D821" s="70"/>
    </row>
    <row r="822" spans="1:4" ht="18" customHeight="1" x14ac:dyDescent="0.25">
      <c r="A822" s="69"/>
      <c r="B822" s="70"/>
      <c r="C822" s="70"/>
      <c r="D822" s="70"/>
    </row>
    <row r="823" spans="1:4" ht="18" customHeight="1" x14ac:dyDescent="0.25">
      <c r="A823" s="69"/>
      <c r="B823" s="70"/>
      <c r="C823" s="70"/>
      <c r="D823" s="70"/>
    </row>
    <row r="824" spans="1:4" ht="18" customHeight="1" x14ac:dyDescent="0.25">
      <c r="A824" s="69"/>
      <c r="B824" s="70"/>
      <c r="C824" s="70"/>
      <c r="D824" s="70"/>
    </row>
    <row r="825" spans="1:4" ht="18" customHeight="1" x14ac:dyDescent="0.25">
      <c r="A825" s="69"/>
      <c r="B825" s="70"/>
      <c r="C825" s="70"/>
      <c r="D825" s="70"/>
    </row>
    <row r="826" spans="1:4" ht="18" customHeight="1" x14ac:dyDescent="0.25">
      <c r="A826" s="69"/>
      <c r="B826" s="70"/>
      <c r="C826" s="70"/>
      <c r="D826" s="70"/>
    </row>
    <row r="827" spans="1:4" ht="18" customHeight="1" x14ac:dyDescent="0.25">
      <c r="A827" s="69"/>
      <c r="B827" s="70"/>
      <c r="C827" s="70"/>
      <c r="D827" s="70"/>
    </row>
    <row r="828" spans="1:4" ht="18" customHeight="1" x14ac:dyDescent="0.25">
      <c r="A828" s="69"/>
      <c r="B828" s="70"/>
      <c r="C828" s="70"/>
      <c r="D828" s="70"/>
    </row>
    <row r="829" spans="1:4" ht="18" customHeight="1" x14ac:dyDescent="0.25">
      <c r="A829" s="69"/>
      <c r="B829" s="70"/>
      <c r="C829" s="70"/>
      <c r="D829" s="70"/>
    </row>
    <row r="830" spans="1:4" ht="18" customHeight="1" x14ac:dyDescent="0.25">
      <c r="A830" s="69"/>
      <c r="B830" s="70"/>
      <c r="C830" s="70"/>
      <c r="D830" s="70"/>
    </row>
    <row r="831" spans="1:4" ht="18" customHeight="1" x14ac:dyDescent="0.25">
      <c r="A831" s="69"/>
      <c r="B831" s="70"/>
      <c r="C831" s="70"/>
      <c r="D831" s="70"/>
    </row>
    <row r="832" spans="1:4" ht="18" customHeight="1" x14ac:dyDescent="0.25">
      <c r="A832" s="69"/>
      <c r="B832" s="70"/>
      <c r="C832" s="70"/>
      <c r="D832" s="70"/>
    </row>
    <row r="833" spans="1:4" ht="18" customHeight="1" x14ac:dyDescent="0.25">
      <c r="A833" s="69"/>
      <c r="B833" s="70"/>
      <c r="C833" s="70"/>
      <c r="D833" s="70"/>
    </row>
    <row r="834" spans="1:4" ht="18" customHeight="1" x14ac:dyDescent="0.25">
      <c r="A834" s="69"/>
      <c r="B834" s="70"/>
      <c r="C834" s="70"/>
      <c r="D834" s="70"/>
    </row>
    <row r="835" spans="1:4" ht="18" customHeight="1" x14ac:dyDescent="0.25">
      <c r="A835" s="69"/>
      <c r="B835" s="70"/>
      <c r="C835" s="70"/>
      <c r="D835" s="70"/>
    </row>
    <row r="836" spans="1:4" ht="18" customHeight="1" x14ac:dyDescent="0.25">
      <c r="A836" s="69"/>
      <c r="B836" s="70"/>
      <c r="C836" s="70"/>
      <c r="D836" s="70"/>
    </row>
    <row r="837" spans="1:4" ht="18" customHeight="1" x14ac:dyDescent="0.25">
      <c r="A837" s="69"/>
      <c r="B837" s="70"/>
      <c r="C837" s="70"/>
      <c r="D837" s="70"/>
    </row>
    <row r="838" spans="1:4" ht="18" customHeight="1" x14ac:dyDescent="0.25">
      <c r="A838" s="69"/>
      <c r="B838" s="70"/>
      <c r="C838" s="70"/>
      <c r="D838" s="70"/>
    </row>
    <row r="839" spans="1:4" ht="18" customHeight="1" x14ac:dyDescent="0.25">
      <c r="A839" s="69"/>
      <c r="B839" s="70"/>
      <c r="C839" s="70"/>
      <c r="D839" s="70"/>
    </row>
    <row r="840" spans="1:4" ht="18" customHeight="1" x14ac:dyDescent="0.25">
      <c r="A840" s="69"/>
      <c r="B840" s="70"/>
      <c r="C840" s="70"/>
      <c r="D840" s="70"/>
    </row>
    <row r="841" spans="1:4" ht="18" customHeight="1" x14ac:dyDescent="0.25">
      <c r="A841" s="69"/>
      <c r="B841" s="70"/>
      <c r="C841" s="70"/>
      <c r="D841" s="70"/>
    </row>
    <row r="842" spans="1:4" ht="18" customHeight="1" x14ac:dyDescent="0.25">
      <c r="A842" s="69"/>
      <c r="B842" s="70"/>
      <c r="C842" s="70"/>
      <c r="D842" s="70"/>
    </row>
    <row r="843" spans="1:4" ht="18" customHeight="1" x14ac:dyDescent="0.25">
      <c r="A843" s="69"/>
      <c r="B843" s="70"/>
      <c r="C843" s="70"/>
      <c r="D843" s="70"/>
    </row>
    <row r="844" spans="1:4" ht="18" customHeight="1" x14ac:dyDescent="0.25">
      <c r="A844" s="69"/>
      <c r="B844" s="70"/>
      <c r="C844" s="70"/>
      <c r="D844" s="70"/>
    </row>
    <row r="845" spans="1:4" ht="18" customHeight="1" x14ac:dyDescent="0.25">
      <c r="A845" s="69"/>
      <c r="B845" s="70"/>
      <c r="C845" s="70"/>
      <c r="D845" s="70"/>
    </row>
    <row r="846" spans="1:4" ht="18" customHeight="1" x14ac:dyDescent="0.25">
      <c r="A846" s="69"/>
      <c r="B846" s="70"/>
      <c r="C846" s="70"/>
      <c r="D846" s="70"/>
    </row>
    <row r="847" spans="1:4" ht="18" customHeight="1" x14ac:dyDescent="0.25">
      <c r="A847" s="69"/>
      <c r="B847" s="70"/>
      <c r="C847" s="70"/>
      <c r="D847" s="70"/>
    </row>
    <row r="848" spans="1:4" ht="18" customHeight="1" x14ac:dyDescent="0.25">
      <c r="A848" s="69"/>
      <c r="B848" s="70"/>
      <c r="C848" s="70"/>
      <c r="D848" s="70"/>
    </row>
    <row r="849" spans="1:4" ht="18" customHeight="1" x14ac:dyDescent="0.25">
      <c r="A849" s="69"/>
      <c r="B849" s="70"/>
      <c r="C849" s="70"/>
      <c r="D849" s="70"/>
    </row>
    <row r="850" spans="1:4" ht="18" customHeight="1" x14ac:dyDescent="0.25">
      <c r="A850" s="69"/>
      <c r="B850" s="70"/>
      <c r="C850" s="70"/>
      <c r="D850" s="70"/>
    </row>
    <row r="851" spans="1:4" ht="18" customHeight="1" x14ac:dyDescent="0.25">
      <c r="A851" s="69"/>
      <c r="B851" s="70"/>
      <c r="C851" s="70"/>
      <c r="D851" s="70"/>
    </row>
    <row r="852" spans="1:4" ht="18" customHeight="1" x14ac:dyDescent="0.25">
      <c r="A852" s="69"/>
      <c r="B852" s="70"/>
      <c r="C852" s="70"/>
      <c r="D852" s="70"/>
    </row>
    <row r="853" spans="1:4" ht="18" customHeight="1" x14ac:dyDescent="0.25">
      <c r="A853" s="69"/>
      <c r="B853" s="70"/>
      <c r="C853" s="70"/>
      <c r="D853" s="70"/>
    </row>
    <row r="854" spans="1:4" ht="18" customHeight="1" x14ac:dyDescent="0.25">
      <c r="A854" s="69"/>
      <c r="B854" s="70"/>
      <c r="C854" s="70"/>
      <c r="D854" s="70"/>
    </row>
    <row r="855" spans="1:4" ht="18" customHeight="1" x14ac:dyDescent="0.25">
      <c r="A855" s="69"/>
      <c r="B855" s="70"/>
      <c r="C855" s="70"/>
      <c r="D855" s="70"/>
    </row>
    <row r="856" spans="1:4" ht="18" customHeight="1" x14ac:dyDescent="0.25">
      <c r="A856" s="69"/>
      <c r="B856" s="70"/>
      <c r="C856" s="70"/>
      <c r="D856" s="70"/>
    </row>
    <row r="857" spans="1:4" ht="18" customHeight="1" x14ac:dyDescent="0.25">
      <c r="A857" s="69"/>
      <c r="B857" s="70"/>
      <c r="C857" s="70"/>
      <c r="D857" s="70"/>
    </row>
    <row r="858" spans="1:4" ht="18" customHeight="1" x14ac:dyDescent="0.25">
      <c r="A858" s="69"/>
      <c r="B858" s="70"/>
      <c r="C858" s="70"/>
      <c r="D858" s="70"/>
    </row>
    <row r="859" spans="1:4" ht="18" customHeight="1" x14ac:dyDescent="0.25">
      <c r="A859" s="69"/>
      <c r="B859" s="70"/>
      <c r="C859" s="70"/>
      <c r="D859" s="70"/>
    </row>
    <row r="860" spans="1:4" ht="18" customHeight="1" x14ac:dyDescent="0.25">
      <c r="A860" s="69"/>
      <c r="B860" s="70"/>
      <c r="C860" s="70"/>
      <c r="D860" s="70"/>
    </row>
    <row r="861" spans="1:4" ht="18" customHeight="1" x14ac:dyDescent="0.25">
      <c r="A861" s="69"/>
      <c r="B861" s="70"/>
      <c r="C861" s="70"/>
      <c r="D861" s="70"/>
    </row>
    <row r="862" spans="1:4" ht="18" customHeight="1" x14ac:dyDescent="0.25">
      <c r="A862" s="69"/>
      <c r="B862" s="70"/>
      <c r="C862" s="70"/>
      <c r="D862" s="70"/>
    </row>
    <row r="863" spans="1:4" ht="18" customHeight="1" x14ac:dyDescent="0.25">
      <c r="A863" s="69"/>
      <c r="B863" s="70"/>
      <c r="C863" s="70"/>
      <c r="D863" s="70"/>
    </row>
    <row r="864" spans="1:4" ht="18" customHeight="1" x14ac:dyDescent="0.25">
      <c r="A864" s="69"/>
      <c r="B864" s="70"/>
      <c r="C864" s="70"/>
      <c r="D864" s="70"/>
    </row>
    <row r="865" spans="1:4" ht="18" customHeight="1" x14ac:dyDescent="0.25">
      <c r="A865" s="69"/>
      <c r="B865" s="70"/>
      <c r="C865" s="70"/>
      <c r="D865" s="70"/>
    </row>
    <row r="866" spans="1:4" ht="18" customHeight="1" x14ac:dyDescent="0.25">
      <c r="A866" s="69"/>
      <c r="B866" s="70"/>
      <c r="C866" s="70"/>
      <c r="D866" s="70"/>
    </row>
    <row r="867" spans="1:4" ht="18" customHeight="1" x14ac:dyDescent="0.25">
      <c r="A867" s="69"/>
      <c r="B867" s="70"/>
      <c r="C867" s="70"/>
      <c r="D867" s="70"/>
    </row>
    <row r="868" spans="1:4" ht="18" customHeight="1" x14ac:dyDescent="0.25">
      <c r="A868" s="69"/>
      <c r="B868" s="70"/>
      <c r="C868" s="70"/>
      <c r="D868" s="70"/>
    </row>
    <row r="869" spans="1:4" ht="18" customHeight="1" x14ac:dyDescent="0.25">
      <c r="A869" s="69"/>
      <c r="B869" s="70"/>
      <c r="C869" s="70"/>
      <c r="D869" s="70"/>
    </row>
    <row r="870" spans="1:4" ht="18" customHeight="1" x14ac:dyDescent="0.25">
      <c r="A870" s="69"/>
      <c r="B870" s="70"/>
      <c r="C870" s="70"/>
      <c r="D870" s="70"/>
    </row>
    <row r="871" spans="1:4" ht="18" customHeight="1" x14ac:dyDescent="0.25">
      <c r="A871" s="69"/>
      <c r="B871" s="70"/>
      <c r="C871" s="70"/>
      <c r="D871" s="70"/>
    </row>
    <row r="872" spans="1:4" ht="18" customHeight="1" x14ac:dyDescent="0.25">
      <c r="A872" s="69"/>
      <c r="B872" s="70"/>
      <c r="C872" s="70"/>
      <c r="D872" s="70"/>
    </row>
    <row r="873" spans="1:4" ht="18" customHeight="1" x14ac:dyDescent="0.25">
      <c r="A873" s="69"/>
      <c r="B873" s="70"/>
      <c r="C873" s="70"/>
      <c r="D873" s="70"/>
    </row>
    <row r="874" spans="1:4" ht="18" customHeight="1" x14ac:dyDescent="0.25">
      <c r="A874" s="69"/>
      <c r="B874" s="70"/>
      <c r="C874" s="70"/>
      <c r="D874" s="70"/>
    </row>
    <row r="875" spans="1:4" ht="18" customHeight="1" x14ac:dyDescent="0.25">
      <c r="A875" s="69"/>
      <c r="B875" s="70"/>
      <c r="C875" s="70"/>
      <c r="D875" s="70"/>
    </row>
    <row r="876" spans="1:4" ht="18" customHeight="1" x14ac:dyDescent="0.25">
      <c r="A876" s="69"/>
      <c r="B876" s="70"/>
      <c r="C876" s="70"/>
      <c r="D876" s="70"/>
    </row>
    <row r="877" spans="1:4" ht="18" customHeight="1" x14ac:dyDescent="0.25">
      <c r="A877" s="69"/>
      <c r="B877" s="70"/>
      <c r="C877" s="70"/>
      <c r="D877" s="70"/>
    </row>
    <row r="878" spans="1:4" ht="18" customHeight="1" x14ac:dyDescent="0.25">
      <c r="A878" s="69"/>
      <c r="B878" s="70"/>
      <c r="C878" s="70"/>
      <c r="D878" s="70"/>
    </row>
    <row r="879" spans="1:4" ht="18" customHeight="1" x14ac:dyDescent="0.25">
      <c r="A879" s="69"/>
      <c r="B879" s="70"/>
      <c r="C879" s="70"/>
      <c r="D879" s="70"/>
    </row>
    <row r="880" spans="1:4" ht="18" customHeight="1" x14ac:dyDescent="0.25">
      <c r="A880" s="69"/>
      <c r="B880" s="70"/>
      <c r="C880" s="70"/>
      <c r="D880" s="70"/>
    </row>
    <row r="881" spans="1:4" ht="18" customHeight="1" x14ac:dyDescent="0.25">
      <c r="A881" s="69"/>
      <c r="B881" s="70"/>
      <c r="C881" s="70"/>
      <c r="D881" s="70"/>
    </row>
    <row r="882" spans="1:4" ht="18" customHeight="1" x14ac:dyDescent="0.25">
      <c r="A882" s="69"/>
      <c r="B882" s="70"/>
      <c r="C882" s="70"/>
      <c r="D882" s="70"/>
    </row>
    <row r="883" spans="1:4" ht="18" customHeight="1" x14ac:dyDescent="0.25">
      <c r="A883" s="69"/>
      <c r="B883" s="70"/>
      <c r="C883" s="70"/>
      <c r="D883" s="70"/>
    </row>
    <row r="884" spans="1:4" ht="18" customHeight="1" x14ac:dyDescent="0.25">
      <c r="A884" s="69"/>
      <c r="B884" s="70"/>
      <c r="C884" s="70"/>
      <c r="D884" s="70"/>
    </row>
    <row r="885" spans="1:4" ht="18" customHeight="1" x14ac:dyDescent="0.25">
      <c r="A885" s="69"/>
      <c r="B885" s="70"/>
      <c r="C885" s="70"/>
      <c r="D885" s="70"/>
    </row>
    <row r="886" spans="1:4" ht="18" customHeight="1" x14ac:dyDescent="0.25">
      <c r="A886" s="69"/>
      <c r="B886" s="70"/>
      <c r="C886" s="70"/>
      <c r="D886" s="70"/>
    </row>
    <row r="887" spans="1:4" ht="18" customHeight="1" x14ac:dyDescent="0.25">
      <c r="A887" s="69"/>
      <c r="B887" s="70"/>
      <c r="C887" s="70"/>
      <c r="D887" s="70"/>
    </row>
    <row r="888" spans="1:4" ht="18" customHeight="1" x14ac:dyDescent="0.25">
      <c r="A888" s="69"/>
      <c r="B888" s="70"/>
      <c r="C888" s="70"/>
      <c r="D888" s="70"/>
    </row>
    <row r="889" spans="1:4" ht="18" customHeight="1" x14ac:dyDescent="0.25">
      <c r="A889" s="69"/>
      <c r="B889" s="70"/>
      <c r="C889" s="70"/>
      <c r="D889" s="70"/>
    </row>
    <row r="890" spans="1:4" ht="18" customHeight="1" x14ac:dyDescent="0.25">
      <c r="A890" s="69"/>
      <c r="B890" s="70"/>
      <c r="C890" s="70"/>
      <c r="D890" s="70"/>
    </row>
    <row r="891" spans="1:4" ht="18" customHeight="1" x14ac:dyDescent="0.25">
      <c r="A891" s="69"/>
      <c r="B891" s="70"/>
      <c r="C891" s="70"/>
      <c r="D891" s="70"/>
    </row>
    <row r="892" spans="1:4" ht="18" customHeight="1" x14ac:dyDescent="0.25">
      <c r="A892" s="69"/>
      <c r="B892" s="70"/>
      <c r="C892" s="70"/>
      <c r="D892" s="70"/>
    </row>
    <row r="893" spans="1:4" ht="18" customHeight="1" x14ac:dyDescent="0.25">
      <c r="A893" s="69"/>
      <c r="B893" s="70"/>
      <c r="C893" s="70"/>
      <c r="D893" s="70"/>
    </row>
    <row r="894" spans="1:4" ht="18" customHeight="1" x14ac:dyDescent="0.25">
      <c r="A894" s="69"/>
      <c r="B894" s="70"/>
      <c r="C894" s="70"/>
      <c r="D894" s="70"/>
    </row>
    <row r="895" spans="1:4" ht="18" customHeight="1" x14ac:dyDescent="0.25">
      <c r="A895" s="69"/>
      <c r="B895" s="70"/>
      <c r="C895" s="70"/>
      <c r="D895" s="70"/>
    </row>
    <row r="896" spans="1:4" ht="18" customHeight="1" x14ac:dyDescent="0.25">
      <c r="A896" s="69"/>
      <c r="B896" s="70"/>
      <c r="C896" s="70"/>
      <c r="D896" s="70"/>
    </row>
    <row r="897" spans="1:4" ht="18" customHeight="1" x14ac:dyDescent="0.25">
      <c r="A897" s="69"/>
      <c r="B897" s="70"/>
      <c r="C897" s="70"/>
      <c r="D897" s="70"/>
    </row>
    <row r="898" spans="1:4" ht="18" customHeight="1" x14ac:dyDescent="0.25">
      <c r="A898" s="69"/>
      <c r="B898" s="70"/>
      <c r="C898" s="70"/>
      <c r="D898" s="70"/>
    </row>
    <row r="899" spans="1:4" ht="18" customHeight="1" x14ac:dyDescent="0.25">
      <c r="A899" s="69"/>
      <c r="B899" s="70"/>
      <c r="C899" s="70"/>
      <c r="D899" s="70"/>
    </row>
    <row r="900" spans="1:4" ht="18" customHeight="1" x14ac:dyDescent="0.25">
      <c r="A900" s="69"/>
      <c r="B900" s="70"/>
      <c r="C900" s="70"/>
      <c r="D900" s="70"/>
    </row>
    <row r="901" spans="1:4" ht="18" customHeight="1" x14ac:dyDescent="0.25">
      <c r="A901" s="69"/>
      <c r="B901" s="70"/>
      <c r="C901" s="70"/>
      <c r="D901" s="70"/>
    </row>
    <row r="902" spans="1:4" ht="18" customHeight="1" x14ac:dyDescent="0.25">
      <c r="A902" s="69"/>
      <c r="B902" s="70"/>
      <c r="C902" s="70"/>
      <c r="D902" s="70"/>
    </row>
    <row r="903" spans="1:4" ht="18" customHeight="1" x14ac:dyDescent="0.25">
      <c r="A903" s="69"/>
      <c r="B903" s="70"/>
      <c r="C903" s="70"/>
      <c r="D903" s="70"/>
    </row>
    <row r="904" spans="1:4" ht="18" customHeight="1" x14ac:dyDescent="0.25">
      <c r="A904" s="69"/>
      <c r="B904" s="70"/>
      <c r="C904" s="70"/>
      <c r="D904" s="70"/>
    </row>
    <row r="905" spans="1:4" ht="18" customHeight="1" x14ac:dyDescent="0.25">
      <c r="A905" s="69"/>
      <c r="B905" s="70"/>
      <c r="C905" s="70"/>
      <c r="D905" s="70"/>
    </row>
    <row r="906" spans="1:4" ht="18" customHeight="1" x14ac:dyDescent="0.25">
      <c r="A906" s="69"/>
      <c r="B906" s="70"/>
      <c r="C906" s="70"/>
      <c r="D906" s="70"/>
    </row>
    <row r="907" spans="1:4" ht="18" customHeight="1" x14ac:dyDescent="0.25">
      <c r="A907" s="69"/>
      <c r="B907" s="70"/>
      <c r="C907" s="70"/>
      <c r="D907" s="70"/>
    </row>
    <row r="908" spans="1:4" ht="18" customHeight="1" x14ac:dyDescent="0.25">
      <c r="A908" s="69"/>
      <c r="B908" s="70"/>
      <c r="C908" s="70"/>
      <c r="D908" s="70"/>
    </row>
    <row r="909" spans="1:4" ht="18" customHeight="1" x14ac:dyDescent="0.25">
      <c r="A909" s="69"/>
      <c r="B909" s="70"/>
      <c r="C909" s="70"/>
      <c r="D909" s="70"/>
    </row>
    <row r="910" spans="1:4" ht="18" customHeight="1" x14ac:dyDescent="0.25">
      <c r="A910" s="69"/>
      <c r="B910" s="70"/>
      <c r="C910" s="70"/>
      <c r="D910" s="70"/>
    </row>
    <row r="911" spans="1:4" ht="18" customHeight="1" x14ac:dyDescent="0.25">
      <c r="A911" s="69"/>
      <c r="B911" s="70"/>
      <c r="C911" s="70"/>
      <c r="D911" s="70"/>
    </row>
    <row r="912" spans="1:4" ht="18" customHeight="1" x14ac:dyDescent="0.25">
      <c r="A912" s="69"/>
      <c r="B912" s="70"/>
      <c r="C912" s="70"/>
      <c r="D912" s="70"/>
    </row>
    <row r="913" spans="1:4" ht="18" customHeight="1" x14ac:dyDescent="0.25">
      <c r="A913" s="69"/>
      <c r="B913" s="70"/>
      <c r="C913" s="70"/>
      <c r="D913" s="70"/>
    </row>
    <row r="914" spans="1:4" ht="18" customHeight="1" x14ac:dyDescent="0.25">
      <c r="A914" s="69"/>
      <c r="B914" s="70"/>
      <c r="C914" s="70"/>
      <c r="D914" s="70"/>
    </row>
    <row r="915" spans="1:4" ht="18" customHeight="1" x14ac:dyDescent="0.25">
      <c r="A915" s="69"/>
      <c r="B915" s="70"/>
      <c r="C915" s="70"/>
      <c r="D915" s="70"/>
    </row>
    <row r="916" spans="1:4" ht="18" customHeight="1" x14ac:dyDescent="0.25">
      <c r="A916" s="69"/>
      <c r="B916" s="70"/>
      <c r="C916" s="70"/>
      <c r="D916" s="70"/>
    </row>
    <row r="917" spans="1:4" ht="18" customHeight="1" x14ac:dyDescent="0.25">
      <c r="A917" s="69"/>
      <c r="B917" s="70"/>
      <c r="C917" s="70"/>
      <c r="D917" s="70"/>
    </row>
    <row r="918" spans="1:4" ht="18" customHeight="1" x14ac:dyDescent="0.25">
      <c r="A918" s="69"/>
      <c r="B918" s="70"/>
      <c r="C918" s="70"/>
      <c r="D918" s="70"/>
    </row>
    <row r="919" spans="1:4" ht="18" customHeight="1" x14ac:dyDescent="0.25">
      <c r="A919" s="69"/>
      <c r="B919" s="70"/>
      <c r="C919" s="70"/>
      <c r="D919" s="70"/>
    </row>
    <row r="920" spans="1:4" ht="18" customHeight="1" x14ac:dyDescent="0.25">
      <c r="A920" s="69"/>
      <c r="B920" s="70"/>
      <c r="C920" s="70"/>
      <c r="D920" s="70"/>
    </row>
    <row r="921" spans="1:4" ht="18" customHeight="1" x14ac:dyDescent="0.25">
      <c r="A921" s="69"/>
      <c r="B921" s="70"/>
      <c r="C921" s="70"/>
      <c r="D921" s="70"/>
    </row>
    <row r="922" spans="1:4" ht="18" customHeight="1" x14ac:dyDescent="0.25">
      <c r="A922" s="69"/>
      <c r="B922" s="70"/>
      <c r="C922" s="70"/>
      <c r="D922" s="70"/>
    </row>
    <row r="923" spans="1:4" ht="18" customHeight="1" x14ac:dyDescent="0.25">
      <c r="A923" s="69"/>
      <c r="B923" s="70"/>
      <c r="C923" s="70"/>
      <c r="D923" s="70"/>
    </row>
    <row r="924" spans="1:4" ht="18" customHeight="1" x14ac:dyDescent="0.25">
      <c r="A924" s="69"/>
      <c r="B924" s="70"/>
      <c r="C924" s="70"/>
      <c r="D924" s="70"/>
    </row>
    <row r="925" spans="1:4" ht="18" customHeight="1" x14ac:dyDescent="0.25">
      <c r="A925" s="69"/>
      <c r="B925" s="70"/>
      <c r="C925" s="70"/>
      <c r="D925" s="70"/>
    </row>
    <row r="926" spans="1:4" ht="18" customHeight="1" x14ac:dyDescent="0.25">
      <c r="A926" s="69"/>
      <c r="B926" s="70"/>
      <c r="C926" s="70"/>
      <c r="D926" s="70"/>
    </row>
    <row r="927" spans="1:4" ht="18" customHeight="1" x14ac:dyDescent="0.25">
      <c r="A927" s="69"/>
      <c r="B927" s="70"/>
      <c r="C927" s="70"/>
      <c r="D927" s="70"/>
    </row>
    <row r="928" spans="1:4" ht="18" customHeight="1" x14ac:dyDescent="0.25">
      <c r="A928" s="69"/>
      <c r="B928" s="70"/>
      <c r="C928" s="70"/>
      <c r="D928" s="70"/>
    </row>
    <row r="929" spans="1:4" ht="18" customHeight="1" x14ac:dyDescent="0.25">
      <c r="A929" s="69"/>
      <c r="B929" s="70"/>
      <c r="C929" s="70"/>
      <c r="D929" s="70"/>
    </row>
    <row r="930" spans="1:4" ht="18" customHeight="1" x14ac:dyDescent="0.25">
      <c r="A930" s="69"/>
      <c r="B930" s="70"/>
      <c r="C930" s="70"/>
      <c r="D930" s="70"/>
    </row>
    <row r="931" spans="1:4" ht="18" customHeight="1" x14ac:dyDescent="0.25">
      <c r="A931" s="69"/>
      <c r="B931" s="70"/>
      <c r="C931" s="70"/>
      <c r="D931" s="70"/>
    </row>
    <row r="932" spans="1:4" ht="18" customHeight="1" x14ac:dyDescent="0.25">
      <c r="A932" s="69"/>
      <c r="B932" s="70"/>
      <c r="C932" s="70"/>
      <c r="D932" s="70"/>
    </row>
    <row r="933" spans="1:4" ht="18" customHeight="1" x14ac:dyDescent="0.25">
      <c r="A933" s="69"/>
      <c r="B933" s="70"/>
      <c r="C933" s="70"/>
      <c r="D933" s="70"/>
    </row>
    <row r="934" spans="1:4" ht="18" customHeight="1" x14ac:dyDescent="0.25">
      <c r="A934" s="69"/>
      <c r="B934" s="70"/>
      <c r="C934" s="70"/>
      <c r="D934" s="70"/>
    </row>
    <row r="935" spans="1:4" ht="18" customHeight="1" x14ac:dyDescent="0.25">
      <c r="A935" s="69"/>
      <c r="B935" s="70"/>
      <c r="C935" s="70"/>
      <c r="D935" s="70"/>
    </row>
    <row r="936" spans="1:4" ht="18" customHeight="1" x14ac:dyDescent="0.25">
      <c r="A936" s="69"/>
      <c r="B936" s="70"/>
      <c r="C936" s="70"/>
      <c r="D936" s="70"/>
    </row>
    <row r="937" spans="1:4" ht="18" customHeight="1" x14ac:dyDescent="0.25">
      <c r="A937" s="69"/>
      <c r="B937" s="70"/>
      <c r="C937" s="70"/>
      <c r="D937" s="70"/>
    </row>
    <row r="938" spans="1:4" ht="18" customHeight="1" x14ac:dyDescent="0.25">
      <c r="A938" s="69"/>
      <c r="B938" s="70"/>
      <c r="C938" s="70"/>
      <c r="D938" s="70"/>
    </row>
    <row r="939" spans="1:4" ht="18" customHeight="1" x14ac:dyDescent="0.25">
      <c r="A939" s="69"/>
      <c r="B939" s="70"/>
      <c r="C939" s="70"/>
      <c r="D939" s="70"/>
    </row>
    <row r="940" spans="1:4" ht="18" customHeight="1" x14ac:dyDescent="0.25">
      <c r="A940" s="69"/>
      <c r="B940" s="70"/>
      <c r="C940" s="70"/>
      <c r="D940" s="70"/>
    </row>
    <row r="941" spans="1:4" ht="18" customHeight="1" x14ac:dyDescent="0.25">
      <c r="A941" s="69"/>
      <c r="B941" s="70"/>
      <c r="C941" s="70"/>
      <c r="D941" s="70"/>
    </row>
    <row r="942" spans="1:4" ht="18" customHeight="1" x14ac:dyDescent="0.25">
      <c r="A942" s="69"/>
      <c r="B942" s="70"/>
      <c r="C942" s="70"/>
      <c r="D942" s="70"/>
    </row>
    <row r="943" spans="1:4" ht="18" customHeight="1" x14ac:dyDescent="0.25">
      <c r="A943" s="69"/>
      <c r="B943" s="70"/>
      <c r="C943" s="70"/>
      <c r="D943" s="70"/>
    </row>
    <row r="944" spans="1:4" ht="18" customHeight="1" x14ac:dyDescent="0.25">
      <c r="A944" s="69"/>
      <c r="B944" s="70"/>
      <c r="C944" s="70"/>
      <c r="D944" s="70"/>
    </row>
    <row r="945" spans="1:4" ht="18" customHeight="1" x14ac:dyDescent="0.25">
      <c r="A945" s="69"/>
      <c r="B945" s="70"/>
      <c r="C945" s="70"/>
      <c r="D945" s="70"/>
    </row>
    <row r="946" spans="1:4" ht="18" customHeight="1" x14ac:dyDescent="0.25">
      <c r="A946" s="69"/>
      <c r="B946" s="70"/>
      <c r="C946" s="70"/>
      <c r="D946" s="70"/>
    </row>
    <row r="947" spans="1:4" ht="18" customHeight="1" x14ac:dyDescent="0.25">
      <c r="A947" s="69"/>
      <c r="B947" s="70"/>
      <c r="C947" s="70"/>
      <c r="D947" s="70"/>
    </row>
    <row r="948" spans="1:4" ht="18" customHeight="1" x14ac:dyDescent="0.25">
      <c r="A948" s="69"/>
      <c r="B948" s="70"/>
      <c r="C948" s="70"/>
      <c r="D948" s="70"/>
    </row>
    <row r="949" spans="1:4" ht="18" customHeight="1" x14ac:dyDescent="0.25">
      <c r="A949" s="69"/>
      <c r="B949" s="70"/>
      <c r="C949" s="70"/>
      <c r="D949" s="70"/>
    </row>
    <row r="950" spans="1:4" ht="18" customHeight="1" x14ac:dyDescent="0.25">
      <c r="A950" s="69"/>
      <c r="B950" s="70"/>
      <c r="C950" s="70"/>
      <c r="D950" s="70"/>
    </row>
    <row r="951" spans="1:4" ht="18" customHeight="1" x14ac:dyDescent="0.25">
      <c r="A951" s="69"/>
      <c r="B951" s="70"/>
      <c r="C951" s="70"/>
      <c r="D951" s="70"/>
    </row>
    <row r="952" spans="1:4" ht="18" customHeight="1" x14ac:dyDescent="0.25">
      <c r="A952" s="69"/>
      <c r="B952" s="70"/>
      <c r="C952" s="70"/>
      <c r="D952" s="70"/>
    </row>
    <row r="953" spans="1:4" ht="18" customHeight="1" x14ac:dyDescent="0.25">
      <c r="A953" s="69"/>
      <c r="B953" s="70"/>
      <c r="C953" s="70"/>
      <c r="D953" s="70"/>
    </row>
    <row r="954" spans="1:4" ht="18" customHeight="1" x14ac:dyDescent="0.25">
      <c r="A954" s="69"/>
      <c r="B954" s="70"/>
      <c r="C954" s="70"/>
      <c r="D954" s="70"/>
    </row>
    <row r="955" spans="1:4" ht="18" customHeight="1" x14ac:dyDescent="0.25">
      <c r="A955" s="69"/>
      <c r="B955" s="70"/>
      <c r="C955" s="70"/>
      <c r="D955" s="70"/>
    </row>
    <row r="956" spans="1:4" ht="18" customHeight="1" x14ac:dyDescent="0.25">
      <c r="A956" s="69"/>
      <c r="B956" s="70"/>
      <c r="C956" s="70"/>
      <c r="D956" s="70"/>
    </row>
    <row r="957" spans="1:4" ht="18" customHeight="1" x14ac:dyDescent="0.25">
      <c r="A957" s="69"/>
      <c r="B957" s="70"/>
      <c r="C957" s="70"/>
      <c r="D957" s="70"/>
    </row>
    <row r="958" spans="1:4" ht="18" customHeight="1" x14ac:dyDescent="0.25">
      <c r="A958" s="69"/>
      <c r="B958" s="70"/>
      <c r="C958" s="70"/>
      <c r="D958" s="70"/>
    </row>
    <row r="959" spans="1:4" ht="18" customHeight="1" x14ac:dyDescent="0.25">
      <c r="A959" s="69"/>
      <c r="B959" s="70"/>
      <c r="C959" s="70"/>
      <c r="D959" s="70"/>
    </row>
    <row r="960" spans="1:4" ht="18" customHeight="1" x14ac:dyDescent="0.25">
      <c r="A960" s="69"/>
      <c r="B960" s="70"/>
      <c r="C960" s="70"/>
      <c r="D960" s="70"/>
    </row>
    <row r="961" spans="1:4" ht="18" customHeight="1" x14ac:dyDescent="0.25">
      <c r="A961" s="69"/>
      <c r="B961" s="70"/>
      <c r="C961" s="70"/>
      <c r="D961" s="70"/>
    </row>
    <row r="962" spans="1:4" ht="18" customHeight="1" x14ac:dyDescent="0.25">
      <c r="A962" s="69"/>
      <c r="B962" s="70"/>
      <c r="C962" s="70"/>
      <c r="D962" s="70"/>
    </row>
    <row r="963" spans="1:4" ht="18" customHeight="1" x14ac:dyDescent="0.25">
      <c r="A963" s="69"/>
      <c r="B963" s="70"/>
      <c r="C963" s="70"/>
      <c r="D963" s="70"/>
    </row>
    <row r="964" spans="1:4" ht="18" customHeight="1" x14ac:dyDescent="0.25">
      <c r="A964" s="69"/>
      <c r="B964" s="70"/>
      <c r="C964" s="70"/>
      <c r="D964" s="70"/>
    </row>
    <row r="965" spans="1:4" ht="18" customHeight="1" x14ac:dyDescent="0.25">
      <c r="A965" s="69"/>
      <c r="B965" s="70"/>
      <c r="C965" s="70"/>
      <c r="D965" s="70"/>
    </row>
    <row r="966" spans="1:4" ht="18" customHeight="1" x14ac:dyDescent="0.25">
      <c r="A966" s="69"/>
      <c r="B966" s="70"/>
      <c r="C966" s="70"/>
      <c r="D966" s="70"/>
    </row>
    <row r="967" spans="1:4" ht="18" customHeight="1" x14ac:dyDescent="0.25">
      <c r="A967" s="69"/>
      <c r="B967" s="70"/>
      <c r="C967" s="70"/>
      <c r="D967" s="70"/>
    </row>
    <row r="968" spans="1:4" ht="18" customHeight="1" x14ac:dyDescent="0.25">
      <c r="A968" s="69"/>
      <c r="B968" s="70"/>
      <c r="C968" s="70"/>
      <c r="D968" s="70"/>
    </row>
    <row r="969" spans="1:4" ht="18" customHeight="1" x14ac:dyDescent="0.25">
      <c r="A969" s="69"/>
      <c r="B969" s="70"/>
      <c r="C969" s="70"/>
      <c r="D969" s="70"/>
    </row>
    <row r="970" spans="1:4" ht="18" customHeight="1" x14ac:dyDescent="0.25">
      <c r="A970" s="69"/>
      <c r="B970" s="70"/>
      <c r="C970" s="70"/>
      <c r="D970" s="70"/>
    </row>
    <row r="971" spans="1:4" ht="18" customHeight="1" x14ac:dyDescent="0.25">
      <c r="A971" s="69"/>
      <c r="B971" s="70"/>
      <c r="C971" s="70"/>
      <c r="D971" s="70"/>
    </row>
    <row r="972" spans="1:4" ht="18" customHeight="1" x14ac:dyDescent="0.25">
      <c r="A972" s="69"/>
      <c r="B972" s="70"/>
      <c r="C972" s="70"/>
      <c r="D972" s="70"/>
    </row>
    <row r="973" spans="1:4" ht="18" customHeight="1" x14ac:dyDescent="0.25">
      <c r="A973" s="69"/>
      <c r="B973" s="70"/>
      <c r="C973" s="70"/>
      <c r="D973" s="70"/>
    </row>
    <row r="974" spans="1:4" ht="18" customHeight="1" x14ac:dyDescent="0.25">
      <c r="A974" s="69"/>
      <c r="B974" s="70"/>
      <c r="C974" s="70"/>
      <c r="D974" s="70"/>
    </row>
    <row r="975" spans="1:4" ht="18" customHeight="1" x14ac:dyDescent="0.25">
      <c r="A975" s="69"/>
      <c r="B975" s="70"/>
      <c r="C975" s="70"/>
      <c r="D975" s="70"/>
    </row>
    <row r="976" spans="1:4" ht="18" customHeight="1" x14ac:dyDescent="0.25">
      <c r="A976" s="69"/>
      <c r="B976" s="70"/>
      <c r="C976" s="70"/>
      <c r="D976" s="70"/>
    </row>
    <row r="977" spans="1:4" ht="18" customHeight="1" x14ac:dyDescent="0.25">
      <c r="A977" s="69"/>
      <c r="B977" s="70"/>
      <c r="C977" s="70"/>
      <c r="D977" s="70"/>
    </row>
    <row r="978" spans="1:4" ht="18" customHeight="1" x14ac:dyDescent="0.25">
      <c r="A978" s="69"/>
      <c r="B978" s="70"/>
      <c r="C978" s="70"/>
      <c r="D978" s="70"/>
    </row>
    <row r="979" spans="1:4" ht="18" customHeight="1" x14ac:dyDescent="0.25">
      <c r="A979" s="69"/>
      <c r="B979" s="70"/>
      <c r="C979" s="70"/>
      <c r="D979" s="70"/>
    </row>
    <row r="980" spans="1:4" ht="18" customHeight="1" x14ac:dyDescent="0.25">
      <c r="A980" s="69"/>
      <c r="B980" s="70"/>
      <c r="C980" s="70"/>
      <c r="D980" s="70"/>
    </row>
    <row r="981" spans="1:4" ht="18" customHeight="1" x14ac:dyDescent="0.25">
      <c r="A981" s="69"/>
      <c r="B981" s="70"/>
      <c r="C981" s="70"/>
      <c r="D981" s="70"/>
    </row>
    <row r="982" spans="1:4" ht="18" customHeight="1" x14ac:dyDescent="0.25">
      <c r="A982" s="69"/>
      <c r="B982" s="70"/>
      <c r="C982" s="70"/>
      <c r="D982" s="70"/>
    </row>
    <row r="983" spans="1:4" ht="18" customHeight="1" x14ac:dyDescent="0.25">
      <c r="A983" s="69"/>
      <c r="B983" s="70"/>
      <c r="C983" s="70"/>
      <c r="D983" s="70"/>
    </row>
    <row r="984" spans="1:4" ht="18" customHeight="1" x14ac:dyDescent="0.25">
      <c r="A984" s="69"/>
      <c r="B984" s="70"/>
      <c r="C984" s="70"/>
      <c r="D984" s="70"/>
    </row>
    <row r="985" spans="1:4" ht="18" customHeight="1" x14ac:dyDescent="0.25">
      <c r="A985" s="69"/>
      <c r="B985" s="70"/>
      <c r="C985" s="70"/>
      <c r="D985" s="70"/>
    </row>
    <row r="986" spans="1:4" ht="18" customHeight="1" x14ac:dyDescent="0.25">
      <c r="A986" s="69"/>
      <c r="B986" s="70"/>
      <c r="C986" s="70"/>
      <c r="D986" s="70"/>
    </row>
    <row r="987" spans="1:4" ht="18" customHeight="1" x14ac:dyDescent="0.25">
      <c r="A987" s="69"/>
      <c r="B987" s="70"/>
      <c r="C987" s="70"/>
      <c r="D987" s="70"/>
    </row>
    <row r="988" spans="1:4" ht="18" customHeight="1" x14ac:dyDescent="0.25">
      <c r="A988" s="69"/>
      <c r="B988" s="70"/>
      <c r="C988" s="70"/>
      <c r="D988" s="70"/>
    </row>
    <row r="989" spans="1:4" ht="18" customHeight="1" x14ac:dyDescent="0.25">
      <c r="A989" s="69"/>
      <c r="B989" s="70"/>
      <c r="C989" s="70"/>
      <c r="D989" s="70"/>
    </row>
    <row r="990" spans="1:4" ht="18" customHeight="1" x14ac:dyDescent="0.25">
      <c r="A990" s="69"/>
      <c r="B990" s="70"/>
      <c r="C990" s="70"/>
      <c r="D990" s="70"/>
    </row>
    <row r="991" spans="1:4" ht="18" customHeight="1" x14ac:dyDescent="0.25">
      <c r="A991" s="69"/>
      <c r="B991" s="70"/>
      <c r="C991" s="70"/>
      <c r="D991" s="70"/>
    </row>
    <row r="992" spans="1:4" ht="18" customHeight="1" x14ac:dyDescent="0.25">
      <c r="A992" s="69"/>
      <c r="B992" s="70"/>
      <c r="C992" s="70"/>
      <c r="D992" s="70"/>
    </row>
    <row r="993" spans="1:4" ht="18" customHeight="1" x14ac:dyDescent="0.25">
      <c r="A993" s="69"/>
      <c r="B993" s="70"/>
      <c r="C993" s="70"/>
      <c r="D993" s="70"/>
    </row>
    <row r="994" spans="1:4" ht="18" customHeight="1" x14ac:dyDescent="0.25">
      <c r="A994" s="69"/>
      <c r="B994" s="70"/>
      <c r="C994" s="70"/>
      <c r="D994" s="70"/>
    </row>
    <row r="995" spans="1:4" ht="18" customHeight="1" x14ac:dyDescent="0.25">
      <c r="A995" s="69"/>
      <c r="B995" s="70"/>
      <c r="C995" s="70"/>
      <c r="D995" s="70"/>
    </row>
    <row r="996" spans="1:4" ht="18" customHeight="1" x14ac:dyDescent="0.25">
      <c r="A996" s="69"/>
      <c r="B996" s="70"/>
      <c r="C996" s="70"/>
      <c r="D996" s="70"/>
    </row>
    <row r="997" spans="1:4" ht="18" customHeight="1" x14ac:dyDescent="0.25">
      <c r="A997" s="69"/>
      <c r="B997" s="70"/>
      <c r="C997" s="70"/>
      <c r="D997" s="70"/>
    </row>
    <row r="998" spans="1:4" ht="18" customHeight="1" x14ac:dyDescent="0.25">
      <c r="A998" s="69"/>
      <c r="B998" s="70"/>
      <c r="C998" s="70"/>
      <c r="D998" s="70"/>
    </row>
    <row r="999" spans="1:4" ht="18" customHeight="1" x14ac:dyDescent="0.25">
      <c r="A999" s="69"/>
      <c r="B999" s="70"/>
      <c r="C999" s="70"/>
      <c r="D999" s="70"/>
    </row>
    <row r="1000" spans="1:4" ht="18" customHeight="1" x14ac:dyDescent="0.25">
      <c r="A1000" s="69"/>
      <c r="B1000" s="70"/>
      <c r="C1000" s="70"/>
      <c r="D1000" s="70"/>
    </row>
    <row r="1001" spans="1:4" ht="18" customHeight="1" x14ac:dyDescent="0.25">
      <c r="A1001" s="69"/>
      <c r="B1001" s="70"/>
      <c r="C1001" s="70"/>
      <c r="D1001" s="70"/>
    </row>
    <row r="1002" spans="1:4" ht="18" customHeight="1" x14ac:dyDescent="0.25">
      <c r="A1002" s="69"/>
      <c r="B1002" s="70"/>
      <c r="C1002" s="70"/>
      <c r="D1002" s="70"/>
    </row>
    <row r="1003" spans="1:4" ht="18" customHeight="1" x14ac:dyDescent="0.25">
      <c r="A1003" s="69"/>
      <c r="B1003" s="70"/>
      <c r="C1003" s="70"/>
      <c r="D1003" s="70"/>
    </row>
    <row r="1004" spans="1:4" ht="18" customHeight="1" x14ac:dyDescent="0.25">
      <c r="A1004" s="69"/>
      <c r="B1004" s="70"/>
      <c r="C1004" s="70"/>
      <c r="D1004" s="70"/>
    </row>
    <row r="1005" spans="1:4" ht="18" customHeight="1" x14ac:dyDescent="0.25">
      <c r="A1005" s="69"/>
      <c r="B1005" s="70"/>
      <c r="C1005" s="70"/>
      <c r="D1005" s="70"/>
    </row>
    <row r="1006" spans="1:4" ht="18" customHeight="1" x14ac:dyDescent="0.25">
      <c r="A1006" s="69"/>
      <c r="B1006" s="70"/>
      <c r="C1006" s="70"/>
      <c r="D1006" s="70"/>
    </row>
    <row r="1007" spans="1:4" ht="18" customHeight="1" x14ac:dyDescent="0.25">
      <c r="A1007" s="69"/>
      <c r="B1007" s="70"/>
      <c r="C1007" s="70"/>
      <c r="D1007" s="70"/>
    </row>
    <row r="1008" spans="1:4" ht="18" customHeight="1" x14ac:dyDescent="0.25">
      <c r="A1008" s="69"/>
      <c r="B1008" s="70"/>
      <c r="C1008" s="70"/>
      <c r="D1008" s="70"/>
    </row>
    <row r="1009" spans="1:4" ht="18" customHeight="1" x14ac:dyDescent="0.25">
      <c r="A1009" s="69"/>
      <c r="B1009" s="70"/>
      <c r="C1009" s="70"/>
      <c r="D1009" s="70"/>
    </row>
    <row r="1010" spans="1:4" ht="18" customHeight="1" x14ac:dyDescent="0.25">
      <c r="A1010" s="69"/>
      <c r="B1010" s="70"/>
      <c r="C1010" s="70"/>
      <c r="D1010" s="70"/>
    </row>
    <row r="1011" spans="1:4" ht="18" customHeight="1" x14ac:dyDescent="0.25">
      <c r="A1011" s="69"/>
      <c r="B1011" s="70"/>
      <c r="C1011" s="70"/>
      <c r="D1011" s="70"/>
    </row>
    <row r="1012" spans="1:4" ht="18" customHeight="1" x14ac:dyDescent="0.25">
      <c r="A1012" s="69"/>
      <c r="B1012" s="70"/>
      <c r="C1012" s="70"/>
      <c r="D1012" s="70"/>
    </row>
    <row r="1013" spans="1:4" ht="18" customHeight="1" x14ac:dyDescent="0.25">
      <c r="A1013" s="69"/>
      <c r="B1013" s="70"/>
      <c r="C1013" s="70"/>
      <c r="D1013" s="70"/>
    </row>
    <row r="1014" spans="1:4" ht="18" customHeight="1" x14ac:dyDescent="0.25">
      <c r="A1014" s="69"/>
      <c r="B1014" s="70"/>
      <c r="C1014" s="70"/>
      <c r="D1014" s="70"/>
    </row>
    <row r="1015" spans="1:4" ht="18" customHeight="1" x14ac:dyDescent="0.25">
      <c r="A1015" s="69"/>
      <c r="B1015" s="70"/>
      <c r="C1015" s="70"/>
      <c r="D1015" s="70"/>
    </row>
    <row r="1016" spans="1:4" ht="18" customHeight="1" x14ac:dyDescent="0.25">
      <c r="A1016" s="69"/>
      <c r="B1016" s="70"/>
      <c r="C1016" s="70"/>
      <c r="D1016" s="70"/>
    </row>
    <row r="1017" spans="1:4" ht="18" customHeight="1" x14ac:dyDescent="0.25">
      <c r="A1017" s="69"/>
      <c r="B1017" s="70"/>
      <c r="C1017" s="70"/>
      <c r="D1017" s="70"/>
    </row>
    <row r="1018" spans="1:4" ht="18" customHeight="1" x14ac:dyDescent="0.25">
      <c r="A1018" s="69"/>
      <c r="B1018" s="70"/>
      <c r="C1018" s="70"/>
      <c r="D1018" s="70"/>
    </row>
    <row r="1019" spans="1:4" ht="18" customHeight="1" x14ac:dyDescent="0.25">
      <c r="A1019" s="69"/>
      <c r="B1019" s="70"/>
      <c r="C1019" s="70"/>
      <c r="D1019" s="70"/>
    </row>
    <row r="1020" spans="1:4" ht="18" customHeight="1" x14ac:dyDescent="0.25">
      <c r="A1020" s="69"/>
      <c r="B1020" s="70"/>
      <c r="C1020" s="70"/>
      <c r="D1020" s="70"/>
    </row>
    <row r="1021" spans="1:4" ht="18" customHeight="1" x14ac:dyDescent="0.25">
      <c r="A1021" s="69"/>
      <c r="B1021" s="70"/>
      <c r="C1021" s="70"/>
      <c r="D1021" s="70"/>
    </row>
    <row r="1022" spans="1:4" ht="18" customHeight="1" x14ac:dyDescent="0.25">
      <c r="A1022" s="69"/>
      <c r="B1022" s="70"/>
      <c r="C1022" s="70"/>
      <c r="D1022" s="70"/>
    </row>
    <row r="1023" spans="1:4" ht="18" customHeight="1" x14ac:dyDescent="0.25">
      <c r="A1023" s="69"/>
      <c r="B1023" s="70"/>
      <c r="C1023" s="70"/>
      <c r="D1023" s="70"/>
    </row>
    <row r="1024" spans="1:4" ht="18" customHeight="1" x14ac:dyDescent="0.25">
      <c r="A1024" s="69"/>
      <c r="B1024" s="70"/>
      <c r="C1024" s="70"/>
      <c r="D1024" s="70"/>
    </row>
    <row r="1025" spans="1:4" ht="18" customHeight="1" x14ac:dyDescent="0.25">
      <c r="A1025" s="69"/>
      <c r="B1025" s="70"/>
      <c r="C1025" s="70"/>
      <c r="D1025" s="70"/>
    </row>
    <row r="1026" spans="1:4" ht="18" customHeight="1" x14ac:dyDescent="0.25">
      <c r="A1026" s="69"/>
      <c r="B1026" s="70"/>
      <c r="C1026" s="70"/>
      <c r="D1026" s="70"/>
    </row>
    <row r="1027" spans="1:4" ht="18" customHeight="1" x14ac:dyDescent="0.25">
      <c r="A1027" s="69"/>
      <c r="B1027" s="70"/>
      <c r="C1027" s="70"/>
      <c r="D1027" s="70"/>
    </row>
    <row r="1028" spans="1:4" ht="18" customHeight="1" x14ac:dyDescent="0.25">
      <c r="A1028" s="69"/>
      <c r="B1028" s="70"/>
      <c r="C1028" s="70"/>
      <c r="D1028" s="70"/>
    </row>
    <row r="1029" spans="1:4" ht="18" customHeight="1" x14ac:dyDescent="0.25">
      <c r="A1029" s="69"/>
      <c r="B1029" s="70"/>
      <c r="C1029" s="70"/>
      <c r="D1029" s="70"/>
    </row>
    <row r="1030" spans="1:4" ht="18" customHeight="1" x14ac:dyDescent="0.25">
      <c r="A1030" s="69"/>
      <c r="B1030" s="70"/>
      <c r="C1030" s="70"/>
      <c r="D1030" s="70"/>
    </row>
    <row r="1031" spans="1:4" ht="18" customHeight="1" x14ac:dyDescent="0.25">
      <c r="A1031" s="69"/>
      <c r="B1031" s="70"/>
      <c r="C1031" s="70"/>
      <c r="D1031" s="70"/>
    </row>
    <row r="1032" spans="1:4" ht="18" customHeight="1" x14ac:dyDescent="0.25">
      <c r="A1032" s="69"/>
      <c r="B1032" s="70"/>
      <c r="C1032" s="70"/>
      <c r="D1032" s="70"/>
    </row>
    <row r="1033" spans="1:4" ht="18" customHeight="1" x14ac:dyDescent="0.25">
      <c r="A1033" s="69"/>
      <c r="B1033" s="70"/>
      <c r="C1033" s="70"/>
      <c r="D1033" s="70"/>
    </row>
    <row r="1034" spans="1:4" ht="18" customHeight="1" x14ac:dyDescent="0.25">
      <c r="A1034" s="69"/>
      <c r="B1034" s="70"/>
      <c r="C1034" s="70"/>
      <c r="D1034" s="70"/>
    </row>
    <row r="1035" spans="1:4" ht="18" customHeight="1" x14ac:dyDescent="0.25">
      <c r="A1035" s="69"/>
      <c r="B1035" s="70"/>
      <c r="C1035" s="70"/>
      <c r="D1035" s="70"/>
    </row>
    <row r="1036" spans="1:4" ht="18" customHeight="1" x14ac:dyDescent="0.25">
      <c r="A1036" s="69"/>
      <c r="B1036" s="70"/>
      <c r="C1036" s="70"/>
      <c r="D1036" s="70"/>
    </row>
    <row r="1037" spans="1:4" ht="18" customHeight="1" x14ac:dyDescent="0.25">
      <c r="A1037" s="69"/>
      <c r="B1037" s="70"/>
      <c r="C1037" s="70"/>
      <c r="D1037" s="70"/>
    </row>
    <row r="1038" spans="1:4" ht="18" customHeight="1" x14ac:dyDescent="0.25">
      <c r="A1038" s="69"/>
      <c r="B1038" s="70"/>
      <c r="C1038" s="70"/>
      <c r="D1038" s="70"/>
    </row>
    <row r="1039" spans="1:4" ht="18" customHeight="1" x14ac:dyDescent="0.25">
      <c r="A1039" s="69"/>
      <c r="B1039" s="70"/>
      <c r="C1039" s="70"/>
      <c r="D1039" s="70"/>
    </row>
    <row r="1040" spans="1:4" ht="18" customHeight="1" x14ac:dyDescent="0.25">
      <c r="A1040" s="69"/>
      <c r="B1040" s="70"/>
      <c r="C1040" s="70"/>
      <c r="D1040" s="70"/>
    </row>
    <row r="1041" spans="1:4" ht="18" customHeight="1" x14ac:dyDescent="0.25">
      <c r="A1041" s="69"/>
      <c r="B1041" s="70"/>
      <c r="C1041" s="70"/>
      <c r="D1041" s="70"/>
    </row>
    <row r="1042" spans="1:4" ht="18" customHeight="1" x14ac:dyDescent="0.25">
      <c r="A1042" s="69"/>
      <c r="B1042" s="70"/>
      <c r="C1042" s="70"/>
      <c r="D1042" s="70"/>
    </row>
    <row r="1043" spans="1:4" ht="18" customHeight="1" x14ac:dyDescent="0.25">
      <c r="A1043" s="69"/>
      <c r="B1043" s="70"/>
      <c r="C1043" s="70"/>
      <c r="D1043" s="70"/>
    </row>
    <row r="1044" spans="1:4" ht="18" customHeight="1" x14ac:dyDescent="0.25">
      <c r="A1044" s="69"/>
      <c r="B1044" s="70"/>
      <c r="C1044" s="70"/>
      <c r="D1044" s="70"/>
    </row>
    <row r="1045" spans="1:4" ht="18" customHeight="1" x14ac:dyDescent="0.25">
      <c r="A1045" s="69"/>
      <c r="B1045" s="70"/>
      <c r="C1045" s="70"/>
      <c r="D1045" s="70"/>
    </row>
    <row r="1046" spans="1:4" ht="18" customHeight="1" x14ac:dyDescent="0.25">
      <c r="A1046" s="69"/>
      <c r="B1046" s="70"/>
      <c r="C1046" s="70"/>
      <c r="D1046" s="70"/>
    </row>
    <row r="1047" spans="1:4" ht="18" customHeight="1" x14ac:dyDescent="0.25">
      <c r="A1047" s="69"/>
      <c r="B1047" s="70"/>
      <c r="C1047" s="70"/>
      <c r="D1047" s="70"/>
    </row>
    <row r="1048" spans="1:4" ht="18" customHeight="1" x14ac:dyDescent="0.25">
      <c r="A1048" s="69"/>
      <c r="B1048" s="70"/>
      <c r="C1048" s="70"/>
      <c r="D1048" s="70"/>
    </row>
    <row r="1049" spans="1:4" ht="18" customHeight="1" x14ac:dyDescent="0.25">
      <c r="A1049" s="69"/>
      <c r="B1049" s="70"/>
      <c r="C1049" s="70"/>
      <c r="D1049" s="70"/>
    </row>
    <row r="1050" spans="1:4" ht="18" customHeight="1" x14ac:dyDescent="0.25">
      <c r="A1050" s="69"/>
      <c r="B1050" s="70"/>
      <c r="C1050" s="70"/>
      <c r="D1050" s="70"/>
    </row>
    <row r="1051" spans="1:4" ht="18" customHeight="1" x14ac:dyDescent="0.25">
      <c r="A1051" s="69"/>
      <c r="B1051" s="70"/>
      <c r="C1051" s="70"/>
      <c r="D1051" s="70"/>
    </row>
    <row r="1052" spans="1:4" ht="18" customHeight="1" x14ac:dyDescent="0.25">
      <c r="A1052" s="69"/>
      <c r="B1052" s="70"/>
      <c r="C1052" s="70"/>
      <c r="D1052" s="70"/>
    </row>
    <row r="1053" spans="1:4" ht="18" customHeight="1" x14ac:dyDescent="0.25">
      <c r="A1053" s="69"/>
      <c r="B1053" s="70"/>
      <c r="C1053" s="70"/>
      <c r="D1053" s="70"/>
    </row>
    <row r="1054" spans="1:4" ht="18" customHeight="1" x14ac:dyDescent="0.25">
      <c r="A1054" s="69"/>
      <c r="B1054" s="70"/>
      <c r="C1054" s="70"/>
      <c r="D1054" s="70"/>
    </row>
    <row r="1055" spans="1:4" ht="18" customHeight="1" x14ac:dyDescent="0.25">
      <c r="A1055" s="69"/>
      <c r="B1055" s="70"/>
      <c r="C1055" s="70"/>
      <c r="D1055" s="70"/>
    </row>
    <row r="1056" spans="1:4" ht="18" customHeight="1" x14ac:dyDescent="0.25">
      <c r="A1056" s="69"/>
      <c r="B1056" s="70"/>
      <c r="C1056" s="70"/>
      <c r="D1056" s="70"/>
    </row>
    <row r="1057" spans="1:4" ht="18" customHeight="1" x14ac:dyDescent="0.25">
      <c r="A1057" s="69"/>
      <c r="B1057" s="70"/>
      <c r="C1057" s="70"/>
      <c r="D1057" s="70"/>
    </row>
    <row r="1058" spans="1:4" ht="18" customHeight="1" x14ac:dyDescent="0.25">
      <c r="A1058" s="69"/>
      <c r="B1058" s="70"/>
      <c r="C1058" s="70"/>
      <c r="D1058" s="70"/>
    </row>
    <row r="1059" spans="1:4" ht="18" customHeight="1" x14ac:dyDescent="0.25">
      <c r="A1059" s="69"/>
      <c r="B1059" s="70"/>
      <c r="C1059" s="70"/>
      <c r="D1059" s="70"/>
    </row>
    <row r="1060" spans="1:4" ht="18" customHeight="1" x14ac:dyDescent="0.25">
      <c r="A1060" s="69"/>
      <c r="B1060" s="70"/>
      <c r="C1060" s="70"/>
      <c r="D1060" s="70"/>
    </row>
    <row r="1061" spans="1:4" ht="18" customHeight="1" x14ac:dyDescent="0.25">
      <c r="A1061" s="69"/>
      <c r="B1061" s="70"/>
      <c r="C1061" s="70"/>
      <c r="D1061" s="70"/>
    </row>
    <row r="1062" spans="1:4" ht="18" customHeight="1" x14ac:dyDescent="0.25">
      <c r="A1062" s="69"/>
      <c r="B1062" s="70"/>
      <c r="C1062" s="70"/>
      <c r="D1062" s="70"/>
    </row>
    <row r="1063" spans="1:4" ht="18" customHeight="1" x14ac:dyDescent="0.25">
      <c r="A1063" s="69"/>
      <c r="B1063" s="70"/>
      <c r="C1063" s="70"/>
      <c r="D1063" s="70"/>
    </row>
    <row r="1064" spans="1:4" ht="18" customHeight="1" x14ac:dyDescent="0.25">
      <c r="A1064" s="69"/>
      <c r="B1064" s="70"/>
      <c r="C1064" s="70"/>
      <c r="D1064" s="70"/>
    </row>
    <row r="1065" spans="1:4" ht="18" customHeight="1" x14ac:dyDescent="0.25">
      <c r="A1065" s="69"/>
      <c r="B1065" s="70"/>
      <c r="C1065" s="70"/>
      <c r="D1065" s="70"/>
    </row>
    <row r="1066" spans="1:4" ht="18" customHeight="1" x14ac:dyDescent="0.25">
      <c r="A1066" s="69"/>
      <c r="B1066" s="70"/>
      <c r="C1066" s="70"/>
      <c r="D1066" s="70"/>
    </row>
    <row r="1067" spans="1:4" ht="18" customHeight="1" x14ac:dyDescent="0.25">
      <c r="A1067" s="69"/>
      <c r="B1067" s="70"/>
      <c r="C1067" s="70"/>
      <c r="D1067" s="70"/>
    </row>
    <row r="1068" spans="1:4" ht="18" customHeight="1" x14ac:dyDescent="0.25">
      <c r="A1068" s="69"/>
      <c r="B1068" s="70"/>
      <c r="C1068" s="70"/>
      <c r="D1068" s="70"/>
    </row>
    <row r="1069" spans="1:4" ht="18" customHeight="1" x14ac:dyDescent="0.25">
      <c r="A1069" s="69"/>
      <c r="B1069" s="70"/>
      <c r="C1069" s="70"/>
      <c r="D1069" s="70"/>
    </row>
    <row r="1070" spans="1:4" ht="18" customHeight="1" x14ac:dyDescent="0.25">
      <c r="A1070" s="69"/>
      <c r="B1070" s="70"/>
      <c r="C1070" s="70"/>
      <c r="D1070" s="70"/>
    </row>
    <row r="1071" spans="1:4" ht="18" customHeight="1" x14ac:dyDescent="0.25">
      <c r="A1071" s="69"/>
      <c r="B1071" s="70"/>
      <c r="C1071" s="70"/>
      <c r="D1071" s="70"/>
    </row>
    <row r="1072" spans="1:4" ht="18" customHeight="1" x14ac:dyDescent="0.25">
      <c r="A1072" s="69"/>
      <c r="B1072" s="70"/>
      <c r="C1072" s="70"/>
      <c r="D1072" s="70"/>
    </row>
    <row r="1073" spans="1:4" ht="18" customHeight="1" x14ac:dyDescent="0.25">
      <c r="A1073" s="69"/>
      <c r="B1073" s="70"/>
      <c r="C1073" s="70"/>
      <c r="D1073" s="70"/>
    </row>
    <row r="1074" spans="1:4" ht="18" customHeight="1" x14ac:dyDescent="0.25">
      <c r="A1074" s="69"/>
      <c r="B1074" s="70"/>
      <c r="C1074" s="70"/>
      <c r="D1074" s="70"/>
    </row>
    <row r="1075" spans="1:4" ht="18" customHeight="1" x14ac:dyDescent="0.25">
      <c r="A1075" s="69"/>
      <c r="B1075" s="70"/>
      <c r="C1075" s="70"/>
      <c r="D1075" s="70"/>
    </row>
    <row r="1076" spans="1:4" ht="18" customHeight="1" x14ac:dyDescent="0.25">
      <c r="A1076" s="69"/>
      <c r="B1076" s="70"/>
      <c r="C1076" s="70"/>
      <c r="D1076" s="70"/>
    </row>
    <row r="1077" spans="1:4" ht="18" customHeight="1" x14ac:dyDescent="0.25">
      <c r="A1077" s="69"/>
      <c r="B1077" s="70"/>
      <c r="C1077" s="70"/>
      <c r="D1077" s="70"/>
    </row>
    <row r="1078" spans="1:4" ht="18" customHeight="1" x14ac:dyDescent="0.25">
      <c r="A1078" s="69"/>
      <c r="B1078" s="70"/>
      <c r="C1078" s="70"/>
      <c r="D1078" s="70"/>
    </row>
    <row r="1079" spans="1:4" ht="18" customHeight="1" x14ac:dyDescent="0.25">
      <c r="A1079" s="69"/>
      <c r="B1079" s="70"/>
      <c r="C1079" s="70"/>
      <c r="D1079" s="70"/>
    </row>
    <row r="1080" spans="1:4" ht="18" customHeight="1" x14ac:dyDescent="0.25">
      <c r="A1080" s="69"/>
      <c r="B1080" s="70"/>
      <c r="C1080" s="70"/>
      <c r="D1080" s="70"/>
    </row>
    <row r="1081" spans="1:4" ht="18" customHeight="1" x14ac:dyDescent="0.25">
      <c r="A1081" s="69"/>
      <c r="B1081" s="70"/>
      <c r="C1081" s="70"/>
      <c r="D1081" s="70"/>
    </row>
    <row r="1082" spans="1:4" ht="18" customHeight="1" x14ac:dyDescent="0.25">
      <c r="A1082" s="69"/>
      <c r="B1082" s="70"/>
      <c r="C1082" s="70"/>
      <c r="D1082" s="70"/>
    </row>
    <row r="1083" spans="1:4" ht="18" customHeight="1" x14ac:dyDescent="0.25">
      <c r="A1083" s="69"/>
      <c r="B1083" s="70"/>
      <c r="C1083" s="70"/>
      <c r="D1083" s="70"/>
    </row>
    <row r="1084" spans="1:4" ht="18" customHeight="1" x14ac:dyDescent="0.25">
      <c r="A1084" s="69"/>
      <c r="B1084" s="70"/>
      <c r="C1084" s="70"/>
      <c r="D1084" s="70"/>
    </row>
    <row r="1085" spans="1:4" ht="18" customHeight="1" x14ac:dyDescent="0.25">
      <c r="A1085" s="69"/>
      <c r="B1085" s="70"/>
      <c r="C1085" s="70"/>
      <c r="D1085" s="70"/>
    </row>
    <row r="1086" spans="1:4" ht="18" customHeight="1" x14ac:dyDescent="0.25">
      <c r="A1086" s="69"/>
      <c r="B1086" s="70"/>
      <c r="C1086" s="70"/>
      <c r="D1086" s="70"/>
    </row>
    <row r="1087" spans="1:4" ht="18" customHeight="1" x14ac:dyDescent="0.25">
      <c r="A1087" s="69"/>
      <c r="B1087" s="70"/>
      <c r="C1087" s="70"/>
      <c r="D1087" s="70"/>
    </row>
    <row r="1088" spans="1:4" ht="18" customHeight="1" x14ac:dyDescent="0.25">
      <c r="A1088" s="69"/>
      <c r="B1088" s="70"/>
      <c r="C1088" s="70"/>
      <c r="D1088" s="70"/>
    </row>
    <row r="1089" spans="1:4" ht="18" customHeight="1" x14ac:dyDescent="0.25">
      <c r="A1089" s="69"/>
      <c r="B1089" s="70"/>
      <c r="C1089" s="70"/>
      <c r="D1089" s="70"/>
    </row>
    <row r="1090" spans="1:4" ht="18" customHeight="1" x14ac:dyDescent="0.25">
      <c r="A1090" s="69"/>
      <c r="B1090" s="70"/>
      <c r="C1090" s="70"/>
      <c r="D1090" s="70"/>
    </row>
    <row r="1091" spans="1:4" ht="18" customHeight="1" x14ac:dyDescent="0.25">
      <c r="A1091" s="69"/>
      <c r="B1091" s="70"/>
      <c r="C1091" s="70"/>
      <c r="D1091" s="70"/>
    </row>
    <row r="1092" spans="1:4" ht="18" customHeight="1" x14ac:dyDescent="0.25">
      <c r="A1092" s="69"/>
      <c r="B1092" s="70"/>
      <c r="C1092" s="70"/>
      <c r="D1092" s="70"/>
    </row>
    <row r="1093" spans="1:4" ht="18" customHeight="1" x14ac:dyDescent="0.25">
      <c r="A1093" s="69"/>
      <c r="B1093" s="70"/>
      <c r="C1093" s="70"/>
      <c r="D1093" s="70"/>
    </row>
    <row r="1094" spans="1:4" ht="18" customHeight="1" x14ac:dyDescent="0.25">
      <c r="A1094" s="69"/>
      <c r="B1094" s="70"/>
      <c r="C1094" s="70"/>
      <c r="D1094" s="70"/>
    </row>
    <row r="1095" spans="1:4" ht="18" customHeight="1" x14ac:dyDescent="0.25">
      <c r="A1095" s="69"/>
      <c r="B1095" s="70"/>
      <c r="C1095" s="70"/>
      <c r="D1095" s="70"/>
    </row>
    <row r="1096" spans="1:4" ht="18" customHeight="1" x14ac:dyDescent="0.25">
      <c r="A1096" s="69"/>
      <c r="B1096" s="70"/>
      <c r="C1096" s="70"/>
      <c r="D1096" s="70"/>
    </row>
    <row r="1097" spans="1:4" ht="18" customHeight="1" x14ac:dyDescent="0.25">
      <c r="A1097" s="69"/>
      <c r="B1097" s="70"/>
      <c r="C1097" s="70"/>
      <c r="D1097" s="70"/>
    </row>
    <row r="1098" spans="1:4" ht="18" customHeight="1" x14ac:dyDescent="0.25">
      <c r="A1098" s="69"/>
      <c r="B1098" s="70"/>
      <c r="C1098" s="70"/>
      <c r="D1098" s="70"/>
    </row>
    <row r="1099" spans="1:4" ht="18" customHeight="1" x14ac:dyDescent="0.25">
      <c r="A1099" s="69"/>
      <c r="B1099" s="70"/>
      <c r="C1099" s="70"/>
      <c r="D1099" s="70"/>
    </row>
    <row r="1100" spans="1:4" ht="18" customHeight="1" x14ac:dyDescent="0.25">
      <c r="A1100" s="69"/>
      <c r="B1100" s="70"/>
      <c r="C1100" s="70"/>
      <c r="D1100" s="70"/>
    </row>
    <row r="1101" spans="1:4" ht="18" customHeight="1" x14ac:dyDescent="0.25">
      <c r="A1101" s="69"/>
      <c r="B1101" s="70"/>
      <c r="C1101" s="70"/>
      <c r="D1101" s="70"/>
    </row>
    <row r="1102" spans="1:4" ht="18" customHeight="1" x14ac:dyDescent="0.25">
      <c r="A1102" s="69"/>
      <c r="B1102" s="70"/>
      <c r="C1102" s="70"/>
      <c r="D1102" s="70"/>
    </row>
    <row r="1103" spans="1:4" ht="18" customHeight="1" x14ac:dyDescent="0.25">
      <c r="A1103" s="69"/>
      <c r="B1103" s="70"/>
      <c r="C1103" s="70"/>
      <c r="D1103" s="70"/>
    </row>
    <row r="1104" spans="1:4" ht="18" customHeight="1" x14ac:dyDescent="0.25">
      <c r="A1104" s="69"/>
      <c r="B1104" s="70"/>
      <c r="C1104" s="70"/>
      <c r="D1104" s="70"/>
    </row>
    <row r="1105" spans="1:4" ht="18" customHeight="1" x14ac:dyDescent="0.25">
      <c r="A1105" s="69"/>
      <c r="B1105" s="70"/>
      <c r="C1105" s="70"/>
      <c r="D1105" s="70"/>
    </row>
    <row r="1106" spans="1:4" ht="18" customHeight="1" x14ac:dyDescent="0.25">
      <c r="A1106" s="69"/>
      <c r="B1106" s="70"/>
      <c r="C1106" s="70"/>
      <c r="D1106" s="70"/>
    </row>
    <row r="1107" spans="1:4" ht="18" customHeight="1" x14ac:dyDescent="0.25">
      <c r="A1107" s="69"/>
      <c r="B1107" s="70"/>
      <c r="C1107" s="70"/>
      <c r="D1107" s="70"/>
    </row>
    <row r="1108" spans="1:4" ht="18" customHeight="1" x14ac:dyDescent="0.25">
      <c r="A1108" s="69"/>
      <c r="B1108" s="70"/>
      <c r="C1108" s="70"/>
      <c r="D1108" s="70"/>
    </row>
    <row r="1109" spans="1:4" ht="18" customHeight="1" x14ac:dyDescent="0.25">
      <c r="A1109" s="69"/>
      <c r="B1109" s="70"/>
      <c r="C1109" s="70"/>
      <c r="D1109" s="70"/>
    </row>
    <row r="1110" spans="1:4" ht="18" customHeight="1" x14ac:dyDescent="0.25">
      <c r="A1110" s="69"/>
      <c r="B1110" s="70"/>
      <c r="C1110" s="70"/>
      <c r="D1110" s="70"/>
    </row>
    <row r="1111" spans="1:4" ht="18" customHeight="1" x14ac:dyDescent="0.25">
      <c r="A1111" s="69"/>
      <c r="B1111" s="70"/>
      <c r="C1111" s="70"/>
      <c r="D1111" s="70"/>
    </row>
    <row r="1112" spans="1:4" ht="18" customHeight="1" x14ac:dyDescent="0.25">
      <c r="A1112" s="69"/>
      <c r="B1112" s="70"/>
      <c r="C1112" s="70"/>
      <c r="D1112" s="70"/>
    </row>
    <row r="1113" spans="1:4" ht="18" customHeight="1" x14ac:dyDescent="0.25">
      <c r="A1113" s="69"/>
      <c r="B1113" s="70"/>
      <c r="C1113" s="70"/>
      <c r="D1113" s="70"/>
    </row>
    <row r="1114" spans="1:4" ht="18" customHeight="1" x14ac:dyDescent="0.25">
      <c r="A1114" s="69"/>
      <c r="B1114" s="70"/>
      <c r="C1114" s="70"/>
      <c r="D1114" s="70"/>
    </row>
    <row r="1115" spans="1:4" ht="18" customHeight="1" x14ac:dyDescent="0.25">
      <c r="A1115" s="69"/>
      <c r="B1115" s="70"/>
      <c r="C1115" s="70"/>
      <c r="D1115" s="70"/>
    </row>
    <row r="1116" spans="1:4" ht="18" customHeight="1" x14ac:dyDescent="0.25">
      <c r="A1116" s="69"/>
      <c r="B1116" s="70"/>
      <c r="C1116" s="70"/>
      <c r="D1116" s="70"/>
    </row>
    <row r="1117" spans="1:4" ht="18" customHeight="1" x14ac:dyDescent="0.25">
      <c r="A1117" s="69"/>
      <c r="B1117" s="70"/>
      <c r="C1117" s="70"/>
      <c r="D1117" s="70"/>
    </row>
    <row r="1118" spans="1:4" ht="18" customHeight="1" x14ac:dyDescent="0.25">
      <c r="A1118" s="69"/>
      <c r="B1118" s="70"/>
      <c r="C1118" s="70"/>
      <c r="D1118" s="70"/>
    </row>
    <row r="1119" spans="1:4" ht="18" customHeight="1" x14ac:dyDescent="0.25">
      <c r="A1119" s="69"/>
      <c r="B1119" s="70"/>
      <c r="C1119" s="70"/>
      <c r="D1119" s="70"/>
    </row>
    <row r="1120" spans="1:4" ht="18" customHeight="1" x14ac:dyDescent="0.25">
      <c r="A1120" s="69"/>
      <c r="B1120" s="70"/>
      <c r="C1120" s="70"/>
      <c r="D1120" s="70"/>
    </row>
    <row r="1121" spans="1:4" ht="18" customHeight="1" x14ac:dyDescent="0.25">
      <c r="A1121" s="69"/>
      <c r="B1121" s="70"/>
      <c r="C1121" s="70"/>
      <c r="D1121" s="70"/>
    </row>
    <row r="1122" spans="1:4" ht="18" customHeight="1" x14ac:dyDescent="0.25">
      <c r="A1122" s="69"/>
      <c r="B1122" s="70"/>
      <c r="C1122" s="70"/>
      <c r="D1122" s="70"/>
    </row>
    <row r="1123" spans="1:4" ht="18" customHeight="1" x14ac:dyDescent="0.25">
      <c r="A1123" s="69"/>
      <c r="B1123" s="70"/>
      <c r="C1123" s="70"/>
      <c r="D1123" s="70"/>
    </row>
    <row r="1124" spans="1:4" ht="18" customHeight="1" x14ac:dyDescent="0.25">
      <c r="A1124" s="69"/>
      <c r="B1124" s="70"/>
      <c r="C1124" s="70"/>
      <c r="D1124" s="70"/>
    </row>
    <row r="1125" spans="1:4" ht="18" customHeight="1" x14ac:dyDescent="0.25">
      <c r="A1125" s="69"/>
      <c r="B1125" s="70"/>
      <c r="C1125" s="70"/>
      <c r="D1125" s="70"/>
    </row>
    <row r="1126" spans="1:4" ht="18" customHeight="1" x14ac:dyDescent="0.25">
      <c r="A1126" s="69"/>
      <c r="B1126" s="70"/>
      <c r="C1126" s="70"/>
      <c r="D1126" s="70"/>
    </row>
    <row r="1127" spans="1:4" ht="18" customHeight="1" x14ac:dyDescent="0.25">
      <c r="A1127" s="69"/>
      <c r="B1127" s="70"/>
      <c r="C1127" s="70"/>
      <c r="D1127" s="70"/>
    </row>
    <row r="1128" spans="1:4" ht="18" customHeight="1" x14ac:dyDescent="0.25">
      <c r="A1128" s="69"/>
      <c r="B1128" s="70"/>
      <c r="C1128" s="70"/>
      <c r="D1128" s="70"/>
    </row>
    <row r="1129" spans="1:4" ht="18" customHeight="1" x14ac:dyDescent="0.25">
      <c r="A1129" s="69"/>
      <c r="B1129" s="70"/>
      <c r="C1129" s="70"/>
      <c r="D1129" s="70"/>
    </row>
    <row r="1130" spans="1:4" ht="18" customHeight="1" x14ac:dyDescent="0.25">
      <c r="A1130" s="69"/>
      <c r="B1130" s="70"/>
      <c r="C1130" s="70"/>
      <c r="D1130" s="70"/>
    </row>
    <row r="1131" spans="1:4" ht="18" customHeight="1" x14ac:dyDescent="0.25">
      <c r="A1131" s="69"/>
      <c r="B1131" s="70"/>
      <c r="C1131" s="70"/>
      <c r="D1131" s="70"/>
    </row>
    <row r="1132" spans="1:4" ht="18" customHeight="1" x14ac:dyDescent="0.25">
      <c r="A1132" s="69"/>
      <c r="B1132" s="70"/>
      <c r="C1132" s="70"/>
      <c r="D1132" s="70"/>
    </row>
    <row r="1133" spans="1:4" ht="18" customHeight="1" x14ac:dyDescent="0.25">
      <c r="A1133" s="69"/>
      <c r="B1133" s="70"/>
      <c r="C1133" s="70"/>
      <c r="D1133" s="70"/>
    </row>
    <row r="1134" spans="1:4" ht="18" customHeight="1" x14ac:dyDescent="0.25">
      <c r="A1134" s="69"/>
      <c r="B1134" s="70"/>
      <c r="C1134" s="70"/>
      <c r="D1134" s="70"/>
    </row>
    <row r="1135" spans="1:4" ht="18" customHeight="1" x14ac:dyDescent="0.25">
      <c r="A1135" s="69"/>
      <c r="B1135" s="70"/>
      <c r="C1135" s="70"/>
      <c r="D1135" s="70"/>
    </row>
    <row r="1136" spans="1:4" ht="18" customHeight="1" x14ac:dyDescent="0.25">
      <c r="A1136" s="69"/>
      <c r="B1136" s="70"/>
      <c r="C1136" s="70"/>
      <c r="D1136" s="70"/>
    </row>
    <row r="1137" spans="1:4" ht="18" customHeight="1" x14ac:dyDescent="0.25">
      <c r="A1137" s="69"/>
      <c r="B1137" s="70"/>
      <c r="C1137" s="70"/>
      <c r="D1137" s="70"/>
    </row>
    <row r="1138" spans="1:4" ht="18" customHeight="1" x14ac:dyDescent="0.25">
      <c r="A1138" s="69"/>
      <c r="B1138" s="70"/>
      <c r="C1138" s="70"/>
      <c r="D1138" s="70"/>
    </row>
    <row r="1139" spans="1:4" ht="18" customHeight="1" x14ac:dyDescent="0.25">
      <c r="A1139" s="69"/>
      <c r="B1139" s="70"/>
      <c r="C1139" s="70"/>
      <c r="D1139" s="70"/>
    </row>
    <row r="1140" spans="1:4" ht="18" customHeight="1" x14ac:dyDescent="0.25">
      <c r="A1140" s="69"/>
      <c r="B1140" s="70"/>
      <c r="C1140" s="70"/>
      <c r="D1140" s="70"/>
    </row>
    <row r="1141" spans="1:4" ht="18" customHeight="1" x14ac:dyDescent="0.25">
      <c r="A1141" s="69"/>
      <c r="B1141" s="70"/>
      <c r="C1141" s="70"/>
      <c r="D1141" s="70"/>
    </row>
    <row r="1142" spans="1:4" ht="18" customHeight="1" x14ac:dyDescent="0.25">
      <c r="A1142" s="69"/>
      <c r="B1142" s="70"/>
      <c r="C1142" s="70"/>
      <c r="D1142" s="70"/>
    </row>
    <row r="1143" spans="1:4" ht="18" customHeight="1" x14ac:dyDescent="0.25">
      <c r="A1143" s="69"/>
      <c r="B1143" s="70"/>
      <c r="C1143" s="70"/>
      <c r="D1143" s="70"/>
    </row>
    <row r="1144" spans="1:4" ht="18" customHeight="1" x14ac:dyDescent="0.25">
      <c r="A1144" s="69"/>
      <c r="B1144" s="70"/>
      <c r="C1144" s="70"/>
      <c r="D1144" s="70"/>
    </row>
    <row r="1145" spans="1:4" ht="18" customHeight="1" x14ac:dyDescent="0.25">
      <c r="A1145" s="69"/>
      <c r="B1145" s="70"/>
      <c r="C1145" s="70"/>
      <c r="D1145" s="70"/>
    </row>
    <row r="1146" spans="1:4" ht="18" customHeight="1" x14ac:dyDescent="0.25">
      <c r="A1146" s="69"/>
      <c r="B1146" s="70"/>
      <c r="C1146" s="70"/>
      <c r="D1146" s="70"/>
    </row>
    <row r="1147" spans="1:4" ht="18" customHeight="1" x14ac:dyDescent="0.25">
      <c r="A1147" s="69"/>
      <c r="B1147" s="70"/>
      <c r="C1147" s="70"/>
      <c r="D1147" s="70"/>
    </row>
    <row r="1148" spans="1:4" ht="18" customHeight="1" x14ac:dyDescent="0.25">
      <c r="A1148" s="69"/>
      <c r="B1148" s="70"/>
      <c r="C1148" s="70"/>
      <c r="D1148" s="70"/>
    </row>
    <row r="1149" spans="1:4" ht="18" customHeight="1" x14ac:dyDescent="0.25">
      <c r="A1149" s="69"/>
      <c r="B1149" s="70"/>
      <c r="C1149" s="70"/>
      <c r="D1149" s="70"/>
    </row>
    <row r="1150" spans="1:4" ht="18" customHeight="1" x14ac:dyDescent="0.25">
      <c r="A1150" s="69"/>
      <c r="B1150" s="70"/>
      <c r="C1150" s="70"/>
      <c r="D1150" s="70"/>
    </row>
    <row r="1151" spans="1:4" ht="18" customHeight="1" x14ac:dyDescent="0.25">
      <c r="A1151" s="69"/>
      <c r="B1151" s="70"/>
      <c r="C1151" s="70"/>
      <c r="D1151" s="70"/>
    </row>
    <row r="1152" spans="1:4" ht="18" customHeight="1" x14ac:dyDescent="0.25">
      <c r="A1152" s="69"/>
      <c r="B1152" s="70"/>
      <c r="C1152" s="70"/>
      <c r="D1152" s="70"/>
    </row>
    <row r="1153" spans="1:4" ht="18" customHeight="1" x14ac:dyDescent="0.25">
      <c r="A1153" s="69"/>
      <c r="B1153" s="70"/>
      <c r="C1153" s="70"/>
      <c r="D1153" s="70"/>
    </row>
    <row r="1154" spans="1:4" ht="18" customHeight="1" x14ac:dyDescent="0.25">
      <c r="A1154" s="69"/>
      <c r="B1154" s="70"/>
      <c r="C1154" s="70"/>
      <c r="D1154" s="70"/>
    </row>
    <row r="1155" spans="1:4" ht="18" customHeight="1" x14ac:dyDescent="0.25">
      <c r="A1155" s="69"/>
      <c r="B1155" s="70"/>
      <c r="C1155" s="70"/>
      <c r="D1155" s="70"/>
    </row>
    <row r="1156" spans="1:4" ht="18" customHeight="1" x14ac:dyDescent="0.25">
      <c r="A1156" s="69"/>
      <c r="B1156" s="70"/>
      <c r="C1156" s="70"/>
      <c r="D1156" s="70"/>
    </row>
    <row r="1157" spans="1:4" ht="18" customHeight="1" x14ac:dyDescent="0.25">
      <c r="A1157" s="69"/>
      <c r="B1157" s="70"/>
      <c r="C1157" s="70"/>
      <c r="D1157" s="70"/>
    </row>
    <row r="1158" spans="1:4" ht="18" customHeight="1" x14ac:dyDescent="0.25">
      <c r="A1158" s="69"/>
      <c r="B1158" s="70"/>
      <c r="C1158" s="70"/>
      <c r="D1158" s="70"/>
    </row>
    <row r="1159" spans="1:4" ht="18" customHeight="1" x14ac:dyDescent="0.25">
      <c r="A1159" s="69"/>
      <c r="B1159" s="70"/>
      <c r="C1159" s="70"/>
      <c r="D1159" s="70"/>
    </row>
    <row r="1160" spans="1:4" ht="18" customHeight="1" x14ac:dyDescent="0.25">
      <c r="A1160" s="69"/>
      <c r="B1160" s="70"/>
      <c r="C1160" s="70"/>
      <c r="D1160" s="70"/>
    </row>
    <row r="1161" spans="1:4" ht="18" customHeight="1" x14ac:dyDescent="0.25">
      <c r="A1161" s="69"/>
      <c r="B1161" s="70"/>
      <c r="C1161" s="70"/>
      <c r="D1161" s="70"/>
    </row>
    <row r="1162" spans="1:4" ht="18" customHeight="1" x14ac:dyDescent="0.25">
      <c r="A1162" s="69"/>
      <c r="B1162" s="70"/>
      <c r="C1162" s="70"/>
      <c r="D1162" s="70"/>
    </row>
    <row r="1163" spans="1:4" ht="18" customHeight="1" x14ac:dyDescent="0.25">
      <c r="A1163" s="69"/>
      <c r="B1163" s="70"/>
      <c r="C1163" s="70"/>
      <c r="D1163" s="70"/>
    </row>
    <row r="1164" spans="1:4" ht="18" customHeight="1" x14ac:dyDescent="0.25">
      <c r="A1164" s="69"/>
      <c r="B1164" s="70"/>
      <c r="C1164" s="70"/>
      <c r="D1164" s="70"/>
    </row>
    <row r="1165" spans="1:4" ht="18" customHeight="1" x14ac:dyDescent="0.25">
      <c r="A1165" s="69"/>
      <c r="B1165" s="70"/>
      <c r="C1165" s="70"/>
      <c r="D1165" s="70"/>
    </row>
    <row r="1166" spans="1:4" ht="18" customHeight="1" x14ac:dyDescent="0.25">
      <c r="A1166" s="69"/>
      <c r="B1166" s="70"/>
      <c r="C1166" s="70"/>
      <c r="D1166" s="70"/>
    </row>
    <row r="1167" spans="1:4" ht="18" customHeight="1" x14ac:dyDescent="0.25">
      <c r="A1167" s="69"/>
      <c r="B1167" s="70"/>
      <c r="C1167" s="70"/>
      <c r="D1167" s="70"/>
    </row>
    <row r="1168" spans="1:4" ht="18" customHeight="1" x14ac:dyDescent="0.25">
      <c r="A1168" s="69"/>
      <c r="B1168" s="70"/>
      <c r="C1168" s="70"/>
      <c r="D1168" s="70"/>
    </row>
    <row r="1169" spans="1:4" ht="18" customHeight="1" x14ac:dyDescent="0.25">
      <c r="A1169" s="69"/>
      <c r="B1169" s="70"/>
      <c r="C1169" s="70"/>
      <c r="D1169" s="70"/>
    </row>
    <row r="1170" spans="1:4" ht="18" customHeight="1" x14ac:dyDescent="0.25">
      <c r="A1170" s="69"/>
      <c r="B1170" s="70"/>
      <c r="C1170" s="70"/>
      <c r="D1170" s="70"/>
    </row>
    <row r="1171" spans="1:4" ht="18" customHeight="1" x14ac:dyDescent="0.25">
      <c r="A1171" s="69"/>
      <c r="B1171" s="70"/>
      <c r="C1171" s="70"/>
      <c r="D1171" s="70"/>
    </row>
    <row r="1172" spans="1:4" ht="18" customHeight="1" x14ac:dyDescent="0.25">
      <c r="A1172" s="69"/>
      <c r="B1172" s="70"/>
      <c r="C1172" s="70"/>
      <c r="D1172" s="70"/>
    </row>
    <row r="1173" spans="1:4" ht="18" customHeight="1" x14ac:dyDescent="0.25">
      <c r="A1173" s="69"/>
      <c r="B1173" s="70"/>
      <c r="C1173" s="70"/>
      <c r="D1173" s="70"/>
    </row>
    <row r="1174" spans="1:4" ht="18" customHeight="1" x14ac:dyDescent="0.25">
      <c r="A1174" s="69"/>
      <c r="B1174" s="70"/>
      <c r="C1174" s="70"/>
      <c r="D1174" s="70"/>
    </row>
    <row r="1175" spans="1:4" ht="18" customHeight="1" x14ac:dyDescent="0.25">
      <c r="A1175" s="69"/>
      <c r="B1175" s="70"/>
      <c r="C1175" s="70"/>
      <c r="D1175" s="70"/>
    </row>
    <row r="1176" spans="1:4" ht="18" customHeight="1" x14ac:dyDescent="0.25">
      <c r="A1176" s="69"/>
      <c r="B1176" s="70"/>
      <c r="C1176" s="70"/>
      <c r="D1176" s="70"/>
    </row>
    <row r="1177" spans="1:4" ht="18" customHeight="1" x14ac:dyDescent="0.25">
      <c r="A1177" s="69"/>
      <c r="B1177" s="70"/>
      <c r="C1177" s="70"/>
      <c r="D1177" s="70"/>
    </row>
    <row r="1178" spans="1:4" ht="18" customHeight="1" x14ac:dyDescent="0.25">
      <c r="A1178" s="69"/>
      <c r="B1178" s="70"/>
      <c r="C1178" s="70"/>
      <c r="D1178" s="70"/>
    </row>
    <row r="1179" spans="1:4" ht="18" customHeight="1" x14ac:dyDescent="0.25">
      <c r="A1179" s="69"/>
      <c r="B1179" s="70"/>
      <c r="C1179" s="70"/>
      <c r="D1179" s="70"/>
    </row>
    <row r="1180" spans="1:4" ht="18" customHeight="1" x14ac:dyDescent="0.25">
      <c r="A1180" s="69"/>
      <c r="B1180" s="70"/>
      <c r="C1180" s="70"/>
      <c r="D1180" s="70"/>
    </row>
    <row r="1181" spans="1:4" ht="18" customHeight="1" x14ac:dyDescent="0.25">
      <c r="A1181" s="69"/>
      <c r="B1181" s="70"/>
      <c r="C1181" s="70"/>
      <c r="D1181" s="70"/>
    </row>
    <row r="1182" spans="1:4" ht="18" customHeight="1" x14ac:dyDescent="0.25">
      <c r="A1182" s="69"/>
      <c r="B1182" s="70"/>
      <c r="C1182" s="70"/>
      <c r="D1182" s="70"/>
    </row>
    <row r="1183" spans="1:4" ht="18" customHeight="1" x14ac:dyDescent="0.25">
      <c r="A1183" s="69"/>
      <c r="B1183" s="70"/>
      <c r="C1183" s="70"/>
      <c r="D1183" s="70"/>
    </row>
    <row r="1184" spans="1:4" ht="18" customHeight="1" x14ac:dyDescent="0.25">
      <c r="A1184" s="69"/>
      <c r="B1184" s="70"/>
      <c r="C1184" s="70"/>
      <c r="D1184" s="70"/>
    </row>
    <row r="1185" spans="1:4" ht="18" customHeight="1" x14ac:dyDescent="0.25">
      <c r="A1185" s="69"/>
      <c r="B1185" s="70"/>
      <c r="C1185" s="70"/>
      <c r="D1185" s="70"/>
    </row>
    <row r="1186" spans="1:4" ht="18" customHeight="1" x14ac:dyDescent="0.25">
      <c r="A1186" s="69"/>
      <c r="B1186" s="70"/>
      <c r="C1186" s="70"/>
      <c r="D1186" s="70"/>
    </row>
    <row r="1187" spans="1:4" ht="18" customHeight="1" x14ac:dyDescent="0.25">
      <c r="A1187" s="69"/>
      <c r="B1187" s="70"/>
      <c r="C1187" s="70"/>
      <c r="D1187" s="70"/>
    </row>
    <row r="1188" spans="1:4" ht="18" customHeight="1" x14ac:dyDescent="0.25">
      <c r="A1188" s="69"/>
      <c r="B1188" s="70"/>
      <c r="C1188" s="70"/>
      <c r="D1188" s="70"/>
    </row>
    <row r="1189" spans="1:4" ht="18" customHeight="1" x14ac:dyDescent="0.25">
      <c r="A1189" s="69"/>
      <c r="B1189" s="70"/>
      <c r="C1189" s="70"/>
      <c r="D1189" s="70"/>
    </row>
    <row r="1190" spans="1:4" ht="18" customHeight="1" x14ac:dyDescent="0.25">
      <c r="A1190" s="69"/>
      <c r="B1190" s="70"/>
      <c r="C1190" s="70"/>
      <c r="D1190" s="70"/>
    </row>
    <row r="1191" spans="1:4" ht="18" customHeight="1" x14ac:dyDescent="0.25">
      <c r="A1191" s="69"/>
      <c r="B1191" s="70"/>
      <c r="C1191" s="70"/>
      <c r="D1191" s="70"/>
    </row>
    <row r="1192" spans="1:4" ht="18" customHeight="1" x14ac:dyDescent="0.25">
      <c r="A1192" s="69"/>
      <c r="B1192" s="70"/>
      <c r="C1192" s="70"/>
      <c r="D1192" s="70"/>
    </row>
    <row r="1193" spans="1:4" ht="18" customHeight="1" x14ac:dyDescent="0.25">
      <c r="A1193" s="69"/>
      <c r="B1193" s="70"/>
      <c r="C1193" s="70"/>
      <c r="D1193" s="70"/>
    </row>
    <row r="1194" spans="1:4" ht="18" customHeight="1" x14ac:dyDescent="0.25">
      <c r="A1194" s="69"/>
      <c r="B1194" s="70"/>
      <c r="C1194" s="70"/>
      <c r="D1194" s="70"/>
    </row>
    <row r="1195" spans="1:4" ht="18" customHeight="1" x14ac:dyDescent="0.25">
      <c r="A1195" s="69"/>
      <c r="B1195" s="70"/>
      <c r="C1195" s="70"/>
      <c r="D1195" s="70"/>
    </row>
    <row r="1196" spans="1:4" ht="18" customHeight="1" x14ac:dyDescent="0.25">
      <c r="A1196" s="69"/>
      <c r="B1196" s="70"/>
      <c r="C1196" s="70"/>
      <c r="D1196" s="70"/>
    </row>
    <row r="1197" spans="1:4" ht="18" customHeight="1" x14ac:dyDescent="0.25">
      <c r="A1197" s="69"/>
      <c r="B1197" s="70"/>
      <c r="C1197" s="70"/>
      <c r="D1197" s="70"/>
    </row>
    <row r="1198" spans="1:4" ht="18" customHeight="1" x14ac:dyDescent="0.25">
      <c r="A1198" s="69"/>
      <c r="B1198" s="70"/>
      <c r="C1198" s="70"/>
      <c r="D1198" s="70"/>
    </row>
    <row r="1199" spans="1:4" ht="18" customHeight="1" x14ac:dyDescent="0.25">
      <c r="A1199" s="69"/>
      <c r="B1199" s="70"/>
      <c r="C1199" s="70"/>
      <c r="D1199" s="70"/>
    </row>
    <row r="1200" spans="1:4" ht="18" customHeight="1" x14ac:dyDescent="0.25">
      <c r="A1200" s="69"/>
      <c r="B1200" s="70"/>
      <c r="C1200" s="70"/>
      <c r="D1200" s="70"/>
    </row>
    <row r="1201" spans="1:4" ht="18" customHeight="1" x14ac:dyDescent="0.25">
      <c r="A1201" s="69"/>
      <c r="B1201" s="70"/>
      <c r="C1201" s="70"/>
      <c r="D1201" s="70"/>
    </row>
    <row r="1202" spans="1:4" ht="18" customHeight="1" x14ac:dyDescent="0.25">
      <c r="A1202" s="69"/>
      <c r="B1202" s="70"/>
      <c r="C1202" s="70"/>
      <c r="D1202" s="70"/>
    </row>
    <row r="1203" spans="1:4" ht="18" customHeight="1" x14ac:dyDescent="0.25">
      <c r="A1203" s="69"/>
      <c r="B1203" s="70"/>
      <c r="C1203" s="70"/>
      <c r="D1203" s="70"/>
    </row>
    <row r="1204" spans="1:4" ht="18" customHeight="1" x14ac:dyDescent="0.25">
      <c r="A1204" s="69"/>
      <c r="B1204" s="70"/>
      <c r="C1204" s="70"/>
      <c r="D1204" s="70"/>
    </row>
    <row r="1205" spans="1:4" ht="18" customHeight="1" x14ac:dyDescent="0.25">
      <c r="A1205" s="69"/>
      <c r="B1205" s="70"/>
      <c r="C1205" s="70"/>
      <c r="D1205" s="70"/>
    </row>
    <row r="1206" spans="1:4" ht="18" customHeight="1" x14ac:dyDescent="0.25">
      <c r="A1206" s="69"/>
      <c r="B1206" s="70"/>
      <c r="C1206" s="70"/>
      <c r="D1206" s="70"/>
    </row>
    <row r="1207" spans="1:4" ht="18" customHeight="1" x14ac:dyDescent="0.25">
      <c r="A1207" s="69"/>
      <c r="B1207" s="70"/>
      <c r="C1207" s="70"/>
      <c r="D1207" s="70"/>
    </row>
    <row r="1208" spans="1:4" ht="18" customHeight="1" x14ac:dyDescent="0.25">
      <c r="A1208" s="69"/>
      <c r="B1208" s="70"/>
      <c r="C1208" s="70"/>
      <c r="D1208" s="70"/>
    </row>
    <row r="1209" spans="1:4" ht="18" customHeight="1" x14ac:dyDescent="0.25">
      <c r="A1209" s="69"/>
      <c r="B1209" s="70"/>
      <c r="C1209" s="70"/>
      <c r="D1209" s="70"/>
    </row>
    <row r="1210" spans="1:4" ht="18" customHeight="1" x14ac:dyDescent="0.25">
      <c r="A1210" s="69"/>
      <c r="B1210" s="70"/>
      <c r="C1210" s="70"/>
      <c r="D1210" s="70"/>
    </row>
    <row r="1211" spans="1:4" ht="18" customHeight="1" x14ac:dyDescent="0.25">
      <c r="A1211" s="69"/>
      <c r="B1211" s="70"/>
      <c r="C1211" s="70"/>
      <c r="D1211" s="70"/>
    </row>
    <row r="1212" spans="1:4" ht="18" customHeight="1" x14ac:dyDescent="0.25">
      <c r="A1212" s="69"/>
      <c r="B1212" s="70"/>
      <c r="C1212" s="70"/>
      <c r="D1212" s="70"/>
    </row>
    <row r="1213" spans="1:4" ht="18" customHeight="1" x14ac:dyDescent="0.25">
      <c r="A1213" s="69"/>
      <c r="B1213" s="70"/>
      <c r="C1213" s="70"/>
      <c r="D1213" s="70"/>
    </row>
    <row r="1214" spans="1:4" ht="18" customHeight="1" x14ac:dyDescent="0.25">
      <c r="A1214" s="69"/>
      <c r="B1214" s="70"/>
      <c r="C1214" s="70"/>
      <c r="D1214" s="70"/>
    </row>
    <row r="1215" spans="1:4" ht="18" customHeight="1" x14ac:dyDescent="0.25">
      <c r="A1215" s="69"/>
      <c r="B1215" s="70"/>
      <c r="C1215" s="70"/>
      <c r="D1215" s="70"/>
    </row>
    <row r="1216" spans="1:4" ht="18" customHeight="1" x14ac:dyDescent="0.25">
      <c r="A1216" s="69"/>
      <c r="B1216" s="70"/>
      <c r="C1216" s="70"/>
      <c r="D1216" s="70"/>
    </row>
    <row r="1217" spans="1:4" ht="18" customHeight="1" x14ac:dyDescent="0.25">
      <c r="A1217" s="69"/>
      <c r="B1217" s="70"/>
      <c r="C1217" s="70"/>
      <c r="D1217" s="70"/>
    </row>
    <row r="1218" spans="1:4" ht="18" customHeight="1" x14ac:dyDescent="0.25">
      <c r="A1218" s="69"/>
      <c r="B1218" s="70"/>
      <c r="C1218" s="70"/>
      <c r="D1218" s="70"/>
    </row>
    <row r="1219" spans="1:4" ht="18" customHeight="1" x14ac:dyDescent="0.25">
      <c r="A1219" s="69"/>
      <c r="B1219" s="70"/>
      <c r="C1219" s="70"/>
      <c r="D1219" s="70"/>
    </row>
    <row r="1220" spans="1:4" ht="18" customHeight="1" x14ac:dyDescent="0.25">
      <c r="A1220" s="69"/>
      <c r="B1220" s="70"/>
      <c r="C1220" s="70"/>
      <c r="D1220" s="70"/>
    </row>
    <row r="1221" spans="1:4" ht="18" customHeight="1" x14ac:dyDescent="0.25">
      <c r="A1221" s="69"/>
      <c r="B1221" s="70"/>
      <c r="C1221" s="70"/>
      <c r="D1221" s="70"/>
    </row>
    <row r="1222" spans="1:4" ht="18" customHeight="1" x14ac:dyDescent="0.25">
      <c r="A1222" s="69"/>
      <c r="B1222" s="70"/>
      <c r="C1222" s="70"/>
      <c r="D1222" s="70"/>
    </row>
    <row r="1223" spans="1:4" ht="18" customHeight="1" x14ac:dyDescent="0.25">
      <c r="A1223" s="69"/>
      <c r="B1223" s="70"/>
      <c r="C1223" s="70"/>
      <c r="D1223" s="70"/>
    </row>
    <row r="1224" spans="1:4" ht="18" customHeight="1" x14ac:dyDescent="0.25">
      <c r="A1224" s="69"/>
      <c r="B1224" s="70"/>
      <c r="C1224" s="70"/>
      <c r="D1224" s="70"/>
    </row>
    <row r="1225" spans="1:4" ht="18" customHeight="1" x14ac:dyDescent="0.25">
      <c r="A1225" s="69"/>
      <c r="B1225" s="70"/>
      <c r="C1225" s="70"/>
      <c r="D1225" s="70"/>
    </row>
    <row r="1226" spans="1:4" ht="18" customHeight="1" x14ac:dyDescent="0.25">
      <c r="A1226" s="69"/>
      <c r="B1226" s="70"/>
      <c r="C1226" s="70"/>
      <c r="D1226" s="70"/>
    </row>
    <row r="1227" spans="1:4" ht="18" customHeight="1" x14ac:dyDescent="0.25">
      <c r="A1227" s="69"/>
      <c r="B1227" s="70"/>
      <c r="C1227" s="70"/>
      <c r="D1227" s="70"/>
    </row>
    <row r="1228" spans="1:4" ht="18" customHeight="1" x14ac:dyDescent="0.25">
      <c r="A1228" s="69"/>
      <c r="B1228" s="70"/>
      <c r="C1228" s="70"/>
      <c r="D1228" s="70"/>
    </row>
    <row r="1229" spans="1:4" ht="18" customHeight="1" x14ac:dyDescent="0.25">
      <c r="A1229" s="69"/>
      <c r="B1229" s="70"/>
      <c r="C1229" s="70"/>
      <c r="D1229" s="70"/>
    </row>
    <row r="1230" spans="1:4" ht="18" customHeight="1" x14ac:dyDescent="0.25">
      <c r="A1230" s="69"/>
      <c r="B1230" s="70"/>
      <c r="C1230" s="70"/>
      <c r="D1230" s="70"/>
    </row>
    <row r="1231" spans="1:4" ht="18" customHeight="1" x14ac:dyDescent="0.25">
      <c r="A1231" s="69"/>
      <c r="B1231" s="70"/>
      <c r="C1231" s="70"/>
      <c r="D1231" s="70"/>
    </row>
    <row r="1232" spans="1:4" ht="18" customHeight="1" x14ac:dyDescent="0.25">
      <c r="A1232" s="69"/>
      <c r="B1232" s="70"/>
      <c r="C1232" s="70"/>
      <c r="D1232" s="70"/>
    </row>
    <row r="1233" spans="1:4" ht="18" customHeight="1" x14ac:dyDescent="0.25">
      <c r="A1233" s="69"/>
      <c r="B1233" s="70"/>
      <c r="C1233" s="70"/>
      <c r="D1233" s="70"/>
    </row>
    <row r="1234" spans="1:4" ht="18" customHeight="1" x14ac:dyDescent="0.25">
      <c r="A1234" s="69"/>
      <c r="B1234" s="70"/>
      <c r="C1234" s="70"/>
      <c r="D1234" s="70"/>
    </row>
    <row r="1235" spans="1:4" ht="18" customHeight="1" x14ac:dyDescent="0.25">
      <c r="A1235" s="69"/>
      <c r="B1235" s="70"/>
      <c r="C1235" s="70"/>
      <c r="D1235" s="70"/>
    </row>
    <row r="1236" spans="1:4" ht="18" customHeight="1" x14ac:dyDescent="0.25">
      <c r="A1236" s="69"/>
      <c r="B1236" s="70"/>
      <c r="C1236" s="70"/>
      <c r="D1236" s="70"/>
    </row>
    <row r="1237" spans="1:4" ht="18" customHeight="1" x14ac:dyDescent="0.25">
      <c r="A1237" s="69"/>
      <c r="B1237" s="70"/>
      <c r="C1237" s="70"/>
      <c r="D1237" s="70"/>
    </row>
    <row r="1238" spans="1:4" ht="18" customHeight="1" x14ac:dyDescent="0.25">
      <c r="A1238" s="69"/>
      <c r="B1238" s="70"/>
      <c r="C1238" s="70"/>
      <c r="D1238" s="70"/>
    </row>
    <row r="1239" spans="1:4" ht="18" customHeight="1" x14ac:dyDescent="0.25">
      <c r="A1239" s="69"/>
      <c r="B1239" s="70"/>
      <c r="C1239" s="70"/>
      <c r="D1239" s="70"/>
    </row>
    <row r="1240" spans="1:4" ht="18" customHeight="1" x14ac:dyDescent="0.25">
      <c r="A1240" s="69"/>
      <c r="B1240" s="70"/>
      <c r="C1240" s="70"/>
      <c r="D1240" s="70"/>
    </row>
    <row r="1241" spans="1:4" ht="18" customHeight="1" x14ac:dyDescent="0.25">
      <c r="A1241" s="69"/>
      <c r="B1241" s="70"/>
      <c r="C1241" s="70"/>
      <c r="D1241" s="70"/>
    </row>
    <row r="1242" spans="1:4" ht="18" customHeight="1" x14ac:dyDescent="0.25">
      <c r="A1242" s="69"/>
      <c r="B1242" s="70"/>
      <c r="C1242" s="70"/>
      <c r="D1242" s="70"/>
    </row>
    <row r="1243" spans="1:4" ht="18" customHeight="1" x14ac:dyDescent="0.25">
      <c r="A1243" s="69"/>
      <c r="B1243" s="70"/>
      <c r="C1243" s="70"/>
      <c r="D1243" s="70"/>
    </row>
    <row r="1244" spans="1:4" ht="18" customHeight="1" x14ac:dyDescent="0.25">
      <c r="A1244" s="69"/>
      <c r="B1244" s="70"/>
      <c r="C1244" s="70"/>
      <c r="D1244" s="70"/>
    </row>
    <row r="1245" spans="1:4" ht="18" customHeight="1" x14ac:dyDescent="0.25">
      <c r="A1245" s="69"/>
      <c r="B1245" s="70"/>
      <c r="C1245" s="70"/>
      <c r="D1245" s="70"/>
    </row>
    <row r="1246" spans="1:4" ht="18" customHeight="1" x14ac:dyDescent="0.25">
      <c r="A1246" s="69"/>
      <c r="B1246" s="70"/>
      <c r="C1246" s="70"/>
      <c r="D1246" s="70"/>
    </row>
    <row r="1247" spans="1:4" ht="18" customHeight="1" x14ac:dyDescent="0.25">
      <c r="A1247" s="69"/>
      <c r="B1247" s="70"/>
      <c r="C1247" s="70"/>
      <c r="D1247" s="70"/>
    </row>
    <row r="1248" spans="1:4" ht="18" customHeight="1" x14ac:dyDescent="0.25">
      <c r="A1248" s="69"/>
      <c r="B1248" s="70"/>
      <c r="C1248" s="70"/>
      <c r="D1248" s="70"/>
    </row>
    <row r="1249" spans="1:4" ht="18" customHeight="1" x14ac:dyDescent="0.25">
      <c r="A1249" s="69"/>
      <c r="B1249" s="70"/>
      <c r="C1249" s="70"/>
      <c r="D1249" s="70"/>
    </row>
    <row r="1250" spans="1:4" ht="18" customHeight="1" x14ac:dyDescent="0.25">
      <c r="A1250" s="69"/>
      <c r="B1250" s="70"/>
      <c r="C1250" s="70"/>
      <c r="D1250" s="70"/>
    </row>
    <row r="1251" spans="1:4" ht="18" customHeight="1" x14ac:dyDescent="0.25">
      <c r="A1251" s="69"/>
      <c r="B1251" s="70"/>
      <c r="C1251" s="70"/>
      <c r="D1251" s="70"/>
    </row>
    <row r="1252" spans="1:4" ht="18" customHeight="1" x14ac:dyDescent="0.25">
      <c r="A1252" s="69"/>
      <c r="B1252" s="70"/>
      <c r="C1252" s="70"/>
      <c r="D1252" s="70"/>
    </row>
    <row r="1253" spans="1:4" ht="18" customHeight="1" x14ac:dyDescent="0.25">
      <c r="A1253" s="69"/>
      <c r="B1253" s="70"/>
      <c r="C1253" s="70"/>
      <c r="D1253" s="70"/>
    </row>
    <row r="1254" spans="1:4" ht="18" customHeight="1" x14ac:dyDescent="0.25">
      <c r="A1254" s="69"/>
      <c r="B1254" s="70"/>
      <c r="C1254" s="70"/>
      <c r="D1254" s="70"/>
    </row>
    <row r="1255" spans="1:4" ht="18" customHeight="1" x14ac:dyDescent="0.25">
      <c r="A1255" s="69"/>
      <c r="B1255" s="70"/>
      <c r="C1255" s="70"/>
      <c r="D1255" s="70"/>
    </row>
    <row r="1256" spans="1:4" ht="18" customHeight="1" x14ac:dyDescent="0.25">
      <c r="A1256" s="69"/>
      <c r="B1256" s="70"/>
      <c r="C1256" s="70"/>
      <c r="D1256" s="70"/>
    </row>
    <row r="1257" spans="1:4" ht="18" customHeight="1" x14ac:dyDescent="0.25">
      <c r="A1257" s="69"/>
      <c r="B1257" s="70"/>
      <c r="C1257" s="70"/>
      <c r="D1257" s="70"/>
    </row>
    <row r="1258" spans="1:4" ht="18" customHeight="1" x14ac:dyDescent="0.25">
      <c r="A1258" s="69"/>
      <c r="B1258" s="70"/>
      <c r="C1258" s="70"/>
      <c r="D1258" s="70"/>
    </row>
    <row r="1259" spans="1:4" ht="18" customHeight="1" x14ac:dyDescent="0.25">
      <c r="A1259" s="69"/>
      <c r="B1259" s="70"/>
      <c r="C1259" s="70"/>
      <c r="D1259" s="70"/>
    </row>
    <row r="1260" spans="1:4" ht="18" customHeight="1" x14ac:dyDescent="0.25">
      <c r="A1260" s="69"/>
      <c r="B1260" s="70"/>
      <c r="C1260" s="70"/>
      <c r="D1260" s="70"/>
    </row>
    <row r="1261" spans="1:4" ht="18" customHeight="1" x14ac:dyDescent="0.25">
      <c r="A1261" s="69"/>
      <c r="B1261" s="70"/>
      <c r="C1261" s="70"/>
      <c r="D1261" s="70"/>
    </row>
    <row r="1262" spans="1:4" ht="18" customHeight="1" x14ac:dyDescent="0.25">
      <c r="A1262" s="69"/>
      <c r="B1262" s="70"/>
      <c r="C1262" s="70"/>
      <c r="D1262" s="70"/>
    </row>
    <row r="1263" spans="1:4" ht="18" customHeight="1" x14ac:dyDescent="0.25">
      <c r="A1263" s="69"/>
      <c r="B1263" s="70"/>
      <c r="C1263" s="70"/>
      <c r="D1263" s="70"/>
    </row>
    <row r="1264" spans="1:4" ht="18" customHeight="1" x14ac:dyDescent="0.25">
      <c r="A1264" s="69"/>
      <c r="B1264" s="70"/>
      <c r="C1264" s="70"/>
      <c r="D1264" s="70"/>
    </row>
    <row r="1265" spans="1:4" ht="18" customHeight="1" x14ac:dyDescent="0.25">
      <c r="A1265" s="69"/>
      <c r="B1265" s="70"/>
      <c r="C1265" s="70"/>
      <c r="D1265" s="70"/>
    </row>
    <row r="1266" spans="1:4" ht="18" customHeight="1" x14ac:dyDescent="0.25">
      <c r="A1266" s="69"/>
      <c r="B1266" s="70"/>
      <c r="C1266" s="70"/>
      <c r="D1266" s="70"/>
    </row>
    <row r="1267" spans="1:4" ht="18" customHeight="1" x14ac:dyDescent="0.25">
      <c r="A1267" s="69"/>
      <c r="B1267" s="70"/>
      <c r="C1267" s="70"/>
      <c r="D1267" s="70"/>
    </row>
    <row r="1268" spans="1:4" ht="18" customHeight="1" x14ac:dyDescent="0.25">
      <c r="A1268" s="69"/>
      <c r="B1268" s="70"/>
      <c r="C1268" s="70"/>
      <c r="D1268" s="70"/>
    </row>
    <row r="1269" spans="1:4" ht="18" customHeight="1" x14ac:dyDescent="0.25">
      <c r="A1269" s="69"/>
      <c r="B1269" s="70"/>
      <c r="C1269" s="70"/>
      <c r="D1269" s="70"/>
    </row>
    <row r="1270" spans="1:4" ht="18" customHeight="1" x14ac:dyDescent="0.25">
      <c r="A1270" s="69"/>
      <c r="B1270" s="70"/>
      <c r="C1270" s="70"/>
      <c r="D1270" s="70"/>
    </row>
    <row r="1271" spans="1:4" ht="18" customHeight="1" x14ac:dyDescent="0.25">
      <c r="A1271" s="69"/>
      <c r="B1271" s="70"/>
      <c r="C1271" s="70"/>
      <c r="D1271" s="70"/>
    </row>
    <row r="1272" spans="1:4" ht="18" customHeight="1" x14ac:dyDescent="0.25">
      <c r="A1272" s="69"/>
      <c r="B1272" s="70"/>
      <c r="C1272" s="70"/>
      <c r="D1272" s="70"/>
    </row>
    <row r="1273" spans="1:4" ht="18" customHeight="1" x14ac:dyDescent="0.25">
      <c r="A1273" s="69"/>
      <c r="B1273" s="70"/>
      <c r="C1273" s="70"/>
      <c r="D1273" s="70"/>
    </row>
    <row r="1274" spans="1:4" ht="18" customHeight="1" x14ac:dyDescent="0.25">
      <c r="A1274" s="69"/>
      <c r="B1274" s="70"/>
      <c r="C1274" s="70"/>
      <c r="D1274" s="70"/>
    </row>
    <row r="1275" spans="1:4" ht="18" customHeight="1" x14ac:dyDescent="0.25">
      <c r="A1275" s="69"/>
      <c r="B1275" s="70"/>
      <c r="C1275" s="70"/>
      <c r="D1275" s="70"/>
    </row>
    <row r="1276" spans="1:4" ht="18" customHeight="1" x14ac:dyDescent="0.25">
      <c r="A1276" s="69"/>
      <c r="B1276" s="70"/>
      <c r="C1276" s="70"/>
      <c r="D1276" s="70"/>
    </row>
    <row r="1277" spans="1:4" ht="18" customHeight="1" x14ac:dyDescent="0.25">
      <c r="A1277" s="69"/>
      <c r="B1277" s="70"/>
      <c r="C1277" s="70"/>
      <c r="D1277" s="70"/>
    </row>
    <row r="1278" spans="1:4" ht="18" customHeight="1" x14ac:dyDescent="0.25">
      <c r="A1278" s="69"/>
      <c r="B1278" s="70"/>
      <c r="C1278" s="70"/>
      <c r="D1278" s="70"/>
    </row>
    <row r="1279" spans="1:4" ht="18" customHeight="1" x14ac:dyDescent="0.25">
      <c r="A1279" s="69"/>
      <c r="B1279" s="70"/>
      <c r="C1279" s="70"/>
      <c r="D1279" s="70"/>
    </row>
    <row r="1280" spans="1:4" ht="18" customHeight="1" x14ac:dyDescent="0.25">
      <c r="A1280" s="69"/>
      <c r="B1280" s="70"/>
      <c r="C1280" s="70"/>
      <c r="D1280" s="70"/>
    </row>
    <row r="1281" spans="1:4" ht="18" customHeight="1" x14ac:dyDescent="0.25">
      <c r="A1281" s="69"/>
      <c r="B1281" s="70"/>
      <c r="C1281" s="70"/>
      <c r="D1281" s="70"/>
    </row>
    <row r="1282" spans="1:4" ht="18" customHeight="1" x14ac:dyDescent="0.25">
      <c r="A1282" s="69"/>
      <c r="B1282" s="70"/>
      <c r="C1282" s="70"/>
      <c r="D1282" s="70"/>
    </row>
    <row r="1283" spans="1:4" ht="18" customHeight="1" x14ac:dyDescent="0.25">
      <c r="A1283" s="69"/>
      <c r="B1283" s="70"/>
      <c r="C1283" s="70"/>
      <c r="D1283" s="70"/>
    </row>
    <row r="1284" spans="1:4" ht="18" customHeight="1" x14ac:dyDescent="0.25">
      <c r="A1284" s="69"/>
      <c r="B1284" s="70"/>
      <c r="C1284" s="70"/>
      <c r="D1284" s="70"/>
    </row>
    <row r="1285" spans="1:4" ht="18" customHeight="1" x14ac:dyDescent="0.25">
      <c r="A1285" s="69"/>
      <c r="B1285" s="70"/>
      <c r="C1285" s="70"/>
      <c r="D1285" s="70"/>
    </row>
    <row r="1286" spans="1:4" ht="18" customHeight="1" x14ac:dyDescent="0.25">
      <c r="A1286" s="69"/>
      <c r="B1286" s="70"/>
      <c r="C1286" s="70"/>
      <c r="D1286" s="70"/>
    </row>
    <row r="1287" spans="1:4" ht="18" customHeight="1" x14ac:dyDescent="0.25">
      <c r="A1287" s="69"/>
      <c r="B1287" s="70"/>
      <c r="C1287" s="70"/>
      <c r="D1287" s="70"/>
    </row>
    <row r="1288" spans="1:4" ht="18" customHeight="1" x14ac:dyDescent="0.25">
      <c r="A1288" s="69"/>
      <c r="B1288" s="70"/>
      <c r="C1288" s="70"/>
      <c r="D1288" s="70"/>
    </row>
    <row r="1289" spans="1:4" ht="18" customHeight="1" x14ac:dyDescent="0.25">
      <c r="A1289" s="69"/>
      <c r="B1289" s="70"/>
      <c r="C1289" s="70"/>
      <c r="D1289" s="70"/>
    </row>
    <row r="1290" spans="1:4" ht="18" customHeight="1" x14ac:dyDescent="0.25">
      <c r="A1290" s="69"/>
      <c r="B1290" s="70"/>
      <c r="C1290" s="70"/>
      <c r="D1290" s="70"/>
    </row>
    <row r="1291" spans="1:4" ht="18" customHeight="1" x14ac:dyDescent="0.25">
      <c r="A1291" s="69"/>
      <c r="B1291" s="70"/>
      <c r="C1291" s="70"/>
      <c r="D1291" s="70"/>
    </row>
    <row r="1292" spans="1:4" ht="18" customHeight="1" x14ac:dyDescent="0.25">
      <c r="A1292" s="69"/>
      <c r="B1292" s="70"/>
      <c r="C1292" s="70"/>
      <c r="D1292" s="70"/>
    </row>
    <row r="1293" spans="1:4" ht="18" customHeight="1" x14ac:dyDescent="0.25">
      <c r="A1293" s="69"/>
      <c r="B1293" s="70"/>
      <c r="C1293" s="70"/>
      <c r="D1293" s="70"/>
    </row>
    <row r="1294" spans="1:4" ht="18" customHeight="1" x14ac:dyDescent="0.25">
      <c r="A1294" s="69"/>
      <c r="B1294" s="70"/>
      <c r="C1294" s="70"/>
      <c r="D1294" s="70"/>
    </row>
    <row r="1295" spans="1:4" ht="18" customHeight="1" x14ac:dyDescent="0.25">
      <c r="A1295" s="69"/>
      <c r="B1295" s="70"/>
      <c r="C1295" s="70"/>
      <c r="D1295" s="70"/>
    </row>
    <row r="1296" spans="1:4" ht="18" customHeight="1" x14ac:dyDescent="0.25">
      <c r="A1296" s="69"/>
      <c r="B1296" s="70"/>
      <c r="C1296" s="70"/>
      <c r="D1296" s="70"/>
    </row>
    <row r="1297" spans="1:4" ht="18" customHeight="1" x14ac:dyDescent="0.25">
      <c r="A1297" s="69"/>
      <c r="B1297" s="70"/>
      <c r="C1297" s="70"/>
      <c r="D1297" s="70"/>
    </row>
    <row r="1298" spans="1:4" ht="18" customHeight="1" x14ac:dyDescent="0.25">
      <c r="A1298" s="69"/>
      <c r="B1298" s="70"/>
      <c r="C1298" s="70"/>
      <c r="D1298" s="70"/>
    </row>
    <row r="1299" spans="1:4" ht="18" customHeight="1" x14ac:dyDescent="0.25">
      <c r="A1299" s="69"/>
      <c r="B1299" s="70"/>
      <c r="C1299" s="70"/>
      <c r="D1299" s="70"/>
    </row>
    <row r="1300" spans="1:4" ht="18" customHeight="1" x14ac:dyDescent="0.25">
      <c r="A1300" s="69"/>
      <c r="B1300" s="70"/>
      <c r="C1300" s="70"/>
      <c r="D1300" s="70"/>
    </row>
    <row r="1301" spans="1:4" ht="18" customHeight="1" x14ac:dyDescent="0.25">
      <c r="A1301" s="69"/>
      <c r="B1301" s="70"/>
      <c r="C1301" s="70"/>
      <c r="D1301" s="70"/>
    </row>
    <row r="1302" spans="1:4" ht="18" customHeight="1" x14ac:dyDescent="0.25">
      <c r="A1302" s="69"/>
      <c r="B1302" s="70"/>
      <c r="C1302" s="70"/>
      <c r="D1302" s="70"/>
    </row>
    <row r="1303" spans="1:4" ht="18" customHeight="1" x14ac:dyDescent="0.25">
      <c r="A1303" s="69"/>
      <c r="B1303" s="70"/>
      <c r="C1303" s="70"/>
      <c r="D1303" s="70"/>
    </row>
    <row r="1304" spans="1:4" ht="18" customHeight="1" x14ac:dyDescent="0.25">
      <c r="A1304" s="69"/>
      <c r="B1304" s="70"/>
      <c r="C1304" s="70"/>
      <c r="D1304" s="70"/>
    </row>
    <row r="1305" spans="1:4" ht="18" customHeight="1" x14ac:dyDescent="0.25">
      <c r="A1305" s="69"/>
      <c r="B1305" s="70"/>
      <c r="C1305" s="70"/>
      <c r="D1305" s="70"/>
    </row>
    <row r="1306" spans="1:4" ht="18" customHeight="1" x14ac:dyDescent="0.25">
      <c r="A1306" s="69"/>
      <c r="B1306" s="70"/>
      <c r="C1306" s="70"/>
      <c r="D1306" s="70"/>
    </row>
    <row r="1307" spans="1:4" ht="18" customHeight="1" x14ac:dyDescent="0.25">
      <c r="A1307" s="69"/>
      <c r="B1307" s="70"/>
      <c r="C1307" s="70"/>
      <c r="D1307" s="70"/>
    </row>
    <row r="1308" spans="1:4" ht="18" customHeight="1" x14ac:dyDescent="0.25">
      <c r="A1308" s="69"/>
      <c r="B1308" s="70"/>
      <c r="C1308" s="70"/>
      <c r="D1308" s="70"/>
    </row>
    <row r="1309" spans="1:4" ht="18" customHeight="1" x14ac:dyDescent="0.25">
      <c r="A1309" s="69"/>
      <c r="B1309" s="70"/>
      <c r="C1309" s="70"/>
      <c r="D1309" s="70"/>
    </row>
    <row r="1310" spans="1:4" ht="18" customHeight="1" x14ac:dyDescent="0.25">
      <c r="A1310" s="69"/>
      <c r="B1310" s="70"/>
      <c r="C1310" s="70"/>
      <c r="D1310" s="70"/>
    </row>
    <row r="1311" spans="1:4" ht="18" customHeight="1" x14ac:dyDescent="0.25">
      <c r="A1311" s="69"/>
      <c r="B1311" s="70"/>
      <c r="C1311" s="70"/>
      <c r="D1311" s="70"/>
    </row>
    <row r="1312" spans="1:4" ht="18" customHeight="1" x14ac:dyDescent="0.25">
      <c r="A1312" s="69"/>
      <c r="B1312" s="70"/>
      <c r="C1312" s="70"/>
      <c r="D1312" s="70"/>
    </row>
    <row r="1313" spans="1:4" ht="18" customHeight="1" x14ac:dyDescent="0.25">
      <c r="A1313" s="69"/>
      <c r="B1313" s="70"/>
      <c r="C1313" s="70"/>
      <c r="D1313" s="70"/>
    </row>
    <row r="1314" spans="1:4" ht="18" customHeight="1" x14ac:dyDescent="0.25">
      <c r="A1314" s="69"/>
      <c r="B1314" s="70"/>
      <c r="C1314" s="70"/>
      <c r="D1314" s="70"/>
    </row>
    <row r="1315" spans="1:4" ht="18" customHeight="1" x14ac:dyDescent="0.25">
      <c r="A1315" s="69"/>
      <c r="B1315" s="70"/>
      <c r="C1315" s="70"/>
      <c r="D1315" s="70"/>
    </row>
    <row r="1316" spans="1:4" ht="18" customHeight="1" x14ac:dyDescent="0.25">
      <c r="A1316" s="69"/>
      <c r="B1316" s="70"/>
      <c r="C1316" s="70"/>
      <c r="D1316" s="70"/>
    </row>
    <row r="1317" spans="1:4" ht="18" customHeight="1" x14ac:dyDescent="0.25">
      <c r="A1317" s="69"/>
      <c r="B1317" s="70"/>
      <c r="C1317" s="70"/>
      <c r="D1317" s="70"/>
    </row>
    <row r="1318" spans="1:4" ht="18" customHeight="1" x14ac:dyDescent="0.25">
      <c r="A1318" s="69"/>
      <c r="B1318" s="70"/>
      <c r="C1318" s="70"/>
      <c r="D1318" s="70"/>
    </row>
    <row r="1319" spans="1:4" ht="18" customHeight="1" x14ac:dyDescent="0.25">
      <c r="A1319" s="69"/>
      <c r="B1319" s="70"/>
      <c r="C1319" s="70"/>
      <c r="D1319" s="70"/>
    </row>
    <row r="1320" spans="1:4" ht="18" customHeight="1" x14ac:dyDescent="0.25">
      <c r="A1320" s="69"/>
      <c r="B1320" s="70"/>
      <c r="C1320" s="70"/>
      <c r="D1320" s="70"/>
    </row>
    <row r="1321" spans="1:4" ht="18" customHeight="1" x14ac:dyDescent="0.25">
      <c r="A1321" s="69"/>
      <c r="B1321" s="70"/>
      <c r="C1321" s="70"/>
      <c r="D1321" s="70"/>
    </row>
    <row r="1322" spans="1:4" ht="18" customHeight="1" x14ac:dyDescent="0.25">
      <c r="A1322" s="69"/>
      <c r="B1322" s="70"/>
      <c r="C1322" s="70"/>
      <c r="D1322" s="70"/>
    </row>
    <row r="1323" spans="1:4" ht="18" customHeight="1" x14ac:dyDescent="0.25">
      <c r="A1323" s="69"/>
      <c r="B1323" s="70"/>
      <c r="C1323" s="70"/>
      <c r="D1323" s="70"/>
    </row>
    <row r="1324" spans="1:4" ht="18" customHeight="1" x14ac:dyDescent="0.25">
      <c r="A1324" s="69"/>
      <c r="B1324" s="70"/>
      <c r="C1324" s="70"/>
      <c r="D1324" s="70"/>
    </row>
    <row r="1325" spans="1:4" ht="18" customHeight="1" x14ac:dyDescent="0.25">
      <c r="A1325" s="69"/>
      <c r="B1325" s="70"/>
      <c r="C1325" s="70"/>
      <c r="D1325" s="70"/>
    </row>
    <row r="1326" spans="1:4" ht="18" customHeight="1" x14ac:dyDescent="0.25">
      <c r="A1326" s="69"/>
      <c r="B1326" s="70"/>
      <c r="C1326" s="70"/>
      <c r="D1326" s="70"/>
    </row>
    <row r="1327" spans="1:4" ht="18" customHeight="1" x14ac:dyDescent="0.25">
      <c r="A1327" s="69"/>
      <c r="B1327" s="70"/>
      <c r="C1327" s="70"/>
      <c r="D1327" s="70"/>
    </row>
    <row r="1328" spans="1:4" ht="18" customHeight="1" x14ac:dyDescent="0.25">
      <c r="A1328" s="69"/>
      <c r="B1328" s="70"/>
      <c r="C1328" s="70"/>
      <c r="D1328" s="70"/>
    </row>
    <row r="1329" spans="1:4" ht="18" customHeight="1" x14ac:dyDescent="0.25">
      <c r="A1329" s="69"/>
      <c r="B1329" s="70"/>
      <c r="C1329" s="70"/>
      <c r="D1329" s="70"/>
    </row>
    <row r="1330" spans="1:4" ht="18" customHeight="1" x14ac:dyDescent="0.25">
      <c r="A1330" s="69"/>
      <c r="B1330" s="70"/>
      <c r="C1330" s="70"/>
      <c r="D1330" s="70"/>
    </row>
    <row r="1331" spans="1:4" ht="18" customHeight="1" x14ac:dyDescent="0.25">
      <c r="A1331" s="69"/>
      <c r="B1331" s="70"/>
      <c r="C1331" s="70"/>
      <c r="D1331" s="70"/>
    </row>
    <row r="1332" spans="1:4" ht="18" customHeight="1" x14ac:dyDescent="0.25">
      <c r="A1332" s="69"/>
      <c r="B1332" s="70"/>
      <c r="C1332" s="70"/>
      <c r="D1332" s="70"/>
    </row>
    <row r="1333" spans="1:4" ht="18" customHeight="1" x14ac:dyDescent="0.25">
      <c r="A1333" s="69"/>
      <c r="B1333" s="70"/>
      <c r="C1333" s="70"/>
      <c r="D1333" s="70"/>
    </row>
    <row r="1334" spans="1:4" ht="18" customHeight="1" x14ac:dyDescent="0.25">
      <c r="A1334" s="69"/>
      <c r="B1334" s="70"/>
      <c r="C1334" s="70"/>
      <c r="D1334" s="70"/>
    </row>
    <row r="1335" spans="1:4" ht="18" customHeight="1" x14ac:dyDescent="0.25">
      <c r="A1335" s="69"/>
      <c r="B1335" s="70"/>
      <c r="C1335" s="70"/>
      <c r="D1335" s="70"/>
    </row>
    <row r="1336" spans="1:4" ht="18" customHeight="1" x14ac:dyDescent="0.25">
      <c r="A1336" s="69"/>
      <c r="B1336" s="70"/>
      <c r="C1336" s="70"/>
      <c r="D1336" s="70"/>
    </row>
    <row r="1337" spans="1:4" ht="18" customHeight="1" x14ac:dyDescent="0.25">
      <c r="A1337" s="69"/>
      <c r="B1337" s="70"/>
      <c r="C1337" s="70"/>
      <c r="D1337" s="70"/>
    </row>
    <row r="1338" spans="1:4" ht="18" customHeight="1" x14ac:dyDescent="0.25">
      <c r="A1338" s="69"/>
      <c r="B1338" s="70"/>
      <c r="C1338" s="70"/>
      <c r="D1338" s="70"/>
    </row>
    <row r="1339" spans="1:4" ht="18" customHeight="1" x14ac:dyDescent="0.25">
      <c r="A1339" s="69"/>
      <c r="B1339" s="70"/>
      <c r="C1339" s="70"/>
      <c r="D1339" s="70"/>
    </row>
    <row r="1340" spans="1:4" ht="18" customHeight="1" x14ac:dyDescent="0.25">
      <c r="A1340" s="69"/>
      <c r="B1340" s="70"/>
      <c r="C1340" s="70"/>
      <c r="D1340" s="70"/>
    </row>
    <row r="1341" spans="1:4" ht="18" customHeight="1" x14ac:dyDescent="0.25">
      <c r="A1341" s="69"/>
      <c r="B1341" s="70"/>
      <c r="C1341" s="70"/>
      <c r="D1341" s="70"/>
    </row>
    <row r="1342" spans="1:4" ht="18" customHeight="1" x14ac:dyDescent="0.25">
      <c r="A1342" s="69"/>
      <c r="B1342" s="70"/>
      <c r="C1342" s="70"/>
      <c r="D1342" s="70"/>
    </row>
    <row r="1343" spans="1:4" ht="18" customHeight="1" x14ac:dyDescent="0.25">
      <c r="A1343" s="69"/>
      <c r="B1343" s="70"/>
      <c r="C1343" s="70"/>
      <c r="D1343" s="70"/>
    </row>
    <row r="1344" spans="1:4" ht="18" customHeight="1" x14ac:dyDescent="0.25">
      <c r="A1344" s="69"/>
      <c r="B1344" s="70"/>
      <c r="C1344" s="70"/>
      <c r="D1344" s="70"/>
    </row>
    <row r="1345" spans="1:4" ht="18" customHeight="1" x14ac:dyDescent="0.25">
      <c r="A1345" s="69"/>
      <c r="B1345" s="70"/>
      <c r="C1345" s="70"/>
      <c r="D1345" s="70"/>
    </row>
    <row r="1346" spans="1:4" ht="18" customHeight="1" x14ac:dyDescent="0.25">
      <c r="A1346" s="69"/>
      <c r="B1346" s="70"/>
      <c r="C1346" s="70"/>
      <c r="D1346" s="70"/>
    </row>
    <row r="1347" spans="1:4" ht="18" customHeight="1" x14ac:dyDescent="0.25">
      <c r="A1347" s="69"/>
      <c r="B1347" s="70"/>
      <c r="C1347" s="70"/>
      <c r="D1347" s="70"/>
    </row>
    <row r="1348" spans="1:4" ht="18" customHeight="1" x14ac:dyDescent="0.25">
      <c r="A1348" s="69"/>
      <c r="B1348" s="70"/>
      <c r="C1348" s="70"/>
      <c r="D1348" s="70"/>
    </row>
    <row r="1349" spans="1:4" ht="18" customHeight="1" x14ac:dyDescent="0.25">
      <c r="A1349" s="69"/>
      <c r="B1349" s="70"/>
      <c r="C1349" s="70"/>
      <c r="D1349" s="70"/>
    </row>
    <row r="1350" spans="1:4" ht="18" customHeight="1" x14ac:dyDescent="0.25">
      <c r="A1350" s="69"/>
      <c r="B1350" s="70"/>
      <c r="C1350" s="70"/>
      <c r="D1350" s="70"/>
    </row>
    <row r="1351" spans="1:4" ht="18" customHeight="1" x14ac:dyDescent="0.25">
      <c r="A1351" s="69"/>
      <c r="B1351" s="70"/>
      <c r="C1351" s="70"/>
      <c r="D1351" s="70"/>
    </row>
    <row r="1352" spans="1:4" ht="18" customHeight="1" x14ac:dyDescent="0.25">
      <c r="A1352" s="69"/>
      <c r="B1352" s="70"/>
      <c r="C1352" s="70"/>
      <c r="D1352" s="70"/>
    </row>
    <row r="1353" spans="1:4" ht="18" customHeight="1" x14ac:dyDescent="0.25">
      <c r="A1353" s="69"/>
      <c r="B1353" s="70"/>
      <c r="C1353" s="70"/>
      <c r="D1353" s="70"/>
    </row>
    <row r="1354" spans="1:4" ht="18" customHeight="1" x14ac:dyDescent="0.25">
      <c r="A1354" s="69"/>
      <c r="B1354" s="70"/>
      <c r="C1354" s="70"/>
      <c r="D1354" s="70"/>
    </row>
    <row r="1355" spans="1:4" ht="18" customHeight="1" x14ac:dyDescent="0.25">
      <c r="A1355" s="69"/>
      <c r="B1355" s="70"/>
      <c r="C1355" s="70"/>
      <c r="D1355" s="70"/>
    </row>
    <row r="1356" spans="1:4" ht="18" customHeight="1" x14ac:dyDescent="0.25">
      <c r="A1356" s="69"/>
      <c r="B1356" s="70"/>
      <c r="C1356" s="70"/>
      <c r="D1356" s="70"/>
    </row>
    <row r="1357" spans="1:4" ht="18" customHeight="1" x14ac:dyDescent="0.25">
      <c r="A1357" s="69"/>
      <c r="B1357" s="70"/>
      <c r="C1357" s="70"/>
      <c r="D1357" s="70"/>
    </row>
    <row r="1358" spans="1:4" ht="18" customHeight="1" x14ac:dyDescent="0.25">
      <c r="A1358" s="69"/>
      <c r="B1358" s="70"/>
      <c r="C1358" s="70"/>
      <c r="D1358" s="70"/>
    </row>
    <row r="1359" spans="1:4" ht="18" customHeight="1" x14ac:dyDescent="0.25">
      <c r="A1359" s="69"/>
      <c r="B1359" s="70"/>
      <c r="C1359" s="70"/>
      <c r="D1359" s="70"/>
    </row>
    <row r="1360" spans="1:4" ht="18" customHeight="1" x14ac:dyDescent="0.25">
      <c r="A1360" s="69"/>
      <c r="B1360" s="70"/>
      <c r="C1360" s="70"/>
      <c r="D1360" s="70"/>
    </row>
    <row r="1361" spans="1:4" ht="18" customHeight="1" x14ac:dyDescent="0.25">
      <c r="A1361" s="69"/>
      <c r="B1361" s="70"/>
      <c r="C1361" s="70"/>
      <c r="D1361" s="70"/>
    </row>
    <row r="1362" spans="1:4" ht="18" customHeight="1" x14ac:dyDescent="0.25">
      <c r="A1362" s="69"/>
      <c r="B1362" s="70"/>
      <c r="C1362" s="70"/>
      <c r="D1362" s="70"/>
    </row>
    <row r="1363" spans="1:4" ht="18" customHeight="1" x14ac:dyDescent="0.25">
      <c r="A1363" s="69"/>
      <c r="B1363" s="70"/>
      <c r="C1363" s="70"/>
      <c r="D1363" s="70"/>
    </row>
    <row r="1364" spans="1:4" ht="18" customHeight="1" x14ac:dyDescent="0.25">
      <c r="A1364" s="69"/>
      <c r="B1364" s="70"/>
      <c r="C1364" s="70"/>
      <c r="D1364" s="70"/>
    </row>
    <row r="1365" spans="1:4" ht="18" customHeight="1" x14ac:dyDescent="0.25">
      <c r="A1365" s="69"/>
      <c r="B1365" s="70"/>
      <c r="C1365" s="70"/>
      <c r="D1365" s="70"/>
    </row>
    <row r="1366" spans="1:4" ht="18" customHeight="1" x14ac:dyDescent="0.25">
      <c r="A1366" s="69"/>
      <c r="B1366" s="70"/>
      <c r="C1366" s="70"/>
      <c r="D1366" s="70"/>
    </row>
    <row r="1367" spans="1:4" ht="18" customHeight="1" x14ac:dyDescent="0.25">
      <c r="A1367" s="69"/>
      <c r="B1367" s="70"/>
      <c r="C1367" s="70"/>
      <c r="D1367" s="70"/>
    </row>
    <row r="1368" spans="1:4" ht="18" customHeight="1" x14ac:dyDescent="0.25">
      <c r="A1368" s="69"/>
      <c r="B1368" s="70"/>
      <c r="C1368" s="70"/>
      <c r="D1368" s="70"/>
    </row>
    <row r="1369" spans="1:4" ht="18" customHeight="1" x14ac:dyDescent="0.25">
      <c r="A1369" s="69"/>
      <c r="B1369" s="70"/>
      <c r="C1369" s="70"/>
      <c r="D1369" s="70"/>
    </row>
    <row r="1370" spans="1:4" ht="18" customHeight="1" x14ac:dyDescent="0.25">
      <c r="A1370" s="69"/>
      <c r="B1370" s="70"/>
      <c r="C1370" s="70"/>
      <c r="D1370" s="70"/>
    </row>
    <row r="1371" spans="1:4" ht="18" customHeight="1" x14ac:dyDescent="0.25">
      <c r="A1371" s="69"/>
      <c r="B1371" s="70"/>
      <c r="C1371" s="70"/>
      <c r="D1371" s="70"/>
    </row>
    <row r="1372" spans="1:4" ht="18" customHeight="1" x14ac:dyDescent="0.25">
      <c r="A1372" s="69"/>
      <c r="B1372" s="70"/>
      <c r="C1372" s="70"/>
      <c r="D1372" s="70"/>
    </row>
    <row r="1373" spans="1:4" ht="18" customHeight="1" x14ac:dyDescent="0.25">
      <c r="A1373" s="69"/>
      <c r="B1373" s="70"/>
      <c r="C1373" s="70"/>
      <c r="D1373" s="70"/>
    </row>
    <row r="1374" spans="1:4" ht="18" customHeight="1" x14ac:dyDescent="0.25">
      <c r="A1374" s="69"/>
      <c r="B1374" s="70"/>
      <c r="C1374" s="70"/>
      <c r="D1374" s="70"/>
    </row>
    <row r="1375" spans="1:4" ht="18" customHeight="1" x14ac:dyDescent="0.25">
      <c r="A1375" s="69"/>
      <c r="B1375" s="70"/>
      <c r="C1375" s="70"/>
      <c r="D1375" s="70"/>
    </row>
    <row r="1376" spans="1:4" ht="18" customHeight="1" x14ac:dyDescent="0.25">
      <c r="A1376" s="69"/>
      <c r="B1376" s="70"/>
      <c r="C1376" s="70"/>
      <c r="D1376" s="70"/>
    </row>
    <row r="1377" spans="1:4" ht="18" customHeight="1" x14ac:dyDescent="0.25">
      <c r="A1377" s="69"/>
      <c r="B1377" s="70"/>
      <c r="C1377" s="70"/>
      <c r="D1377" s="70"/>
    </row>
    <row r="1378" spans="1:4" ht="18" customHeight="1" x14ac:dyDescent="0.25">
      <c r="A1378" s="69"/>
      <c r="B1378" s="70"/>
      <c r="C1378" s="70"/>
      <c r="D1378" s="70"/>
    </row>
    <row r="1379" spans="1:4" ht="18" customHeight="1" x14ac:dyDescent="0.25">
      <c r="A1379" s="69"/>
      <c r="B1379" s="70"/>
      <c r="C1379" s="70"/>
      <c r="D1379" s="70"/>
    </row>
    <row r="1380" spans="1:4" ht="18" customHeight="1" x14ac:dyDescent="0.25">
      <c r="A1380" s="69"/>
      <c r="B1380" s="70"/>
      <c r="C1380" s="70"/>
      <c r="D1380" s="70"/>
    </row>
    <row r="1381" spans="1:4" ht="18" customHeight="1" x14ac:dyDescent="0.25">
      <c r="A1381" s="69"/>
      <c r="B1381" s="70"/>
      <c r="C1381" s="70"/>
      <c r="D1381" s="70"/>
    </row>
    <row r="1382" spans="1:4" ht="18" customHeight="1" x14ac:dyDescent="0.25">
      <c r="A1382" s="69"/>
      <c r="B1382" s="70"/>
      <c r="C1382" s="70"/>
      <c r="D1382" s="70"/>
    </row>
    <row r="1383" spans="1:4" ht="18" customHeight="1" x14ac:dyDescent="0.25">
      <c r="A1383" s="69"/>
      <c r="B1383" s="70"/>
      <c r="C1383" s="70"/>
      <c r="D1383" s="70"/>
    </row>
    <row r="1384" spans="1:4" ht="18" customHeight="1" x14ac:dyDescent="0.25">
      <c r="A1384" s="69"/>
      <c r="B1384" s="70"/>
      <c r="C1384" s="70"/>
      <c r="D1384" s="70"/>
    </row>
    <row r="1385" spans="1:4" ht="18" customHeight="1" x14ac:dyDescent="0.25">
      <c r="A1385" s="69"/>
      <c r="B1385" s="70"/>
      <c r="C1385" s="70"/>
      <c r="D1385" s="70"/>
    </row>
    <row r="1386" spans="1:4" ht="18" customHeight="1" x14ac:dyDescent="0.25">
      <c r="A1386" s="69"/>
      <c r="B1386" s="70"/>
      <c r="C1386" s="70"/>
      <c r="D1386" s="70"/>
    </row>
    <row r="1387" spans="1:4" ht="18" customHeight="1" x14ac:dyDescent="0.25">
      <c r="A1387" s="69"/>
      <c r="B1387" s="70"/>
      <c r="C1387" s="70"/>
      <c r="D1387" s="70"/>
    </row>
    <row r="1388" spans="1:4" ht="18" customHeight="1" x14ac:dyDescent="0.25">
      <c r="A1388" s="69"/>
      <c r="B1388" s="70"/>
      <c r="C1388" s="70"/>
      <c r="D1388" s="70"/>
    </row>
    <row r="1389" spans="1:4" ht="18" customHeight="1" x14ac:dyDescent="0.25">
      <c r="A1389" s="69"/>
      <c r="B1389" s="70"/>
      <c r="C1389" s="70"/>
      <c r="D1389" s="70"/>
    </row>
    <row r="1390" spans="1:4" ht="18" customHeight="1" x14ac:dyDescent="0.25">
      <c r="A1390" s="69"/>
      <c r="B1390" s="70"/>
      <c r="C1390" s="70"/>
      <c r="D1390" s="70"/>
    </row>
    <row r="1391" spans="1:4" ht="18" customHeight="1" x14ac:dyDescent="0.25">
      <c r="A1391" s="69"/>
      <c r="B1391" s="70"/>
      <c r="C1391" s="70"/>
      <c r="D1391" s="70"/>
    </row>
    <row r="1392" spans="1:4" ht="18" customHeight="1" x14ac:dyDescent="0.25">
      <c r="A1392" s="69"/>
      <c r="B1392" s="70"/>
      <c r="C1392" s="70"/>
      <c r="D1392" s="70"/>
    </row>
    <row r="1393" spans="1:4" ht="18" customHeight="1" x14ac:dyDescent="0.25">
      <c r="A1393" s="69"/>
      <c r="B1393" s="70"/>
      <c r="C1393" s="70"/>
      <c r="D1393" s="70"/>
    </row>
    <row r="1394" spans="1:4" ht="18" customHeight="1" x14ac:dyDescent="0.25">
      <c r="A1394" s="69"/>
      <c r="B1394" s="70"/>
      <c r="C1394" s="70"/>
      <c r="D1394" s="70"/>
    </row>
    <row r="1395" spans="1:4" ht="18" customHeight="1" x14ac:dyDescent="0.25">
      <c r="A1395" s="69"/>
      <c r="B1395" s="70"/>
      <c r="C1395" s="70"/>
      <c r="D1395" s="70"/>
    </row>
    <row r="1396" spans="1:4" ht="18" customHeight="1" x14ac:dyDescent="0.25">
      <c r="A1396" s="69"/>
      <c r="B1396" s="70"/>
      <c r="C1396" s="70"/>
      <c r="D1396" s="70"/>
    </row>
    <row r="1397" spans="1:4" ht="18" customHeight="1" x14ac:dyDescent="0.25">
      <c r="A1397" s="69"/>
      <c r="B1397" s="70"/>
      <c r="C1397" s="70"/>
      <c r="D1397" s="70"/>
    </row>
    <row r="1398" spans="1:4" ht="18" customHeight="1" x14ac:dyDescent="0.25">
      <c r="A1398" s="69"/>
      <c r="B1398" s="70"/>
      <c r="C1398" s="70"/>
      <c r="D1398" s="70"/>
    </row>
    <row r="1399" spans="1:4" ht="18" customHeight="1" x14ac:dyDescent="0.25">
      <c r="A1399" s="69"/>
      <c r="B1399" s="70"/>
      <c r="C1399" s="70"/>
      <c r="D1399" s="70"/>
    </row>
    <row r="1400" spans="1:4" ht="18" customHeight="1" x14ac:dyDescent="0.25">
      <c r="A1400" s="69"/>
      <c r="B1400" s="70"/>
      <c r="C1400" s="70"/>
      <c r="D1400" s="70"/>
    </row>
    <row r="1401" spans="1:4" ht="18" customHeight="1" x14ac:dyDescent="0.25">
      <c r="A1401" s="69"/>
      <c r="B1401" s="70"/>
      <c r="C1401" s="70"/>
      <c r="D1401" s="70"/>
    </row>
    <row r="1402" spans="1:4" ht="18" customHeight="1" x14ac:dyDescent="0.25">
      <c r="A1402" s="69"/>
      <c r="B1402" s="70"/>
      <c r="C1402" s="70"/>
      <c r="D1402" s="70"/>
    </row>
    <row r="1403" spans="1:4" ht="18" customHeight="1" x14ac:dyDescent="0.25">
      <c r="A1403" s="69"/>
      <c r="B1403" s="70"/>
      <c r="C1403" s="70"/>
      <c r="D1403" s="70"/>
    </row>
    <row r="1404" spans="1:4" ht="18" customHeight="1" x14ac:dyDescent="0.25">
      <c r="A1404" s="69"/>
      <c r="B1404" s="70"/>
      <c r="C1404" s="70"/>
      <c r="D1404" s="70"/>
    </row>
    <row r="1405" spans="1:4" ht="18" customHeight="1" x14ac:dyDescent="0.25">
      <c r="A1405" s="69"/>
      <c r="B1405" s="70"/>
      <c r="C1405" s="70"/>
      <c r="D1405" s="70"/>
    </row>
    <row r="1406" spans="1:4" ht="18" customHeight="1" x14ac:dyDescent="0.25">
      <c r="A1406" s="69"/>
      <c r="B1406" s="70"/>
      <c r="C1406" s="70"/>
      <c r="D1406" s="70"/>
    </row>
    <row r="1407" spans="1:4" ht="18" customHeight="1" x14ac:dyDescent="0.25">
      <c r="A1407" s="69"/>
      <c r="B1407" s="70"/>
      <c r="C1407" s="70"/>
      <c r="D1407" s="70"/>
    </row>
    <row r="1408" spans="1:4" ht="18" customHeight="1" x14ac:dyDescent="0.25">
      <c r="A1408" s="69"/>
      <c r="B1408" s="70"/>
      <c r="C1408" s="70"/>
      <c r="D1408" s="70"/>
    </row>
    <row r="1409" spans="1:4" ht="18" customHeight="1" x14ac:dyDescent="0.25">
      <c r="A1409" s="69"/>
      <c r="B1409" s="70"/>
      <c r="C1409" s="70"/>
      <c r="D1409" s="70"/>
    </row>
    <row r="1410" spans="1:4" ht="18" customHeight="1" x14ac:dyDescent="0.25">
      <c r="A1410" s="69"/>
      <c r="B1410" s="70"/>
      <c r="C1410" s="70"/>
      <c r="D1410" s="70"/>
    </row>
    <row r="1411" spans="1:4" ht="18" customHeight="1" x14ac:dyDescent="0.25">
      <c r="A1411" s="69"/>
      <c r="B1411" s="70"/>
      <c r="C1411" s="70"/>
      <c r="D1411" s="70"/>
    </row>
    <row r="1412" spans="1:4" ht="18" customHeight="1" x14ac:dyDescent="0.25">
      <c r="A1412" s="69"/>
      <c r="B1412" s="70"/>
      <c r="C1412" s="70"/>
      <c r="D1412" s="70"/>
    </row>
    <row r="1413" spans="1:4" ht="18" customHeight="1" x14ac:dyDescent="0.25">
      <c r="A1413" s="69"/>
      <c r="B1413" s="70"/>
      <c r="C1413" s="70"/>
      <c r="D1413" s="70"/>
    </row>
    <row r="1414" spans="1:4" ht="18" customHeight="1" x14ac:dyDescent="0.25">
      <c r="A1414" s="69"/>
      <c r="B1414" s="70"/>
      <c r="C1414" s="70"/>
      <c r="D1414" s="70"/>
    </row>
    <row r="1415" spans="1:4" ht="18" customHeight="1" x14ac:dyDescent="0.25">
      <c r="A1415" s="69"/>
      <c r="B1415" s="70"/>
      <c r="C1415" s="70"/>
      <c r="D1415" s="70"/>
    </row>
    <row r="1416" spans="1:4" ht="18" customHeight="1" x14ac:dyDescent="0.25">
      <c r="A1416" s="69"/>
      <c r="B1416" s="70"/>
      <c r="C1416" s="70"/>
      <c r="D1416" s="70"/>
    </row>
    <row r="1417" spans="1:4" ht="18" customHeight="1" x14ac:dyDescent="0.25">
      <c r="A1417" s="69"/>
      <c r="B1417" s="70"/>
      <c r="C1417" s="70"/>
      <c r="D1417" s="70"/>
    </row>
    <row r="1418" spans="1:4" ht="18" customHeight="1" x14ac:dyDescent="0.25">
      <c r="A1418" s="69"/>
      <c r="B1418" s="70"/>
      <c r="C1418" s="70"/>
      <c r="D1418" s="70"/>
    </row>
    <row r="1419" spans="1:4" ht="18" customHeight="1" x14ac:dyDescent="0.25">
      <c r="A1419" s="69"/>
      <c r="B1419" s="70"/>
      <c r="C1419" s="70"/>
      <c r="D1419" s="70"/>
    </row>
    <row r="1420" spans="1:4" ht="18" customHeight="1" x14ac:dyDescent="0.25">
      <c r="A1420" s="69"/>
      <c r="B1420" s="70"/>
      <c r="C1420" s="70"/>
      <c r="D1420" s="70"/>
    </row>
    <row r="1421" spans="1:4" ht="18" customHeight="1" x14ac:dyDescent="0.25">
      <c r="A1421" s="69"/>
      <c r="B1421" s="70"/>
      <c r="C1421" s="70"/>
      <c r="D1421" s="70"/>
    </row>
    <row r="1422" spans="1:4" ht="18" customHeight="1" x14ac:dyDescent="0.25">
      <c r="A1422" s="69"/>
      <c r="B1422" s="70"/>
      <c r="C1422" s="70"/>
      <c r="D1422" s="70"/>
    </row>
    <row r="1423" spans="1:4" ht="18" customHeight="1" x14ac:dyDescent="0.25">
      <c r="A1423" s="69"/>
      <c r="B1423" s="70"/>
      <c r="C1423" s="70"/>
      <c r="D1423" s="70"/>
    </row>
    <row r="1424" spans="1:4" ht="18" customHeight="1" x14ac:dyDescent="0.25">
      <c r="A1424" s="69"/>
      <c r="B1424" s="70"/>
      <c r="C1424" s="70"/>
      <c r="D1424" s="70"/>
    </row>
    <row r="1425" spans="1:4" ht="18" customHeight="1" x14ac:dyDescent="0.25">
      <c r="A1425" s="69"/>
      <c r="B1425" s="70"/>
      <c r="C1425" s="70"/>
      <c r="D1425" s="70"/>
    </row>
    <row r="1426" spans="1:4" ht="18" customHeight="1" x14ac:dyDescent="0.25">
      <c r="A1426" s="69"/>
      <c r="B1426" s="70"/>
      <c r="C1426" s="70"/>
      <c r="D1426" s="70"/>
    </row>
    <row r="1427" spans="1:4" ht="18" customHeight="1" x14ac:dyDescent="0.25">
      <c r="A1427" s="69"/>
      <c r="B1427" s="70"/>
      <c r="C1427" s="70"/>
      <c r="D1427" s="70"/>
    </row>
    <row r="1428" spans="1:4" ht="18" customHeight="1" x14ac:dyDescent="0.25">
      <c r="A1428" s="69"/>
      <c r="B1428" s="70"/>
      <c r="C1428" s="70"/>
      <c r="D1428" s="70"/>
    </row>
    <row r="1429" spans="1:4" ht="18" customHeight="1" x14ac:dyDescent="0.25">
      <c r="A1429" s="69"/>
      <c r="B1429" s="70"/>
      <c r="C1429" s="70"/>
      <c r="D1429" s="70"/>
    </row>
    <row r="1430" spans="1:4" ht="18" customHeight="1" x14ac:dyDescent="0.25">
      <c r="A1430" s="69"/>
      <c r="B1430" s="70"/>
      <c r="C1430" s="70"/>
      <c r="D1430" s="70"/>
    </row>
    <row r="1431" spans="1:4" ht="18" customHeight="1" x14ac:dyDescent="0.25">
      <c r="A1431" s="69"/>
      <c r="B1431" s="70"/>
      <c r="C1431" s="70"/>
      <c r="D1431" s="70"/>
    </row>
    <row r="1432" spans="1:4" ht="18" customHeight="1" x14ac:dyDescent="0.25">
      <c r="A1432" s="69"/>
      <c r="B1432" s="70"/>
      <c r="C1432" s="70"/>
      <c r="D1432" s="70"/>
    </row>
    <row r="1433" spans="1:4" ht="18" customHeight="1" x14ac:dyDescent="0.25">
      <c r="A1433" s="69"/>
      <c r="B1433" s="70"/>
      <c r="C1433" s="70"/>
      <c r="D1433" s="70"/>
    </row>
    <row r="1434" spans="1:4" ht="18" customHeight="1" x14ac:dyDescent="0.25">
      <c r="A1434" s="69"/>
      <c r="B1434" s="70"/>
      <c r="C1434" s="70"/>
      <c r="D1434" s="70"/>
    </row>
    <row r="1435" spans="1:4" ht="18" customHeight="1" x14ac:dyDescent="0.25">
      <c r="A1435" s="69"/>
      <c r="B1435" s="70"/>
      <c r="C1435" s="70"/>
      <c r="D1435" s="70"/>
    </row>
    <row r="1436" spans="1:4" ht="18" customHeight="1" x14ac:dyDescent="0.25">
      <c r="A1436" s="69"/>
      <c r="B1436" s="70"/>
      <c r="C1436" s="70"/>
      <c r="D1436" s="70"/>
    </row>
    <row r="1437" spans="1:4" ht="18" customHeight="1" x14ac:dyDescent="0.25">
      <c r="A1437" s="69"/>
      <c r="B1437" s="70"/>
      <c r="C1437" s="70"/>
      <c r="D1437" s="70"/>
    </row>
    <row r="1438" spans="1:4" ht="18" customHeight="1" x14ac:dyDescent="0.25">
      <c r="A1438" s="69"/>
      <c r="B1438" s="70"/>
      <c r="C1438" s="70"/>
      <c r="D1438" s="70"/>
    </row>
    <row r="1439" spans="1:4" ht="18" customHeight="1" x14ac:dyDescent="0.25">
      <c r="A1439" s="69"/>
      <c r="B1439" s="70"/>
      <c r="C1439" s="70"/>
      <c r="D1439" s="70"/>
    </row>
    <row r="1440" spans="1:4" ht="18" customHeight="1" x14ac:dyDescent="0.25">
      <c r="A1440" s="69"/>
      <c r="B1440" s="70"/>
      <c r="C1440" s="70"/>
      <c r="D1440" s="70"/>
    </row>
    <row r="1441" spans="1:4" ht="18" customHeight="1" x14ac:dyDescent="0.25">
      <c r="A1441" s="69"/>
      <c r="B1441" s="70"/>
      <c r="C1441" s="70"/>
      <c r="D1441" s="70"/>
    </row>
    <row r="1442" spans="1:4" ht="18" customHeight="1" x14ac:dyDescent="0.25">
      <c r="A1442" s="69"/>
      <c r="B1442" s="70"/>
      <c r="C1442" s="70"/>
      <c r="D1442" s="70"/>
    </row>
    <row r="1443" spans="1:4" ht="18" customHeight="1" x14ac:dyDescent="0.25">
      <c r="A1443" s="69"/>
      <c r="B1443" s="70"/>
      <c r="C1443" s="70"/>
      <c r="D1443" s="70"/>
    </row>
    <row r="1444" spans="1:4" ht="18" customHeight="1" x14ac:dyDescent="0.25">
      <c r="A1444" s="69"/>
      <c r="B1444" s="70"/>
      <c r="C1444" s="70"/>
      <c r="D1444" s="70"/>
    </row>
    <row r="1445" spans="1:4" ht="18" customHeight="1" x14ac:dyDescent="0.25">
      <c r="A1445" s="69"/>
      <c r="B1445" s="70"/>
      <c r="C1445" s="70"/>
      <c r="D1445" s="70"/>
    </row>
    <row r="1446" spans="1:4" ht="18" customHeight="1" x14ac:dyDescent="0.25">
      <c r="A1446" s="69"/>
      <c r="B1446" s="70"/>
      <c r="C1446" s="70"/>
      <c r="D1446" s="70"/>
    </row>
    <row r="1447" spans="1:4" ht="18" customHeight="1" x14ac:dyDescent="0.25">
      <c r="A1447" s="69"/>
      <c r="B1447" s="70"/>
      <c r="C1447" s="70"/>
      <c r="D1447" s="70"/>
    </row>
    <row r="1448" spans="1:4" ht="18" customHeight="1" x14ac:dyDescent="0.25">
      <c r="A1448" s="69"/>
      <c r="B1448" s="70"/>
      <c r="C1448" s="70"/>
      <c r="D1448" s="70"/>
    </row>
    <row r="1449" spans="1:4" ht="18" customHeight="1" x14ac:dyDescent="0.25">
      <c r="A1449" s="69"/>
      <c r="B1449" s="70"/>
      <c r="C1449" s="70"/>
      <c r="D1449" s="70"/>
    </row>
    <row r="1450" spans="1:4" ht="18" customHeight="1" x14ac:dyDescent="0.25">
      <c r="A1450" s="69"/>
      <c r="B1450" s="70"/>
      <c r="C1450" s="70"/>
      <c r="D1450" s="70"/>
    </row>
    <row r="1451" spans="1:4" ht="18" customHeight="1" x14ac:dyDescent="0.25">
      <c r="A1451" s="69"/>
      <c r="B1451" s="70"/>
      <c r="C1451" s="70"/>
      <c r="D1451" s="70"/>
    </row>
    <row r="1452" spans="1:4" ht="18" customHeight="1" x14ac:dyDescent="0.25">
      <c r="A1452" s="69"/>
      <c r="B1452" s="70"/>
      <c r="C1452" s="70"/>
      <c r="D1452" s="70"/>
    </row>
    <row r="1453" spans="1:4" ht="18" customHeight="1" x14ac:dyDescent="0.25">
      <c r="A1453" s="69"/>
      <c r="B1453" s="70"/>
      <c r="C1453" s="70"/>
      <c r="D1453" s="70"/>
    </row>
    <row r="1454" spans="1:4" ht="18" customHeight="1" x14ac:dyDescent="0.25">
      <c r="A1454" s="69"/>
      <c r="B1454" s="70"/>
      <c r="C1454" s="70"/>
      <c r="D1454" s="70"/>
    </row>
    <row r="1455" spans="1:4" ht="18" customHeight="1" x14ac:dyDescent="0.25">
      <c r="A1455" s="69"/>
      <c r="B1455" s="70"/>
      <c r="C1455" s="70"/>
      <c r="D1455" s="70"/>
    </row>
    <row r="1456" spans="1:4" ht="18" customHeight="1" x14ac:dyDescent="0.25">
      <c r="A1456" s="69"/>
      <c r="B1456" s="70"/>
      <c r="C1456" s="70"/>
      <c r="D1456" s="70"/>
    </row>
    <row r="1457" spans="1:4" ht="18" customHeight="1" x14ac:dyDescent="0.25">
      <c r="A1457" s="69"/>
      <c r="B1457" s="70"/>
      <c r="C1457" s="70"/>
      <c r="D1457" s="70"/>
    </row>
    <row r="1458" spans="1:4" ht="18" customHeight="1" x14ac:dyDescent="0.25">
      <c r="A1458" s="69"/>
      <c r="B1458" s="70"/>
      <c r="C1458" s="70"/>
      <c r="D1458" s="70"/>
    </row>
    <row r="1459" spans="1:4" ht="18" customHeight="1" x14ac:dyDescent="0.25">
      <c r="A1459" s="69"/>
      <c r="B1459" s="70"/>
      <c r="C1459" s="70"/>
      <c r="D1459" s="70"/>
    </row>
    <row r="1460" spans="1:4" ht="18" customHeight="1" x14ac:dyDescent="0.25">
      <c r="A1460" s="69"/>
      <c r="B1460" s="70"/>
      <c r="C1460" s="70"/>
      <c r="D1460" s="70"/>
    </row>
    <row r="1461" spans="1:4" ht="18" customHeight="1" x14ac:dyDescent="0.25">
      <c r="A1461" s="69"/>
      <c r="B1461" s="70"/>
      <c r="C1461" s="70"/>
      <c r="D1461" s="70"/>
    </row>
    <row r="1462" spans="1:4" ht="18" customHeight="1" x14ac:dyDescent="0.25">
      <c r="A1462" s="69"/>
      <c r="B1462" s="70"/>
      <c r="C1462" s="70"/>
      <c r="D1462" s="70"/>
    </row>
    <row r="1463" spans="1:4" ht="18" customHeight="1" x14ac:dyDescent="0.25">
      <c r="A1463" s="69"/>
      <c r="B1463" s="70"/>
      <c r="C1463" s="70"/>
      <c r="D1463" s="70"/>
    </row>
    <row r="1464" spans="1:4" ht="18" customHeight="1" x14ac:dyDescent="0.25">
      <c r="A1464" s="69"/>
      <c r="B1464" s="70"/>
      <c r="C1464" s="70"/>
      <c r="D1464" s="70"/>
    </row>
    <row r="1465" spans="1:4" ht="18" customHeight="1" x14ac:dyDescent="0.25">
      <c r="A1465" s="69"/>
      <c r="B1465" s="70"/>
      <c r="C1465" s="70"/>
      <c r="D1465" s="70"/>
    </row>
    <row r="1466" spans="1:4" ht="18" customHeight="1" x14ac:dyDescent="0.25">
      <c r="A1466" s="69"/>
      <c r="B1466" s="70"/>
      <c r="C1466" s="70"/>
      <c r="D1466" s="70"/>
    </row>
    <row r="1467" spans="1:4" ht="18" customHeight="1" x14ac:dyDescent="0.25">
      <c r="A1467" s="69"/>
      <c r="B1467" s="70"/>
      <c r="C1467" s="70"/>
      <c r="D1467" s="70"/>
    </row>
    <row r="1468" spans="1:4" ht="18" customHeight="1" x14ac:dyDescent="0.25">
      <c r="A1468" s="69"/>
      <c r="B1468" s="70"/>
      <c r="C1468" s="70"/>
      <c r="D1468" s="70"/>
    </row>
    <row r="1469" spans="1:4" ht="18" customHeight="1" x14ac:dyDescent="0.25">
      <c r="A1469" s="69"/>
      <c r="B1469" s="70"/>
      <c r="C1469" s="70"/>
      <c r="D1469" s="70"/>
    </row>
    <row r="1470" spans="1:4" ht="18" customHeight="1" x14ac:dyDescent="0.25">
      <c r="A1470" s="69"/>
      <c r="B1470" s="70"/>
      <c r="C1470" s="70"/>
      <c r="D1470" s="70"/>
    </row>
    <row r="1471" spans="1:4" ht="18" customHeight="1" x14ac:dyDescent="0.25">
      <c r="A1471" s="69"/>
      <c r="B1471" s="70"/>
      <c r="C1471" s="70"/>
      <c r="D1471" s="70"/>
    </row>
    <row r="1472" spans="1:4" ht="18" customHeight="1" x14ac:dyDescent="0.25">
      <c r="A1472" s="69"/>
      <c r="B1472" s="70"/>
      <c r="C1472" s="70"/>
      <c r="D1472" s="70"/>
    </row>
    <row r="1473" spans="1:4" ht="18" customHeight="1" x14ac:dyDescent="0.25">
      <c r="A1473" s="69"/>
      <c r="B1473" s="70"/>
      <c r="C1473" s="70"/>
      <c r="D1473" s="70"/>
    </row>
    <row r="1474" spans="1:4" ht="18" customHeight="1" x14ac:dyDescent="0.25">
      <c r="A1474" s="69"/>
      <c r="B1474" s="70"/>
      <c r="C1474" s="70"/>
      <c r="D1474" s="70"/>
    </row>
  </sheetData>
  <phoneticPr fontId="41" type="noConversion"/>
  <printOptions horizontalCentered="1"/>
  <pageMargins left="0.23622047244094491" right="0.23622047244094491" top="0.70866141732283472" bottom="0.31496062992125984" header="0.19685039370078741" footer="0.19685039370078741"/>
  <pageSetup paperSize="9" scale="75" orientation="landscape" r:id="rId1"/>
  <headerFooter alignWithMargins="0">
    <oddHeader>&amp;C&amp;"Arial,Félkövér"FELHALMOZÁSI KIADÁSOK 2015. ÉV
A 3/2016. (III.21.) RENDELETHEZ&amp;R5. sz. melléklet
ezer forint
&amp;P. oldal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2:I85"/>
  <sheetViews>
    <sheetView view="pageLayout" topLeftCell="A46" zoomScaleNormal="100" zoomScaleSheetLayoutView="80" workbookViewId="0">
      <selection activeCell="A30" sqref="A30:XFD30"/>
    </sheetView>
  </sheetViews>
  <sheetFormatPr defaultColWidth="9.109375" defaultRowHeight="13.2" x14ac:dyDescent="0.25"/>
  <cols>
    <col min="1" max="1" width="45.6640625" style="170" customWidth="1"/>
    <col min="2" max="3" width="12.109375" style="1" customWidth="1"/>
    <col min="4" max="4" width="17.109375" style="1" customWidth="1"/>
    <col min="5" max="5" width="45.88671875" style="170" customWidth="1"/>
    <col min="6" max="6" width="12.88671875" style="1" customWidth="1"/>
    <col min="7" max="7" width="12" style="1" customWidth="1"/>
    <col min="8" max="8" width="19.88671875" style="1" customWidth="1"/>
    <col min="9" max="9" width="12.33203125" style="1" customWidth="1"/>
    <col min="10" max="16384" width="9.109375" style="1"/>
  </cols>
  <sheetData>
    <row r="2" spans="1:9" x14ac:dyDescent="0.25">
      <c r="E2" s="171"/>
      <c r="F2" s="172"/>
    </row>
    <row r="4" spans="1:9" ht="15.75" customHeight="1" x14ac:dyDescent="0.3">
      <c r="A4" s="355" t="s">
        <v>393</v>
      </c>
      <c r="B4" s="355"/>
      <c r="C4" s="355"/>
      <c r="D4" s="355"/>
      <c r="E4" s="355"/>
      <c r="F4" s="355"/>
    </row>
    <row r="6" spans="1:9" s="170" customFormat="1" ht="55.2" x14ac:dyDescent="0.25">
      <c r="A6" s="173" t="s">
        <v>181</v>
      </c>
      <c r="B6" s="6" t="s">
        <v>331</v>
      </c>
      <c r="C6" s="6" t="s">
        <v>389</v>
      </c>
      <c r="D6" s="333" t="s">
        <v>397</v>
      </c>
      <c r="E6" s="173" t="s">
        <v>182</v>
      </c>
      <c r="F6" s="6" t="s">
        <v>331</v>
      </c>
      <c r="G6" s="325" t="s">
        <v>389</v>
      </c>
      <c r="H6" s="325" t="s">
        <v>397</v>
      </c>
    </row>
    <row r="7" spans="1:9" ht="27.6" x14ac:dyDescent="0.25">
      <c r="A7" s="174" t="s">
        <v>183</v>
      </c>
      <c r="B7" s="291">
        <v>32709</v>
      </c>
      <c r="C7" s="291">
        <f>'1.sz.tábla  (3)'!C4</f>
        <v>35700</v>
      </c>
      <c r="D7" s="293">
        <f>'1.sz.tábla  (3)'!D4</f>
        <v>34451</v>
      </c>
      <c r="E7" s="198" t="s">
        <v>184</v>
      </c>
      <c r="F7" s="192">
        <v>14207</v>
      </c>
      <c r="G7" s="300">
        <f>'3.sz.tábla'!C4</f>
        <v>14498</v>
      </c>
      <c r="H7" s="300">
        <f>'3.sz.tábla'!D4</f>
        <v>14498</v>
      </c>
    </row>
    <row r="8" spans="1:9" ht="13.8" x14ac:dyDescent="0.25">
      <c r="A8" s="178" t="s">
        <v>185</v>
      </c>
      <c r="B8" s="291">
        <v>21100</v>
      </c>
      <c r="C8" s="291">
        <f>'1.sz.tábla  (3)'!C6</f>
        <v>21100</v>
      </c>
      <c r="D8" s="293">
        <f>'1.sz.tábla  (3)'!D6</f>
        <v>22627</v>
      </c>
      <c r="E8" s="179" t="s">
        <v>4</v>
      </c>
      <c r="F8" s="192">
        <v>3770</v>
      </c>
      <c r="G8" s="300">
        <f>'3.sz.tábla'!C7</f>
        <v>3906</v>
      </c>
      <c r="H8" s="300">
        <f>'3.sz.tábla'!D7</f>
        <v>3906</v>
      </c>
    </row>
    <row r="9" spans="1:9" ht="15" x14ac:dyDescent="0.25">
      <c r="A9" s="178"/>
      <c r="B9" s="291"/>
      <c r="C9" s="291"/>
      <c r="D9" s="293"/>
      <c r="E9" s="179" t="s">
        <v>56</v>
      </c>
      <c r="F9" s="192">
        <v>24060</v>
      </c>
      <c r="G9" s="326">
        <f>'3.sz.tábla'!C8</f>
        <v>35171</v>
      </c>
      <c r="H9" s="326">
        <f>'3.sz.tábla'!D8</f>
        <v>35171</v>
      </c>
      <c r="I9" s="180"/>
    </row>
    <row r="10" spans="1:9" ht="13.8" x14ac:dyDescent="0.25">
      <c r="A10" s="178"/>
      <c r="B10" s="291"/>
      <c r="C10" s="291"/>
      <c r="D10" s="293"/>
      <c r="E10" s="198" t="s">
        <v>186</v>
      </c>
      <c r="F10" s="192">
        <v>1600</v>
      </c>
      <c r="G10" s="300">
        <f>'3.sz.tábla'!C19</f>
        <v>2065</v>
      </c>
      <c r="H10" s="300">
        <f>'3.sz.tábla'!D19</f>
        <v>2065</v>
      </c>
    </row>
    <row r="11" spans="1:9" ht="13.8" x14ac:dyDescent="0.25">
      <c r="A11" s="178"/>
      <c r="B11" s="291"/>
      <c r="C11" s="291"/>
      <c r="D11" s="293"/>
      <c r="E11" s="179" t="s">
        <v>3</v>
      </c>
      <c r="F11" s="192">
        <f>SUM(F12:F16)</f>
        <v>31881</v>
      </c>
      <c r="G11" s="192">
        <f>SUM(G12:G16)</f>
        <v>17954</v>
      </c>
      <c r="H11" s="192">
        <f>SUM(H12:H16)</f>
        <v>20121</v>
      </c>
    </row>
    <row r="12" spans="1:9" ht="27.6" x14ac:dyDescent="0.25">
      <c r="A12" s="176" t="s">
        <v>187</v>
      </c>
      <c r="B12" s="291">
        <v>4750</v>
      </c>
      <c r="C12" s="292">
        <f>'1.sz.tábla  (3)'!C7</f>
        <v>7738</v>
      </c>
      <c r="D12" s="293">
        <f>'1.sz.tábla  (3)'!D7</f>
        <v>7669</v>
      </c>
      <c r="E12" s="179" t="s">
        <v>188</v>
      </c>
      <c r="F12" s="192">
        <v>300</v>
      </c>
      <c r="G12" s="300">
        <f>'4.sz.tábla'!C14</f>
        <v>555</v>
      </c>
      <c r="H12" s="310">
        <f>'3.sz.tábla'!D30</f>
        <v>555</v>
      </c>
    </row>
    <row r="13" spans="1:9" ht="27.6" x14ac:dyDescent="0.25">
      <c r="A13" s="174" t="s">
        <v>189</v>
      </c>
      <c r="B13" s="291">
        <v>100</v>
      </c>
      <c r="C13" s="332">
        <f>'1.sz.tábla  (3)'!C9</f>
        <v>100</v>
      </c>
      <c r="D13" s="293">
        <f>'1.sz.tábla  (3)'!D9</f>
        <v>300</v>
      </c>
      <c r="E13" s="290" t="s">
        <v>190</v>
      </c>
      <c r="F13" s="192">
        <v>10347</v>
      </c>
      <c r="G13" s="300">
        <f>'4.sz.tábla'!C3</f>
        <v>9131</v>
      </c>
      <c r="H13" s="310">
        <f>'3.sz.tábla'!D31</f>
        <v>8981</v>
      </c>
    </row>
    <row r="14" spans="1:9" ht="27.6" x14ac:dyDescent="0.25">
      <c r="A14" s="182" t="s">
        <v>191</v>
      </c>
      <c r="B14" s="291">
        <v>100</v>
      </c>
      <c r="C14" s="332">
        <f>C13</f>
        <v>100</v>
      </c>
      <c r="D14" s="293">
        <f>'1.sz.tábla  (3)'!D9</f>
        <v>300</v>
      </c>
      <c r="E14" s="289" t="s">
        <v>192</v>
      </c>
      <c r="F14" s="192"/>
      <c r="G14" s="299"/>
      <c r="H14" s="103"/>
    </row>
    <row r="15" spans="1:9" ht="13.8" x14ac:dyDescent="0.25">
      <c r="A15" s="178" t="s">
        <v>193</v>
      </c>
      <c r="B15" s="291"/>
      <c r="C15" s="332"/>
      <c r="D15" s="293"/>
      <c r="E15" s="290"/>
      <c r="F15" s="251"/>
      <c r="G15" s="299"/>
      <c r="H15" s="103"/>
    </row>
    <row r="16" spans="1:9" ht="13.8" x14ac:dyDescent="0.25">
      <c r="A16" s="178"/>
      <c r="B16" s="291"/>
      <c r="C16" s="332"/>
      <c r="D16" s="293"/>
      <c r="E16" s="324" t="s">
        <v>194</v>
      </c>
      <c r="F16" s="252">
        <f>SUM(F17:F18)</f>
        <v>21234</v>
      </c>
      <c r="G16" s="300">
        <f>'1.sz.tábla  (3)'!C26</f>
        <v>8268</v>
      </c>
      <c r="H16" s="310">
        <f>'1.sz.tábla  (3)'!D27</f>
        <v>10585</v>
      </c>
    </row>
    <row r="17" spans="1:8" ht="13.8" x14ac:dyDescent="0.25">
      <c r="A17" s="178"/>
      <c r="B17" s="291"/>
      <c r="C17" s="291"/>
      <c r="D17" s="293"/>
      <c r="E17" s="179" t="s">
        <v>195</v>
      </c>
      <c r="F17" s="175">
        <v>21234</v>
      </c>
      <c r="G17" s="300">
        <f>'1.sz.tábla  (3)'!C26</f>
        <v>8268</v>
      </c>
      <c r="H17" s="310">
        <f>'1.sz.tábla  (3)'!D27</f>
        <v>10585</v>
      </c>
    </row>
    <row r="18" spans="1:8" ht="13.8" x14ac:dyDescent="0.25">
      <c r="A18" s="178"/>
      <c r="B18" s="291"/>
      <c r="C18" s="291"/>
      <c r="D18" s="293"/>
      <c r="E18" s="179" t="s">
        <v>196</v>
      </c>
      <c r="F18" s="192"/>
      <c r="G18" s="299"/>
      <c r="H18" s="103"/>
    </row>
    <row r="19" spans="1:8" ht="13.8" x14ac:dyDescent="0.25">
      <c r="A19" s="173" t="s">
        <v>197</v>
      </c>
      <c r="B19" s="294">
        <f>SUM(B7:B13)</f>
        <v>58659</v>
      </c>
      <c r="C19" s="308">
        <f>SUM(C7:C13)</f>
        <v>64638</v>
      </c>
      <c r="D19" s="334">
        <f>SUM(D7:D13)</f>
        <v>65047</v>
      </c>
      <c r="E19" s="185" t="s">
        <v>198</v>
      </c>
      <c r="F19" s="204">
        <f>SUM(F7:F11)</f>
        <v>75518</v>
      </c>
      <c r="G19" s="204">
        <f>SUM(G7:G11)</f>
        <v>73594</v>
      </c>
      <c r="H19" s="204">
        <f>SUM(H7:H11)</f>
        <v>75761</v>
      </c>
    </row>
    <row r="20" spans="1:8" ht="13.8" x14ac:dyDescent="0.25">
      <c r="A20" s="173" t="s">
        <v>199</v>
      </c>
      <c r="B20" s="294"/>
      <c r="C20" s="294"/>
      <c r="D20" s="294"/>
      <c r="E20" s="173" t="s">
        <v>200</v>
      </c>
      <c r="F20" s="296">
        <f>B19-F19</f>
        <v>-16859</v>
      </c>
      <c r="G20" s="296">
        <f>C19-G19</f>
        <v>-8956</v>
      </c>
      <c r="H20" s="296">
        <f>D19-H19</f>
        <v>-10714</v>
      </c>
    </row>
    <row r="21" spans="1:8" ht="27.6" x14ac:dyDescent="0.25">
      <c r="A21" s="188" t="s">
        <v>201</v>
      </c>
      <c r="B21" s="295">
        <f>SUM(B22)</f>
        <v>31660</v>
      </c>
      <c r="C21" s="295">
        <f>SUM(C22:C23)</f>
        <v>31974</v>
      </c>
      <c r="D21" s="295">
        <f>SUM(D22:D23)</f>
        <v>32763</v>
      </c>
      <c r="E21" s="173" t="s">
        <v>202</v>
      </c>
      <c r="F21" s="184">
        <f>SUM(F22:F24)</f>
        <v>0</v>
      </c>
      <c r="G21" s="184">
        <f>SUM(G22:G24)</f>
        <v>11475</v>
      </c>
      <c r="H21" s="184">
        <f>SUM(H22:H24)</f>
        <v>11475</v>
      </c>
    </row>
    <row r="22" spans="1:8" ht="13.8" x14ac:dyDescent="0.25">
      <c r="A22" s="178" t="s">
        <v>203</v>
      </c>
      <c r="B22" s="291">
        <v>31660</v>
      </c>
      <c r="C22" s="291">
        <v>31397</v>
      </c>
      <c r="D22" s="291">
        <f>'2.sz.tábla  (2)'!D65</f>
        <v>31397</v>
      </c>
      <c r="E22" s="176" t="s">
        <v>204</v>
      </c>
      <c r="F22" s="192"/>
      <c r="G22" s="300">
        <f>'1.sz.tábla  (3)'!C30</f>
        <v>10000</v>
      </c>
      <c r="H22" s="310">
        <f>'1.sz.tábla  (3)'!D30</f>
        <v>10000</v>
      </c>
    </row>
    <row r="23" spans="1:8" ht="27.6" x14ac:dyDescent="0.25">
      <c r="A23" s="178" t="s">
        <v>321</v>
      </c>
      <c r="B23" s="291"/>
      <c r="C23" s="291">
        <v>577</v>
      </c>
      <c r="D23" s="291">
        <f>'1.sz.tábla  (3)'!D15</f>
        <v>1366</v>
      </c>
      <c r="E23" s="176" t="s">
        <v>360</v>
      </c>
      <c r="F23" s="192"/>
      <c r="G23" s="300">
        <f>'1.sz.tábla  (3)'!C31</f>
        <v>1475</v>
      </c>
      <c r="H23" s="310">
        <f>'1.sz.tábla  (3)'!D31</f>
        <v>1475</v>
      </c>
    </row>
    <row r="24" spans="1:8" ht="27.6" x14ac:dyDescent="0.25">
      <c r="A24" s="173" t="s">
        <v>205</v>
      </c>
      <c r="B24" s="291"/>
      <c r="C24" s="291"/>
      <c r="D24" s="291"/>
      <c r="E24" s="178" t="s">
        <v>361</v>
      </c>
      <c r="F24" s="192"/>
      <c r="G24" s="299"/>
      <c r="H24" s="103"/>
    </row>
    <row r="25" spans="1:8" ht="27.6" x14ac:dyDescent="0.25">
      <c r="A25" s="189" t="s">
        <v>206</v>
      </c>
      <c r="B25" s="291"/>
      <c r="C25" s="291"/>
      <c r="D25" s="291"/>
      <c r="E25" s="173"/>
      <c r="F25" s="192"/>
      <c r="G25" s="299"/>
      <c r="H25" s="103"/>
    </row>
    <row r="26" spans="1:8" ht="13.8" x14ac:dyDescent="0.25">
      <c r="A26" s="178" t="s">
        <v>207</v>
      </c>
      <c r="B26" s="291"/>
      <c r="C26" s="291"/>
      <c r="D26" s="291"/>
      <c r="E26" s="181"/>
      <c r="F26" s="192"/>
      <c r="G26" s="299"/>
      <c r="H26" s="103"/>
    </row>
    <row r="27" spans="1:8" ht="13.8" x14ac:dyDescent="0.25">
      <c r="A27" s="173" t="s">
        <v>208</v>
      </c>
      <c r="B27" s="294">
        <f>B19+B21+B24</f>
        <v>90319</v>
      </c>
      <c r="C27" s="294">
        <f>C19+C21+C24</f>
        <v>96612</v>
      </c>
      <c r="D27" s="294">
        <f>D19+D21+D24</f>
        <v>97810</v>
      </c>
      <c r="E27" s="173" t="s">
        <v>209</v>
      </c>
      <c r="F27" s="184">
        <f>F19+F21</f>
        <v>75518</v>
      </c>
      <c r="G27" s="184">
        <f>G19+G21</f>
        <v>85069</v>
      </c>
      <c r="H27" s="335">
        <f>H19+H21</f>
        <v>87236</v>
      </c>
    </row>
    <row r="28" spans="1:8" ht="13.8" x14ac:dyDescent="0.25">
      <c r="A28" s="341"/>
      <c r="B28" s="342"/>
      <c r="C28" s="342"/>
      <c r="D28" s="342"/>
      <c r="E28" s="341"/>
      <c r="F28" s="343"/>
      <c r="G28" s="343"/>
      <c r="H28" s="343"/>
    </row>
    <row r="29" spans="1:8" ht="13.8" x14ac:dyDescent="0.25">
      <c r="A29" s="341"/>
      <c r="B29" s="342"/>
      <c r="C29" s="342"/>
      <c r="D29" s="342"/>
      <c r="E29" s="341"/>
      <c r="F29" s="343"/>
      <c r="G29" s="343"/>
      <c r="H29" s="343"/>
    </row>
    <row r="30" spans="1:8" ht="13.8" x14ac:dyDescent="0.25">
      <c r="A30" s="341"/>
      <c r="B30" s="342"/>
      <c r="C30" s="342"/>
      <c r="D30" s="342"/>
      <c r="E30" s="341"/>
      <c r="F30" s="343"/>
      <c r="G30" s="343"/>
      <c r="H30" s="343"/>
    </row>
    <row r="31" spans="1:8" ht="13.8" x14ac:dyDescent="0.25">
      <c r="A31" s="341"/>
      <c r="B31" s="342"/>
      <c r="C31" s="342"/>
      <c r="D31" s="342"/>
      <c r="E31" s="341"/>
      <c r="F31" s="343"/>
      <c r="G31" s="343"/>
      <c r="H31" s="343"/>
    </row>
    <row r="32" spans="1:8" ht="13.8" x14ac:dyDescent="0.25">
      <c r="A32" s="341"/>
      <c r="B32" s="342"/>
      <c r="C32" s="342"/>
      <c r="D32" s="342"/>
      <c r="E32" s="341"/>
      <c r="F32" s="343"/>
      <c r="G32" s="343"/>
      <c r="H32" s="343"/>
    </row>
    <row r="33" spans="1:8" ht="13.8" x14ac:dyDescent="0.25">
      <c r="A33" s="341"/>
      <c r="B33" s="342"/>
      <c r="C33" s="342"/>
      <c r="D33" s="342"/>
      <c r="E33" s="341"/>
      <c r="F33" s="343"/>
      <c r="G33" s="343"/>
      <c r="H33" s="343"/>
    </row>
    <row r="34" spans="1:8" ht="13.8" x14ac:dyDescent="0.25">
      <c r="A34" s="341"/>
      <c r="B34" s="342"/>
      <c r="C34" s="342"/>
      <c r="D34" s="342"/>
      <c r="E34" s="341"/>
      <c r="F34" s="343"/>
      <c r="G34" s="343"/>
      <c r="H34" s="343"/>
    </row>
    <row r="36" spans="1:8" ht="15.75" customHeight="1" x14ac:dyDescent="0.3">
      <c r="A36" s="355" t="s">
        <v>395</v>
      </c>
      <c r="B36" s="355"/>
      <c r="C36" s="355"/>
      <c r="D36" s="355"/>
      <c r="E36" s="355"/>
      <c r="F36" s="355"/>
    </row>
    <row r="38" spans="1:8" s="170" customFormat="1" ht="55.2" x14ac:dyDescent="0.25">
      <c r="A38" s="173" t="s">
        <v>210</v>
      </c>
      <c r="B38" s="6" t="s">
        <v>331</v>
      </c>
      <c r="C38" s="325" t="s">
        <v>389</v>
      </c>
      <c r="D38" s="83" t="s">
        <v>397</v>
      </c>
      <c r="E38" s="337" t="s">
        <v>211</v>
      </c>
      <c r="F38" s="336" t="s">
        <v>331</v>
      </c>
      <c r="G38" s="325" t="s">
        <v>389</v>
      </c>
      <c r="H38" s="83" t="s">
        <v>397</v>
      </c>
    </row>
    <row r="39" spans="1:8" ht="27.6" x14ac:dyDescent="0.25">
      <c r="A39" s="174" t="s">
        <v>212</v>
      </c>
      <c r="B39" s="175">
        <v>12835</v>
      </c>
      <c r="C39" s="311">
        <f>'1.sz.tábla  (3)'!C5</f>
        <v>25866</v>
      </c>
      <c r="D39" s="311">
        <f>'1.sz.tábla  (3)'!D5</f>
        <v>26319</v>
      </c>
      <c r="E39" s="176" t="s">
        <v>213</v>
      </c>
      <c r="F39" s="192">
        <v>3100</v>
      </c>
      <c r="G39" s="300">
        <f>'1.sz.tábla  (3)'!C22</f>
        <v>3826</v>
      </c>
      <c r="H39" s="310">
        <f>'1.sz.tábla  (3)'!D22</f>
        <v>3826</v>
      </c>
    </row>
    <row r="40" spans="1:8" ht="13.8" x14ac:dyDescent="0.25">
      <c r="A40" s="178" t="s">
        <v>214</v>
      </c>
      <c r="B40" s="175"/>
      <c r="C40" s="175"/>
      <c r="D40" s="175"/>
      <c r="E40" s="178"/>
      <c r="F40" s="192"/>
      <c r="G40" s="299"/>
      <c r="H40" s="103"/>
    </row>
    <row r="41" spans="1:8" ht="15.6" x14ac:dyDescent="0.3">
      <c r="A41" s="178" t="s">
        <v>215</v>
      </c>
      <c r="B41" s="175"/>
      <c r="C41" s="311">
        <f>'1.sz.tábla  (3)'!C10</f>
        <v>600</v>
      </c>
      <c r="D41" s="311">
        <f>'1.sz.tábla  (3)'!D10</f>
        <v>1236</v>
      </c>
      <c r="E41" s="178" t="s">
        <v>216</v>
      </c>
      <c r="F41" s="13">
        <v>24536</v>
      </c>
      <c r="G41" s="300">
        <v>34183</v>
      </c>
      <c r="H41" s="310">
        <f>'1.sz.tábla  (3)'!D23</f>
        <v>34153</v>
      </c>
    </row>
    <row r="42" spans="1:8" ht="13.8" x14ac:dyDescent="0.25">
      <c r="A42" s="178" t="s">
        <v>217</v>
      </c>
      <c r="B42" s="175"/>
      <c r="C42" s="311">
        <f>C41</f>
        <v>600</v>
      </c>
      <c r="D42" s="311">
        <f>'1.sz.tábla  (3)'!D10</f>
        <v>1236</v>
      </c>
      <c r="E42" s="178" t="s">
        <v>218</v>
      </c>
      <c r="F42" s="192"/>
      <c r="G42" s="299"/>
      <c r="H42" s="310">
        <f>'1.sz.tábla  (3)'!D24</f>
        <v>150</v>
      </c>
    </row>
    <row r="43" spans="1:8" ht="13.8" x14ac:dyDescent="0.25">
      <c r="A43" s="178" t="s">
        <v>219</v>
      </c>
      <c r="B43" s="175"/>
      <c r="C43" s="175"/>
      <c r="D43" s="175"/>
      <c r="E43" s="178"/>
      <c r="F43" s="192"/>
      <c r="G43" s="299"/>
      <c r="H43" s="103"/>
    </row>
    <row r="44" spans="1:8" ht="13.8" x14ac:dyDescent="0.25">
      <c r="A44" s="178"/>
      <c r="B44" s="175"/>
      <c r="C44" s="175"/>
      <c r="D44" s="175"/>
      <c r="E44" s="191" t="s">
        <v>220</v>
      </c>
      <c r="F44" s="192"/>
      <c r="G44" s="299"/>
      <c r="H44" s="103"/>
    </row>
    <row r="45" spans="1:8" ht="13.8" x14ac:dyDescent="0.25">
      <c r="A45" s="178"/>
      <c r="B45" s="175"/>
      <c r="C45" s="175"/>
      <c r="D45" s="175"/>
      <c r="E45" s="178" t="s">
        <v>221</v>
      </c>
      <c r="F45" s="192"/>
      <c r="G45" s="299"/>
      <c r="H45" s="103"/>
    </row>
    <row r="46" spans="1:8" ht="13.8" x14ac:dyDescent="0.25">
      <c r="A46" s="178"/>
      <c r="B46" s="175"/>
      <c r="C46" s="175"/>
      <c r="D46" s="175"/>
      <c r="E46" s="178" t="s">
        <v>222</v>
      </c>
      <c r="F46" s="192"/>
      <c r="G46" s="299"/>
      <c r="H46" s="103"/>
    </row>
    <row r="47" spans="1:8" ht="13.8" x14ac:dyDescent="0.25">
      <c r="A47" s="178"/>
      <c r="B47" s="175"/>
      <c r="C47" s="175"/>
      <c r="D47" s="175"/>
      <c r="E47" s="178"/>
      <c r="F47" s="192"/>
      <c r="G47" s="299"/>
      <c r="H47" s="103"/>
    </row>
    <row r="48" spans="1:8" ht="13.8" x14ac:dyDescent="0.25">
      <c r="A48" s="178"/>
      <c r="B48" s="175"/>
      <c r="C48" s="175"/>
      <c r="D48" s="175"/>
      <c r="E48" s="178"/>
      <c r="F48" s="192"/>
      <c r="G48" s="299"/>
      <c r="H48" s="103"/>
    </row>
    <row r="49" spans="1:8" ht="13.8" x14ac:dyDescent="0.25">
      <c r="A49" s="173" t="s">
        <v>223</v>
      </c>
      <c r="B49" s="187">
        <f>SUM(B39:B41)</f>
        <v>12835</v>
      </c>
      <c r="C49" s="187">
        <f>SUM(C39:C41)</f>
        <v>26466</v>
      </c>
      <c r="D49" s="187">
        <f>SUM(D39:D41)</f>
        <v>27555</v>
      </c>
      <c r="E49" s="190" t="s">
        <v>224</v>
      </c>
      <c r="F49" s="200">
        <f>SUM(F39:F44)</f>
        <v>27636</v>
      </c>
      <c r="G49" s="200">
        <f>SUM(G39:G44)</f>
        <v>38009</v>
      </c>
      <c r="H49" s="338">
        <f>SUM(H39:H44)</f>
        <v>38129</v>
      </c>
    </row>
    <row r="50" spans="1:8" ht="13.8" x14ac:dyDescent="0.25">
      <c r="A50" s="173" t="s">
        <v>225</v>
      </c>
      <c r="B50" s="199">
        <f>B49-F49</f>
        <v>-14801</v>
      </c>
      <c r="C50" s="199">
        <f>C49-G49</f>
        <v>-11543</v>
      </c>
      <c r="D50" s="199">
        <f>D49-H49</f>
        <v>-10574</v>
      </c>
      <c r="E50" s="190" t="s">
        <v>226</v>
      </c>
      <c r="F50" s="184"/>
      <c r="G50" s="299"/>
      <c r="H50" s="103"/>
    </row>
    <row r="51" spans="1:8" ht="27.6" x14ac:dyDescent="0.25">
      <c r="A51" s="173" t="s">
        <v>227</v>
      </c>
      <c r="B51" s="186">
        <f>SUM(B52)</f>
        <v>0</v>
      </c>
      <c r="C51" s="186">
        <f>SUM(C52)</f>
        <v>0</v>
      </c>
      <c r="D51" s="186">
        <f>SUM(D52)</f>
        <v>0</v>
      </c>
      <c r="E51" s="190" t="s">
        <v>228</v>
      </c>
      <c r="F51" s="184">
        <f>SUM(F52:F53)</f>
        <v>0</v>
      </c>
      <c r="G51" s="184">
        <f>SUM(G52:G53)</f>
        <v>0</v>
      </c>
      <c r="H51" s="335">
        <f>SUM(H52:H53)</f>
        <v>0</v>
      </c>
    </row>
    <row r="52" spans="1:8" ht="13.8" x14ac:dyDescent="0.25">
      <c r="A52" s="178" t="s">
        <v>229</v>
      </c>
      <c r="B52" s="177"/>
      <c r="C52" s="309"/>
      <c r="D52" s="309"/>
      <c r="E52" s="193" t="s">
        <v>230</v>
      </c>
      <c r="F52" s="192"/>
      <c r="G52" s="299"/>
      <c r="H52" s="103"/>
    </row>
    <row r="53" spans="1:8" ht="27.6" x14ac:dyDescent="0.25">
      <c r="A53" s="173" t="s">
        <v>231</v>
      </c>
      <c r="B53" s="194">
        <f>SUM(B54:B55)</f>
        <v>0</v>
      </c>
      <c r="C53" s="194">
        <f>SUM(C54:C55)</f>
        <v>0</v>
      </c>
      <c r="D53" s="194">
        <f>SUM(D54:D55)</f>
        <v>0</v>
      </c>
      <c r="E53" s="193" t="s">
        <v>232</v>
      </c>
      <c r="F53" s="192"/>
      <c r="G53" s="299"/>
      <c r="H53" s="103"/>
    </row>
    <row r="54" spans="1:8" ht="27.6" x14ac:dyDescent="0.25">
      <c r="A54" s="189" t="s">
        <v>233</v>
      </c>
      <c r="B54" s="177"/>
      <c r="C54" s="309"/>
      <c r="D54" s="309"/>
      <c r="E54" s="179"/>
      <c r="F54" s="192"/>
      <c r="G54" s="299"/>
      <c r="H54" s="103"/>
    </row>
    <row r="55" spans="1:8" ht="13.8" x14ac:dyDescent="0.25">
      <c r="A55" s="178" t="s">
        <v>234</v>
      </c>
      <c r="B55" s="177"/>
      <c r="C55" s="177"/>
      <c r="D55" s="177"/>
      <c r="E55" s="178"/>
      <c r="F55" s="192"/>
      <c r="G55" s="299"/>
      <c r="H55" s="103"/>
    </row>
    <row r="56" spans="1:8" ht="13.8" x14ac:dyDescent="0.25">
      <c r="A56" s="173" t="s">
        <v>235</v>
      </c>
      <c r="B56" s="195">
        <f>B49+B51+B53</f>
        <v>12835</v>
      </c>
      <c r="C56" s="195">
        <f>C49+C51+C53</f>
        <v>26466</v>
      </c>
      <c r="D56" s="195">
        <f>D49+D51+D53</f>
        <v>27555</v>
      </c>
      <c r="E56" s="173" t="s">
        <v>236</v>
      </c>
      <c r="F56" s="200">
        <f>F49+F51</f>
        <v>27636</v>
      </c>
      <c r="G56" s="200">
        <f>G49+G51</f>
        <v>38009</v>
      </c>
      <c r="H56" s="200">
        <f>H49+H51</f>
        <v>38129</v>
      </c>
    </row>
    <row r="57" spans="1:8" ht="13.8" x14ac:dyDescent="0.25">
      <c r="A57" s="341"/>
      <c r="B57" s="343"/>
      <c r="C57" s="343"/>
      <c r="D57" s="343"/>
      <c r="E57" s="341"/>
      <c r="F57" s="344"/>
      <c r="G57" s="344"/>
      <c r="H57" s="344"/>
    </row>
    <row r="58" spans="1:8" ht="13.8" x14ac:dyDescent="0.25">
      <c r="A58" s="341"/>
      <c r="B58" s="343"/>
      <c r="C58" s="343"/>
      <c r="D58" s="343"/>
      <c r="E58" s="341"/>
      <c r="F58" s="344"/>
      <c r="G58" s="344"/>
      <c r="H58" s="344"/>
    </row>
    <row r="59" spans="1:8" ht="13.8" x14ac:dyDescent="0.25">
      <c r="A59" s="341"/>
      <c r="B59" s="343"/>
      <c r="C59" s="343"/>
      <c r="D59" s="343"/>
      <c r="E59" s="341"/>
      <c r="F59" s="344"/>
      <c r="G59" s="344"/>
      <c r="H59" s="344"/>
    </row>
    <row r="60" spans="1:8" ht="13.8" x14ac:dyDescent="0.25">
      <c r="A60" s="341"/>
      <c r="B60" s="343"/>
      <c r="C60" s="343"/>
      <c r="D60" s="343"/>
      <c r="E60" s="341"/>
      <c r="F60" s="344"/>
      <c r="G60" s="344"/>
      <c r="H60" s="344"/>
    </row>
    <row r="61" spans="1:8" ht="13.8" x14ac:dyDescent="0.25">
      <c r="A61" s="341"/>
      <c r="B61" s="343"/>
      <c r="C61" s="343"/>
      <c r="D61" s="343"/>
      <c r="E61" s="341"/>
      <c r="F61" s="344"/>
      <c r="G61" s="344"/>
      <c r="H61" s="344"/>
    </row>
    <row r="62" spans="1:8" ht="13.8" x14ac:dyDescent="0.25">
      <c r="A62" s="341"/>
      <c r="B62" s="343"/>
      <c r="C62" s="343"/>
      <c r="D62" s="343"/>
      <c r="E62" s="341"/>
      <c r="F62" s="344"/>
      <c r="G62" s="344"/>
      <c r="H62" s="344"/>
    </row>
    <row r="63" spans="1:8" ht="13.8" x14ac:dyDescent="0.25">
      <c r="A63" s="341"/>
      <c r="B63" s="343"/>
      <c r="C63" s="343"/>
      <c r="D63" s="343"/>
      <c r="E63" s="341"/>
      <c r="F63" s="344"/>
      <c r="G63" s="344"/>
      <c r="H63" s="344"/>
    </row>
    <row r="64" spans="1:8" ht="13.8" x14ac:dyDescent="0.25">
      <c r="A64" s="341"/>
      <c r="B64" s="343"/>
      <c r="C64" s="343"/>
      <c r="D64" s="343"/>
      <c r="E64" s="341"/>
      <c r="F64" s="344"/>
      <c r="G64" s="344"/>
      <c r="H64" s="344"/>
    </row>
    <row r="65" spans="1:8" ht="13.8" x14ac:dyDescent="0.25">
      <c r="A65" s="341"/>
      <c r="B65" s="343"/>
      <c r="C65" s="343"/>
      <c r="D65" s="343"/>
      <c r="E65" s="341"/>
      <c r="F65" s="344"/>
      <c r="G65" s="344"/>
      <c r="H65" s="344"/>
    </row>
    <row r="66" spans="1:8" ht="13.8" x14ac:dyDescent="0.25">
      <c r="A66" s="341"/>
      <c r="B66" s="343"/>
      <c r="C66" s="343"/>
      <c r="D66" s="343"/>
      <c r="E66" s="341"/>
      <c r="F66" s="344"/>
      <c r="G66" s="344"/>
      <c r="H66" s="344"/>
    </row>
    <row r="67" spans="1:8" ht="13.8" x14ac:dyDescent="0.25">
      <c r="A67" s="341"/>
      <c r="B67" s="343"/>
      <c r="C67" s="343"/>
      <c r="D67" s="343"/>
      <c r="E67" s="341"/>
      <c r="F67" s="344"/>
      <c r="G67" s="344"/>
      <c r="H67" s="344"/>
    </row>
    <row r="68" spans="1:8" ht="13.8" x14ac:dyDescent="0.25">
      <c r="A68" s="341"/>
      <c r="B68" s="343"/>
      <c r="C68" s="343"/>
      <c r="D68" s="343"/>
      <c r="E68" s="341"/>
      <c r="F68" s="344"/>
      <c r="G68" s="344"/>
      <c r="H68" s="344"/>
    </row>
    <row r="69" spans="1:8" ht="13.8" x14ac:dyDescent="0.25">
      <c r="A69" s="341"/>
      <c r="B69" s="343"/>
      <c r="C69" s="343"/>
      <c r="D69" s="343"/>
      <c r="E69" s="341"/>
      <c r="F69" s="344"/>
      <c r="G69" s="344"/>
      <c r="H69" s="344"/>
    </row>
    <row r="70" spans="1:8" x14ac:dyDescent="0.25">
      <c r="A70" s="196"/>
      <c r="B70" s="197"/>
      <c r="C70" s="197"/>
      <c r="D70" s="197"/>
      <c r="E70" s="196"/>
      <c r="F70" s="197"/>
    </row>
    <row r="71" spans="1:8" ht="15.6" x14ac:dyDescent="0.3">
      <c r="A71" s="355" t="s">
        <v>394</v>
      </c>
      <c r="B71" s="355"/>
      <c r="C71" s="355"/>
      <c r="D71" s="355"/>
      <c r="E71" s="355"/>
      <c r="F71" s="355"/>
    </row>
    <row r="73" spans="1:8" s="170" customFormat="1" ht="55.2" x14ac:dyDescent="0.25">
      <c r="A73" s="173" t="s">
        <v>237</v>
      </c>
      <c r="B73" s="6" t="s">
        <v>331</v>
      </c>
      <c r="C73" s="325" t="s">
        <v>389</v>
      </c>
      <c r="D73" s="83" t="s">
        <v>397</v>
      </c>
      <c r="E73" s="337" t="s">
        <v>238</v>
      </c>
      <c r="F73" s="336" t="s">
        <v>331</v>
      </c>
      <c r="G73" s="325" t="s">
        <v>389</v>
      </c>
      <c r="H73" s="83" t="s">
        <v>397</v>
      </c>
    </row>
    <row r="74" spans="1:8" ht="13.8" x14ac:dyDescent="0.25">
      <c r="A74" s="176" t="s">
        <v>239</v>
      </c>
      <c r="B74" s="183">
        <f>B19</f>
        <v>58659</v>
      </c>
      <c r="C74" s="183">
        <f>C19</f>
        <v>64638</v>
      </c>
      <c r="D74" s="183">
        <f>D19</f>
        <v>65047</v>
      </c>
      <c r="E74" s="198" t="s">
        <v>240</v>
      </c>
      <c r="F74" s="175">
        <f>F19</f>
        <v>75518</v>
      </c>
      <c r="G74" s="175">
        <f>G19</f>
        <v>73594</v>
      </c>
      <c r="H74" s="339">
        <f>H19</f>
        <v>75761</v>
      </c>
    </row>
    <row r="75" spans="1:8" ht="13.8" x14ac:dyDescent="0.25">
      <c r="A75" s="178" t="s">
        <v>241</v>
      </c>
      <c r="B75" s="177">
        <f>B49</f>
        <v>12835</v>
      </c>
      <c r="C75" s="177">
        <f>C49</f>
        <v>26466</v>
      </c>
      <c r="D75" s="177">
        <f>D49</f>
        <v>27555</v>
      </c>
      <c r="E75" s="179" t="s">
        <v>242</v>
      </c>
      <c r="F75" s="192">
        <f>F49</f>
        <v>27636</v>
      </c>
      <c r="G75" s="192">
        <f>G49</f>
        <v>38009</v>
      </c>
      <c r="H75" s="339">
        <f>H49</f>
        <v>38129</v>
      </c>
    </row>
    <row r="76" spans="1:8" ht="13.8" x14ac:dyDescent="0.25">
      <c r="A76" s="173" t="s">
        <v>7</v>
      </c>
      <c r="B76" s="199">
        <f>SUM(B74:B75)</f>
        <v>71494</v>
      </c>
      <c r="C76" s="199">
        <f>SUM(C74:C75)</f>
        <v>91104</v>
      </c>
      <c r="D76" s="199">
        <f>SUM(D74:D75)</f>
        <v>92602</v>
      </c>
      <c r="E76" s="190" t="s">
        <v>8</v>
      </c>
      <c r="F76" s="200">
        <f>SUM(F74:F75)</f>
        <v>103154</v>
      </c>
      <c r="G76" s="200">
        <f>SUM(G74:G75)</f>
        <v>111603</v>
      </c>
      <c r="H76" s="338">
        <f>SUM(H74:H75)</f>
        <v>113890</v>
      </c>
    </row>
    <row r="77" spans="1:8" ht="13.8" x14ac:dyDescent="0.25">
      <c r="A77" s="173" t="s">
        <v>243</v>
      </c>
      <c r="B77" s="201"/>
      <c r="C77" s="250"/>
      <c r="D77" s="250"/>
      <c r="E77" s="190" t="s">
        <v>244</v>
      </c>
      <c r="F77" s="200">
        <f>B76-F76</f>
        <v>-31660</v>
      </c>
      <c r="G77" s="200">
        <f>C76-G76</f>
        <v>-20499</v>
      </c>
      <c r="H77" s="338">
        <f>D76-H76</f>
        <v>-21288</v>
      </c>
    </row>
    <row r="78" spans="1:8" ht="27.6" x14ac:dyDescent="0.25">
      <c r="A78" s="173" t="s">
        <v>245</v>
      </c>
      <c r="B78" s="199">
        <f>SUM(B79:B80)</f>
        <v>31660</v>
      </c>
      <c r="C78" s="199">
        <f>SUM(C79:C80)</f>
        <v>31974</v>
      </c>
      <c r="D78" s="199">
        <f>SUM(D79:D80)</f>
        <v>32763</v>
      </c>
      <c r="E78" s="190" t="s">
        <v>246</v>
      </c>
      <c r="F78" s="200">
        <f>SUM(F79:F80)</f>
        <v>0</v>
      </c>
      <c r="G78" s="200">
        <f>SUM(G79:G80)</f>
        <v>11475</v>
      </c>
      <c r="H78" s="338">
        <f>SUM(H79:H80)</f>
        <v>11475</v>
      </c>
    </row>
    <row r="79" spans="1:8" ht="27.6" x14ac:dyDescent="0.25">
      <c r="A79" s="178" t="s">
        <v>201</v>
      </c>
      <c r="B79" s="201">
        <f>B21</f>
        <v>31660</v>
      </c>
      <c r="C79" s="201">
        <f>C21</f>
        <v>31974</v>
      </c>
      <c r="D79" s="201">
        <f>D21</f>
        <v>32763</v>
      </c>
      <c r="E79" s="179" t="s">
        <v>247</v>
      </c>
      <c r="F79" s="253">
        <f>F21</f>
        <v>0</v>
      </c>
      <c r="G79" s="253">
        <f>G21</f>
        <v>11475</v>
      </c>
      <c r="H79" s="340">
        <f>H21</f>
        <v>11475</v>
      </c>
    </row>
    <row r="80" spans="1:8" ht="27.6" x14ac:dyDescent="0.25">
      <c r="A80" s="178" t="s">
        <v>227</v>
      </c>
      <c r="B80" s="201">
        <f>B51</f>
        <v>0</v>
      </c>
      <c r="C80" s="201">
        <f>C51</f>
        <v>0</v>
      </c>
      <c r="D80" s="201">
        <f>D51</f>
        <v>0</v>
      </c>
      <c r="E80" s="179" t="s">
        <v>248</v>
      </c>
      <c r="F80" s="253">
        <f>F51</f>
        <v>0</v>
      </c>
      <c r="G80" s="253">
        <f>G51</f>
        <v>0</v>
      </c>
      <c r="H80" s="340">
        <f>H51</f>
        <v>0</v>
      </c>
    </row>
    <row r="81" spans="1:8" ht="13.8" x14ac:dyDescent="0.25">
      <c r="A81" s="173" t="s">
        <v>249</v>
      </c>
      <c r="B81" s="199">
        <f>SUM(B82:B83)</f>
        <v>0</v>
      </c>
      <c r="C81" s="199">
        <f>SUM(C82:C83)</f>
        <v>0</v>
      </c>
      <c r="D81" s="199">
        <f>SUM(D82:D83)</f>
        <v>0</v>
      </c>
      <c r="E81" s="179"/>
      <c r="F81" s="192"/>
      <c r="G81" s="299"/>
      <c r="H81" s="103"/>
    </row>
    <row r="82" spans="1:8" ht="27.6" x14ac:dyDescent="0.25">
      <c r="A82" s="178" t="s">
        <v>205</v>
      </c>
      <c r="B82" s="201">
        <f>B24</f>
        <v>0</v>
      </c>
      <c r="C82" s="201">
        <f>C24</f>
        <v>0</v>
      </c>
      <c r="D82" s="201">
        <f>D24</f>
        <v>0</v>
      </c>
      <c r="E82" s="179"/>
      <c r="F82" s="192"/>
      <c r="G82" s="299"/>
      <c r="H82" s="103"/>
    </row>
    <row r="83" spans="1:8" ht="27.6" x14ac:dyDescent="0.25">
      <c r="A83" s="189" t="s">
        <v>231</v>
      </c>
      <c r="B83" s="202">
        <f>B53</f>
        <v>0</v>
      </c>
      <c r="C83" s="202">
        <f>C53</f>
        <v>0</v>
      </c>
      <c r="D83" s="202">
        <f>D53</f>
        <v>0</v>
      </c>
      <c r="E83" s="203"/>
      <c r="F83" s="192"/>
      <c r="G83" s="299"/>
      <c r="H83" s="103"/>
    </row>
    <row r="84" spans="1:8" ht="13.8" x14ac:dyDescent="0.25">
      <c r="A84" s="173" t="s">
        <v>16</v>
      </c>
      <c r="B84" s="199">
        <f>B76+B78+B81</f>
        <v>103154</v>
      </c>
      <c r="C84" s="199">
        <f>C76+C78+C81</f>
        <v>123078</v>
      </c>
      <c r="D84" s="199">
        <f>D76+D78+D81</f>
        <v>125365</v>
      </c>
      <c r="E84" s="190" t="s">
        <v>250</v>
      </c>
      <c r="F84" s="200">
        <f>F76+F78</f>
        <v>103154</v>
      </c>
      <c r="G84" s="200">
        <f>G76+G78</f>
        <v>123078</v>
      </c>
      <c r="H84" s="200">
        <f>H76+H78</f>
        <v>125365</v>
      </c>
    </row>
    <row r="85" spans="1:8" ht="15" x14ac:dyDescent="0.25">
      <c r="A85" s="170" t="s">
        <v>251</v>
      </c>
      <c r="B85" s="205">
        <f>B84-F84</f>
        <v>0</v>
      </c>
      <c r="C85" s="205"/>
      <c r="D85" s="205"/>
    </row>
  </sheetData>
  <sheetProtection selectLockedCells="1" selectUnlockedCells="1"/>
  <mergeCells count="3">
    <mergeCell ref="A4:F4"/>
    <mergeCell ref="A36:F36"/>
    <mergeCell ref="A71:F71"/>
  </mergeCells>
  <pageMargins left="0.74803149606299213" right="0.74803149606299213" top="0.98425196850393704" bottom="0.98425196850393704" header="0.51181102362204722" footer="0.51181102362204722"/>
  <pageSetup paperSize="9" scale="74" firstPageNumber="0" fitToHeight="0" orientation="landscape" r:id="rId1"/>
  <headerFooter alignWithMargins="0">
    <oddHeader>&amp;C&amp;"Arial,Félkövér"AZ ÖNKORMÁNYZAT MŰKÖDÉSI BEVÉTELEI ÉS KIADÁSAI 2015. ÉV
A 3/2016. (III.21.) RENDELETHEZ&amp;R6. sz. melléklet
&amp;P. oldal
ezer forint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J86"/>
  <sheetViews>
    <sheetView view="pageLayout" topLeftCell="A72" zoomScaleNormal="100" zoomScaleSheetLayoutView="75" workbookViewId="0">
      <selection activeCell="G85" sqref="G85"/>
    </sheetView>
  </sheetViews>
  <sheetFormatPr defaultColWidth="9.109375" defaultRowHeight="13.2" x14ac:dyDescent="0.25"/>
  <cols>
    <col min="1" max="1" width="45.6640625" style="242" customWidth="1"/>
    <col min="2" max="2" width="12.109375" style="208" customWidth="1"/>
    <col min="3" max="4" width="15.109375" style="208" customWidth="1"/>
    <col min="5" max="5" width="45.88671875" style="208" bestFit="1" customWidth="1"/>
    <col min="6" max="6" width="13.109375" style="208" customWidth="1"/>
    <col min="7" max="7" width="15" style="208" customWidth="1"/>
    <col min="8" max="8" width="13.88671875" style="208" customWidth="1"/>
    <col min="9" max="16384" width="9.109375" style="208"/>
  </cols>
  <sheetData>
    <row r="1" spans="1:8" ht="15.6" x14ac:dyDescent="0.3">
      <c r="A1" s="356" t="s">
        <v>392</v>
      </c>
      <c r="B1" s="356"/>
      <c r="C1" s="356"/>
      <c r="D1" s="356"/>
      <c r="E1" s="356"/>
      <c r="F1" s="356"/>
    </row>
    <row r="3" spans="1:8" s="242" customFormat="1" ht="55.2" x14ac:dyDescent="0.25">
      <c r="A3" s="244" t="s">
        <v>181</v>
      </c>
      <c r="B3" s="6" t="s">
        <v>331</v>
      </c>
      <c r="C3" s="325" t="s">
        <v>389</v>
      </c>
      <c r="D3" s="325" t="s">
        <v>397</v>
      </c>
      <c r="E3" s="244" t="s">
        <v>182</v>
      </c>
      <c r="F3" s="6" t="s">
        <v>331</v>
      </c>
      <c r="G3" s="325" t="s">
        <v>389</v>
      </c>
      <c r="H3" s="325" t="s">
        <v>397</v>
      </c>
    </row>
    <row r="4" spans="1:8" s="242" customFormat="1" ht="13.8" x14ac:dyDescent="0.25">
      <c r="A4" s="244" t="s">
        <v>285</v>
      </c>
      <c r="B4" s="123"/>
      <c r="C4" s="123"/>
      <c r="D4" s="123"/>
      <c r="E4" s="244" t="s">
        <v>10</v>
      </c>
      <c r="F4" s="123"/>
      <c r="G4" s="301"/>
      <c r="H4" s="256"/>
    </row>
    <row r="5" spans="1:8" ht="27.6" x14ac:dyDescent="0.25">
      <c r="A5" s="257" t="s">
        <v>183</v>
      </c>
      <c r="B5" s="261">
        <v>32709</v>
      </c>
      <c r="C5" s="261">
        <f>'1.sz.tábla  (3)'!C4</f>
        <v>35700</v>
      </c>
      <c r="D5" s="261">
        <f>'1.sz.tábla  (3)'!D4</f>
        <v>34451</v>
      </c>
      <c r="E5" s="243" t="s">
        <v>184</v>
      </c>
      <c r="F5" s="261">
        <v>14207</v>
      </c>
      <c r="G5" s="302">
        <f>'3.sz.tábla'!C4</f>
        <v>14498</v>
      </c>
      <c r="H5" s="302">
        <f>'3.sz.tábla'!D4</f>
        <v>14498</v>
      </c>
    </row>
    <row r="6" spans="1:8" ht="13.8" x14ac:dyDescent="0.25">
      <c r="A6" s="243" t="s">
        <v>185</v>
      </c>
      <c r="B6" s="261">
        <v>21100</v>
      </c>
      <c r="C6" s="261">
        <f>'1.sz.tábla  (3)'!C6</f>
        <v>21100</v>
      </c>
      <c r="D6" s="261">
        <f>'1.sz.tábla  (3)'!D6</f>
        <v>22627</v>
      </c>
      <c r="E6" s="243" t="s">
        <v>4</v>
      </c>
      <c r="F6" s="264">
        <v>3770</v>
      </c>
      <c r="G6" s="302">
        <f>'3.sz.tábla'!C7</f>
        <v>3906</v>
      </c>
      <c r="H6" s="302">
        <f>'3.sz.tábla'!D7</f>
        <v>3906</v>
      </c>
    </row>
    <row r="7" spans="1:8" ht="15" x14ac:dyDescent="0.25">
      <c r="A7" s="243" t="s">
        <v>187</v>
      </c>
      <c r="B7" s="261">
        <v>4750</v>
      </c>
      <c r="C7" s="261">
        <f>'1.sz.tábla  (3)'!C7</f>
        <v>7738</v>
      </c>
      <c r="D7" s="261">
        <f>'1.sz.tábla  (3)'!D7</f>
        <v>7669</v>
      </c>
      <c r="E7" s="243" t="s">
        <v>286</v>
      </c>
      <c r="F7" s="261">
        <v>24060</v>
      </c>
      <c r="G7" s="327">
        <f>'3.sz.tábla'!C8</f>
        <v>35171</v>
      </c>
      <c r="H7" s="327">
        <f>'3.sz.tábla'!D8</f>
        <v>35171</v>
      </c>
    </row>
    <row r="8" spans="1:8" ht="27.6" x14ac:dyDescent="0.25">
      <c r="A8" s="257" t="s">
        <v>287</v>
      </c>
      <c r="B8" s="254">
        <v>100</v>
      </c>
      <c r="C8" s="254">
        <f>'1.sz.tábla  (3)'!C9</f>
        <v>100</v>
      </c>
      <c r="D8" s="254">
        <f>'1.sz.tábla  (3)'!D9</f>
        <v>300</v>
      </c>
      <c r="E8" s="243" t="s">
        <v>186</v>
      </c>
      <c r="F8" s="261">
        <v>1600</v>
      </c>
      <c r="G8" s="327">
        <f>'3.sz.tábla'!C19</f>
        <v>2065</v>
      </c>
      <c r="H8" s="327">
        <f>'3.sz.tábla'!D19</f>
        <v>2065</v>
      </c>
    </row>
    <row r="9" spans="1:8" ht="13.8" x14ac:dyDescent="0.25">
      <c r="A9" s="243" t="s">
        <v>203</v>
      </c>
      <c r="B9" s="261">
        <v>31660</v>
      </c>
      <c r="C9" s="261">
        <f>'1.sz.tábla  (3)'!C12</f>
        <v>31974</v>
      </c>
      <c r="D9" s="261">
        <f>'1.sz.tábla  (3)'!D12</f>
        <v>32763</v>
      </c>
      <c r="E9" s="243" t="s">
        <v>3</v>
      </c>
      <c r="F9" s="264">
        <f>SUM(F10:F13)</f>
        <v>31581</v>
      </c>
      <c r="G9" s="303">
        <f>SUM(G10:G13)</f>
        <v>17734</v>
      </c>
      <c r="H9" s="303">
        <f>SUM(H10:H13)</f>
        <v>19901</v>
      </c>
    </row>
    <row r="10" spans="1:8" ht="21.75" customHeight="1" x14ac:dyDescent="0.25">
      <c r="A10" s="243" t="s">
        <v>321</v>
      </c>
      <c r="B10" s="261"/>
      <c r="C10" s="261"/>
      <c r="D10" s="261"/>
      <c r="E10" s="243" t="s">
        <v>288</v>
      </c>
      <c r="F10" s="261"/>
      <c r="G10" s="328">
        <f>'4.sz.tábla'!C25</f>
        <v>335</v>
      </c>
      <c r="H10" s="328">
        <f>'4.sz.tábla'!D25</f>
        <v>335</v>
      </c>
    </row>
    <row r="11" spans="1:8" ht="27.6" x14ac:dyDescent="0.25">
      <c r="A11" s="257"/>
      <c r="B11" s="254"/>
      <c r="C11" s="254"/>
      <c r="D11" s="254"/>
      <c r="E11" s="258" t="s">
        <v>289</v>
      </c>
      <c r="F11" s="261">
        <v>10347</v>
      </c>
      <c r="G11" s="302">
        <f>'4.sz.tábla'!C3</f>
        <v>9131</v>
      </c>
      <c r="H11" s="302">
        <f>'4.sz.tábla'!D3</f>
        <v>8981</v>
      </c>
    </row>
    <row r="12" spans="1:8" ht="27.6" x14ac:dyDescent="0.25">
      <c r="A12" s="259"/>
      <c r="B12" s="261"/>
      <c r="C12" s="261"/>
      <c r="D12" s="261"/>
      <c r="E12" s="243" t="s">
        <v>290</v>
      </c>
      <c r="F12" s="261"/>
      <c r="G12" s="328"/>
      <c r="H12" s="306"/>
    </row>
    <row r="13" spans="1:8" ht="15.6" x14ac:dyDescent="0.3">
      <c r="A13" s="243"/>
      <c r="B13" s="261"/>
      <c r="C13" s="261"/>
      <c r="D13" s="261"/>
      <c r="E13" s="243" t="s">
        <v>291</v>
      </c>
      <c r="F13" s="99">
        <v>21234</v>
      </c>
      <c r="G13" s="302">
        <f>'1.sz.tábla  (3)'!C26</f>
        <v>8268</v>
      </c>
      <c r="H13" s="302">
        <f>'1.sz.tábla  (3)'!D26</f>
        <v>10585</v>
      </c>
    </row>
    <row r="14" spans="1:8" ht="15.6" x14ac:dyDescent="0.3">
      <c r="A14" s="243"/>
      <c r="B14" s="261"/>
      <c r="C14" s="261"/>
      <c r="D14" s="261"/>
      <c r="E14" s="243" t="s">
        <v>195</v>
      </c>
      <c r="F14" s="99">
        <v>21234</v>
      </c>
      <c r="G14" s="302">
        <f>'1.sz.tábla  (3)'!C26</f>
        <v>8268</v>
      </c>
      <c r="H14" s="302">
        <f>'1.sz.tábla  (3)'!D26</f>
        <v>10585</v>
      </c>
    </row>
    <row r="15" spans="1:8" ht="15.6" x14ac:dyDescent="0.3">
      <c r="A15" s="243"/>
      <c r="B15" s="261"/>
      <c r="C15" s="261"/>
      <c r="D15" s="261"/>
      <c r="E15" s="243" t="s">
        <v>196</v>
      </c>
      <c r="F15" s="99"/>
      <c r="G15" s="328"/>
      <c r="H15" s="306"/>
    </row>
    <row r="16" spans="1:8" ht="15.6" x14ac:dyDescent="0.3">
      <c r="A16" s="243"/>
      <c r="B16" s="261"/>
      <c r="C16" s="261"/>
      <c r="D16" s="261"/>
      <c r="E16" s="243"/>
      <c r="F16" s="99"/>
      <c r="G16" s="328"/>
      <c r="H16" s="306"/>
    </row>
    <row r="17" spans="1:8" ht="41.4" x14ac:dyDescent="0.25">
      <c r="A17" s="244" t="s">
        <v>292</v>
      </c>
      <c r="B17" s="255">
        <f>SUM(B5:B9)</f>
        <v>90319</v>
      </c>
      <c r="C17" s="255">
        <f>SUM(C5:C9)</f>
        <v>96612</v>
      </c>
      <c r="D17" s="255">
        <f>SUM(D5:D9)</f>
        <v>97810</v>
      </c>
      <c r="E17" s="244" t="s">
        <v>293</v>
      </c>
      <c r="F17" s="255">
        <f>SUM(F5:F9)</f>
        <v>75218</v>
      </c>
      <c r="G17" s="304">
        <f>SUM(G5:G9)</f>
        <v>73374</v>
      </c>
      <c r="H17" s="304">
        <f>SUM(H5:H9)</f>
        <v>75541</v>
      </c>
    </row>
    <row r="18" spans="1:8" ht="13.8" x14ac:dyDescent="0.25">
      <c r="A18" s="244" t="s">
        <v>294</v>
      </c>
      <c r="B18" s="255"/>
      <c r="C18" s="255"/>
      <c r="D18" s="255"/>
      <c r="E18" s="245" t="s">
        <v>11</v>
      </c>
      <c r="F18" s="255"/>
      <c r="G18" s="328"/>
      <c r="H18" s="306"/>
    </row>
    <row r="19" spans="1:8" ht="27.6" x14ac:dyDescent="0.25">
      <c r="A19" s="257" t="s">
        <v>212</v>
      </c>
      <c r="B19" s="261">
        <v>12835</v>
      </c>
      <c r="C19" s="261">
        <f>'1.sz.tábla  (3)'!C5</f>
        <v>25866</v>
      </c>
      <c r="D19" s="261">
        <f>'1.sz.tábla  (3)'!D5</f>
        <v>26319</v>
      </c>
      <c r="E19" s="243" t="s">
        <v>213</v>
      </c>
      <c r="F19" s="261">
        <v>3100</v>
      </c>
      <c r="G19" s="302">
        <f>'1.sz.tábla  (3)'!C22</f>
        <v>3826</v>
      </c>
      <c r="H19" s="302">
        <f>'1.sz.tábla  (3)'!D22</f>
        <v>3826</v>
      </c>
    </row>
    <row r="20" spans="1:8" ht="13.8" x14ac:dyDescent="0.25">
      <c r="A20" s="243" t="s">
        <v>295</v>
      </c>
      <c r="B20" s="261"/>
      <c r="C20" s="261"/>
      <c r="D20" s="261"/>
      <c r="E20" s="243"/>
      <c r="F20" s="261"/>
      <c r="G20" s="328"/>
      <c r="H20" s="306"/>
    </row>
    <row r="21" spans="1:8" ht="27.6" x14ac:dyDescent="0.25">
      <c r="A21" s="243" t="s">
        <v>296</v>
      </c>
      <c r="B21" s="262"/>
      <c r="C21" s="262">
        <f>'1.sz.tábla  (3)'!C10</f>
        <v>600</v>
      </c>
      <c r="D21" s="262">
        <f>'1.sz.tábla  (3)'!D10</f>
        <v>1236</v>
      </c>
      <c r="E21" s="243" t="s">
        <v>216</v>
      </c>
      <c r="F21" s="261">
        <v>24536</v>
      </c>
      <c r="G21" s="302">
        <f>'1.sz.tábla  (3)'!C23</f>
        <v>34153</v>
      </c>
      <c r="H21" s="302">
        <f>'1.sz.tábla  (3)'!D23</f>
        <v>34153</v>
      </c>
    </row>
    <row r="22" spans="1:8" ht="13.8" x14ac:dyDescent="0.25">
      <c r="A22" s="243" t="s">
        <v>297</v>
      </c>
      <c r="B22" s="261"/>
      <c r="C22" s="261"/>
      <c r="D22" s="261"/>
      <c r="E22" s="243" t="s">
        <v>298</v>
      </c>
      <c r="F22" s="265"/>
      <c r="G22" s="328"/>
      <c r="H22" s="263">
        <f>'1.sz.tábla  (3)'!D24</f>
        <v>150</v>
      </c>
    </row>
    <row r="23" spans="1:8" ht="13.8" x14ac:dyDescent="0.25">
      <c r="A23" s="247" t="s">
        <v>322</v>
      </c>
      <c r="B23" s="261"/>
      <c r="C23" s="261"/>
      <c r="D23" s="261"/>
      <c r="E23" s="243" t="s">
        <v>323</v>
      </c>
      <c r="F23" s="255"/>
      <c r="G23" s="328"/>
      <c r="H23" s="306"/>
    </row>
    <row r="24" spans="1:8" s="246" customFormat="1" ht="27.6" x14ac:dyDescent="0.25">
      <c r="A24" s="244" t="s">
        <v>299</v>
      </c>
      <c r="B24" s="255">
        <f>SUM(B19:B23)</f>
        <v>12835</v>
      </c>
      <c r="C24" s="255">
        <f>SUM(C19:C23)</f>
        <v>26466</v>
      </c>
      <c r="D24" s="255">
        <f>SUM(D19:D23)</f>
        <v>27555</v>
      </c>
      <c r="E24" s="244" t="s">
        <v>300</v>
      </c>
      <c r="F24" s="255">
        <f>SUM(F19:F23)</f>
        <v>27636</v>
      </c>
      <c r="G24" s="304">
        <f>SUM(G19:G23)</f>
        <v>37979</v>
      </c>
      <c r="H24" s="304">
        <f>SUM(H19:H23)</f>
        <v>38129</v>
      </c>
    </row>
    <row r="25" spans="1:8" s="246" customFormat="1" ht="13.8" x14ac:dyDescent="0.25">
      <c r="A25" s="244" t="s">
        <v>313</v>
      </c>
      <c r="B25" s="255"/>
      <c r="C25" s="255"/>
      <c r="D25" s="255"/>
      <c r="E25" s="244" t="s">
        <v>314</v>
      </c>
      <c r="F25" s="255">
        <f>SUM(F26:F27)</f>
        <v>0</v>
      </c>
      <c r="G25" s="304">
        <f>SUM(G26:G27)</f>
        <v>11475</v>
      </c>
      <c r="H25" s="304">
        <f>SUM(H26:H27)</f>
        <v>11475</v>
      </c>
    </row>
    <row r="26" spans="1:8" s="246" customFormat="1" ht="13.8" x14ac:dyDescent="0.25">
      <c r="A26" s="244"/>
      <c r="B26" s="255"/>
      <c r="C26" s="255"/>
      <c r="D26" s="255"/>
      <c r="E26" s="243" t="s">
        <v>323</v>
      </c>
      <c r="F26" s="255"/>
      <c r="G26" s="305">
        <f>'1.sz.tábla  (3)'!C30</f>
        <v>10000</v>
      </c>
      <c r="H26" s="305">
        <f>'1.sz.tábla  (3)'!D30</f>
        <v>10000</v>
      </c>
    </row>
    <row r="27" spans="1:8" ht="13.8" x14ac:dyDescent="0.25">
      <c r="A27" s="247"/>
      <c r="B27" s="261"/>
      <c r="C27" s="261"/>
      <c r="D27" s="261"/>
      <c r="E27" s="243" t="s">
        <v>359</v>
      </c>
      <c r="F27" s="255"/>
      <c r="G27" s="302">
        <f>'1.sz.tábla  (3)'!C31</f>
        <v>1475</v>
      </c>
      <c r="H27" s="302">
        <f>'1.sz.tábla  (3)'!D31</f>
        <v>1475</v>
      </c>
    </row>
    <row r="28" spans="1:8" ht="13.8" x14ac:dyDescent="0.25">
      <c r="A28" s="244" t="s">
        <v>317</v>
      </c>
      <c r="B28" s="255">
        <f>B17+B24+B25</f>
        <v>103154</v>
      </c>
      <c r="C28" s="255">
        <f>C17+C24+C25</f>
        <v>123078</v>
      </c>
      <c r="D28" s="255">
        <f>D17+D24+D25</f>
        <v>125365</v>
      </c>
      <c r="E28" s="244" t="s">
        <v>318</v>
      </c>
      <c r="F28" s="255">
        <f>F17+F24+F25</f>
        <v>102854</v>
      </c>
      <c r="G28" s="304">
        <f>G17+G24+G25</f>
        <v>122828</v>
      </c>
      <c r="H28" s="304">
        <f>H17+H24+H25</f>
        <v>125145</v>
      </c>
    </row>
    <row r="30" spans="1:8" ht="15.6" x14ac:dyDescent="0.3">
      <c r="A30" s="356" t="s">
        <v>398</v>
      </c>
      <c r="B30" s="356"/>
      <c r="C30" s="356"/>
      <c r="D30" s="356"/>
      <c r="E30" s="356"/>
      <c r="F30" s="356"/>
    </row>
    <row r="32" spans="1:8" s="242" customFormat="1" ht="55.2" x14ac:dyDescent="0.25">
      <c r="A32" s="244" t="s">
        <v>181</v>
      </c>
      <c r="B32" s="6" t="s">
        <v>331</v>
      </c>
      <c r="C32" s="6" t="s">
        <v>389</v>
      </c>
      <c r="D32" s="325" t="s">
        <v>397</v>
      </c>
      <c r="E32" s="244" t="s">
        <v>182</v>
      </c>
      <c r="F32" s="6" t="s">
        <v>331</v>
      </c>
      <c r="G32" s="325" t="s">
        <v>389</v>
      </c>
      <c r="H32" s="325" t="s">
        <v>397</v>
      </c>
    </row>
    <row r="33" spans="1:10" ht="13.8" x14ac:dyDescent="0.25">
      <c r="A33" s="244" t="s">
        <v>285</v>
      </c>
      <c r="B33" s="266"/>
      <c r="C33" s="266"/>
      <c r="D33" s="266"/>
      <c r="E33" s="244" t="s">
        <v>10</v>
      </c>
      <c r="F33" s="266"/>
      <c r="G33" s="328"/>
      <c r="H33" s="306"/>
    </row>
    <row r="34" spans="1:10" ht="27.6" x14ac:dyDescent="0.25">
      <c r="A34" s="257" t="s">
        <v>183</v>
      </c>
      <c r="B34" s="261"/>
      <c r="C34" s="261"/>
      <c r="D34" s="261"/>
      <c r="E34" s="243" t="s">
        <v>184</v>
      </c>
      <c r="F34" s="261"/>
      <c r="G34" s="328"/>
      <c r="H34" s="306"/>
    </row>
    <row r="35" spans="1:10" ht="13.8" x14ac:dyDescent="0.25">
      <c r="A35" s="243" t="s">
        <v>185</v>
      </c>
      <c r="B35" s="261"/>
      <c r="C35" s="261"/>
      <c r="D35" s="261"/>
      <c r="E35" s="243" t="s">
        <v>4</v>
      </c>
      <c r="F35" s="264"/>
      <c r="G35" s="328"/>
      <c r="H35" s="306"/>
    </row>
    <row r="36" spans="1:10" ht="13.8" x14ac:dyDescent="0.25">
      <c r="A36" s="243" t="s">
        <v>187</v>
      </c>
      <c r="B36" s="261"/>
      <c r="C36" s="261"/>
      <c r="D36" s="261"/>
      <c r="E36" s="243" t="s">
        <v>286</v>
      </c>
      <c r="F36" s="261"/>
      <c r="G36" s="328"/>
      <c r="H36" s="306"/>
    </row>
    <row r="37" spans="1:10" ht="27.6" x14ac:dyDescent="0.25">
      <c r="A37" s="257" t="s">
        <v>287</v>
      </c>
      <c r="B37" s="261"/>
      <c r="C37" s="261"/>
      <c r="D37" s="261"/>
      <c r="E37" s="243" t="s">
        <v>186</v>
      </c>
      <c r="F37" s="261"/>
      <c r="G37" s="328"/>
      <c r="H37" s="306"/>
    </row>
    <row r="38" spans="1:10" ht="13.8" x14ac:dyDescent="0.25">
      <c r="A38" s="243" t="s">
        <v>203</v>
      </c>
      <c r="B38" s="261"/>
      <c r="C38" s="261"/>
      <c r="D38" s="261"/>
      <c r="E38" s="243" t="s">
        <v>3</v>
      </c>
      <c r="F38" s="264">
        <f>SUM(F39:F42)</f>
        <v>300</v>
      </c>
      <c r="G38" s="302">
        <f>'4.sz.tábla'!C15+'4.sz.tábla'!C19</f>
        <v>220</v>
      </c>
      <c r="H38" s="302">
        <f>'4.sz.tábla'!D15+'4.sz.tábla'!D19</f>
        <v>220</v>
      </c>
    </row>
    <row r="39" spans="1:10" ht="13.8" x14ac:dyDescent="0.25">
      <c r="A39" s="243"/>
      <c r="B39" s="261"/>
      <c r="C39" s="261"/>
      <c r="D39" s="261"/>
      <c r="E39" s="243" t="s">
        <v>301</v>
      </c>
      <c r="F39" s="261"/>
      <c r="G39" s="328"/>
      <c r="H39" s="306"/>
    </row>
    <row r="40" spans="1:10" ht="27.6" x14ac:dyDescent="0.25">
      <c r="A40" s="257"/>
      <c r="B40" s="254"/>
      <c r="C40" s="254"/>
      <c r="D40" s="254"/>
      <c r="E40" s="258" t="s">
        <v>289</v>
      </c>
      <c r="F40" s="261">
        <v>300</v>
      </c>
      <c r="G40" s="302">
        <f>'4.sz.tábla'!C15+'4.sz.tábla'!C19</f>
        <v>220</v>
      </c>
      <c r="H40" s="302">
        <f>'4.sz.tábla'!D15+'4.sz.tábla'!D19</f>
        <v>220</v>
      </c>
      <c r="J40" s="306" t="s">
        <v>320</v>
      </c>
    </row>
    <row r="41" spans="1:10" ht="27.6" x14ac:dyDescent="0.25">
      <c r="A41" s="259"/>
      <c r="B41" s="261"/>
      <c r="C41" s="261"/>
      <c r="D41" s="261"/>
      <c r="E41" s="243" t="s">
        <v>290</v>
      </c>
      <c r="F41" s="261"/>
      <c r="G41" s="328"/>
      <c r="H41" s="306"/>
    </row>
    <row r="42" spans="1:10" ht="15.6" x14ac:dyDescent="0.3">
      <c r="A42" s="243"/>
      <c r="B42" s="261"/>
      <c r="C42" s="261"/>
      <c r="D42" s="261"/>
      <c r="E42" s="243" t="s">
        <v>194</v>
      </c>
      <c r="F42" s="99"/>
      <c r="G42" s="329"/>
      <c r="H42" s="306"/>
    </row>
    <row r="43" spans="1:10" ht="15.6" x14ac:dyDescent="0.3">
      <c r="A43" s="243"/>
      <c r="B43" s="261"/>
      <c r="C43" s="261"/>
      <c r="D43" s="261"/>
      <c r="E43" s="243" t="s">
        <v>195</v>
      </c>
      <c r="F43" s="99"/>
      <c r="G43" s="329"/>
      <c r="H43" s="306"/>
    </row>
    <row r="44" spans="1:10" ht="15.6" x14ac:dyDescent="0.3">
      <c r="A44" s="243"/>
      <c r="B44" s="261"/>
      <c r="C44" s="261"/>
      <c r="D44" s="261"/>
      <c r="E44" s="243" t="s">
        <v>196</v>
      </c>
      <c r="F44" s="99"/>
      <c r="G44" s="329"/>
      <c r="H44" s="306"/>
    </row>
    <row r="45" spans="1:10" ht="41.4" x14ac:dyDescent="0.25">
      <c r="A45" s="244" t="s">
        <v>302</v>
      </c>
      <c r="B45" s="255">
        <f>SUM(B34:B42)</f>
        <v>0</v>
      </c>
      <c r="C45" s="255">
        <f t="shared" ref="C45:D45" si="0">SUM(C34:C42)</f>
        <v>0</v>
      </c>
      <c r="D45" s="255">
        <f t="shared" si="0"/>
        <v>0</v>
      </c>
      <c r="E45" s="244" t="s">
        <v>303</v>
      </c>
      <c r="F45" s="255">
        <f>SUM(F34:F38)</f>
        <v>300</v>
      </c>
      <c r="G45" s="304">
        <f>SUM(G34:G38)</f>
        <v>220</v>
      </c>
      <c r="H45" s="304">
        <f>SUM(H34:H38)</f>
        <v>220</v>
      </c>
    </row>
    <row r="46" spans="1:10" ht="13.8" x14ac:dyDescent="0.25">
      <c r="A46" s="244" t="s">
        <v>294</v>
      </c>
      <c r="B46" s="255"/>
      <c r="C46" s="255"/>
      <c r="D46" s="255"/>
      <c r="E46" s="245" t="s">
        <v>11</v>
      </c>
      <c r="F46" s="255"/>
      <c r="G46" s="328"/>
      <c r="H46" s="306"/>
    </row>
    <row r="47" spans="1:10" ht="27.6" x14ac:dyDescent="0.25">
      <c r="A47" s="257" t="s">
        <v>212</v>
      </c>
      <c r="B47" s="255"/>
      <c r="C47" s="255"/>
      <c r="D47" s="255"/>
      <c r="E47" s="243" t="s">
        <v>213</v>
      </c>
      <c r="F47" s="261"/>
      <c r="G47" s="328"/>
      <c r="H47" s="306"/>
    </row>
    <row r="48" spans="1:10" ht="13.8" x14ac:dyDescent="0.25">
      <c r="A48" s="243" t="s">
        <v>295</v>
      </c>
      <c r="B48" s="261"/>
      <c r="C48" s="261"/>
      <c r="D48" s="261"/>
      <c r="E48" s="243"/>
      <c r="F48" s="261"/>
      <c r="G48" s="328"/>
      <c r="H48" s="306"/>
    </row>
    <row r="49" spans="1:8" ht="27.6" x14ac:dyDescent="0.25">
      <c r="A49" s="243" t="s">
        <v>296</v>
      </c>
      <c r="B49" s="262"/>
      <c r="C49" s="262"/>
      <c r="D49" s="262"/>
      <c r="E49" s="243" t="s">
        <v>216</v>
      </c>
      <c r="F49" s="255"/>
      <c r="G49" s="328"/>
      <c r="H49" s="306"/>
    </row>
    <row r="50" spans="1:8" ht="13.8" x14ac:dyDescent="0.25">
      <c r="A50" s="243" t="s">
        <v>297</v>
      </c>
      <c r="B50" s="261"/>
      <c r="C50" s="261"/>
      <c r="D50" s="261"/>
      <c r="E50" s="243" t="s">
        <v>298</v>
      </c>
      <c r="F50" s="265"/>
      <c r="G50" s="328"/>
      <c r="H50" s="306"/>
    </row>
    <row r="51" spans="1:8" ht="13.8" x14ac:dyDescent="0.25">
      <c r="A51" s="243"/>
      <c r="B51" s="261"/>
      <c r="C51" s="261"/>
      <c r="D51" s="261"/>
      <c r="E51" s="243"/>
      <c r="F51" s="261"/>
      <c r="G51" s="328"/>
      <c r="H51" s="306"/>
    </row>
    <row r="52" spans="1:8" ht="13.8" x14ac:dyDescent="0.25">
      <c r="A52" s="247"/>
      <c r="B52" s="261"/>
      <c r="C52" s="261"/>
      <c r="D52" s="261"/>
      <c r="E52" s="243"/>
      <c r="F52" s="261"/>
      <c r="G52" s="328"/>
      <c r="H52" s="306"/>
    </row>
    <row r="53" spans="1:8" ht="27.6" x14ac:dyDescent="0.25">
      <c r="A53" s="244" t="s">
        <v>304</v>
      </c>
      <c r="B53" s="255">
        <f>SUM(B47:B52)</f>
        <v>0</v>
      </c>
      <c r="C53" s="255">
        <f t="shared" ref="C53:D53" si="1">SUM(C47:C52)</f>
        <v>0</v>
      </c>
      <c r="D53" s="255">
        <f t="shared" si="1"/>
        <v>0</v>
      </c>
      <c r="E53" s="244" t="s">
        <v>305</v>
      </c>
      <c r="F53" s="255">
        <f>SUM(F47:F52)</f>
        <v>0</v>
      </c>
      <c r="G53" s="304">
        <f t="shared" ref="G53:H53" si="2">SUM(G47:G52)</f>
        <v>0</v>
      </c>
      <c r="H53" s="304">
        <f t="shared" si="2"/>
        <v>0</v>
      </c>
    </row>
    <row r="54" spans="1:8" s="246" customFormat="1" ht="13.8" x14ac:dyDescent="0.25">
      <c r="A54" s="244" t="s">
        <v>313</v>
      </c>
      <c r="B54" s="255"/>
      <c r="C54" s="255"/>
      <c r="D54" s="255"/>
      <c r="E54" s="244" t="s">
        <v>314</v>
      </c>
      <c r="F54" s="255"/>
      <c r="G54" s="329"/>
      <c r="H54" s="307"/>
    </row>
    <row r="55" spans="1:8" ht="13.8" x14ac:dyDescent="0.25">
      <c r="A55" s="247"/>
      <c r="B55" s="261"/>
      <c r="C55" s="261"/>
      <c r="D55" s="261"/>
      <c r="E55" s="243"/>
      <c r="F55" s="255"/>
      <c r="G55" s="328"/>
      <c r="H55" s="306"/>
    </row>
    <row r="56" spans="1:8" ht="13.8" x14ac:dyDescent="0.25">
      <c r="A56" s="244" t="s">
        <v>316</v>
      </c>
      <c r="B56" s="255">
        <f>B53+B54+B45</f>
        <v>0</v>
      </c>
      <c r="C56" s="255">
        <f t="shared" ref="C56:D56" si="3">C53+C54+C45</f>
        <v>0</v>
      </c>
      <c r="D56" s="255">
        <f t="shared" si="3"/>
        <v>0</v>
      </c>
      <c r="E56" s="244" t="s">
        <v>315</v>
      </c>
      <c r="F56" s="255">
        <f>F45+F53+F54</f>
        <v>300</v>
      </c>
      <c r="G56" s="304">
        <f>G45+G53+G54</f>
        <v>220</v>
      </c>
      <c r="H56" s="304">
        <f>H45+H53+H54</f>
        <v>220</v>
      </c>
    </row>
    <row r="57" spans="1:8" x14ac:dyDescent="0.25">
      <c r="A57" s="248"/>
      <c r="B57" s="249"/>
      <c r="C57" s="249"/>
      <c r="D57" s="249"/>
      <c r="E57" s="249"/>
      <c r="F57" s="249"/>
    </row>
    <row r="58" spans="1:8" ht="15.6" x14ac:dyDescent="0.3">
      <c r="A58" s="356" t="s">
        <v>396</v>
      </c>
      <c r="B58" s="356"/>
      <c r="C58" s="356"/>
      <c r="D58" s="356"/>
      <c r="E58" s="356"/>
      <c r="F58" s="356"/>
    </row>
    <row r="60" spans="1:8" s="242" customFormat="1" ht="55.2" x14ac:dyDescent="0.25">
      <c r="A60" s="244" t="s">
        <v>181</v>
      </c>
      <c r="B60" s="6" t="s">
        <v>331</v>
      </c>
      <c r="C60" s="6" t="s">
        <v>389</v>
      </c>
      <c r="D60" s="325" t="s">
        <v>397</v>
      </c>
      <c r="E60" s="244" t="s">
        <v>182</v>
      </c>
      <c r="F60" s="6" t="s">
        <v>331</v>
      </c>
      <c r="G60" s="325" t="s">
        <v>389</v>
      </c>
      <c r="H60" s="325" t="s">
        <v>397</v>
      </c>
    </row>
    <row r="61" spans="1:8" ht="13.8" x14ac:dyDescent="0.25">
      <c r="A61" s="244" t="s">
        <v>285</v>
      </c>
      <c r="B61" s="266"/>
      <c r="C61" s="266"/>
      <c r="D61" s="266"/>
      <c r="E61" s="244" t="s">
        <v>10</v>
      </c>
      <c r="F61" s="266"/>
      <c r="G61" s="328"/>
      <c r="H61" s="306"/>
    </row>
    <row r="62" spans="1:8" ht="27.6" x14ac:dyDescent="0.25">
      <c r="A62" s="257" t="s">
        <v>183</v>
      </c>
      <c r="B62" s="261"/>
      <c r="C62" s="261"/>
      <c r="D62" s="261"/>
      <c r="E62" s="243" t="s">
        <v>184</v>
      </c>
      <c r="F62" s="261"/>
      <c r="G62" s="328"/>
      <c r="H62" s="306"/>
    </row>
    <row r="63" spans="1:8" ht="13.8" x14ac:dyDescent="0.25">
      <c r="A63" s="243" t="s">
        <v>185</v>
      </c>
      <c r="B63" s="261"/>
      <c r="C63" s="261"/>
      <c r="D63" s="261"/>
      <c r="E63" s="243" t="s">
        <v>4</v>
      </c>
      <c r="F63" s="264"/>
      <c r="G63" s="328"/>
      <c r="H63" s="306"/>
    </row>
    <row r="64" spans="1:8" ht="13.8" x14ac:dyDescent="0.25">
      <c r="A64" s="243" t="s">
        <v>187</v>
      </c>
      <c r="B64" s="261"/>
      <c r="C64" s="261"/>
      <c r="D64" s="261"/>
      <c r="E64" s="243" t="s">
        <v>286</v>
      </c>
      <c r="F64" s="261"/>
      <c r="G64" s="328"/>
      <c r="H64" s="306"/>
    </row>
    <row r="65" spans="1:8" ht="27.6" x14ac:dyDescent="0.25">
      <c r="A65" s="257" t="s">
        <v>287</v>
      </c>
      <c r="B65" s="261"/>
      <c r="C65" s="261"/>
      <c r="D65" s="261"/>
      <c r="E65" s="243" t="s">
        <v>186</v>
      </c>
      <c r="F65" s="261"/>
      <c r="G65" s="328"/>
      <c r="H65" s="306"/>
    </row>
    <row r="66" spans="1:8" ht="13.8" x14ac:dyDescent="0.25">
      <c r="A66" s="243" t="s">
        <v>203</v>
      </c>
      <c r="B66" s="261"/>
      <c r="C66" s="261"/>
      <c r="D66" s="261"/>
      <c r="E66" s="243" t="s">
        <v>3</v>
      </c>
      <c r="F66" s="264"/>
      <c r="G66" s="328"/>
      <c r="H66" s="306"/>
    </row>
    <row r="67" spans="1:8" ht="13.8" x14ac:dyDescent="0.25">
      <c r="A67" s="243"/>
      <c r="B67" s="261"/>
      <c r="C67" s="261"/>
      <c r="D67" s="261"/>
      <c r="E67" s="243" t="s">
        <v>306</v>
      </c>
      <c r="F67" s="261"/>
      <c r="G67" s="328"/>
      <c r="H67" s="306"/>
    </row>
    <row r="68" spans="1:8" ht="27.6" x14ac:dyDescent="0.25">
      <c r="A68" s="257"/>
      <c r="B68" s="254"/>
      <c r="C68" s="254"/>
      <c r="D68" s="254"/>
      <c r="E68" s="258" t="s">
        <v>289</v>
      </c>
      <c r="F68" s="261"/>
      <c r="G68" s="328"/>
      <c r="H68" s="306"/>
    </row>
    <row r="69" spans="1:8" ht="27.6" x14ac:dyDescent="0.25">
      <c r="A69" s="259"/>
      <c r="B69" s="261"/>
      <c r="C69" s="261"/>
      <c r="D69" s="261"/>
      <c r="E69" s="243" t="s">
        <v>290</v>
      </c>
      <c r="F69" s="261"/>
      <c r="G69" s="328"/>
      <c r="H69" s="306"/>
    </row>
    <row r="70" spans="1:8" ht="13.8" x14ac:dyDescent="0.25">
      <c r="A70" s="243"/>
      <c r="B70" s="261"/>
      <c r="C70" s="261"/>
      <c r="D70" s="261"/>
      <c r="E70" s="258"/>
      <c r="F70" s="261"/>
      <c r="G70" s="328"/>
      <c r="H70" s="306"/>
    </row>
    <row r="71" spans="1:8" ht="15.6" x14ac:dyDescent="0.3">
      <c r="A71" s="243"/>
      <c r="B71" s="261"/>
      <c r="C71" s="261"/>
      <c r="D71" s="261"/>
      <c r="E71" s="243" t="s">
        <v>194</v>
      </c>
      <c r="F71" s="99"/>
      <c r="G71" s="328"/>
      <c r="H71" s="306"/>
    </row>
    <row r="72" spans="1:8" ht="15.6" x14ac:dyDescent="0.3">
      <c r="A72" s="243"/>
      <c r="B72" s="261"/>
      <c r="C72" s="261"/>
      <c r="D72" s="261"/>
      <c r="E72" s="243" t="s">
        <v>195</v>
      </c>
      <c r="F72" s="99"/>
      <c r="G72" s="328"/>
      <c r="H72" s="306"/>
    </row>
    <row r="73" spans="1:8" ht="15.6" x14ac:dyDescent="0.3">
      <c r="A73" s="243"/>
      <c r="B73" s="261"/>
      <c r="C73" s="261"/>
      <c r="D73" s="261"/>
      <c r="E73" s="243" t="s">
        <v>196</v>
      </c>
      <c r="F73" s="99"/>
      <c r="G73" s="328"/>
      <c r="H73" s="306"/>
    </row>
    <row r="74" spans="1:8" ht="41.4" x14ac:dyDescent="0.25">
      <c r="A74" s="244" t="s">
        <v>307</v>
      </c>
      <c r="B74" s="255">
        <f>SUM(B62:B71)</f>
        <v>0</v>
      </c>
      <c r="C74" s="255">
        <f t="shared" ref="C74:D74" si="4">SUM(C62:C71)</f>
        <v>0</v>
      </c>
      <c r="D74" s="255">
        <f t="shared" si="4"/>
        <v>0</v>
      </c>
      <c r="E74" s="244" t="s">
        <v>308</v>
      </c>
      <c r="F74" s="255">
        <f>SUM(F62:F73)</f>
        <v>0</v>
      </c>
      <c r="G74" s="304">
        <f t="shared" ref="G74:H74" si="5">SUM(G62:G73)</f>
        <v>0</v>
      </c>
      <c r="H74" s="304">
        <f t="shared" si="5"/>
        <v>0</v>
      </c>
    </row>
    <row r="75" spans="1:8" ht="13.8" x14ac:dyDescent="0.25">
      <c r="A75" s="244" t="s">
        <v>294</v>
      </c>
      <c r="B75" s="255"/>
      <c r="C75" s="255"/>
      <c r="D75" s="255"/>
      <c r="E75" s="245" t="s">
        <v>11</v>
      </c>
      <c r="F75" s="255"/>
      <c r="G75" s="328"/>
      <c r="H75" s="306"/>
    </row>
    <row r="76" spans="1:8" ht="27.6" x14ac:dyDescent="0.25">
      <c r="A76" s="257" t="s">
        <v>212</v>
      </c>
      <c r="B76" s="255"/>
      <c r="C76" s="255"/>
      <c r="D76" s="255"/>
      <c r="E76" s="243" t="s">
        <v>213</v>
      </c>
      <c r="F76" s="261"/>
      <c r="G76" s="328"/>
      <c r="H76" s="306"/>
    </row>
    <row r="77" spans="1:8" ht="13.8" x14ac:dyDescent="0.25">
      <c r="A77" s="243" t="s">
        <v>295</v>
      </c>
      <c r="B77" s="261"/>
      <c r="C77" s="261"/>
      <c r="D77" s="261"/>
      <c r="E77" s="243"/>
      <c r="F77" s="261"/>
      <c r="G77" s="328"/>
      <c r="H77" s="306"/>
    </row>
    <row r="78" spans="1:8" ht="27.6" x14ac:dyDescent="0.25">
      <c r="A78" s="243" t="s">
        <v>296</v>
      </c>
      <c r="B78" s="262"/>
      <c r="C78" s="262"/>
      <c r="D78" s="262"/>
      <c r="E78" s="243" t="s">
        <v>216</v>
      </c>
      <c r="F78" s="255"/>
      <c r="G78" s="328"/>
      <c r="H78" s="306"/>
    </row>
    <row r="79" spans="1:8" ht="13.8" x14ac:dyDescent="0.25">
      <c r="A79" s="243" t="s">
        <v>297</v>
      </c>
      <c r="B79" s="261"/>
      <c r="C79" s="261"/>
      <c r="D79" s="261"/>
      <c r="E79" s="243" t="s">
        <v>298</v>
      </c>
      <c r="F79" s="265"/>
      <c r="G79" s="328"/>
      <c r="H79" s="306"/>
    </row>
    <row r="80" spans="1:8" ht="13.8" x14ac:dyDescent="0.25">
      <c r="A80" s="243"/>
      <c r="B80" s="261"/>
      <c r="C80" s="261"/>
      <c r="D80" s="261"/>
      <c r="E80" s="243"/>
      <c r="F80" s="255"/>
      <c r="G80" s="328"/>
      <c r="H80" s="306"/>
    </row>
    <row r="81" spans="1:8" ht="13.8" x14ac:dyDescent="0.25">
      <c r="A81" s="247"/>
      <c r="B81" s="261"/>
      <c r="C81" s="261"/>
      <c r="D81" s="261"/>
      <c r="E81" s="243"/>
      <c r="F81" s="255"/>
      <c r="G81" s="328"/>
      <c r="H81" s="306"/>
    </row>
    <row r="82" spans="1:8" ht="41.4" x14ac:dyDescent="0.25">
      <c r="A82" s="244" t="s">
        <v>309</v>
      </c>
      <c r="B82" s="255">
        <f>SUM(B76:B81)</f>
        <v>0</v>
      </c>
      <c r="C82" s="255">
        <f t="shared" ref="C82:D82" si="6">SUM(C76:C81)</f>
        <v>0</v>
      </c>
      <c r="D82" s="255">
        <f t="shared" si="6"/>
        <v>0</v>
      </c>
      <c r="E82" s="244" t="s">
        <v>310</v>
      </c>
      <c r="F82" s="255">
        <f>SUM(F76:F81)</f>
        <v>0</v>
      </c>
      <c r="G82" s="304">
        <f t="shared" ref="G82:H82" si="7">SUM(G76:G81)</f>
        <v>0</v>
      </c>
      <c r="H82" s="304">
        <f t="shared" si="7"/>
        <v>0</v>
      </c>
    </row>
    <row r="83" spans="1:8" ht="36.75" customHeight="1" x14ac:dyDescent="0.25">
      <c r="A83" s="244" t="s">
        <v>311</v>
      </c>
      <c r="B83" s="263"/>
      <c r="C83" s="263"/>
      <c r="D83" s="263"/>
      <c r="E83" s="244" t="s">
        <v>312</v>
      </c>
      <c r="F83" s="263"/>
      <c r="G83" s="328"/>
      <c r="H83" s="306"/>
    </row>
    <row r="84" spans="1:8" x14ac:dyDescent="0.25">
      <c r="B84" s="228">
        <f>B56+B28</f>
        <v>103154</v>
      </c>
      <c r="C84" s="228">
        <f>C56+C28</f>
        <v>123078</v>
      </c>
      <c r="D84" s="228">
        <f>D56+D28</f>
        <v>125365</v>
      </c>
      <c r="F84" s="228">
        <f>F56+F28</f>
        <v>103154</v>
      </c>
      <c r="G84" s="228">
        <v>123078</v>
      </c>
      <c r="H84" s="228">
        <f>H56+H28</f>
        <v>125365</v>
      </c>
    </row>
    <row r="86" spans="1:8" x14ac:dyDescent="0.25">
      <c r="A86" s="208"/>
    </row>
  </sheetData>
  <mergeCells count="3">
    <mergeCell ref="A1:F1"/>
    <mergeCell ref="A30:F30"/>
    <mergeCell ref="A58:F58"/>
  </mergeCells>
  <pageMargins left="0.75" right="0.75" top="1" bottom="1" header="0.5" footer="0.5"/>
  <pageSetup paperSize="9" scale="68" fitToHeight="0" orientation="landscape" r:id="rId1"/>
  <headerFooter alignWithMargins="0">
    <oddHeader>&amp;C&amp;"Arial,Félkövér"AZ ÖNKORMÁNYZAT KÖTELEZŐ FELADATOK BEVÉTELEI  ÉS KIADÁSA 2015. ÉV
A 3/2016. (III.21.) RENDELETHEZ&amp;R7. sz. melléklet
&amp;P. oldal
ezer forint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V41"/>
  <sheetViews>
    <sheetView tabSelected="1" view="pageLayout" zoomScaleNormal="100" workbookViewId="0">
      <selection activeCell="A2" sqref="A2"/>
    </sheetView>
  </sheetViews>
  <sheetFormatPr defaultColWidth="9.109375" defaultRowHeight="13.2" x14ac:dyDescent="0.25"/>
  <cols>
    <col min="1" max="1" width="51" style="242" customWidth="1"/>
    <col min="2" max="3" width="11.88671875" style="208" bestFit="1" customWidth="1"/>
    <col min="4" max="9" width="13.33203125" style="208" bestFit="1" customWidth="1"/>
    <col min="10" max="10" width="16.109375" style="208" bestFit="1" customWidth="1"/>
    <col min="11" max="13" width="13.33203125" style="208" bestFit="1" customWidth="1"/>
    <col min="14" max="14" width="14.109375" style="208" bestFit="1" customWidth="1"/>
    <col min="15" max="16384" width="9.109375" style="208"/>
  </cols>
  <sheetData>
    <row r="1" spans="1:22" ht="15" x14ac:dyDescent="0.25">
      <c r="A1" s="206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 spans="1:22" ht="15" x14ac:dyDescent="0.25">
      <c r="A2" s="209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357"/>
      <c r="N2" s="357"/>
    </row>
    <row r="3" spans="1:22" ht="15.6" x14ac:dyDescent="0.3">
      <c r="A3" s="358" t="s">
        <v>362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</row>
    <row r="4" spans="1:22" ht="15.6" thickBot="1" x14ac:dyDescent="0.3">
      <c r="A4" s="206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10"/>
    </row>
    <row r="5" spans="1:22" ht="15.6" thickBot="1" x14ac:dyDescent="0.3">
      <c r="A5" s="211" t="s">
        <v>21</v>
      </c>
      <c r="B5" s="212" t="s">
        <v>252</v>
      </c>
      <c r="C5" s="212" t="s">
        <v>253</v>
      </c>
      <c r="D5" s="212" t="s">
        <v>254</v>
      </c>
      <c r="E5" s="212" t="s">
        <v>255</v>
      </c>
      <c r="F5" s="212" t="s">
        <v>256</v>
      </c>
      <c r="G5" s="212" t="s">
        <v>257</v>
      </c>
      <c r="H5" s="212" t="s">
        <v>258</v>
      </c>
      <c r="I5" s="212" t="s">
        <v>259</v>
      </c>
      <c r="J5" s="212" t="s">
        <v>260</v>
      </c>
      <c r="K5" s="212" t="s">
        <v>261</v>
      </c>
      <c r="L5" s="212" t="s">
        <v>262</v>
      </c>
      <c r="M5" s="212" t="s">
        <v>263</v>
      </c>
      <c r="N5" s="213" t="s">
        <v>264</v>
      </c>
    </row>
    <row r="6" spans="1:22" ht="15.6" x14ac:dyDescent="0.3">
      <c r="A6" s="214" t="s">
        <v>265</v>
      </c>
      <c r="B6" s="215">
        <v>31397</v>
      </c>
      <c r="C6" s="215">
        <f t="shared" ref="C6:M6" si="0">B41</f>
        <v>29017.333333333332</v>
      </c>
      <c r="D6" s="215">
        <f t="shared" si="0"/>
        <v>30219.666666666661</v>
      </c>
      <c r="E6" s="215">
        <f t="shared" si="0"/>
        <v>34601.999999999993</v>
      </c>
      <c r="F6" s="215">
        <f t="shared" si="0"/>
        <v>34004.333333333328</v>
      </c>
      <c r="G6" s="215">
        <f t="shared" si="0"/>
        <v>31959.666666666661</v>
      </c>
      <c r="H6" s="215">
        <f t="shared" si="0"/>
        <v>36193.999999999993</v>
      </c>
      <c r="I6" s="215">
        <f t="shared" si="0"/>
        <v>26032.333333333325</v>
      </c>
      <c r="J6" s="215">
        <f t="shared" si="0"/>
        <v>29766.666666666661</v>
      </c>
      <c r="K6" s="215">
        <f t="shared" si="0"/>
        <v>28433.999999999989</v>
      </c>
      <c r="L6" s="215">
        <f t="shared" si="0"/>
        <v>23232.333333333321</v>
      </c>
      <c r="M6" s="215">
        <f t="shared" si="0"/>
        <v>14412.666666666653</v>
      </c>
      <c r="N6" s="216">
        <v>31397</v>
      </c>
    </row>
    <row r="7" spans="1:22" ht="15.6" x14ac:dyDescent="0.3">
      <c r="A7" s="217" t="s">
        <v>266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</row>
    <row r="8" spans="1:22" ht="15" x14ac:dyDescent="0.25">
      <c r="A8" s="219" t="s">
        <v>267</v>
      </c>
      <c r="B8" s="220">
        <v>2018</v>
      </c>
      <c r="C8" s="220">
        <v>2880</v>
      </c>
      <c r="D8" s="220">
        <v>1937</v>
      </c>
      <c r="E8" s="220">
        <v>2046</v>
      </c>
      <c r="F8" s="220">
        <v>1888</v>
      </c>
      <c r="G8" s="220">
        <v>1883</v>
      </c>
      <c r="H8" s="220">
        <v>2064</v>
      </c>
      <c r="I8" s="220">
        <v>1980</v>
      </c>
      <c r="J8" s="220">
        <v>1899</v>
      </c>
      <c r="K8" s="220">
        <v>2388</v>
      </c>
      <c r="L8" s="220">
        <v>1896</v>
      </c>
      <c r="M8" s="220">
        <v>1883</v>
      </c>
      <c r="N8" s="221">
        <f t="shared" ref="N8:N15" si="1">SUM(B8:M8)</f>
        <v>24762</v>
      </c>
      <c r="O8" s="228">
        <f>'2.sz.tábla  (2)'!D6</f>
        <v>24762</v>
      </c>
      <c r="R8" s="228">
        <f>O8-N8</f>
        <v>0</v>
      </c>
    </row>
    <row r="9" spans="1:22" ht="15" x14ac:dyDescent="0.25">
      <c r="A9" s="222" t="s">
        <v>268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4">
        <f t="shared" si="1"/>
        <v>0</v>
      </c>
      <c r="O9" s="208">
        <v>0</v>
      </c>
    </row>
    <row r="10" spans="1:22" ht="15" x14ac:dyDescent="0.25">
      <c r="A10" s="222" t="s">
        <v>326</v>
      </c>
      <c r="B10" s="223">
        <v>465</v>
      </c>
      <c r="C10" s="223">
        <v>560</v>
      </c>
      <c r="D10" s="223">
        <v>536</v>
      </c>
      <c r="E10" s="223">
        <v>410</v>
      </c>
      <c r="F10" s="223">
        <v>532</v>
      </c>
      <c r="G10" s="223">
        <v>456</v>
      </c>
      <c r="H10" s="223">
        <v>2653</v>
      </c>
      <c r="I10" s="223">
        <v>636</v>
      </c>
      <c r="J10" s="223">
        <v>569</v>
      </c>
      <c r="K10" s="223">
        <v>861</v>
      </c>
      <c r="L10" s="223">
        <v>559</v>
      </c>
      <c r="M10" s="223">
        <v>1452</v>
      </c>
      <c r="N10" s="224">
        <f t="shared" si="1"/>
        <v>9689</v>
      </c>
      <c r="O10" s="228">
        <f>'2.sz.tábla  (2)'!D16</f>
        <v>9689</v>
      </c>
    </row>
    <row r="11" spans="1:22" ht="15" x14ac:dyDescent="0.25">
      <c r="A11" s="222" t="s">
        <v>325</v>
      </c>
      <c r="B11" s="223">
        <v>43</v>
      </c>
      <c r="C11" s="223">
        <v>128</v>
      </c>
      <c r="D11" s="223">
        <v>6148</v>
      </c>
      <c r="E11" s="223">
        <v>1155</v>
      </c>
      <c r="F11" s="223">
        <v>342</v>
      </c>
      <c r="G11" s="223">
        <v>656</v>
      </c>
      <c r="H11" s="223">
        <v>111</v>
      </c>
      <c r="I11" s="223">
        <v>1695</v>
      </c>
      <c r="J11" s="223">
        <v>9220</v>
      </c>
      <c r="K11" s="223">
        <v>204</v>
      </c>
      <c r="L11" s="223">
        <v>484</v>
      </c>
      <c r="M11" s="223">
        <v>2441</v>
      </c>
      <c r="N11" s="224">
        <f t="shared" si="1"/>
        <v>22627</v>
      </c>
      <c r="O11" s="228">
        <f>'2.sz.tábla  (2)'!D24</f>
        <v>22627</v>
      </c>
    </row>
    <row r="12" spans="1:22" ht="15" x14ac:dyDescent="0.25">
      <c r="A12" s="222" t="s">
        <v>285</v>
      </c>
      <c r="B12" s="223">
        <v>334</v>
      </c>
      <c r="C12" s="223">
        <v>127</v>
      </c>
      <c r="D12" s="223">
        <v>374</v>
      </c>
      <c r="E12" s="223">
        <v>191</v>
      </c>
      <c r="F12" s="223">
        <v>514</v>
      </c>
      <c r="G12" s="223">
        <v>514</v>
      </c>
      <c r="H12" s="223">
        <f>1500+514-69</f>
        <v>1945</v>
      </c>
      <c r="I12" s="223">
        <f>650+514</f>
        <v>1164</v>
      </c>
      <c r="J12" s="223">
        <f>450+514</f>
        <v>964</v>
      </c>
      <c r="K12" s="223">
        <v>514</v>
      </c>
      <c r="L12" s="223">
        <v>514</v>
      </c>
      <c r="M12" s="223">
        <v>514</v>
      </c>
      <c r="N12" s="224">
        <f t="shared" si="1"/>
        <v>7669</v>
      </c>
      <c r="O12" s="228">
        <f>'2.sz.tábla  (2)'!D36</f>
        <v>7669</v>
      </c>
    </row>
    <row r="13" spans="1:22" ht="15" x14ac:dyDescent="0.25">
      <c r="A13" s="222" t="s">
        <v>327</v>
      </c>
      <c r="B13" s="223">
        <v>300</v>
      </c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4">
        <f t="shared" si="1"/>
        <v>300</v>
      </c>
      <c r="O13" s="228">
        <f>'2.sz.tábla  (2)'!D56</f>
        <v>300</v>
      </c>
    </row>
    <row r="14" spans="1:22" ht="15" x14ac:dyDescent="0.25">
      <c r="A14" s="222" t="s">
        <v>330</v>
      </c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4">
        <f t="shared" si="1"/>
        <v>0</v>
      </c>
      <c r="O14" s="208">
        <v>0</v>
      </c>
    </row>
    <row r="15" spans="1:22" ht="15" customHeight="1" x14ac:dyDescent="0.25">
      <c r="A15" s="222" t="s">
        <v>269</v>
      </c>
      <c r="B15" s="223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4">
        <f t="shared" si="1"/>
        <v>0</v>
      </c>
      <c r="O15" s="208">
        <v>0</v>
      </c>
      <c r="V15" s="228"/>
    </row>
    <row r="16" spans="1:22" ht="15.6" x14ac:dyDescent="0.3">
      <c r="A16" s="225" t="s">
        <v>270</v>
      </c>
      <c r="B16" s="226">
        <f t="shared" ref="B16:N16" si="2">SUM(B8:B15)</f>
        <v>3160</v>
      </c>
      <c r="C16" s="226">
        <f t="shared" si="2"/>
        <v>3695</v>
      </c>
      <c r="D16" s="226">
        <f t="shared" si="2"/>
        <v>8995</v>
      </c>
      <c r="E16" s="226">
        <f t="shared" si="2"/>
        <v>3802</v>
      </c>
      <c r="F16" s="226">
        <f t="shared" si="2"/>
        <v>3276</v>
      </c>
      <c r="G16" s="226">
        <f t="shared" si="2"/>
        <v>3509</v>
      </c>
      <c r="H16" s="226">
        <f t="shared" si="2"/>
        <v>6773</v>
      </c>
      <c r="I16" s="226">
        <f t="shared" si="2"/>
        <v>5475</v>
      </c>
      <c r="J16" s="226">
        <f t="shared" si="2"/>
        <v>12652</v>
      </c>
      <c r="K16" s="226">
        <f t="shared" si="2"/>
        <v>3967</v>
      </c>
      <c r="L16" s="226">
        <f t="shared" si="2"/>
        <v>3453</v>
      </c>
      <c r="M16" s="226">
        <f t="shared" si="2"/>
        <v>6290</v>
      </c>
      <c r="N16" s="227">
        <f t="shared" si="2"/>
        <v>65047</v>
      </c>
      <c r="O16" s="228">
        <f>SUM(O8:O15)</f>
        <v>65047</v>
      </c>
    </row>
    <row r="17" spans="1:19" ht="15.6" x14ac:dyDescent="0.3">
      <c r="A17" s="219" t="s">
        <v>267</v>
      </c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7"/>
      <c r="O17" s="228">
        <v>0</v>
      </c>
    </row>
    <row r="18" spans="1:19" ht="34.5" customHeight="1" x14ac:dyDescent="0.3">
      <c r="A18" s="222" t="s">
        <v>328</v>
      </c>
      <c r="B18" s="226"/>
      <c r="C18" s="226">
        <v>10000</v>
      </c>
      <c r="D18" s="226"/>
      <c r="E18" s="226"/>
      <c r="F18" s="226"/>
      <c r="G18" s="226"/>
      <c r="H18" s="226"/>
      <c r="J18" s="226">
        <v>12745</v>
      </c>
      <c r="K18" s="226">
        <v>3031</v>
      </c>
      <c r="L18" s="226"/>
      <c r="M18" s="226">
        <v>543</v>
      </c>
      <c r="N18" s="224">
        <f>SUM(B18:M18)</f>
        <v>26319</v>
      </c>
      <c r="O18" s="228">
        <f>'2.sz.tábla  (2)'!D18</f>
        <v>26319</v>
      </c>
    </row>
    <row r="19" spans="1:19" ht="15" x14ac:dyDescent="0.25">
      <c r="A19" s="222" t="s">
        <v>294</v>
      </c>
      <c r="B19" s="223"/>
      <c r="C19" s="223"/>
      <c r="D19" s="223"/>
      <c r="E19" s="223"/>
      <c r="F19" s="223"/>
      <c r="G19" s="223"/>
      <c r="H19" s="223"/>
      <c r="I19" s="223"/>
      <c r="J19" s="223"/>
      <c r="K19" s="223"/>
      <c r="L19" s="223"/>
      <c r="M19" s="223"/>
      <c r="N19" s="224">
        <f>SUM(B19:M19)</f>
        <v>0</v>
      </c>
      <c r="O19" s="208">
        <v>0</v>
      </c>
    </row>
    <row r="20" spans="1:19" ht="15" x14ac:dyDescent="0.25">
      <c r="A20" s="222" t="s">
        <v>329</v>
      </c>
      <c r="B20" s="223"/>
      <c r="C20" s="223">
        <v>600</v>
      </c>
      <c r="D20" s="223">
        <v>636</v>
      </c>
      <c r="E20" s="223"/>
      <c r="F20" s="223"/>
      <c r="G20" s="223"/>
      <c r="H20" s="223"/>
      <c r="I20" s="223"/>
      <c r="J20" s="223"/>
      <c r="K20" s="223"/>
      <c r="L20" s="223"/>
      <c r="M20" s="223"/>
      <c r="N20" s="224">
        <f>SUM(B20:M20)</f>
        <v>1236</v>
      </c>
      <c r="O20" s="208">
        <v>600</v>
      </c>
    </row>
    <row r="21" spans="1:19" ht="15" x14ac:dyDescent="0.25">
      <c r="A21" s="222" t="s">
        <v>271</v>
      </c>
      <c r="B21" s="223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4">
        <f>SUM(B21:M21)</f>
        <v>0</v>
      </c>
      <c r="O21" s="208">
        <v>0</v>
      </c>
    </row>
    <row r="22" spans="1:19" ht="15.6" x14ac:dyDescent="0.3">
      <c r="A22" s="225" t="s">
        <v>272</v>
      </c>
      <c r="B22" s="226"/>
      <c r="C22" s="226">
        <v>600</v>
      </c>
      <c r="D22" s="226">
        <v>10000</v>
      </c>
      <c r="E22" s="226"/>
      <c r="F22" s="226"/>
      <c r="G22" s="226">
        <v>6418</v>
      </c>
      <c r="H22" s="226">
        <v>6417</v>
      </c>
      <c r="I22" s="226">
        <v>3031</v>
      </c>
      <c r="J22" s="226"/>
      <c r="K22" s="226"/>
      <c r="L22" s="226"/>
      <c r="M22" s="226"/>
      <c r="N22" s="226">
        <f>SUM(N17:N21)</f>
        <v>27555</v>
      </c>
    </row>
    <row r="23" spans="1:19" ht="15.6" x14ac:dyDescent="0.3">
      <c r="A23" s="229" t="s">
        <v>7</v>
      </c>
      <c r="B23" s="223">
        <f t="shared" ref="B23:N23" si="3">B16+B22</f>
        <v>3160</v>
      </c>
      <c r="C23" s="223">
        <f t="shared" si="3"/>
        <v>4295</v>
      </c>
      <c r="D23" s="223">
        <f t="shared" si="3"/>
        <v>18995</v>
      </c>
      <c r="E23" s="223">
        <f t="shared" si="3"/>
        <v>3802</v>
      </c>
      <c r="F23" s="223">
        <f t="shared" si="3"/>
        <v>3276</v>
      </c>
      <c r="G23" s="223">
        <f t="shared" si="3"/>
        <v>9927</v>
      </c>
      <c r="H23" s="223">
        <f t="shared" si="3"/>
        <v>13190</v>
      </c>
      <c r="I23" s="223">
        <f t="shared" si="3"/>
        <v>8506</v>
      </c>
      <c r="J23" s="223">
        <f t="shared" si="3"/>
        <v>12652</v>
      </c>
      <c r="K23" s="223">
        <f t="shared" si="3"/>
        <v>3967</v>
      </c>
      <c r="L23" s="223">
        <f t="shared" si="3"/>
        <v>3453</v>
      </c>
      <c r="M23" s="223">
        <f t="shared" si="3"/>
        <v>6290</v>
      </c>
      <c r="N23" s="230">
        <f t="shared" si="3"/>
        <v>92602</v>
      </c>
      <c r="O23" s="228">
        <f>O18+O16+O20</f>
        <v>91966</v>
      </c>
    </row>
    <row r="24" spans="1:19" ht="30.6" x14ac:dyDescent="0.3">
      <c r="A24" s="222" t="s">
        <v>324</v>
      </c>
      <c r="B24" s="231"/>
      <c r="C24" s="232"/>
      <c r="D24" s="232"/>
      <c r="E24" s="232"/>
      <c r="F24" s="232"/>
      <c r="G24" s="232"/>
      <c r="H24" s="232">
        <v>197</v>
      </c>
      <c r="I24" s="232">
        <v>76</v>
      </c>
      <c r="J24" s="232">
        <v>76</v>
      </c>
      <c r="K24" s="232">
        <v>76</v>
      </c>
      <c r="L24" s="232">
        <v>76</v>
      </c>
      <c r="M24" s="233">
        <v>76</v>
      </c>
      <c r="N24" s="230">
        <f>SUM(B24:M24)</f>
        <v>577</v>
      </c>
      <c r="S24" s="228"/>
    </row>
    <row r="25" spans="1:19" ht="15" x14ac:dyDescent="0.25">
      <c r="A25" s="222" t="s">
        <v>273</v>
      </c>
      <c r="B25" s="223">
        <v>31397</v>
      </c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4">
        <f>SUM(B25:M25)</f>
        <v>31397</v>
      </c>
    </row>
    <row r="26" spans="1:19" ht="15.6" x14ac:dyDescent="0.3">
      <c r="A26" s="229" t="s">
        <v>0</v>
      </c>
      <c r="B26" s="233">
        <f t="shared" ref="B26:N26" si="4">SUM(B23:B25)</f>
        <v>34557</v>
      </c>
      <c r="C26" s="233">
        <f t="shared" si="4"/>
        <v>4295</v>
      </c>
      <c r="D26" s="233">
        <f t="shared" si="4"/>
        <v>18995</v>
      </c>
      <c r="E26" s="233">
        <f t="shared" si="4"/>
        <v>3802</v>
      </c>
      <c r="F26" s="233">
        <f t="shared" si="4"/>
        <v>3276</v>
      </c>
      <c r="G26" s="233">
        <f t="shared" si="4"/>
        <v>9927</v>
      </c>
      <c r="H26" s="233">
        <f>SUM(H23:H25)</f>
        <v>13387</v>
      </c>
      <c r="I26" s="233">
        <f>SUM(I23:I25)</f>
        <v>8582</v>
      </c>
      <c r="J26" s="233">
        <f>SUM(J23:J25)</f>
        <v>12728</v>
      </c>
      <c r="K26" s="233">
        <f>SUM(K23:K25)</f>
        <v>4043</v>
      </c>
      <c r="L26" s="233">
        <f t="shared" si="4"/>
        <v>3529</v>
      </c>
      <c r="M26" s="233">
        <f t="shared" si="4"/>
        <v>6366</v>
      </c>
      <c r="N26" s="230">
        <f t="shared" si="4"/>
        <v>124576</v>
      </c>
      <c r="O26" s="228">
        <f>SUM(B26:M26)</f>
        <v>123487</v>
      </c>
    </row>
    <row r="27" spans="1:19" ht="27.75" customHeight="1" x14ac:dyDescent="0.25">
      <c r="A27" s="222" t="s">
        <v>274</v>
      </c>
      <c r="B27" s="223">
        <v>3695</v>
      </c>
      <c r="C27" s="223">
        <v>2176</v>
      </c>
      <c r="D27" s="223">
        <v>3559</v>
      </c>
      <c r="E27" s="223">
        <v>3429</v>
      </c>
      <c r="F27" s="223">
        <v>3822</v>
      </c>
      <c r="G27" s="223">
        <v>3822</v>
      </c>
      <c r="H27" s="223">
        <v>3822</v>
      </c>
      <c r="I27" s="223">
        <v>3822</v>
      </c>
      <c r="J27" s="223">
        <f>2538+3822</f>
        <v>6360</v>
      </c>
      <c r="K27" s="223">
        <v>6361</v>
      </c>
      <c r="L27" s="223">
        <v>6343</v>
      </c>
      <c r="M27" s="223">
        <f>2539+3825</f>
        <v>6364</v>
      </c>
      <c r="N27" s="224">
        <f>SUM(B27:M27)</f>
        <v>53575</v>
      </c>
      <c r="O27" s="228">
        <f>'3.sz.tábla'!D4+'3.sz.tábla'!D7+'3.sz.tábla'!D8</f>
        <v>53575</v>
      </c>
    </row>
    <row r="28" spans="1:19" ht="15" customHeight="1" x14ac:dyDescent="0.25">
      <c r="A28" s="222" t="s">
        <v>275</v>
      </c>
      <c r="B28" s="223">
        <v>152</v>
      </c>
      <c r="C28" s="223">
        <v>122</v>
      </c>
      <c r="D28" s="223">
        <v>25</v>
      </c>
      <c r="E28" s="223">
        <v>147</v>
      </c>
      <c r="F28" s="223">
        <v>144</v>
      </c>
      <c r="G28" s="223">
        <v>142</v>
      </c>
      <c r="H28" s="223">
        <v>160</v>
      </c>
      <c r="I28" s="223">
        <v>155</v>
      </c>
      <c r="J28" s="223">
        <v>135</v>
      </c>
      <c r="K28" s="223">
        <v>144</v>
      </c>
      <c r="L28" s="223">
        <v>144</v>
      </c>
      <c r="M28" s="223">
        <v>595</v>
      </c>
      <c r="N28" s="224">
        <f>SUM(B28:M28)</f>
        <v>2065</v>
      </c>
      <c r="O28" s="228">
        <f>'3.sz.tábla'!D19</f>
        <v>2065</v>
      </c>
    </row>
    <row r="29" spans="1:19" ht="15" x14ac:dyDescent="0.25">
      <c r="A29" s="222" t="s">
        <v>276</v>
      </c>
      <c r="B29" s="223">
        <f>9536/12</f>
        <v>794.66666666666663</v>
      </c>
      <c r="C29" s="223">
        <f t="shared" ref="C29:M29" si="5">9536/12</f>
        <v>794.66666666666663</v>
      </c>
      <c r="D29" s="223">
        <f t="shared" si="5"/>
        <v>794.66666666666663</v>
      </c>
      <c r="E29" s="223">
        <f t="shared" si="5"/>
        <v>794.66666666666663</v>
      </c>
      <c r="F29" s="223">
        <f t="shared" si="5"/>
        <v>794.66666666666663</v>
      </c>
      <c r="G29" s="223">
        <f t="shared" si="5"/>
        <v>794.66666666666663</v>
      </c>
      <c r="H29" s="223">
        <f t="shared" si="5"/>
        <v>794.66666666666663</v>
      </c>
      <c r="I29" s="223">
        <f t="shared" si="5"/>
        <v>794.66666666666663</v>
      </c>
      <c r="J29" s="223">
        <f t="shared" si="5"/>
        <v>794.66666666666663</v>
      </c>
      <c r="K29" s="223">
        <f t="shared" si="5"/>
        <v>794.66666666666663</v>
      </c>
      <c r="L29" s="223">
        <f t="shared" si="5"/>
        <v>794.66666666666663</v>
      </c>
      <c r="M29" s="223">
        <f t="shared" si="5"/>
        <v>794.66666666666663</v>
      </c>
      <c r="N29" s="224">
        <f>SUM(B29:M29)</f>
        <v>9536</v>
      </c>
      <c r="O29" s="228">
        <f>'3.sz.tábla'!D29</f>
        <v>9536</v>
      </c>
    </row>
    <row r="30" spans="1:19" ht="15" x14ac:dyDescent="0.25">
      <c r="A30" s="222" t="s">
        <v>277</v>
      </c>
      <c r="B30" s="223"/>
      <c r="C30" s="223"/>
      <c r="D30" s="223"/>
      <c r="E30" s="223"/>
      <c r="F30" s="223"/>
      <c r="G30" s="223"/>
      <c r="H30" s="223"/>
      <c r="I30" s="223"/>
      <c r="J30" s="223"/>
      <c r="K30" s="223"/>
      <c r="L30" s="223"/>
      <c r="M30" s="223">
        <v>10585</v>
      </c>
      <c r="N30" s="224">
        <f>SUM(B30:M30)</f>
        <v>10585</v>
      </c>
      <c r="O30" s="228">
        <f>'1.sz.tábla  (3)'!D27</f>
        <v>10585</v>
      </c>
    </row>
    <row r="31" spans="1:19" ht="15.6" x14ac:dyDescent="0.3">
      <c r="A31" s="225" t="s">
        <v>278</v>
      </c>
      <c r="B31" s="226">
        <f t="shared" ref="B31:N31" si="6">SUM(B27:B30)</f>
        <v>4641.666666666667</v>
      </c>
      <c r="C31" s="226">
        <f t="shared" si="6"/>
        <v>3092.6666666666665</v>
      </c>
      <c r="D31" s="226">
        <f t="shared" si="6"/>
        <v>4378.666666666667</v>
      </c>
      <c r="E31" s="226">
        <f t="shared" si="6"/>
        <v>4370.666666666667</v>
      </c>
      <c r="F31" s="226">
        <f t="shared" si="6"/>
        <v>4760.666666666667</v>
      </c>
      <c r="G31" s="226">
        <f t="shared" si="6"/>
        <v>4758.666666666667</v>
      </c>
      <c r="H31" s="226">
        <f t="shared" si="6"/>
        <v>4776.666666666667</v>
      </c>
      <c r="I31" s="226">
        <f t="shared" si="6"/>
        <v>4771.666666666667</v>
      </c>
      <c r="J31" s="226">
        <f t="shared" si="6"/>
        <v>7289.666666666667</v>
      </c>
      <c r="K31" s="226">
        <f t="shared" si="6"/>
        <v>7299.666666666667</v>
      </c>
      <c r="L31" s="226">
        <f t="shared" si="6"/>
        <v>7281.666666666667</v>
      </c>
      <c r="M31" s="226">
        <f t="shared" si="6"/>
        <v>18338.666666666668</v>
      </c>
      <c r="N31" s="226">
        <f t="shared" si="6"/>
        <v>75761</v>
      </c>
      <c r="O31" s="228">
        <f>SUM(O27:O30)</f>
        <v>75761</v>
      </c>
    </row>
    <row r="32" spans="1:19" ht="15" x14ac:dyDescent="0.25">
      <c r="A32" s="222" t="s">
        <v>17</v>
      </c>
      <c r="B32" s="223"/>
      <c r="C32" s="223"/>
      <c r="D32" s="223"/>
      <c r="E32" s="223">
        <v>11</v>
      </c>
      <c r="F32" s="223">
        <v>560</v>
      </c>
      <c r="G32" s="223">
        <v>284</v>
      </c>
      <c r="H32" s="223"/>
      <c r="I32" s="223"/>
      <c r="J32" s="223">
        <v>495</v>
      </c>
      <c r="K32" s="223"/>
      <c r="L32" s="223">
        <v>1800</v>
      </c>
      <c r="M32" s="223">
        <v>676</v>
      </c>
      <c r="N32" s="224">
        <f>SUM(B32:M32)</f>
        <v>3826</v>
      </c>
      <c r="O32" s="234">
        <v>3826</v>
      </c>
    </row>
    <row r="33" spans="1:15" ht="15" x14ac:dyDescent="0.25">
      <c r="A33" s="222" t="s">
        <v>279</v>
      </c>
      <c r="B33" s="223"/>
      <c r="C33" s="223"/>
      <c r="D33" s="223">
        <v>234</v>
      </c>
      <c r="E33" s="223">
        <v>18</v>
      </c>
      <c r="F33" s="223"/>
      <c r="G33" s="223">
        <v>650</v>
      </c>
      <c r="H33" s="223">
        <v>18575</v>
      </c>
      <c r="I33" s="223"/>
      <c r="J33" s="223">
        <v>6200</v>
      </c>
      <c r="K33" s="223">
        <v>1869</v>
      </c>
      <c r="L33" s="223">
        <v>3191</v>
      </c>
      <c r="M33" s="223">
        <v>3416</v>
      </c>
      <c r="N33" s="224">
        <f>SUM(B33:M33)</f>
        <v>34153</v>
      </c>
      <c r="O33" s="208">
        <f>'5. sz. tábla (3)'!D31</f>
        <v>34153</v>
      </c>
    </row>
    <row r="34" spans="1:15" ht="15" x14ac:dyDescent="0.25">
      <c r="A34" s="222" t="s">
        <v>280</v>
      </c>
      <c r="B34" s="223"/>
      <c r="C34" s="223"/>
      <c r="D34" s="223"/>
      <c r="E34" s="223"/>
      <c r="F34" s="223"/>
      <c r="G34" s="223"/>
      <c r="H34" s="223"/>
      <c r="I34" s="223"/>
      <c r="J34" s="223"/>
      <c r="K34" s="223"/>
      <c r="L34" s="223"/>
      <c r="M34" s="223">
        <v>150</v>
      </c>
      <c r="N34" s="224">
        <f>SUM(B34:M34)</f>
        <v>150</v>
      </c>
      <c r="O34" s="208">
        <v>150</v>
      </c>
    </row>
    <row r="35" spans="1:15" ht="15" x14ac:dyDescent="0.25">
      <c r="A35" s="222" t="s">
        <v>281</v>
      </c>
      <c r="B35" s="223"/>
      <c r="C35" s="223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4">
        <f>SUM(B35:M35)</f>
        <v>0</v>
      </c>
    </row>
    <row r="36" spans="1:15" ht="15.6" x14ac:dyDescent="0.3">
      <c r="A36" s="225" t="s">
        <v>282</v>
      </c>
      <c r="B36" s="226">
        <f t="shared" ref="B36:N36" si="7">SUM(B32:B35)</f>
        <v>0</v>
      </c>
      <c r="C36" s="226">
        <f t="shared" si="7"/>
        <v>0</v>
      </c>
      <c r="D36" s="226">
        <f t="shared" si="7"/>
        <v>234</v>
      </c>
      <c r="E36" s="226">
        <f t="shared" si="7"/>
        <v>29</v>
      </c>
      <c r="F36" s="226">
        <f t="shared" si="7"/>
        <v>560</v>
      </c>
      <c r="G36" s="226">
        <f t="shared" si="7"/>
        <v>934</v>
      </c>
      <c r="H36" s="226">
        <f t="shared" si="7"/>
        <v>18575</v>
      </c>
      <c r="I36" s="226">
        <f t="shared" si="7"/>
        <v>0</v>
      </c>
      <c r="J36" s="226">
        <f t="shared" si="7"/>
        <v>6695</v>
      </c>
      <c r="K36" s="226">
        <f t="shared" si="7"/>
        <v>1869</v>
      </c>
      <c r="L36" s="226">
        <f t="shared" si="7"/>
        <v>4991</v>
      </c>
      <c r="M36" s="226">
        <f t="shared" si="7"/>
        <v>4242</v>
      </c>
      <c r="N36" s="226">
        <f t="shared" si="7"/>
        <v>38129</v>
      </c>
    </row>
    <row r="37" spans="1:15" ht="15.6" x14ac:dyDescent="0.3">
      <c r="A37" s="229" t="s">
        <v>8</v>
      </c>
      <c r="B37" s="233">
        <f t="shared" ref="B37:N37" si="8">B31+B36</f>
        <v>4641.666666666667</v>
      </c>
      <c r="C37" s="233">
        <f t="shared" si="8"/>
        <v>3092.6666666666665</v>
      </c>
      <c r="D37" s="233">
        <f t="shared" si="8"/>
        <v>4612.666666666667</v>
      </c>
      <c r="E37" s="233">
        <f t="shared" si="8"/>
        <v>4399.666666666667</v>
      </c>
      <c r="F37" s="233">
        <f t="shared" si="8"/>
        <v>5320.666666666667</v>
      </c>
      <c r="G37" s="233">
        <f t="shared" si="8"/>
        <v>5692.666666666667</v>
      </c>
      <c r="H37" s="233">
        <f t="shared" si="8"/>
        <v>23351.666666666668</v>
      </c>
      <c r="I37" s="233">
        <f t="shared" si="8"/>
        <v>4771.666666666667</v>
      </c>
      <c r="J37" s="233">
        <f t="shared" si="8"/>
        <v>13984.666666666668</v>
      </c>
      <c r="K37" s="233">
        <f t="shared" si="8"/>
        <v>9168.6666666666679</v>
      </c>
      <c r="L37" s="233">
        <f t="shared" si="8"/>
        <v>12272.666666666668</v>
      </c>
      <c r="M37" s="233">
        <f t="shared" si="8"/>
        <v>22580.666666666668</v>
      </c>
      <c r="N37" s="233">
        <f t="shared" si="8"/>
        <v>113890</v>
      </c>
      <c r="O37" s="228">
        <f>SUM(B37:M37)</f>
        <v>113890.00000000001</v>
      </c>
    </row>
    <row r="38" spans="1:15" ht="46.8" x14ac:dyDescent="0.3">
      <c r="A38" s="229" t="s">
        <v>376</v>
      </c>
      <c r="B38" s="233">
        <v>898</v>
      </c>
      <c r="C38" s="233"/>
      <c r="D38" s="233">
        <v>10000</v>
      </c>
      <c r="E38" s="233"/>
      <c r="F38" s="233"/>
      <c r="G38" s="233"/>
      <c r="H38" s="233">
        <v>197</v>
      </c>
      <c r="I38" s="233">
        <v>76</v>
      </c>
      <c r="J38" s="233">
        <v>76</v>
      </c>
      <c r="K38" s="233">
        <v>76</v>
      </c>
      <c r="L38" s="233">
        <v>76</v>
      </c>
      <c r="M38" s="233">
        <v>76</v>
      </c>
      <c r="N38" s="230">
        <f>SUM(B38:M38)</f>
        <v>11475</v>
      </c>
    </row>
    <row r="39" spans="1:15" ht="15.6" x14ac:dyDescent="0.3">
      <c r="A39" s="235" t="s">
        <v>1</v>
      </c>
      <c r="B39" s="236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>
        <f>SUM(N37:N38)</f>
        <v>125365</v>
      </c>
      <c r="O39" s="228">
        <f>SUM(B39:M39)</f>
        <v>0</v>
      </c>
    </row>
    <row r="40" spans="1:15" ht="16.2" thickBot="1" x14ac:dyDescent="0.35">
      <c r="A40" s="237" t="s">
        <v>283</v>
      </c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9">
        <f>SUM(B40:M40)</f>
        <v>0</v>
      </c>
    </row>
    <row r="41" spans="1:15" ht="16.2" thickBot="1" x14ac:dyDescent="0.35">
      <c r="A41" s="240" t="s">
        <v>284</v>
      </c>
      <c r="B41" s="241">
        <f t="shared" ref="B41:N41" si="9">B6+B23+B24-B37-B38+B40</f>
        <v>29017.333333333332</v>
      </c>
      <c r="C41" s="241">
        <f t="shared" si="9"/>
        <v>30219.666666666661</v>
      </c>
      <c r="D41" s="241">
        <f>D6+D23+D24-D37-D38+D40</f>
        <v>34601.999999999993</v>
      </c>
      <c r="E41" s="241">
        <f t="shared" si="9"/>
        <v>34004.333333333328</v>
      </c>
      <c r="F41" s="241">
        <f t="shared" si="9"/>
        <v>31959.666666666661</v>
      </c>
      <c r="G41" s="241">
        <f t="shared" si="9"/>
        <v>36193.999999999993</v>
      </c>
      <c r="H41" s="241">
        <f>H6+H23+H24-H37-H38+H40</f>
        <v>26032.333333333325</v>
      </c>
      <c r="I41" s="241">
        <f>I6+I23+I24-I37-I38+I40</f>
        <v>29766.666666666661</v>
      </c>
      <c r="J41" s="241">
        <f>J6+J23+J24-J37-J38+J40</f>
        <v>28433.999999999989</v>
      </c>
      <c r="K41" s="241">
        <f>K6+K23+K24-K37-K38+K40</f>
        <v>23232.333333333321</v>
      </c>
      <c r="L41" s="241">
        <f t="shared" si="9"/>
        <v>14412.666666666653</v>
      </c>
      <c r="M41" s="241">
        <f t="shared" si="9"/>
        <v>-1878.0000000000146</v>
      </c>
      <c r="N41" s="241">
        <f t="shared" si="9"/>
        <v>-789</v>
      </c>
      <c r="O41" s="228"/>
    </row>
  </sheetData>
  <mergeCells count="2">
    <mergeCell ref="M2:N2"/>
    <mergeCell ref="A3:N3"/>
  </mergeCells>
  <pageMargins left="0.75" right="0.75" top="1" bottom="1" header="0.5" footer="0.5"/>
  <pageSetup paperSize="9" scale="49" orientation="landscape" r:id="rId1"/>
  <headerFooter alignWithMargins="0">
    <oddHeader>&amp;C&amp;"Arial,Félkövér"BEVÉTELEK ÉS KIADÁSOK ELŐIRÁNYZATÁNAK HAVI ÜTEMEZÉSE 2015. ÉV
A 3/2016. (III.21.) RENDELETHEZ&amp;R8. sz. melléklet
&amp;P. oldal
ezer forint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9</vt:i4>
      </vt:variant>
    </vt:vector>
  </HeadingPairs>
  <TitlesOfParts>
    <vt:vector size="18" baseType="lpstr">
      <vt:lpstr>1.sz.tábla  (3)</vt:lpstr>
      <vt:lpstr>2.sz.tábla  (2)</vt:lpstr>
      <vt:lpstr>2a.sz.tábla</vt:lpstr>
      <vt:lpstr>3.sz.tábla</vt:lpstr>
      <vt:lpstr>4.sz.tábla</vt:lpstr>
      <vt:lpstr>5. sz. tábla (3)</vt:lpstr>
      <vt:lpstr>6. sz. tábla (3)</vt:lpstr>
      <vt:lpstr>7. sz. tábla (2)</vt:lpstr>
      <vt:lpstr>8. sz. tábla (2)</vt:lpstr>
      <vt:lpstr>'1.sz.tábla  (3)'!Nyomtatási_terület</vt:lpstr>
      <vt:lpstr>'2.sz.tábla  (2)'!Nyomtatási_terület</vt:lpstr>
      <vt:lpstr>'2a.sz.tábla'!Nyomtatási_terület</vt:lpstr>
      <vt:lpstr>'3.sz.tábla'!Nyomtatási_terület</vt:lpstr>
      <vt:lpstr>'4.sz.tábla'!Nyomtatási_terület</vt:lpstr>
      <vt:lpstr>'5. sz. tábla (3)'!Nyomtatási_terület</vt:lpstr>
      <vt:lpstr>'6. sz. tábla (3)'!Nyomtatási_terület</vt:lpstr>
      <vt:lpstr>'7. sz. tábla (2)'!Nyomtatási_terület</vt:lpstr>
      <vt:lpstr>'8. sz. tábla (2)'!Nyomtatási_terület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molnareva</dc:creator>
  <cp:lastModifiedBy>Csihony-Kok Anita</cp:lastModifiedBy>
  <cp:lastPrinted>2016-03-23T08:13:55Z</cp:lastPrinted>
  <dcterms:created xsi:type="dcterms:W3CDTF">2005-08-22T09:11:03Z</dcterms:created>
  <dcterms:modified xsi:type="dcterms:W3CDTF">2016-03-25T11:26:10Z</dcterms:modified>
</cp:coreProperties>
</file>