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Önkormányzat\R E N D E L E T E K\HATÁLYOS\2018\4_2018_költségvetési_rendelet_2018\"/>
    </mc:Choice>
  </mc:AlternateContent>
  <bookViews>
    <workbookView xWindow="0" yWindow="0" windowWidth="28800" windowHeight="12330"/>
  </bookViews>
  <sheets>
    <sheet name="16. melléklet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6" i="1" l="1"/>
  <c r="D6" i="1" s="1"/>
  <c r="D46" i="1" s="1"/>
  <c r="E6" i="1" s="1"/>
  <c r="E46" i="1" s="1"/>
  <c r="F6" i="1" s="1"/>
  <c r="F46" i="1" s="1"/>
  <c r="G6" i="1" s="1"/>
  <c r="N45" i="1"/>
  <c r="M45" i="1"/>
  <c r="L45" i="1"/>
  <c r="K45" i="1"/>
  <c r="J45" i="1"/>
  <c r="I45" i="1"/>
  <c r="H45" i="1"/>
  <c r="G45" i="1"/>
  <c r="F45" i="1"/>
  <c r="E45" i="1"/>
  <c r="D45" i="1"/>
  <c r="C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45" i="1" s="1"/>
  <c r="J24" i="1"/>
  <c r="I24" i="1"/>
  <c r="F24" i="1"/>
  <c r="E24" i="1"/>
  <c r="D24" i="1"/>
  <c r="C24" i="1"/>
  <c r="B23" i="1"/>
  <c r="B22" i="1"/>
  <c r="H21" i="1"/>
  <c r="B21" i="1"/>
  <c r="H20" i="1"/>
  <c r="B20" i="1" s="1"/>
  <c r="H19" i="1"/>
  <c r="H24" i="1" s="1"/>
  <c r="B19" i="1"/>
  <c r="B18" i="1"/>
  <c r="B17" i="1"/>
  <c r="B16" i="1"/>
  <c r="N15" i="1"/>
  <c r="N24" i="1" s="1"/>
  <c r="G15" i="1"/>
  <c r="B15" i="1" s="1"/>
  <c r="B14" i="1"/>
  <c r="B13" i="1"/>
  <c r="B12" i="1"/>
  <c r="K11" i="1"/>
  <c r="K24" i="1" s="1"/>
  <c r="B11" i="1"/>
  <c r="B10" i="1"/>
  <c r="N9" i="1"/>
  <c r="M9" i="1"/>
  <c r="M24" i="1" s="1"/>
  <c r="L9" i="1"/>
  <c r="L24" i="1" s="1"/>
  <c r="B9" i="1"/>
  <c r="B8" i="1"/>
  <c r="B7" i="1"/>
  <c r="B24" i="1" l="1"/>
  <c r="G24" i="1"/>
  <c r="G46" i="1" s="1"/>
  <c r="H6" i="1" s="1"/>
  <c r="H46" i="1" s="1"/>
  <c r="I6" i="1" s="1"/>
  <c r="I46" i="1" s="1"/>
  <c r="J6" i="1" s="1"/>
  <c r="J46" i="1" s="1"/>
  <c r="K6" i="1" s="1"/>
  <c r="K46" i="1" s="1"/>
  <c r="L6" i="1" s="1"/>
  <c r="L46" i="1" s="1"/>
  <c r="M6" i="1" s="1"/>
  <c r="M46" i="1" s="1"/>
  <c r="N6" i="1" s="1"/>
  <c r="N46" i="1" s="1"/>
</calcChain>
</file>

<file path=xl/sharedStrings.xml><?xml version="1.0" encoding="utf-8"?>
<sst xmlns="http://schemas.openxmlformats.org/spreadsheetml/2006/main" count="70" uniqueCount="56">
  <si>
    <t>Önkormányzatok működési támogatásai</t>
  </si>
  <si>
    <t>Személyi juttatások</t>
  </si>
  <si>
    <t>Elvonások és befizetések bevételei</t>
  </si>
  <si>
    <t>Munkáltatót terh.jár. és szoc.hozzáj. adó</t>
  </si>
  <si>
    <t xml:space="preserve">Egyéb műk.c.tám.bev. áh.n belülről </t>
  </si>
  <si>
    <t>Dologi kiadás</t>
  </si>
  <si>
    <t xml:space="preserve">Közhatalmi bevételek </t>
  </si>
  <si>
    <t>Ellátottak pénzbeli juttatásai</t>
  </si>
  <si>
    <t>Működési bevételek</t>
  </si>
  <si>
    <t>Műk.c.visszat.tám.,kölcs.visszat.áh.n kívülről</t>
  </si>
  <si>
    <t>Egyéb műk.c.támog.áh.n belülre</t>
  </si>
  <si>
    <t>Egyéb működési célú átvett pénzeszk.</t>
  </si>
  <si>
    <t>Műk.c.visszat.támog., kölcs.nyújt.áh.n kívülre</t>
  </si>
  <si>
    <t>Egyéb műk.c.támog.áh.n kívülre</t>
  </si>
  <si>
    <t>Felhalmozási célú önkorm.i támogatások</t>
  </si>
  <si>
    <t>Beruházások</t>
  </si>
  <si>
    <t xml:space="preserve">Egyéb felhalm.c.tám.bev. áh.n belülről </t>
  </si>
  <si>
    <t>Felújítások</t>
  </si>
  <si>
    <t>Immat. jav.,ingatlanok., egyéb tárgyi e.érték.</t>
  </si>
  <si>
    <t>Egyéb felhalm.c.támog.áh.n belülre</t>
  </si>
  <si>
    <t>Felhalm.c.visszat.tám.,kölcs.visszat.áh.n kívülről</t>
  </si>
  <si>
    <t>Felhalm.c.visszat.támog.kölcs.,nyújt.áh.n kívülre</t>
  </si>
  <si>
    <t>Egyéb felhalmozási célú átvett pénzeszk.</t>
  </si>
  <si>
    <t>Egyéb felhalm.c.támog.áh.n kívülre</t>
  </si>
  <si>
    <t>Maradvány igénybevétele felj.célra</t>
  </si>
  <si>
    <t>Hosszú lej.hitelek, kölcsönök törlesztése</t>
  </si>
  <si>
    <t>Maradvány igénybevétele műk.célra</t>
  </si>
  <si>
    <t>Belföldi értékpapírok kiadásai</t>
  </si>
  <si>
    <t>Belföldi értékpapírok bevételei</t>
  </si>
  <si>
    <t>Elvonások, befizetések</t>
  </si>
  <si>
    <t>Felsőörs község Önkormányzata</t>
  </si>
  <si>
    <t>Államháztartáson belüli megelőlegezés</t>
  </si>
  <si>
    <t>Egyéb finanszírozási bevételek</t>
  </si>
  <si>
    <t>Záró pénzeszköz</t>
  </si>
  <si>
    <t>Bevétel megnevezése</t>
  </si>
  <si>
    <t>Előirányzat</t>
  </si>
  <si>
    <t>Január</t>
  </si>
  <si>
    <t>Február</t>
  </si>
  <si>
    <t>Március</t>
  </si>
  <si>
    <t>Április</t>
  </si>
  <si>
    <t xml:space="preserve">Május </t>
  </si>
  <si>
    <t>Június</t>
  </si>
  <si>
    <t>Július</t>
  </si>
  <si>
    <t>Augusztus</t>
  </si>
  <si>
    <t>Szeptember</t>
  </si>
  <si>
    <t>Október</t>
  </si>
  <si>
    <t>November</t>
  </si>
  <si>
    <t>Induló pénzkészlet</t>
  </si>
  <si>
    <t>Maradvány igénybevétel finanszírozási célra</t>
  </si>
  <si>
    <t xml:space="preserve">Önkormányzat összesen: </t>
  </si>
  <si>
    <t xml:space="preserve">Kiadás megnevezése </t>
  </si>
  <si>
    <t>Műk.célú tartalék</t>
  </si>
  <si>
    <t>Felh.célú tartalék</t>
  </si>
  <si>
    <t>2018. évi előirányzat felhasználási ütemterve (Ft-ban)</t>
  </si>
  <si>
    <t>16. melléklet a 4/2018.(II.28.)önkormányzati rendelethez</t>
  </si>
  <si>
    <t xml:space="preserve">December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</si>
</sst>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F_t_-;\-* #,##0.00\ _F_t_-;_-* &quot;-&quot;??\ _F_t_-;_-@_-"/>
    <numFmt numFmtId="164" formatCode="#\ ##0"/>
    <numFmt numFmtId="172" formatCode="#\ ##0\ ##0"/>
    <numFmt numFmtId="173" formatCode="#.00\ ##0"/>
  </numFmts>
  <fonts count="17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Times New Roman CE"/>
      <charset val="238"/>
    </font>
    <font>
      <sz val="10"/>
      <name val="Times New Roman CE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8"/>
      <name val="Times New Roman CE"/>
      <charset val="238"/>
    </font>
    <font>
      <b/>
      <sz val="8"/>
      <name val="Arial Cyr"/>
      <family val="2"/>
      <charset val="204"/>
    </font>
    <font>
      <b/>
      <sz val="10"/>
      <name val="Times New Roman"/>
      <family val="1"/>
      <charset val="238"/>
    </font>
    <font>
      <b/>
      <sz val="10"/>
      <name val="Times New Roman CE"/>
      <family val="1"/>
      <charset val="238"/>
    </font>
    <font>
      <sz val="10"/>
      <name val="Times New Roman CE"/>
      <family val="1"/>
      <charset val="238"/>
    </font>
    <font>
      <sz val="9"/>
      <name val="Times New Roman CE"/>
      <family val="1"/>
      <charset val="238"/>
    </font>
    <font>
      <b/>
      <sz val="9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" fillId="0" borderId="0"/>
    <xf numFmtId="0" fontId="6" fillId="0" borderId="0"/>
  </cellStyleXfs>
  <cellXfs count="78">
    <xf numFmtId="0" fontId="0" fillId="0" borderId="0" xfId="0"/>
    <xf numFmtId="0" fontId="2" fillId="0" borderId="8" xfId="0" applyFont="1" applyFill="1" applyBorder="1"/>
    <xf numFmtId="3" fontId="1" fillId="0" borderId="12" xfId="0" applyNumberFormat="1" applyFont="1" applyFill="1" applyBorder="1"/>
    <xf numFmtId="0" fontId="2" fillId="0" borderId="7" xfId="0" applyFont="1" applyFill="1" applyBorder="1"/>
    <xf numFmtId="0" fontId="2" fillId="0" borderId="11" xfId="0" applyFont="1" applyFill="1" applyBorder="1"/>
    <xf numFmtId="3" fontId="0" fillId="0" borderId="0" xfId="0" applyNumberFormat="1"/>
    <xf numFmtId="0" fontId="3" fillId="0" borderId="0" xfId="0" applyFont="1" applyAlignment="1">
      <alignment horizontal="center"/>
    </xf>
    <xf numFmtId="0" fontId="0" fillId="0" borderId="0" xfId="0" applyBorder="1"/>
    <xf numFmtId="3" fontId="3" fillId="0" borderId="0" xfId="0" applyNumberFormat="1" applyFont="1" applyBorder="1"/>
    <xf numFmtId="3" fontId="0" fillId="0" borderId="0" xfId="0" applyNumberFormat="1" applyBorder="1"/>
    <xf numFmtId="0" fontId="8" fillId="0" borderId="0" xfId="0" applyFont="1" applyBorder="1" applyAlignment="1"/>
    <xf numFmtId="0" fontId="8" fillId="0" borderId="0" xfId="0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10" fillId="0" borderId="4" xfId="0" applyFont="1" applyBorder="1" applyAlignment="1"/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0" fillId="0" borderId="15" xfId="0" applyFont="1" applyBorder="1" applyAlignment="1"/>
    <xf numFmtId="3" fontId="11" fillId="0" borderId="2" xfId="0" applyNumberFormat="1" applyFont="1" applyFill="1" applyBorder="1" applyAlignment="1">
      <alignment horizontal="center"/>
    </xf>
    <xf numFmtId="3" fontId="12" fillId="0" borderId="14" xfId="0" applyNumberFormat="1" applyFont="1" applyFill="1" applyBorder="1" applyAlignment="1">
      <alignment horizontal="center"/>
    </xf>
    <xf numFmtId="3" fontId="12" fillId="0" borderId="2" xfId="0" applyNumberFormat="1" applyFont="1" applyBorder="1" applyAlignment="1">
      <alignment horizontal="center"/>
    </xf>
    <xf numFmtId="0" fontId="2" fillId="0" borderId="6" xfId="0" applyFont="1" applyBorder="1"/>
    <xf numFmtId="3" fontId="13" fillId="0" borderId="17" xfId="0" applyNumberFormat="1" applyFont="1" applyFill="1" applyBorder="1"/>
    <xf numFmtId="3" fontId="5" fillId="0" borderId="27" xfId="0" applyNumberFormat="1" applyFont="1" applyFill="1" applyBorder="1"/>
    <xf numFmtId="3" fontId="5" fillId="0" borderId="30" xfId="0" applyNumberFormat="1" applyFont="1" applyFill="1" applyBorder="1"/>
    <xf numFmtId="3" fontId="5" fillId="0" borderId="24" xfId="0" applyNumberFormat="1" applyFont="1" applyFill="1" applyBorder="1"/>
    <xf numFmtId="164" fontId="4" fillId="0" borderId="0" xfId="0" applyNumberFormat="1" applyFont="1" applyFill="1" applyBorder="1"/>
    <xf numFmtId="0" fontId="2" fillId="0" borderId="8" xfId="0" applyFont="1" applyBorder="1"/>
    <xf numFmtId="3" fontId="13" fillId="0" borderId="11" xfId="0" applyNumberFormat="1" applyFont="1" applyFill="1" applyBorder="1"/>
    <xf numFmtId="3" fontId="5" fillId="0" borderId="20" xfId="0" applyNumberFormat="1" applyFont="1" applyFill="1" applyBorder="1"/>
    <xf numFmtId="3" fontId="5" fillId="0" borderId="21" xfId="0" applyNumberFormat="1" applyFont="1" applyFill="1" applyBorder="1"/>
    <xf numFmtId="3" fontId="5" fillId="0" borderId="22" xfId="0" applyNumberFormat="1" applyFont="1" applyFill="1" applyBorder="1"/>
    <xf numFmtId="0" fontId="2" fillId="0" borderId="9" xfId="0" applyFont="1" applyBorder="1"/>
    <xf numFmtId="3" fontId="14" fillId="0" borderId="11" xfId="0" applyNumberFormat="1" applyFont="1" applyFill="1" applyBorder="1"/>
    <xf numFmtId="3" fontId="14" fillId="0" borderId="21" xfId="0" applyNumberFormat="1" applyFont="1" applyFill="1" applyBorder="1"/>
    <xf numFmtId="3" fontId="14" fillId="0" borderId="10" xfId="0" applyNumberFormat="1" applyFont="1" applyFill="1" applyBorder="1"/>
    <xf numFmtId="3" fontId="14" fillId="0" borderId="0" xfId="0" applyNumberFormat="1" applyFont="1" applyFill="1" applyBorder="1"/>
    <xf numFmtId="3" fontId="14" fillId="0" borderId="20" xfId="0" applyNumberFormat="1" applyFont="1" applyFill="1" applyBorder="1"/>
    <xf numFmtId="3" fontId="0" fillId="0" borderId="21" xfId="0" applyNumberFormat="1" applyBorder="1"/>
    <xf numFmtId="3" fontId="14" fillId="0" borderId="22" xfId="0" applyNumberFormat="1" applyFont="1" applyFill="1" applyBorder="1"/>
    <xf numFmtId="3" fontId="0" fillId="0" borderId="0" xfId="0" applyNumberFormat="1" applyFill="1" applyBorder="1"/>
    <xf numFmtId="3" fontId="5" fillId="0" borderId="11" xfId="0" applyNumberFormat="1" applyFont="1" applyFill="1" applyBorder="1"/>
    <xf numFmtId="0" fontId="2" fillId="0" borderId="20" xfId="0" applyFont="1" applyBorder="1" applyAlignment="1">
      <alignment horizontal="left"/>
    </xf>
    <xf numFmtId="3" fontId="14" fillId="0" borderId="18" xfId="0" applyNumberFormat="1" applyFont="1" applyFill="1" applyBorder="1"/>
    <xf numFmtId="3" fontId="14" fillId="0" borderId="23" xfId="0" applyNumberFormat="1" applyFont="1" applyFill="1" applyBorder="1"/>
    <xf numFmtId="3" fontId="14" fillId="0" borderId="26" xfId="0" applyNumberFormat="1" applyFont="1" applyFill="1" applyBorder="1"/>
    <xf numFmtId="0" fontId="2" fillId="0" borderId="11" xfId="0" applyFont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3" fontId="14" fillId="0" borderId="28" xfId="0" applyNumberFormat="1" applyFont="1" applyFill="1" applyBorder="1"/>
    <xf numFmtId="3" fontId="14" fillId="0" borderId="29" xfId="0" applyNumberFormat="1" applyFont="1" applyFill="1" applyBorder="1"/>
    <xf numFmtId="3" fontId="5" fillId="0" borderId="29" xfId="0" applyNumberFormat="1" applyFont="1" applyFill="1" applyBorder="1"/>
    <xf numFmtId="0" fontId="11" fillId="0" borderId="15" xfId="0" applyFont="1" applyBorder="1"/>
    <xf numFmtId="3" fontId="13" fillId="0" borderId="3" xfId="0" applyNumberFormat="1" applyFont="1" applyBorder="1"/>
    <xf numFmtId="3" fontId="13" fillId="0" borderId="16" xfId="0" applyNumberFormat="1" applyFont="1" applyBorder="1"/>
    <xf numFmtId="0" fontId="15" fillId="2" borderId="0" xfId="0" applyFont="1" applyFill="1"/>
    <xf numFmtId="0" fontId="0" fillId="2" borderId="0" xfId="0" applyFill="1"/>
    <xf numFmtId="0" fontId="11" fillId="0" borderId="2" xfId="0" applyFont="1" applyBorder="1" applyAlignment="1">
      <alignment horizontal="center"/>
    </xf>
    <xf numFmtId="3" fontId="4" fillId="0" borderId="6" xfId="0" applyNumberFormat="1" applyFont="1" applyFill="1" applyBorder="1"/>
    <xf numFmtId="3" fontId="14" fillId="0" borderId="19" xfId="0" applyNumberFormat="1" applyFont="1" applyFill="1" applyBorder="1"/>
    <xf numFmtId="173" fontId="4" fillId="0" borderId="0" xfId="0" applyNumberFormat="1" applyFont="1" applyFill="1" applyBorder="1"/>
    <xf numFmtId="3" fontId="4" fillId="0" borderId="9" xfId="0" applyNumberFormat="1" applyFont="1" applyFill="1" applyBorder="1"/>
    <xf numFmtId="3" fontId="0" fillId="0" borderId="12" xfId="0" applyNumberFormat="1" applyBorder="1"/>
    <xf numFmtId="3" fontId="1" fillId="0" borderId="12" xfId="0" applyNumberFormat="1" applyFont="1" applyBorder="1"/>
    <xf numFmtId="3" fontId="14" fillId="0" borderId="9" xfId="0" applyNumberFormat="1" applyFont="1" applyFill="1" applyBorder="1"/>
    <xf numFmtId="0" fontId="16" fillId="0" borderId="15" xfId="0" applyFont="1" applyBorder="1"/>
    <xf numFmtId="172" fontId="4" fillId="0" borderId="15" xfId="0" applyNumberFormat="1" applyFont="1" applyBorder="1"/>
    <xf numFmtId="172" fontId="4" fillId="0" borderId="4" xfId="0" applyNumberFormat="1" applyFont="1" applyBorder="1"/>
    <xf numFmtId="172" fontId="13" fillId="0" borderId="3" xfId="0" applyNumberFormat="1" applyFont="1" applyBorder="1"/>
    <xf numFmtId="0" fontId="15" fillId="0" borderId="0" xfId="0" applyFont="1"/>
    <xf numFmtId="0" fontId="10" fillId="0" borderId="4" xfId="0" applyFont="1" applyBorder="1" applyAlignment="1">
      <alignment horizontal="center"/>
    </xf>
    <xf numFmtId="3" fontId="5" fillId="0" borderId="10" xfId="0" applyNumberFormat="1" applyFont="1" applyFill="1" applyBorder="1"/>
    <xf numFmtId="3" fontId="5" fillId="0" borderId="25" xfId="0" applyNumberFormat="1" applyFont="1" applyFill="1" applyBorder="1"/>
    <xf numFmtId="3" fontId="13" fillId="0" borderId="4" xfId="0" applyNumberFormat="1" applyFont="1" applyBorder="1"/>
    <xf numFmtId="0" fontId="2" fillId="0" borderId="7" xfId="0" applyFont="1" applyBorder="1" applyAlignment="1">
      <alignment horizontal="left"/>
    </xf>
    <xf numFmtId="3" fontId="14" fillId="0" borderId="8" xfId="0" applyNumberFormat="1" applyFont="1" applyFill="1" applyBorder="1"/>
    <xf numFmtId="0" fontId="2" fillId="0" borderId="11" xfId="0" applyFont="1" applyBorder="1"/>
    <xf numFmtId="0" fontId="15" fillId="0" borderId="11" xfId="0" applyFont="1" applyFill="1" applyBorder="1"/>
    <xf numFmtId="3" fontId="4" fillId="0" borderId="13" xfId="0" applyNumberFormat="1" applyFont="1" applyFill="1" applyBorder="1"/>
    <xf numFmtId="0" fontId="16" fillId="0" borderId="4" xfId="0" applyFont="1" applyBorder="1"/>
  </cellXfs>
  <cellStyles count="11">
    <cellStyle name="Ezres 2" xfId="8"/>
    <cellStyle name="Ezres 3" xfId="7"/>
    <cellStyle name="Normál" xfId="0" builtinId="0"/>
    <cellStyle name="Normál 2 2" xfId="1"/>
    <cellStyle name="Normál 3" xfId="3"/>
    <cellStyle name="Normál 3 2" xfId="4"/>
    <cellStyle name="Normál 4" xfId="9"/>
    <cellStyle name="Normál 5" xfId="2"/>
    <cellStyle name="Normál 6" xfId="5"/>
    <cellStyle name="Normál 7" xfId="10"/>
    <cellStyle name="Százalék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_2018_k&#246;lts&#233;gvet&#233;si_rendelet_mell&#233;kl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mell"/>
      <sheetName val="2.mell"/>
      <sheetName val="3.mell"/>
      <sheetName val="4.mell"/>
      <sheetName val="5.mell"/>
      <sheetName val="6.mell"/>
      <sheetName val="7.mell"/>
      <sheetName val="7.1.mell"/>
      <sheetName val="7.2.mell"/>
      <sheetName val="7.3.mell"/>
      <sheetName val="7.4.mell"/>
      <sheetName val="7.5.mell"/>
      <sheetName val="7.6.mell"/>
      <sheetName val="8.mell"/>
      <sheetName val="9.mell"/>
      <sheetName val="10.mell"/>
      <sheetName val="11.mell"/>
      <sheetName val="11.1.mell"/>
      <sheetName val="11.2.mell"/>
      <sheetName val="12.mell"/>
      <sheetName val="13.mell"/>
      <sheetName val="14.mell"/>
      <sheetName val="15.mell"/>
      <sheetName val="16.mell"/>
      <sheetName val="17.mell"/>
      <sheetName val="Munka2"/>
    </sheetNames>
    <sheetDataSet>
      <sheetData sheetId="0">
        <row r="30">
          <cell r="D30">
            <v>207201357</v>
          </cell>
        </row>
        <row r="31">
          <cell r="D31">
            <v>5448976</v>
          </cell>
        </row>
        <row r="32">
          <cell r="D32">
            <v>3817813</v>
          </cell>
        </row>
      </sheetData>
      <sheetData sheetId="1"/>
      <sheetData sheetId="2"/>
      <sheetData sheetId="3"/>
      <sheetData sheetId="4"/>
      <sheetData sheetId="5">
        <row r="76">
          <cell r="F76">
            <v>334084759</v>
          </cell>
        </row>
        <row r="77">
          <cell r="F77">
            <v>4792717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tabSelected="1" topLeftCell="A10" workbookViewId="0">
      <selection activeCell="D41" sqref="D41"/>
    </sheetView>
  </sheetViews>
  <sheetFormatPr defaultRowHeight="15" x14ac:dyDescent="0.25"/>
  <cols>
    <col min="1" max="1" width="35" bestFit="1" customWidth="1"/>
    <col min="2" max="14" width="12" customWidth="1"/>
    <col min="16" max="16" width="11.85546875" bestFit="1" customWidth="1"/>
    <col min="17" max="17" width="12" bestFit="1" customWidth="1"/>
    <col min="18" max="18" width="9.7109375" bestFit="1" customWidth="1"/>
  </cols>
  <sheetData>
    <row r="1" spans="1:19" x14ac:dyDescent="0.25">
      <c r="A1" s="6" t="s">
        <v>30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10"/>
      <c r="P1" s="10"/>
    </row>
    <row r="2" spans="1:19" x14ac:dyDescent="0.25">
      <c r="A2" s="6" t="s">
        <v>53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  <c r="P2" s="7"/>
    </row>
    <row r="3" spans="1:19" x14ac:dyDescent="0.25">
      <c r="K3" s="11"/>
      <c r="L3" s="11"/>
      <c r="M3" s="11"/>
      <c r="N3" s="11"/>
      <c r="O3" s="7"/>
      <c r="P3" s="7"/>
    </row>
    <row r="4" spans="1:19" ht="15.75" thickBot="1" x14ac:dyDescent="0.3">
      <c r="A4" s="12" t="s">
        <v>54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9" ht="15.75" thickBot="1" x14ac:dyDescent="0.3">
      <c r="A5" s="13" t="s">
        <v>34</v>
      </c>
      <c r="B5" s="14" t="s">
        <v>35</v>
      </c>
      <c r="C5" s="15" t="s">
        <v>36</v>
      </c>
      <c r="D5" s="14" t="s">
        <v>37</v>
      </c>
      <c r="E5" s="14" t="s">
        <v>38</v>
      </c>
      <c r="F5" s="14" t="s">
        <v>39</v>
      </c>
      <c r="G5" s="14" t="s">
        <v>40</v>
      </c>
      <c r="H5" s="14" t="s">
        <v>41</v>
      </c>
      <c r="I5" s="14" t="s">
        <v>42</v>
      </c>
      <c r="J5" s="14" t="s">
        <v>43</v>
      </c>
      <c r="K5" s="14" t="s">
        <v>44</v>
      </c>
      <c r="L5" s="14" t="s">
        <v>45</v>
      </c>
      <c r="M5" s="68" t="s">
        <v>46</v>
      </c>
      <c r="N5" s="68" t="s">
        <v>55</v>
      </c>
    </row>
    <row r="6" spans="1:19" ht="15.75" thickBot="1" x14ac:dyDescent="0.3">
      <c r="A6" s="16" t="s">
        <v>47</v>
      </c>
      <c r="B6" s="17"/>
      <c r="C6" s="18">
        <v>259599915</v>
      </c>
      <c r="D6" s="19">
        <f>C46</f>
        <v>92118410</v>
      </c>
      <c r="E6" s="19">
        <f t="shared" ref="E6:M6" si="0">D46</f>
        <v>86621710</v>
      </c>
      <c r="F6" s="19">
        <f t="shared" si="0"/>
        <v>97409607</v>
      </c>
      <c r="G6" s="19">
        <f t="shared" si="0"/>
        <v>181790257</v>
      </c>
      <c r="H6" s="19">
        <f t="shared" si="0"/>
        <v>202001461</v>
      </c>
      <c r="I6" s="19">
        <f t="shared" si="0"/>
        <v>390129957</v>
      </c>
      <c r="J6" s="19">
        <f t="shared" si="0"/>
        <v>369761600</v>
      </c>
      <c r="K6" s="19">
        <f t="shared" si="0"/>
        <v>330315237</v>
      </c>
      <c r="L6" s="19">
        <f t="shared" si="0"/>
        <v>454581897</v>
      </c>
      <c r="M6" s="19">
        <f t="shared" si="0"/>
        <v>397445594</v>
      </c>
      <c r="N6" s="19">
        <f>M46</f>
        <v>334325485</v>
      </c>
    </row>
    <row r="7" spans="1:19" x14ac:dyDescent="0.25">
      <c r="A7" s="20" t="s">
        <v>0</v>
      </c>
      <c r="B7" s="21">
        <f>SUM(C7:N7)</f>
        <v>111284608</v>
      </c>
      <c r="C7" s="22">
        <v>9278608</v>
      </c>
      <c r="D7" s="23">
        <v>9276000</v>
      </c>
      <c r="E7" s="23">
        <v>9273000</v>
      </c>
      <c r="F7" s="23">
        <v>9273000</v>
      </c>
      <c r="G7" s="23">
        <v>9273000</v>
      </c>
      <c r="H7" s="23">
        <v>9273000</v>
      </c>
      <c r="I7" s="23">
        <v>9273000</v>
      </c>
      <c r="J7" s="23">
        <v>9273000</v>
      </c>
      <c r="K7" s="23">
        <v>9273000</v>
      </c>
      <c r="L7" s="23">
        <v>9273000</v>
      </c>
      <c r="M7" s="23">
        <v>9273000</v>
      </c>
      <c r="N7" s="24">
        <v>9273000</v>
      </c>
      <c r="P7" s="9"/>
      <c r="Q7" s="25"/>
      <c r="R7" s="9"/>
    </row>
    <row r="8" spans="1:19" x14ac:dyDescent="0.25">
      <c r="A8" s="26" t="s">
        <v>2</v>
      </c>
      <c r="B8" s="27">
        <f t="shared" ref="B8:B23" si="1">SUM(C8:N8)</f>
        <v>0</v>
      </c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30"/>
      <c r="P8" s="9"/>
      <c r="Q8" s="25"/>
      <c r="R8" s="9"/>
    </row>
    <row r="9" spans="1:19" x14ac:dyDescent="0.25">
      <c r="A9" s="31" t="s">
        <v>4</v>
      </c>
      <c r="B9" s="27">
        <f t="shared" si="1"/>
        <v>21857631</v>
      </c>
      <c r="C9" s="32">
        <v>330650</v>
      </c>
      <c r="D9" s="33">
        <v>330650</v>
      </c>
      <c r="E9" s="33">
        <v>330650</v>
      </c>
      <c r="F9" s="33">
        <v>330650</v>
      </c>
      <c r="G9" s="33">
        <v>330650</v>
      </c>
      <c r="H9" s="33">
        <v>330650</v>
      </c>
      <c r="I9" s="33">
        <v>330650</v>
      </c>
      <c r="J9" s="33">
        <v>330650</v>
      </c>
      <c r="K9" s="33">
        <v>330650</v>
      </c>
      <c r="L9" s="33">
        <f>330650+2899589</f>
        <v>3230239</v>
      </c>
      <c r="M9" s="33">
        <f>330650+25237</f>
        <v>355887</v>
      </c>
      <c r="N9" s="34">
        <f>50053059+14965000+330655-50053059</f>
        <v>15295655</v>
      </c>
      <c r="O9" s="35"/>
      <c r="P9" s="9"/>
      <c r="Q9" s="25"/>
      <c r="R9" s="9"/>
    </row>
    <row r="10" spans="1:19" x14ac:dyDescent="0.25">
      <c r="A10" s="1" t="s">
        <v>6</v>
      </c>
      <c r="B10" s="27">
        <f t="shared" si="1"/>
        <v>54850000</v>
      </c>
      <c r="C10" s="32">
        <v>810000</v>
      </c>
      <c r="D10" s="33">
        <v>720000</v>
      </c>
      <c r="E10" s="33">
        <v>24700000</v>
      </c>
      <c r="F10" s="33">
        <v>613000</v>
      </c>
      <c r="G10" s="33">
        <v>340000</v>
      </c>
      <c r="H10" s="33">
        <v>670000</v>
      </c>
      <c r="I10" s="33">
        <v>710000</v>
      </c>
      <c r="J10" s="33">
        <v>690000</v>
      </c>
      <c r="K10" s="33">
        <v>23237000</v>
      </c>
      <c r="L10" s="33">
        <v>540000</v>
      </c>
      <c r="M10" s="33">
        <v>670000</v>
      </c>
      <c r="N10" s="34">
        <v>1150000</v>
      </c>
      <c r="O10" s="35"/>
      <c r="P10" s="9"/>
      <c r="Q10" s="25"/>
      <c r="R10" s="9"/>
    </row>
    <row r="11" spans="1:19" x14ac:dyDescent="0.25">
      <c r="A11" s="1" t="s">
        <v>8</v>
      </c>
      <c r="B11" s="27">
        <f t="shared" si="1"/>
        <v>22057476</v>
      </c>
      <c r="C11" s="36">
        <v>1546000</v>
      </c>
      <c r="D11" s="33">
        <v>1546000</v>
      </c>
      <c r="E11" s="33">
        <v>1898928</v>
      </c>
      <c r="F11" s="33">
        <v>1046000</v>
      </c>
      <c r="G11" s="33">
        <v>1546000</v>
      </c>
      <c r="H11" s="33">
        <v>1546000</v>
      </c>
      <c r="I11" s="33">
        <v>1546000</v>
      </c>
      <c r="J11" s="33">
        <v>1546000</v>
      </c>
      <c r="K11" s="33">
        <f>1546000+3500000</f>
        <v>5046000</v>
      </c>
      <c r="L11" s="33">
        <v>1546000</v>
      </c>
      <c r="M11" s="33">
        <v>1693580</v>
      </c>
      <c r="N11" s="62">
        <v>1550968</v>
      </c>
      <c r="O11" s="35"/>
      <c r="P11" s="9"/>
      <c r="Q11" s="25"/>
      <c r="R11" s="9"/>
    </row>
    <row r="12" spans="1:19" x14ac:dyDescent="0.25">
      <c r="A12" s="1" t="s">
        <v>9</v>
      </c>
      <c r="B12" s="27">
        <f t="shared" si="1"/>
        <v>0</v>
      </c>
      <c r="C12" s="36"/>
      <c r="D12" s="33"/>
      <c r="E12" s="33"/>
      <c r="F12" s="37"/>
      <c r="G12" s="33"/>
      <c r="H12" s="33"/>
      <c r="I12" s="33"/>
      <c r="J12" s="33"/>
      <c r="K12" s="33"/>
      <c r="L12" s="33"/>
      <c r="M12" s="33"/>
      <c r="N12" s="38"/>
      <c r="P12" s="9"/>
      <c r="Q12" s="25"/>
      <c r="R12" s="9"/>
    </row>
    <row r="13" spans="1:19" x14ac:dyDescent="0.25">
      <c r="A13" s="1" t="s">
        <v>11</v>
      </c>
      <c r="B13" s="27">
        <f t="shared" si="1"/>
        <v>0</v>
      </c>
      <c r="C13" s="36"/>
      <c r="D13" s="33"/>
      <c r="E13" s="33"/>
      <c r="F13" s="37"/>
      <c r="G13" s="33"/>
      <c r="H13" s="33"/>
      <c r="I13" s="33"/>
      <c r="J13" s="33"/>
      <c r="K13" s="33"/>
      <c r="L13" s="33"/>
      <c r="M13" s="33"/>
      <c r="N13" s="34"/>
      <c r="P13" s="9"/>
      <c r="Q13" s="25"/>
      <c r="R13" s="9"/>
    </row>
    <row r="14" spans="1:19" x14ac:dyDescent="0.25">
      <c r="A14" s="26" t="s">
        <v>14</v>
      </c>
      <c r="B14" s="27">
        <f t="shared" si="1"/>
        <v>110000000</v>
      </c>
      <c r="C14" s="36"/>
      <c r="D14" s="33"/>
      <c r="E14" s="33"/>
      <c r="F14" s="37">
        <v>95000000</v>
      </c>
      <c r="G14" s="33">
        <v>15000000</v>
      </c>
      <c r="H14" s="33"/>
      <c r="I14" s="33"/>
      <c r="J14" s="33"/>
      <c r="K14" s="33"/>
      <c r="L14" s="33"/>
      <c r="M14" s="33"/>
      <c r="N14" s="38"/>
      <c r="O14" s="5"/>
      <c r="P14" s="9"/>
      <c r="Q14" s="25"/>
      <c r="R14" s="9"/>
      <c r="S14" s="39"/>
    </row>
    <row r="15" spans="1:19" x14ac:dyDescent="0.25">
      <c r="A15" s="31" t="s">
        <v>16</v>
      </c>
      <c r="B15" s="27">
        <f t="shared" si="1"/>
        <v>383930624</v>
      </c>
      <c r="C15" s="36"/>
      <c r="D15" s="33"/>
      <c r="E15" s="33"/>
      <c r="F15" s="37"/>
      <c r="G15" s="33">
        <f>20576574</f>
        <v>20576574</v>
      </c>
      <c r="H15" s="33"/>
      <c r="I15" s="33"/>
      <c r="J15" s="33">
        <v>1900000</v>
      </c>
      <c r="K15" s="33"/>
      <c r="L15" s="33"/>
      <c r="M15" s="33">
        <v>20576574</v>
      </c>
      <c r="N15" s="34">
        <f>'[1]6.mell'!F76+'[1]6.mell'!F77+2000000</f>
        <v>340877476</v>
      </c>
      <c r="O15" s="5"/>
      <c r="P15" s="9"/>
      <c r="Q15" s="25"/>
      <c r="R15" s="9"/>
    </row>
    <row r="16" spans="1:19" x14ac:dyDescent="0.25">
      <c r="A16" s="26" t="s">
        <v>18</v>
      </c>
      <c r="B16" s="27">
        <f t="shared" si="1"/>
        <v>0</v>
      </c>
      <c r="C16" s="40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69"/>
      <c r="O16" s="5"/>
      <c r="P16" s="9"/>
      <c r="Q16" s="25"/>
      <c r="R16" s="9"/>
    </row>
    <row r="17" spans="1:27" x14ac:dyDescent="0.25">
      <c r="A17" s="1" t="s">
        <v>20</v>
      </c>
      <c r="B17" s="27">
        <f t="shared" si="1"/>
        <v>0</v>
      </c>
      <c r="C17" s="36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4"/>
      <c r="O17" s="5"/>
      <c r="P17" s="9"/>
      <c r="Q17" s="25"/>
      <c r="R17" s="9"/>
    </row>
    <row r="18" spans="1:27" x14ac:dyDescent="0.25">
      <c r="A18" s="1" t="s">
        <v>22</v>
      </c>
      <c r="B18" s="27">
        <f t="shared" si="1"/>
        <v>6141000</v>
      </c>
      <c r="C18" s="36"/>
      <c r="D18" s="33"/>
      <c r="E18" s="33"/>
      <c r="F18" s="33"/>
      <c r="G18" s="33"/>
      <c r="H18" s="33"/>
      <c r="I18" s="33"/>
      <c r="J18" s="33">
        <v>2458000</v>
      </c>
      <c r="K18" s="33">
        <v>3683000</v>
      </c>
      <c r="L18" s="33"/>
      <c r="M18" s="33"/>
      <c r="N18" s="34"/>
      <c r="O18" s="5"/>
      <c r="P18" s="9"/>
      <c r="Q18" s="25"/>
      <c r="R18" s="9"/>
    </row>
    <row r="19" spans="1:27" x14ac:dyDescent="0.25">
      <c r="A19" s="3" t="s">
        <v>24</v>
      </c>
      <c r="B19" s="27">
        <f t="shared" si="1"/>
        <v>207201357</v>
      </c>
      <c r="C19" s="36"/>
      <c r="D19" s="33"/>
      <c r="E19" s="33"/>
      <c r="F19" s="33"/>
      <c r="G19" s="33"/>
      <c r="H19" s="33">
        <f>'[1]1.mell'!D30</f>
        <v>207201357</v>
      </c>
      <c r="I19" s="33"/>
      <c r="J19" s="33"/>
      <c r="K19" s="33"/>
      <c r="L19" s="33"/>
      <c r="M19" s="33"/>
      <c r="N19" s="34"/>
      <c r="O19" s="5"/>
      <c r="P19" s="9"/>
      <c r="Q19" s="25"/>
      <c r="R19" s="9"/>
    </row>
    <row r="20" spans="1:27" x14ac:dyDescent="0.25">
      <c r="A20" s="4" t="s">
        <v>26</v>
      </c>
      <c r="B20" s="27">
        <f t="shared" si="1"/>
        <v>5448976</v>
      </c>
      <c r="C20" s="36"/>
      <c r="D20" s="33"/>
      <c r="E20" s="33"/>
      <c r="F20" s="33"/>
      <c r="G20" s="33"/>
      <c r="H20" s="33">
        <f>'[1]1.mell'!D31</f>
        <v>5448976</v>
      </c>
      <c r="I20" s="33"/>
      <c r="J20" s="33"/>
      <c r="K20" s="33"/>
      <c r="L20" s="33"/>
      <c r="M20" s="33"/>
      <c r="N20" s="34"/>
      <c r="O20" s="5"/>
      <c r="P20" s="9"/>
      <c r="Q20" s="25"/>
      <c r="R20" s="9"/>
    </row>
    <row r="21" spans="1:27" x14ac:dyDescent="0.25">
      <c r="A21" s="41" t="s">
        <v>48</v>
      </c>
      <c r="B21" s="27">
        <f t="shared" si="1"/>
        <v>3817813</v>
      </c>
      <c r="C21" s="42"/>
      <c r="D21" s="43"/>
      <c r="E21" s="43"/>
      <c r="F21" s="43"/>
      <c r="G21" s="33"/>
      <c r="H21" s="33">
        <f>'[1]1.mell'!D32</f>
        <v>3817813</v>
      </c>
      <c r="I21" s="43"/>
      <c r="J21" s="43"/>
      <c r="K21" s="43"/>
      <c r="L21" s="43"/>
      <c r="M21" s="43"/>
      <c r="N21" s="44"/>
      <c r="O21" s="5"/>
      <c r="P21" s="9"/>
      <c r="Q21" s="25"/>
      <c r="R21" s="9"/>
    </row>
    <row r="22" spans="1:27" x14ac:dyDescent="0.25">
      <c r="A22" s="45" t="s">
        <v>28</v>
      </c>
      <c r="B22" s="27">
        <f t="shared" si="1"/>
        <v>161000000</v>
      </c>
      <c r="C22" s="42"/>
      <c r="D22" s="43"/>
      <c r="E22" s="43"/>
      <c r="F22" s="43"/>
      <c r="G22" s="43"/>
      <c r="H22" s="43"/>
      <c r="I22" s="43"/>
      <c r="J22" s="43"/>
      <c r="K22" s="43">
        <v>161000000</v>
      </c>
      <c r="L22" s="43"/>
      <c r="M22" s="43"/>
      <c r="N22" s="44"/>
      <c r="O22" s="5"/>
      <c r="P22" s="9"/>
      <c r="Q22" s="25"/>
      <c r="R22" s="9"/>
    </row>
    <row r="23" spans="1:27" ht="15.75" thickBot="1" x14ac:dyDescent="0.3">
      <c r="A23" s="46" t="s">
        <v>32</v>
      </c>
      <c r="B23" s="27">
        <f t="shared" si="1"/>
        <v>0</v>
      </c>
      <c r="C23" s="47"/>
      <c r="D23" s="48"/>
      <c r="E23" s="48"/>
      <c r="F23" s="48"/>
      <c r="G23" s="48"/>
      <c r="H23" s="49"/>
      <c r="I23" s="49"/>
      <c r="J23" s="49"/>
      <c r="K23" s="49"/>
      <c r="L23" s="49"/>
      <c r="M23" s="49"/>
      <c r="N23" s="70"/>
      <c r="O23" s="5"/>
      <c r="P23" s="9"/>
      <c r="Q23" s="25"/>
      <c r="R23" s="9"/>
    </row>
    <row r="24" spans="1:27" ht="15.75" thickBot="1" x14ac:dyDescent="0.3">
      <c r="A24" s="50" t="s">
        <v>49</v>
      </c>
      <c r="B24" s="71">
        <f>SUM(B7:B23)</f>
        <v>1087589485</v>
      </c>
      <c r="C24" s="51">
        <f>SUM(C7:C23)</f>
        <v>11965258</v>
      </c>
      <c r="D24" s="52">
        <f t="shared" ref="D24:N24" si="2">SUM(D7:D23)</f>
        <v>11872650</v>
      </c>
      <c r="E24" s="52">
        <f t="shared" si="2"/>
        <v>36202578</v>
      </c>
      <c r="F24" s="52">
        <f t="shared" si="2"/>
        <v>106262650</v>
      </c>
      <c r="G24" s="52">
        <f t="shared" si="2"/>
        <v>47066224</v>
      </c>
      <c r="H24" s="52">
        <f t="shared" si="2"/>
        <v>228287796</v>
      </c>
      <c r="I24" s="52">
        <f>SUM(I7:I23)</f>
        <v>11859650</v>
      </c>
      <c r="J24" s="52">
        <f t="shared" si="2"/>
        <v>16197650</v>
      </c>
      <c r="K24" s="52">
        <f t="shared" si="2"/>
        <v>202569650</v>
      </c>
      <c r="L24" s="52">
        <f t="shared" si="2"/>
        <v>14589239</v>
      </c>
      <c r="M24" s="52">
        <f t="shared" si="2"/>
        <v>32569041</v>
      </c>
      <c r="N24" s="52">
        <f t="shared" si="2"/>
        <v>368147099</v>
      </c>
      <c r="O24" s="5"/>
    </row>
    <row r="25" spans="1:27" ht="21.75" customHeight="1" thickBot="1" x14ac:dyDescent="0.3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"/>
    </row>
    <row r="26" spans="1:27" ht="17.25" customHeight="1" thickBot="1" x14ac:dyDescent="0.3">
      <c r="A26" s="13" t="s">
        <v>50</v>
      </c>
      <c r="B26" s="55" t="s">
        <v>35</v>
      </c>
      <c r="C26" s="14" t="s">
        <v>36</v>
      </c>
      <c r="D26" s="14" t="s">
        <v>37</v>
      </c>
      <c r="E26" s="14" t="s">
        <v>38</v>
      </c>
      <c r="F26" s="14" t="s">
        <v>39</v>
      </c>
      <c r="G26" s="14" t="s">
        <v>40</v>
      </c>
      <c r="H26" s="14" t="s">
        <v>41</v>
      </c>
      <c r="I26" s="14" t="s">
        <v>42</v>
      </c>
      <c r="J26" s="14" t="s">
        <v>43</v>
      </c>
      <c r="K26" s="14" t="s">
        <v>44</v>
      </c>
      <c r="L26" s="14" t="s">
        <v>45</v>
      </c>
      <c r="M26" s="14" t="s">
        <v>46</v>
      </c>
      <c r="N26" s="14" t="s">
        <v>55</v>
      </c>
      <c r="O26" s="5"/>
    </row>
    <row r="27" spans="1:27" x14ac:dyDescent="0.25">
      <c r="A27" s="72" t="s">
        <v>1</v>
      </c>
      <c r="B27" s="56">
        <f>SUM(C27:N27)</f>
        <v>72529569</v>
      </c>
      <c r="C27" s="57">
        <v>5602050</v>
      </c>
      <c r="D27" s="57">
        <v>5202000</v>
      </c>
      <c r="E27" s="57">
        <v>5102080</v>
      </c>
      <c r="F27" s="57">
        <v>5902060</v>
      </c>
      <c r="G27" s="57">
        <v>6250020</v>
      </c>
      <c r="H27" s="57">
        <v>6502000</v>
      </c>
      <c r="I27" s="57">
        <v>6502000</v>
      </c>
      <c r="J27" s="57">
        <v>5802150</v>
      </c>
      <c r="K27" s="57">
        <v>5802150</v>
      </c>
      <c r="L27" s="57">
        <v>5801247</v>
      </c>
      <c r="M27" s="57">
        <v>5802150</v>
      </c>
      <c r="N27" s="73">
        <v>8259662</v>
      </c>
      <c r="O27" s="2"/>
      <c r="P27" s="9"/>
      <c r="Q27" s="25"/>
      <c r="R27" s="9"/>
      <c r="S27" s="9"/>
      <c r="T27" s="5"/>
      <c r="U27" s="5"/>
      <c r="V27" s="5"/>
      <c r="W27" s="5"/>
      <c r="X27" s="5"/>
      <c r="Y27" s="5"/>
      <c r="Z27" s="5"/>
      <c r="AA27" s="5"/>
    </row>
    <row r="28" spans="1:27" x14ac:dyDescent="0.25">
      <c r="A28" s="45" t="s">
        <v>3</v>
      </c>
      <c r="B28" s="59">
        <f t="shared" ref="B28:B44" si="3">SUM(C28:N28)</f>
        <v>14252041</v>
      </c>
      <c r="C28" s="36">
        <v>856900</v>
      </c>
      <c r="D28" s="36">
        <v>996350</v>
      </c>
      <c r="E28" s="36">
        <v>996000</v>
      </c>
      <c r="F28" s="36">
        <v>1200940</v>
      </c>
      <c r="G28" s="36">
        <v>1300000</v>
      </c>
      <c r="H28" s="36">
        <v>1250000</v>
      </c>
      <c r="I28" s="36">
        <v>1250000</v>
      </c>
      <c r="J28" s="36">
        <v>1200000</v>
      </c>
      <c r="K28" s="36">
        <v>1200000</v>
      </c>
      <c r="L28" s="36">
        <v>1200000</v>
      </c>
      <c r="M28" s="36">
        <v>1200000</v>
      </c>
      <c r="N28" s="62">
        <v>1601851</v>
      </c>
      <c r="O28" s="2"/>
      <c r="P28" s="9"/>
      <c r="Q28" s="58"/>
      <c r="R28" s="9"/>
      <c r="S28" s="7"/>
    </row>
    <row r="29" spans="1:27" x14ac:dyDescent="0.25">
      <c r="A29" s="45" t="s">
        <v>5</v>
      </c>
      <c r="B29" s="59">
        <f t="shared" si="3"/>
        <v>93038070</v>
      </c>
      <c r="C29" s="36">
        <v>8000000</v>
      </c>
      <c r="D29" s="36">
        <v>7500000</v>
      </c>
      <c r="E29" s="36">
        <v>6500000</v>
      </c>
      <c r="F29" s="36">
        <v>6500000</v>
      </c>
      <c r="G29" s="36">
        <v>6500000</v>
      </c>
      <c r="H29" s="36">
        <v>6500000</v>
      </c>
      <c r="I29" s="36">
        <v>9643000</v>
      </c>
      <c r="J29" s="36">
        <v>7922863</v>
      </c>
      <c r="K29" s="36">
        <v>8000000</v>
      </c>
      <c r="L29" s="36">
        <v>8500000</v>
      </c>
      <c r="M29" s="36">
        <v>8500000</v>
      </c>
      <c r="N29" s="62">
        <v>8972207</v>
      </c>
      <c r="O29" s="61"/>
      <c r="P29" s="9"/>
      <c r="Q29" s="25"/>
      <c r="R29" s="9"/>
      <c r="S29" s="7"/>
    </row>
    <row r="30" spans="1:27" x14ac:dyDescent="0.25">
      <c r="A30" s="46" t="s">
        <v>7</v>
      </c>
      <c r="B30" s="59">
        <f t="shared" si="3"/>
        <v>3650000</v>
      </c>
      <c r="C30" s="36">
        <v>170000</v>
      </c>
      <c r="D30" s="36">
        <v>171000</v>
      </c>
      <c r="E30" s="36">
        <v>192000</v>
      </c>
      <c r="F30" s="36">
        <v>274000</v>
      </c>
      <c r="G30" s="36">
        <v>293000</v>
      </c>
      <c r="H30" s="36">
        <v>298000</v>
      </c>
      <c r="I30" s="36">
        <v>348000</v>
      </c>
      <c r="J30" s="36">
        <v>336000</v>
      </c>
      <c r="K30" s="36">
        <v>379000</v>
      </c>
      <c r="L30" s="36">
        <v>359000</v>
      </c>
      <c r="M30" s="36">
        <v>369000</v>
      </c>
      <c r="N30" s="62">
        <v>461000</v>
      </c>
      <c r="O30" s="60"/>
      <c r="P30" s="9"/>
      <c r="Q30" s="25"/>
      <c r="R30" s="9"/>
      <c r="S30" s="7"/>
    </row>
    <row r="31" spans="1:27" x14ac:dyDescent="0.25">
      <c r="A31" s="46" t="s">
        <v>10</v>
      </c>
      <c r="B31" s="59">
        <f t="shared" si="3"/>
        <v>15889411</v>
      </c>
      <c r="C31" s="36"/>
      <c r="D31" s="36"/>
      <c r="E31" s="36">
        <v>4449601</v>
      </c>
      <c r="F31" s="36">
        <v>1245000</v>
      </c>
      <c r="G31" s="36">
        <v>1240000</v>
      </c>
      <c r="H31" s="36">
        <v>1125003</v>
      </c>
      <c r="I31" s="36">
        <v>1161007</v>
      </c>
      <c r="J31" s="36">
        <v>1294000</v>
      </c>
      <c r="K31" s="36">
        <v>1264800</v>
      </c>
      <c r="L31" s="36">
        <v>1560000</v>
      </c>
      <c r="M31" s="36">
        <v>1270000</v>
      </c>
      <c r="N31" s="62">
        <v>1280000</v>
      </c>
      <c r="O31" s="2"/>
      <c r="P31" s="9"/>
      <c r="Q31" s="25"/>
      <c r="R31" s="9"/>
      <c r="S31" s="7"/>
    </row>
    <row r="32" spans="1:27" x14ac:dyDescent="0.25">
      <c r="A32" s="74" t="s">
        <v>12</v>
      </c>
      <c r="B32" s="59">
        <f t="shared" si="3"/>
        <v>0</v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62"/>
      <c r="O32" s="61"/>
      <c r="P32" s="9"/>
      <c r="Q32" s="25"/>
      <c r="R32" s="9"/>
      <c r="S32" s="7"/>
    </row>
    <row r="33" spans="1:19" x14ac:dyDescent="0.25">
      <c r="A33" s="46" t="s">
        <v>13</v>
      </c>
      <c r="B33" s="59">
        <f t="shared" si="3"/>
        <v>3530297</v>
      </c>
      <c r="C33" s="36"/>
      <c r="D33" s="36"/>
      <c r="E33" s="36">
        <v>2800000</v>
      </c>
      <c r="F33" s="36">
        <v>500000</v>
      </c>
      <c r="G33" s="36">
        <v>100000</v>
      </c>
      <c r="H33" s="36">
        <v>130297</v>
      </c>
      <c r="I33" s="36"/>
      <c r="J33" s="36"/>
      <c r="K33" s="36"/>
      <c r="L33" s="36"/>
      <c r="M33" s="36"/>
      <c r="N33" s="62"/>
      <c r="O33" s="61"/>
      <c r="P33" s="9"/>
      <c r="Q33" s="25"/>
      <c r="R33" s="9"/>
      <c r="S33" s="7"/>
    </row>
    <row r="34" spans="1:19" x14ac:dyDescent="0.25">
      <c r="A34" s="46" t="s">
        <v>29</v>
      </c>
      <c r="B34" s="59">
        <f t="shared" si="3"/>
        <v>0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62"/>
      <c r="O34" s="61"/>
      <c r="P34" s="9"/>
      <c r="Q34" s="25"/>
      <c r="R34" s="9"/>
      <c r="S34" s="7"/>
    </row>
    <row r="35" spans="1:19" x14ac:dyDescent="0.25">
      <c r="A35" s="75" t="s">
        <v>51</v>
      </c>
      <c r="B35" s="59">
        <f t="shared" si="3"/>
        <v>2927098</v>
      </c>
      <c r="C35" s="36"/>
      <c r="D35" s="36"/>
      <c r="E35" s="36">
        <v>150000</v>
      </c>
      <c r="F35" s="36">
        <v>150000</v>
      </c>
      <c r="G35" s="36"/>
      <c r="H35" s="36"/>
      <c r="I35" s="36">
        <v>400000</v>
      </c>
      <c r="J35" s="36">
        <v>600000</v>
      </c>
      <c r="K35" s="36"/>
      <c r="L35" s="36">
        <v>687696</v>
      </c>
      <c r="M35" s="36">
        <v>420000</v>
      </c>
      <c r="N35" s="62">
        <v>519402</v>
      </c>
      <c r="O35" s="60"/>
      <c r="P35" s="9"/>
      <c r="Q35" s="25"/>
      <c r="R35" s="9"/>
      <c r="S35" s="7"/>
    </row>
    <row r="36" spans="1:19" x14ac:dyDescent="0.25">
      <c r="A36" s="46" t="s">
        <v>15</v>
      </c>
      <c r="B36" s="59">
        <f t="shared" si="3"/>
        <v>536530475</v>
      </c>
      <c r="C36" s="36"/>
      <c r="D36" s="36">
        <v>3500000</v>
      </c>
      <c r="E36" s="36">
        <v>3500000</v>
      </c>
      <c r="F36" s="36">
        <v>3250000</v>
      </c>
      <c r="G36" s="36">
        <v>4000000</v>
      </c>
      <c r="H36" s="36">
        <v>500000</v>
      </c>
      <c r="I36" s="36">
        <v>1270000</v>
      </c>
      <c r="J36" s="36">
        <v>1270000</v>
      </c>
      <c r="K36" s="36">
        <v>40000000</v>
      </c>
      <c r="L36" s="36">
        <v>33929928</v>
      </c>
      <c r="M36" s="36">
        <v>65500000</v>
      </c>
      <c r="N36" s="62">
        <v>379810547</v>
      </c>
      <c r="O36" s="2"/>
      <c r="P36" s="9"/>
      <c r="Q36" s="25"/>
      <c r="R36" s="9"/>
      <c r="S36" s="7"/>
    </row>
    <row r="37" spans="1:19" x14ac:dyDescent="0.25">
      <c r="A37" s="4" t="s">
        <v>17</v>
      </c>
      <c r="B37" s="59">
        <f t="shared" si="3"/>
        <v>180124711</v>
      </c>
      <c r="C37" s="36"/>
      <c r="D37" s="36"/>
      <c r="E37" s="36">
        <v>1725000</v>
      </c>
      <c r="F37" s="36">
        <v>2860000</v>
      </c>
      <c r="G37" s="36">
        <v>6872000</v>
      </c>
      <c r="H37" s="36">
        <v>23854000</v>
      </c>
      <c r="I37" s="36">
        <v>11654000</v>
      </c>
      <c r="J37" s="36">
        <v>37219000</v>
      </c>
      <c r="K37" s="36">
        <v>21657040</v>
      </c>
      <c r="L37" s="36">
        <v>19687671</v>
      </c>
      <c r="M37" s="36">
        <v>12628000</v>
      </c>
      <c r="N37" s="62">
        <v>41968000</v>
      </c>
      <c r="O37" s="2"/>
      <c r="P37" s="9"/>
      <c r="Q37" s="25"/>
      <c r="R37" s="9"/>
      <c r="S37" s="7"/>
    </row>
    <row r="38" spans="1:19" x14ac:dyDescent="0.25">
      <c r="A38" s="46" t="s">
        <v>19</v>
      </c>
      <c r="B38" s="59">
        <f t="shared" si="3"/>
        <v>0</v>
      </c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62"/>
      <c r="O38" s="60"/>
      <c r="P38" s="9"/>
      <c r="Q38" s="25"/>
      <c r="R38" s="9"/>
      <c r="S38" s="7"/>
    </row>
    <row r="39" spans="1:19" x14ac:dyDescent="0.25">
      <c r="A39" s="46" t="s">
        <v>21</v>
      </c>
      <c r="B39" s="59">
        <f t="shared" si="3"/>
        <v>0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62"/>
      <c r="O39" s="2"/>
      <c r="P39" s="9"/>
      <c r="Q39" s="25"/>
      <c r="R39" s="9"/>
      <c r="S39" s="7"/>
    </row>
    <row r="40" spans="1:19" x14ac:dyDescent="0.25">
      <c r="A40" s="46" t="s">
        <v>23</v>
      </c>
      <c r="B40" s="59">
        <f t="shared" si="3"/>
        <v>300000</v>
      </c>
      <c r="C40" s="36"/>
      <c r="D40" s="36"/>
      <c r="E40" s="36"/>
      <c r="F40" s="36"/>
      <c r="G40" s="36">
        <v>300000</v>
      </c>
      <c r="H40" s="36"/>
      <c r="I40" s="36"/>
      <c r="J40" s="36"/>
      <c r="K40" s="36"/>
      <c r="L40" s="36"/>
      <c r="M40" s="36"/>
      <c r="N40" s="62"/>
      <c r="O40" s="2"/>
      <c r="P40" s="9"/>
      <c r="Q40" s="25"/>
      <c r="R40" s="9"/>
      <c r="S40" s="7"/>
    </row>
    <row r="41" spans="1:19" x14ac:dyDescent="0.25">
      <c r="A41" s="75" t="s">
        <v>52</v>
      </c>
      <c r="B41" s="59">
        <f t="shared" si="3"/>
        <v>0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62"/>
      <c r="O41" s="9"/>
      <c r="P41" s="9"/>
      <c r="Q41" s="25"/>
      <c r="R41" s="9"/>
      <c r="S41" s="7"/>
    </row>
    <row r="42" spans="1:19" x14ac:dyDescent="0.25">
      <c r="A42" s="46" t="s">
        <v>25</v>
      </c>
      <c r="B42" s="59">
        <f t="shared" si="3"/>
        <v>0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62"/>
      <c r="O42" s="5"/>
      <c r="P42" s="9"/>
      <c r="Q42" s="25"/>
      <c r="R42" s="9"/>
      <c r="S42" s="7"/>
    </row>
    <row r="43" spans="1:19" x14ac:dyDescent="0.25">
      <c r="A43" s="45" t="s">
        <v>27</v>
      </c>
      <c r="B43" s="59">
        <f t="shared" si="3"/>
        <v>161000000</v>
      </c>
      <c r="C43" s="36">
        <v>161000000</v>
      </c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62"/>
      <c r="O43" s="5"/>
      <c r="P43" s="9"/>
      <c r="Q43" s="25"/>
      <c r="R43" s="9"/>
      <c r="S43" s="7"/>
    </row>
    <row r="44" spans="1:19" ht="15.75" thickBot="1" x14ac:dyDescent="0.3">
      <c r="A44" s="45" t="s">
        <v>31</v>
      </c>
      <c r="B44" s="76">
        <f t="shared" si="3"/>
        <v>3817813</v>
      </c>
      <c r="C44" s="36">
        <v>3817813</v>
      </c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62"/>
      <c r="O44" s="5"/>
      <c r="P44" s="9"/>
      <c r="Q44" s="25"/>
      <c r="R44" s="9"/>
      <c r="S44" s="7"/>
    </row>
    <row r="45" spans="1:19" ht="15.75" thickBot="1" x14ac:dyDescent="0.3">
      <c r="A45" s="77" t="s">
        <v>49</v>
      </c>
      <c r="B45" s="71">
        <f>SUM(B27:B44)</f>
        <v>1087589485</v>
      </c>
      <c r="C45" s="64">
        <f t="shared" ref="C45:N45" si="4">SUM(C27:C44)</f>
        <v>179446763</v>
      </c>
      <c r="D45" s="64">
        <f t="shared" si="4"/>
        <v>17369350</v>
      </c>
      <c r="E45" s="64">
        <f t="shared" si="4"/>
        <v>25414681</v>
      </c>
      <c r="F45" s="64">
        <f t="shared" si="4"/>
        <v>21882000</v>
      </c>
      <c r="G45" s="64">
        <f t="shared" si="4"/>
        <v>26855020</v>
      </c>
      <c r="H45" s="64">
        <f t="shared" si="4"/>
        <v>40159300</v>
      </c>
      <c r="I45" s="64">
        <f t="shared" si="4"/>
        <v>32228007</v>
      </c>
      <c r="J45" s="64">
        <f t="shared" si="4"/>
        <v>55644013</v>
      </c>
      <c r="K45" s="64">
        <f t="shared" si="4"/>
        <v>78302990</v>
      </c>
      <c r="L45" s="64">
        <f t="shared" si="4"/>
        <v>71725542</v>
      </c>
      <c r="M45" s="64">
        <f t="shared" si="4"/>
        <v>95689150</v>
      </c>
      <c r="N45" s="65">
        <f t="shared" si="4"/>
        <v>442872669</v>
      </c>
      <c r="P45" s="8"/>
    </row>
    <row r="46" spans="1:19" ht="15.75" thickBot="1" x14ac:dyDescent="0.3">
      <c r="A46" s="63" t="s">
        <v>33</v>
      </c>
      <c r="B46" s="66"/>
      <c r="C46" s="66">
        <f>C6+C24-C45-C19-C20-C21</f>
        <v>92118410</v>
      </c>
      <c r="D46" s="66">
        <f t="shared" ref="D46:N46" si="5">D6+D24-D45</f>
        <v>86621710</v>
      </c>
      <c r="E46" s="66">
        <f t="shared" si="5"/>
        <v>97409607</v>
      </c>
      <c r="F46" s="66">
        <f t="shared" si="5"/>
        <v>181790257</v>
      </c>
      <c r="G46" s="66">
        <f t="shared" si="5"/>
        <v>202001461</v>
      </c>
      <c r="H46" s="66">
        <f t="shared" si="5"/>
        <v>390129957</v>
      </c>
      <c r="I46" s="66">
        <f t="shared" si="5"/>
        <v>369761600</v>
      </c>
      <c r="J46" s="66">
        <f t="shared" si="5"/>
        <v>330315237</v>
      </c>
      <c r="K46" s="66">
        <f t="shared" si="5"/>
        <v>454581897</v>
      </c>
      <c r="L46" s="66">
        <f t="shared" si="5"/>
        <v>397445594</v>
      </c>
      <c r="M46" s="66">
        <f t="shared" si="5"/>
        <v>334325485</v>
      </c>
      <c r="N46" s="66">
        <f t="shared" si="5"/>
        <v>259599915</v>
      </c>
    </row>
    <row r="47" spans="1:19" x14ac:dyDescent="0.25">
      <c r="A47" s="67"/>
    </row>
  </sheetData>
  <mergeCells count="4">
    <mergeCell ref="K3:N3"/>
    <mergeCell ref="A4:N4"/>
    <mergeCell ref="A1:N1"/>
    <mergeCell ref="A2:N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16. 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2018-02-27T12:45:21Z</dcterms:created>
  <dcterms:modified xsi:type="dcterms:W3CDTF">2018-02-27T13:48:14Z</dcterms:modified>
</cp:coreProperties>
</file>