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.mód. 7\"/>
    </mc:Choice>
  </mc:AlternateContent>
  <bookViews>
    <workbookView xWindow="0" yWindow="0" windowWidth="19200" windowHeight="12885"/>
  </bookViews>
  <sheets>
    <sheet name="önkormányzat-4" sheetId="1" r:id="rId1"/>
  </sheets>
  <definedNames>
    <definedName name="_xlnm.Print_Titles" localSheetId="0">'önkormányzat-4'!$1:$6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5" i="1" l="1"/>
  <c r="H140" i="1"/>
  <c r="G140" i="1"/>
  <c r="E140" i="1"/>
  <c r="D140" i="1"/>
  <c r="C140" i="1"/>
  <c r="H135" i="1"/>
  <c r="G135" i="1"/>
  <c r="E135" i="1"/>
  <c r="D135" i="1"/>
  <c r="C135" i="1"/>
  <c r="H130" i="1"/>
  <c r="H145" i="1" s="1"/>
  <c r="G130" i="1"/>
  <c r="E130" i="1"/>
  <c r="D130" i="1"/>
  <c r="C130" i="1"/>
  <c r="E127" i="1"/>
  <c r="D127" i="1"/>
  <c r="D126" i="1" s="1"/>
  <c r="D145" i="1" s="1"/>
  <c r="H126" i="1"/>
  <c r="G126" i="1"/>
  <c r="G145" i="1" s="1"/>
  <c r="F126" i="1"/>
  <c r="E126" i="1"/>
  <c r="E145" i="1" s="1"/>
  <c r="C126" i="1"/>
  <c r="C145" i="1" s="1"/>
  <c r="E124" i="1"/>
  <c r="D124" i="1"/>
  <c r="D123" i="1"/>
  <c r="C123" i="1"/>
  <c r="E122" i="1"/>
  <c r="D122" i="1"/>
  <c r="D121" i="1" s="1"/>
  <c r="H121" i="1"/>
  <c r="G121" i="1"/>
  <c r="F121" i="1"/>
  <c r="E121" i="1"/>
  <c r="C121" i="1"/>
  <c r="D120" i="1"/>
  <c r="H112" i="1"/>
  <c r="H107" i="1" s="1"/>
  <c r="G112" i="1"/>
  <c r="E112" i="1"/>
  <c r="D112" i="1"/>
  <c r="C112" i="1"/>
  <c r="D110" i="1"/>
  <c r="D108" i="1"/>
  <c r="D107" i="1" s="1"/>
  <c r="G107" i="1"/>
  <c r="G125" i="1" s="1"/>
  <c r="G146" i="1" s="1"/>
  <c r="F107" i="1"/>
  <c r="E107" i="1"/>
  <c r="E125" i="1" s="1"/>
  <c r="E146" i="1" s="1"/>
  <c r="C107" i="1"/>
  <c r="E106" i="1"/>
  <c r="D106" i="1"/>
  <c r="D105" i="1"/>
  <c r="D104" i="1"/>
  <c r="D103" i="1"/>
  <c r="D102" i="1"/>
  <c r="D101" i="1"/>
  <c r="D100" i="1"/>
  <c r="D99" i="1"/>
  <c r="D98" i="1"/>
  <c r="E97" i="1"/>
  <c r="D97" i="1"/>
  <c r="D96" i="1" s="1"/>
  <c r="D91" i="1" s="1"/>
  <c r="C96" i="1"/>
  <c r="C91" i="1" s="1"/>
  <c r="C125" i="1" s="1"/>
  <c r="C146" i="1" s="1"/>
  <c r="E95" i="1"/>
  <c r="D95" i="1"/>
  <c r="D94" i="1"/>
  <c r="D93" i="1"/>
  <c r="D92" i="1"/>
  <c r="H91" i="1"/>
  <c r="H125" i="1" s="1"/>
  <c r="H146" i="1" s="1"/>
  <c r="G91" i="1"/>
  <c r="F91" i="1"/>
  <c r="F125" i="1" s="1"/>
  <c r="F146" i="1" s="1"/>
  <c r="E91" i="1"/>
  <c r="H80" i="1"/>
  <c r="G80" i="1"/>
  <c r="F80" i="1"/>
  <c r="E80" i="1"/>
  <c r="D80" i="1"/>
  <c r="C80" i="1"/>
  <c r="H76" i="1"/>
  <c r="H86" i="1" s="1"/>
  <c r="G76" i="1"/>
  <c r="F76" i="1"/>
  <c r="F86" i="1" s="1"/>
  <c r="E76" i="1"/>
  <c r="D76" i="1"/>
  <c r="C76" i="1"/>
  <c r="D74" i="1"/>
  <c r="D73" i="1" s="1"/>
  <c r="D86" i="1" s="1"/>
  <c r="H73" i="1"/>
  <c r="G73" i="1"/>
  <c r="F73" i="1"/>
  <c r="E73" i="1"/>
  <c r="C73" i="1"/>
  <c r="H68" i="1"/>
  <c r="G68" i="1"/>
  <c r="F68" i="1"/>
  <c r="E68" i="1"/>
  <c r="D68" i="1"/>
  <c r="C68" i="1"/>
  <c r="H64" i="1"/>
  <c r="G64" i="1"/>
  <c r="G86" i="1" s="1"/>
  <c r="F64" i="1"/>
  <c r="E64" i="1"/>
  <c r="E86" i="1" s="1"/>
  <c r="D64" i="1"/>
  <c r="C64" i="1"/>
  <c r="C86" i="1" s="1"/>
  <c r="D60" i="1"/>
  <c r="H58" i="1"/>
  <c r="G58" i="1"/>
  <c r="F58" i="1"/>
  <c r="E58" i="1"/>
  <c r="D58" i="1"/>
  <c r="C58" i="1"/>
  <c r="D56" i="1"/>
  <c r="D53" i="1" s="1"/>
  <c r="H53" i="1"/>
  <c r="G53" i="1"/>
  <c r="F53" i="1"/>
  <c r="E53" i="1"/>
  <c r="C53" i="1"/>
  <c r="H47" i="1"/>
  <c r="G47" i="1"/>
  <c r="F47" i="1"/>
  <c r="E47" i="1"/>
  <c r="D47" i="1"/>
  <c r="C47" i="1"/>
  <c r="E46" i="1"/>
  <c r="D46" i="1"/>
  <c r="D45" i="1"/>
  <c r="D44" i="1"/>
  <c r="D43" i="1"/>
  <c r="D42" i="1"/>
  <c r="D41" i="1"/>
  <c r="E40" i="1"/>
  <c r="D40" i="1" s="1"/>
  <c r="D39" i="1"/>
  <c r="D38" i="1"/>
  <c r="D37" i="1"/>
  <c r="H36" i="1"/>
  <c r="G36" i="1"/>
  <c r="F36" i="1"/>
  <c r="E36" i="1"/>
  <c r="C36" i="1"/>
  <c r="E35" i="1"/>
  <c r="D35" i="1"/>
  <c r="E34" i="1"/>
  <c r="D34" i="1"/>
  <c r="E33" i="1"/>
  <c r="D33" i="1"/>
  <c r="D32" i="1"/>
  <c r="E31" i="1"/>
  <c r="D31" i="1" s="1"/>
  <c r="H30" i="1"/>
  <c r="G30" i="1"/>
  <c r="E30" i="1"/>
  <c r="D30" i="1" s="1"/>
  <c r="D29" i="1" s="1"/>
  <c r="H29" i="1"/>
  <c r="G29" i="1"/>
  <c r="F29" i="1"/>
  <c r="C29" i="1"/>
  <c r="D28" i="1"/>
  <c r="D27" i="1"/>
  <c r="E26" i="1"/>
  <c r="D26" i="1" s="1"/>
  <c r="E25" i="1"/>
  <c r="D25" i="1" s="1"/>
  <c r="E24" i="1"/>
  <c r="D24" i="1" s="1"/>
  <c r="E23" i="1"/>
  <c r="D23" i="1" s="1"/>
  <c r="H22" i="1"/>
  <c r="G22" i="1"/>
  <c r="F22" i="1"/>
  <c r="C22" i="1"/>
  <c r="E21" i="1"/>
  <c r="D21" i="1" s="1"/>
  <c r="D20" i="1"/>
  <c r="E19" i="1"/>
  <c r="D19" i="1"/>
  <c r="E18" i="1"/>
  <c r="D18" i="1"/>
  <c r="E17" i="1"/>
  <c r="D17" i="1"/>
  <c r="E16" i="1"/>
  <c r="D16" i="1"/>
  <c r="D15" i="1" s="1"/>
  <c r="H15" i="1"/>
  <c r="G15" i="1"/>
  <c r="F15" i="1"/>
  <c r="E15" i="1"/>
  <c r="C15" i="1"/>
  <c r="D14" i="1"/>
  <c r="D13" i="1"/>
  <c r="D12" i="1"/>
  <c r="D11" i="1"/>
  <c r="D10" i="1"/>
  <c r="D9" i="1"/>
  <c r="D8" i="1" s="1"/>
  <c r="H8" i="1"/>
  <c r="H63" i="1" s="1"/>
  <c r="G8" i="1"/>
  <c r="G63" i="1" s="1"/>
  <c r="G87" i="1" s="1"/>
  <c r="F8" i="1"/>
  <c r="F63" i="1" s="1"/>
  <c r="E8" i="1"/>
  <c r="C8" i="1"/>
  <c r="C63" i="1" s="1"/>
  <c r="C87" i="1" s="1"/>
  <c r="F87" i="1" l="1"/>
  <c r="H87" i="1"/>
  <c r="D22" i="1"/>
  <c r="D63" i="1" s="1"/>
  <c r="D87" i="1" s="1"/>
  <c r="D36" i="1"/>
  <c r="D125" i="1"/>
  <c r="D146" i="1" s="1"/>
  <c r="E22" i="1"/>
  <c r="E29" i="1"/>
  <c r="E63" i="1" s="1"/>
  <c r="E87" i="1" s="1"/>
</calcChain>
</file>

<file path=xl/sharedStrings.xml><?xml version="1.0" encoding="utf-8"?>
<sst xmlns="http://schemas.openxmlformats.org/spreadsheetml/2006/main" count="297" uniqueCount="263">
  <si>
    <t>4. melléklet a 8/2015.(IV.23.) önkormányzati rendelethez</t>
  </si>
  <si>
    <t>4. melléklet a 2/2014. (II.27.) önkormányzati rendelethez</t>
  </si>
  <si>
    <t>Megnevezés</t>
  </si>
  <si>
    <t>Önkormányzat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</si>
  <si>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</si>
  <si>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</si>
  <si>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</si>
  <si>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</si>
  <si>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</si>
  <si>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</si>
  <si>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 xml:space="preserve">Kötelező mód. feladatok </t>
  </si>
  <si>
    <t>Módosítás</t>
  </si>
  <si>
    <t>Önként vállalt mód.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</si>
  <si>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</si>
  <si>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</si>
  <si>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</si>
  <si>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</si>
  <si>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</si>
  <si>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</si>
  <si>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</si>
  <si>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</si>
  <si>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</si>
  <si>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</si>
  <si>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</si>
  <si>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</si>
  <si>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</si>
  <si>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</si>
  <si>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</si>
  <si>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</si>
  <si>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</si>
  <si>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</si>
  <si>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</si>
  <si>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</si>
  <si>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</si>
  <si>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</si>
  <si>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</si>
  <si>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</si>
  <si>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</si>
  <si>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</si>
  <si>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</si>
  <si>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</si>
  <si>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</si>
  <si>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</si>
  <si>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</si>
  <si>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</si>
  <si>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</si>
  <si>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</si>
  <si>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</si>
  <si>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</si>
  <si>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</si>
  <si>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</si>
  <si>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</si>
  <si>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</si>
  <si>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</si>
  <si>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</si>
  <si>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</si>
  <si>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</si>
  <si>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</si>
  <si>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</si>
  <si>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</si>
  <si>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</si>
  <si>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</si>
  <si>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</si>
  <si>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</si>
  <si>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</si>
  <si>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</si>
  <si>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</si>
  <si>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</si>
  <si>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</si>
  <si>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</si>
  <si>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</si>
  <si>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</si>
  <si>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</si>
  <si>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</si>
  <si>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</si>
  <si>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</si>
  <si>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</si>
  <si>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</si>
  <si>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</si>
  <si>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</si>
  <si>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</si>
  <si>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</si>
  <si>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</si>
  <si>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</si>
  <si>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</si>
  <si>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</si>
  <si>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</si>
  <si>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</si>
  <si>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</si>
  <si>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</si>
  <si>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</si>
  <si>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</si>
  <si>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</si>
  <si>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</si>
  <si>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</si>
  <si>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</si>
  <si>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</si>
  <si>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</si>
  <si>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</si>
  <si>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</si>
  <si>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</si>
  <si>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</si>
  <si>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</si>
  <si>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</si>
  <si>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</si>
  <si>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</si>
  <si>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</si>
  <si>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</si>
  <si>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</si>
  <si>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</si>
  <si>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</si>
  <si>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</si>
  <si>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</si>
  <si>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</si>
  <si>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</si>
  <si>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</si>
  <si>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</si>
  <si>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</si>
  <si>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</si>
  <si>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</si>
  <si>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</si>
  <si>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</si>
  <si>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</si>
  <si>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</si>
  <si>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</si>
  <si>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</si>
  <si>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</si>
  <si>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</si>
  <si>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</si>
  <si>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</si>
  <si>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</si>
  <si>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</si>
  <si>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</si>
  <si>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</si>
  <si>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</si>
  <si>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</si>
  <si>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</si>
  <si>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</si>
  <si>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</si>
  <si>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</si>
  <si>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</si>
  <si>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</si>
  <si>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</si>
  <si>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</si>
  <si>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</si>
  <si>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</si>
  <si>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</si>
  <si>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</si>
  <si>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</si>
  <si>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</si>
  <si>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</si>
  <si>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</si>
  <si>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</si>
  <si>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</si>
  <si>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</si>
  <si>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</si>
  <si>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</si>
  <si>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</si>
  <si>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</si>
  <si>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</si>
  <si>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</si>
  <si>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</si>
  <si>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</si>
  <si>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</si>
  <si>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</si>
  <si>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</si>
  <si>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</si>
  <si>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</si>
  <si>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</si>
  <si>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</si>
  <si>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</si>
  <si>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</si>
  <si>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</si>
  <si>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</si>
  <si>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</si>
  <si>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</si>
  <si>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</si>
  <si>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</si>
  <si>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</si>
  <si>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</si>
  <si>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BEVÉTELEK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</si>
  <si>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</si>
  <si>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</si>
  <si>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</si>
  <si>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</si>
  <si>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</si>
  <si>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</si>
  <si>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</si>
  <si>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</si>
  <si>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</si>
  <si>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</si>
  <si>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</si>
  <si>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</si>
  <si>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</si>
  <si>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</si>
  <si>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</si>
  <si>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</si>
  <si>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</si>
  <si>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</si>
  <si>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</si>
  <si>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</si>
  <si>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</si>
  <si>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</si>
  <si>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</si>
  <si>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</si>
  <si>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</si>
  <si>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</si>
  <si>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</si>
  <si>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</si>
  <si>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</si>
  <si>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</si>
  <si>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</si>
  <si>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</si>
  <si>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</si>
  <si>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</si>
  <si>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</si>
  <si>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</si>
  <si>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</si>
  <si>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</si>
  <si>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</si>
  <si>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</si>
  <si>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</si>
  <si>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</si>
  <si>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</si>
  <si>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</si>
  <si>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</si>
  <si>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</si>
  <si>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</si>
  <si>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</si>
  <si>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</si>
  <si>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</si>
  <si>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 xml:space="preserve">  Költségvetési szervek fiinanszírozása</t>
  </si>
  <si>
    <t>KÖLTSÉGVETÉSI KIADÁSOK ÖSSZESEN (1+2+3)</t>
  </si>
  <si>
    <t>Hitel-, kölcsöntörlesztés államháztartáson kívülre (6.1. + … + 6.3.)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</si>
  <si>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</si>
  <si>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</si>
  <si>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</si>
  <si>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7.</t>
  </si>
  <si>
    <t>Belföldi értékpapírok kiadásai (7.1. + … + 7.4.)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</si>
  <si>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</si>
  <si>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</si>
  <si>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</si>
  <si>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</si>
  <si>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(8.1. + … + 8.4.)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</si>
  <si>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</si>
  <si>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</si>
  <si>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</si>
  <si>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</si>
  <si>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(9.1. + … + 9.4.)</t>
  </si>
  <si>
    <t>9.1.</t>
  </si>
  <si>
    <t xml:space="preserve"> Forgatási célú külföldi értékpapírok vásárlása</t>
  </si>
  <si>
    <t>9.2.</t>
  </si>
  <si>
    <t xml:space="preserve"> Befektetési célú külföldi értékpapírok beváltása</t>
  </si>
  <si>
    <t>9.3.</t>
  </si>
  <si>
    <t xml:space="preserve"> Külföldi értékpapírok beváltása</t>
  </si>
  <si>
    <t>9.4.</t>
  </si>
  <si>
    <t xml:space="preserve"> Külföldi hitelek, kölcsönök törlesztése</t>
  </si>
  <si>
    <t>10.</t>
  </si>
  <si>
    <t>FINANSZÍROZÁSI KIADÁSOK ÖSSZESEN: (6.+…+9.)</t>
  </si>
  <si>
    <t>11.</t>
  </si>
  <si>
    <t>KIADÁSOK ÖSSZESEN: (5+10)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</si>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</sst>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82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  <protection locked="0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right" vertical="center" wrapText="1" indent="1"/>
    </xf>
    <xf numFmtId="0" fontId="5" fillId="0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164" fontId="5" fillId="0" borderId="15" xfId="0" applyNumberFormat="1" applyFont="1" applyFill="1" applyBorder="1" applyAlignment="1" applyProtection="1">
      <alignment horizontal="right" vertical="center" wrapText="1" indent="1"/>
    </xf>
    <xf numFmtId="164" fontId="5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/>
    </xf>
    <xf numFmtId="49" fontId="11" fillId="0" borderId="17" xfId="1" applyNumberFormat="1" applyFont="1" applyFill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left" wrapText="1" indent="1"/>
    </xf>
    <xf numFmtId="3" fontId="12" fillId="0" borderId="19" xfId="0" applyNumberFormat="1" applyFont="1" applyBorder="1" applyAlignment="1" applyProtection="1">
      <alignment horizontal="right" vertical="center" wrapText="1"/>
    </xf>
    <xf numFmtId="3" fontId="11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11" fillId="0" borderId="20" xfId="1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Fill="1" applyAlignment="1">
      <alignment vertical="center" wrapText="1"/>
    </xf>
    <xf numFmtId="49" fontId="11" fillId="0" borderId="21" xfId="1" applyNumberFormat="1" applyFont="1" applyFill="1" applyBorder="1" applyAlignment="1" applyProtection="1">
      <alignment horizontal="center" vertical="center" wrapText="1"/>
    </xf>
    <xf numFmtId="0" fontId="12" fillId="0" borderId="22" xfId="0" applyFont="1" applyBorder="1" applyAlignment="1" applyProtection="1">
      <alignment horizontal="left" wrapText="1" indent="1"/>
    </xf>
    <xf numFmtId="3" fontId="12" fillId="0" borderId="23" xfId="0" applyNumberFormat="1" applyFont="1" applyBorder="1" applyAlignment="1" applyProtection="1">
      <alignment horizontal="right" vertical="center" wrapText="1"/>
    </xf>
    <xf numFmtId="3" fontId="11" fillId="0" borderId="22" xfId="1" applyNumberFormat="1" applyFont="1" applyFill="1" applyBorder="1" applyAlignment="1" applyProtection="1">
      <alignment horizontal="right" vertical="center" wrapText="1"/>
      <protection locked="0"/>
    </xf>
    <xf numFmtId="3" fontId="11" fillId="0" borderId="24" xfId="1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Fill="1" applyAlignment="1">
      <alignment vertical="center" wrapText="1"/>
    </xf>
    <xf numFmtId="3" fontId="11" fillId="2" borderId="22" xfId="1" applyNumberFormat="1" applyFont="1" applyFill="1" applyBorder="1" applyAlignment="1" applyProtection="1">
      <alignment horizontal="right" vertical="center" wrapText="1"/>
    </xf>
    <xf numFmtId="3" fontId="11" fillId="2" borderId="24" xfId="1" applyNumberFormat="1" applyFont="1" applyFill="1" applyBorder="1" applyAlignment="1" applyProtection="1">
      <alignment horizontal="right" vertical="center" wrapText="1"/>
    </xf>
    <xf numFmtId="49" fontId="11" fillId="0" borderId="25" xfId="1" applyNumberFormat="1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left" wrapText="1" indent="1"/>
    </xf>
    <xf numFmtId="3" fontId="12" fillId="0" borderId="27" xfId="0" applyNumberFormat="1" applyFont="1" applyBorder="1" applyAlignment="1" applyProtection="1">
      <alignment horizontal="right" vertical="center" wrapText="1"/>
    </xf>
    <xf numFmtId="3" fontId="11" fillId="2" borderId="28" xfId="1" applyNumberFormat="1" applyFont="1" applyFill="1" applyBorder="1" applyAlignment="1" applyProtection="1">
      <alignment horizontal="right" vertical="center" wrapText="1"/>
    </xf>
    <xf numFmtId="3" fontId="11" fillId="2" borderId="16" xfId="1" applyNumberFormat="1" applyFont="1" applyFill="1" applyBorder="1" applyAlignment="1" applyProtection="1">
      <alignment horizontal="right" vertical="center" wrapText="1"/>
    </xf>
    <xf numFmtId="0" fontId="15" fillId="0" borderId="10" xfId="0" applyFont="1" applyBorder="1" applyAlignment="1" applyProtection="1">
      <alignment horizontal="left" vertical="center" wrapText="1" indent="1"/>
    </xf>
    <xf numFmtId="3" fontId="15" fillId="0" borderId="11" xfId="0" applyNumberFormat="1" applyFont="1" applyBorder="1" applyAlignment="1" applyProtection="1">
      <alignment horizontal="right" vertical="center" wrapText="1"/>
    </xf>
    <xf numFmtId="3" fontId="9" fillId="0" borderId="10" xfId="1" applyNumberFormat="1" applyFont="1" applyFill="1" applyBorder="1" applyAlignment="1" applyProtection="1">
      <alignment horizontal="right" vertical="center" wrapText="1"/>
    </xf>
    <xf numFmtId="3" fontId="9" fillId="0" borderId="29" xfId="1" applyNumberFormat="1" applyFont="1" applyFill="1" applyBorder="1" applyAlignment="1" applyProtection="1">
      <alignment horizontal="right" vertical="center" wrapText="1"/>
    </xf>
    <xf numFmtId="3" fontId="12" fillId="0" borderId="23" xfId="0" applyNumberFormat="1" applyFont="1" applyBorder="1" applyAlignment="1" applyProtection="1">
      <alignment horizontal="right" wrapText="1"/>
    </xf>
    <xf numFmtId="3" fontId="11" fillId="0" borderId="28" xfId="1" applyNumberFormat="1" applyFont="1" applyFill="1" applyBorder="1" applyAlignment="1" applyProtection="1">
      <alignment horizontal="right" vertical="center" wrapText="1"/>
      <protection locked="0"/>
    </xf>
    <xf numFmtId="3" fontId="11" fillId="0" borderId="16" xfId="1" applyNumberFormat="1" applyFont="1" applyFill="1" applyBorder="1" applyAlignment="1" applyProtection="1">
      <alignment horizontal="right" vertical="center" wrapText="1"/>
      <protection locked="0"/>
    </xf>
    <xf numFmtId="3" fontId="9" fillId="0" borderId="11" xfId="1" applyNumberFormat="1" applyFont="1" applyFill="1" applyBorder="1" applyAlignment="1" applyProtection="1">
      <alignment horizontal="right" wrapText="1"/>
    </xf>
    <xf numFmtId="3" fontId="16" fillId="0" borderId="10" xfId="1" applyNumberFormat="1" applyFont="1" applyFill="1" applyBorder="1" applyAlignment="1" applyProtection="1">
      <alignment horizontal="right" vertical="center" wrapText="1"/>
    </xf>
    <xf numFmtId="3" fontId="16" fillId="0" borderId="29" xfId="1" applyNumberFormat="1" applyFont="1" applyFill="1" applyBorder="1" applyAlignment="1" applyProtection="1">
      <alignment horizontal="right" vertical="center" wrapText="1"/>
    </xf>
    <xf numFmtId="3" fontId="12" fillId="0" borderId="19" xfId="0" applyNumberFormat="1" applyFont="1" applyBorder="1" applyAlignment="1" applyProtection="1">
      <alignment wrapText="1"/>
    </xf>
    <xf numFmtId="3" fontId="11" fillId="0" borderId="2" xfId="1" applyNumberFormat="1" applyFont="1" applyFill="1" applyBorder="1" applyAlignment="1" applyProtection="1">
      <alignment horizontal="right" vertical="center" wrapText="1"/>
    </xf>
    <xf numFmtId="3" fontId="11" fillId="0" borderId="20" xfId="1" applyNumberFormat="1" applyFont="1" applyFill="1" applyBorder="1" applyAlignment="1" applyProtection="1">
      <alignment horizontal="right" vertical="center" wrapText="1"/>
    </xf>
    <xf numFmtId="3" fontId="12" fillId="0" borderId="23" xfId="0" applyNumberFormat="1" applyFont="1" applyBorder="1" applyAlignment="1" applyProtection="1">
      <alignment wrapText="1"/>
    </xf>
    <xf numFmtId="3" fontId="12" fillId="0" borderId="27" xfId="0" applyNumberFormat="1" applyFont="1" applyBorder="1" applyAlignment="1" applyProtection="1">
      <alignment wrapText="1"/>
    </xf>
    <xf numFmtId="3" fontId="17" fillId="0" borderId="22" xfId="1" applyNumberFormat="1" applyFont="1" applyFill="1" applyBorder="1" applyAlignment="1" applyProtection="1">
      <alignment horizontal="right" vertical="center" wrapText="1"/>
      <protection locked="0"/>
    </xf>
    <xf numFmtId="3" fontId="17" fillId="0" borderId="24" xfId="1" applyNumberFormat="1" applyFont="1" applyFill="1" applyBorder="1" applyAlignment="1" applyProtection="1">
      <alignment horizontal="right" vertical="center" wrapText="1"/>
      <protection locked="0"/>
    </xf>
    <xf numFmtId="3" fontId="17" fillId="0" borderId="28" xfId="1" applyNumberFormat="1" applyFont="1" applyFill="1" applyBorder="1" applyAlignment="1" applyProtection="1">
      <alignment horizontal="right" vertical="center" wrapText="1"/>
      <protection locked="0"/>
    </xf>
    <xf numFmtId="3" fontId="17" fillId="0" borderId="16" xfId="1" applyNumberFormat="1" applyFont="1" applyFill="1" applyBorder="1" applyAlignment="1" applyProtection="1">
      <alignment horizontal="right" vertical="center" wrapText="1"/>
      <protection locked="0"/>
    </xf>
    <xf numFmtId="3" fontId="17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17" fillId="0" borderId="20" xfId="1" applyNumberFormat="1" applyFont="1" applyFill="1" applyBorder="1" applyAlignment="1" applyProtection="1">
      <alignment horizontal="right" vertical="center" wrapText="1"/>
      <protection locked="0"/>
    </xf>
    <xf numFmtId="3" fontId="12" fillId="0" borderId="23" xfId="0" applyNumberFormat="1" applyFont="1" applyBorder="1" applyAlignment="1" applyProtection="1">
      <alignment vertical="center" wrapText="1"/>
    </xf>
    <xf numFmtId="3" fontId="12" fillId="0" borderId="27" xfId="0" applyNumberFormat="1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wrapText="1"/>
    </xf>
    <xf numFmtId="3" fontId="15" fillId="0" borderId="12" xfId="0" applyNumberFormat="1" applyFont="1" applyBorder="1" applyAlignment="1" applyProtection="1">
      <alignment horizontal="right" vertical="center" wrapText="1"/>
    </xf>
    <xf numFmtId="0" fontId="12" fillId="0" borderId="26" xfId="0" applyFont="1" applyBorder="1" applyAlignment="1" applyProtection="1">
      <alignment wrapText="1"/>
    </xf>
    <xf numFmtId="0" fontId="12" fillId="0" borderId="17" xfId="0" applyFont="1" applyBorder="1" applyAlignment="1" applyProtection="1">
      <alignment horizontal="center" wrapText="1"/>
    </xf>
    <xf numFmtId="0" fontId="12" fillId="0" borderId="21" xfId="0" applyFont="1" applyBorder="1" applyAlignment="1" applyProtection="1">
      <alignment horizontal="center" wrapText="1"/>
    </xf>
    <xf numFmtId="0" fontId="12" fillId="0" borderId="25" xfId="0" applyFont="1" applyBorder="1" applyAlignment="1" applyProtection="1">
      <alignment horizontal="center" wrapText="1"/>
    </xf>
    <xf numFmtId="3" fontId="9" fillId="0" borderId="10" xfId="1" applyNumberFormat="1" applyFont="1" applyFill="1" applyBorder="1" applyAlignment="1" applyProtection="1">
      <alignment horizontal="right" vertical="center" wrapText="1"/>
      <protection locked="0"/>
    </xf>
    <xf numFmtId="3" fontId="9" fillId="0" borderId="29" xfId="1" applyNumberFormat="1" applyFont="1" applyFill="1" applyBorder="1" applyAlignment="1" applyProtection="1">
      <alignment horizontal="right" vertical="center" wrapText="1"/>
      <protection locked="0"/>
    </xf>
    <xf numFmtId="0" fontId="15" fillId="0" borderId="10" xfId="0" applyFont="1" applyBorder="1" applyAlignment="1" applyProtection="1">
      <alignment wrapText="1"/>
    </xf>
    <xf numFmtId="0" fontId="15" fillId="0" borderId="30" xfId="0" applyFont="1" applyBorder="1" applyAlignment="1" applyProtection="1">
      <alignment horizontal="center" wrapText="1"/>
    </xf>
    <xf numFmtId="0" fontId="15" fillId="0" borderId="31" xfId="0" applyFont="1" applyBorder="1" applyAlignment="1" applyProtection="1">
      <alignment wrapText="1"/>
    </xf>
    <xf numFmtId="3" fontId="15" fillId="0" borderId="32" xfId="0" applyNumberFormat="1" applyFont="1" applyBorder="1" applyAlignment="1" applyProtection="1">
      <alignment horizontal="right" vertical="center" wrapText="1"/>
    </xf>
    <xf numFmtId="3" fontId="15" fillId="0" borderId="33" xfId="0" applyNumberFormat="1" applyFont="1" applyBorder="1" applyAlignment="1" applyProtection="1">
      <alignment horizontal="right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164" fontId="9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Alignment="1" applyProtection="1">
      <alignment horizontal="right" vertical="center" wrapText="1" indent="1"/>
    </xf>
    <xf numFmtId="0" fontId="9" fillId="0" borderId="5" xfId="0" applyFont="1" applyFill="1" applyBorder="1" applyAlignment="1" applyProtection="1">
      <alignment horizontal="center" vertical="center" wrapText="1"/>
    </xf>
    <xf numFmtId="0" fontId="5" fillId="0" borderId="34" xfId="0" applyFont="1" applyFill="1" applyBorder="1" applyAlignment="1" applyProtection="1">
      <alignment horizontal="center" vertical="center" wrapText="1"/>
    </xf>
    <xf numFmtId="164" fontId="9" fillId="0" borderId="29" xfId="0" applyNumberFormat="1" applyFont="1" applyFill="1" applyBorder="1" applyAlignment="1" applyProtection="1">
      <alignment horizontal="right" vertical="center" wrapText="1" indent="1"/>
    </xf>
    <xf numFmtId="0" fontId="9" fillId="0" borderId="35" xfId="1" applyFont="1" applyFill="1" applyBorder="1" applyAlignment="1" applyProtection="1">
      <alignment horizontal="center" vertical="center" wrapText="1"/>
    </xf>
    <xf numFmtId="0" fontId="9" fillId="0" borderId="6" xfId="1" applyFont="1" applyFill="1" applyBorder="1" applyAlignment="1" applyProtection="1">
      <alignment vertical="center" wrapText="1"/>
    </xf>
    <xf numFmtId="3" fontId="9" fillId="0" borderId="7" xfId="1" applyNumberFormat="1" applyFont="1" applyFill="1" applyBorder="1" applyAlignment="1" applyProtection="1">
      <alignment vertical="center" wrapText="1"/>
    </xf>
    <xf numFmtId="3" fontId="9" fillId="0" borderId="8" xfId="1" applyNumberFormat="1" applyFont="1" applyFill="1" applyBorder="1" applyAlignment="1" applyProtection="1">
      <alignment vertical="center" wrapText="1"/>
    </xf>
    <xf numFmtId="0" fontId="18" fillId="0" borderId="0" xfId="0" applyFont="1" applyFill="1" applyAlignment="1">
      <alignment vertical="center" wrapText="1"/>
    </xf>
    <xf numFmtId="49" fontId="11" fillId="0" borderId="36" xfId="1" applyNumberFormat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left" vertical="center" wrapText="1" indent="1"/>
    </xf>
    <xf numFmtId="3" fontId="11" fillId="0" borderId="7" xfId="1" applyNumberFormat="1" applyFont="1" applyFill="1" applyBorder="1" applyAlignment="1" applyProtection="1">
      <alignment vertical="center" wrapText="1"/>
    </xf>
    <xf numFmtId="3" fontId="11" fillId="0" borderId="3" xfId="1" applyNumberFormat="1" applyFont="1" applyFill="1" applyBorder="1" applyAlignment="1" applyProtection="1">
      <alignment vertical="center" wrapText="1"/>
    </xf>
    <xf numFmtId="3" fontId="11" fillId="0" borderId="2" xfId="1" applyNumberFormat="1" applyFont="1" applyFill="1" applyBorder="1" applyAlignment="1" applyProtection="1">
      <alignment vertical="center" wrapText="1"/>
      <protection locked="0"/>
    </xf>
    <xf numFmtId="3" fontId="11" fillId="0" borderId="37" xfId="1" applyNumberFormat="1" applyFont="1" applyFill="1" applyBorder="1" applyAlignment="1" applyProtection="1">
      <alignment vertical="center" wrapTex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vertical="center" wrapText="1"/>
    </xf>
    <xf numFmtId="3" fontId="11" fillId="0" borderId="23" xfId="1" applyNumberFormat="1" applyFont="1" applyFill="1" applyBorder="1" applyAlignment="1" applyProtection="1">
      <alignment vertical="center" wrapText="1"/>
    </xf>
    <xf numFmtId="3" fontId="11" fillId="0" borderId="22" xfId="1" applyNumberFormat="1" applyFont="1" applyFill="1" applyBorder="1" applyAlignment="1" applyProtection="1">
      <alignment vertical="center" wrapText="1"/>
      <protection locked="0"/>
    </xf>
    <xf numFmtId="3" fontId="11" fillId="0" borderId="24" xfId="1" applyNumberFormat="1" applyFont="1" applyFill="1" applyBorder="1" applyAlignment="1" applyProtection="1">
      <alignment vertical="center" wrapText="1"/>
      <protection locked="0"/>
    </xf>
    <xf numFmtId="3" fontId="11" fillId="0" borderId="27" xfId="1" applyNumberFormat="1" applyFont="1" applyFill="1" applyBorder="1" applyAlignment="1" applyProtection="1">
      <alignment vertical="center" wrapText="1"/>
    </xf>
    <xf numFmtId="3" fontId="11" fillId="0" borderId="26" xfId="1" applyNumberFormat="1" applyFont="1" applyFill="1" applyBorder="1" applyAlignment="1" applyProtection="1">
      <alignment vertical="center" wrapText="1"/>
      <protection locked="0"/>
    </xf>
    <xf numFmtId="3" fontId="11" fillId="0" borderId="16" xfId="1" applyNumberFormat="1" applyFont="1" applyFill="1" applyBorder="1" applyAlignment="1" applyProtection="1">
      <alignment vertical="center" wrapText="1"/>
      <protection locked="0"/>
    </xf>
    <xf numFmtId="0" fontId="11" fillId="0" borderId="38" xfId="1" applyFont="1" applyFill="1" applyBorder="1" applyAlignment="1" applyProtection="1">
      <alignment horizontal="left" vertical="center" wrapText="1" indent="1"/>
    </xf>
    <xf numFmtId="0" fontId="11" fillId="0" borderId="0" xfId="1" applyFont="1" applyFill="1" applyBorder="1" applyAlignment="1" applyProtection="1">
      <alignment horizontal="left" vertical="center" wrapText="1" indent="1"/>
    </xf>
    <xf numFmtId="0" fontId="11" fillId="0" borderId="22" xfId="1" applyFont="1" applyFill="1" applyBorder="1" applyAlignment="1" applyProtection="1">
      <alignment horizontal="left" indent="6"/>
    </xf>
    <xf numFmtId="3" fontId="11" fillId="0" borderId="27" xfId="1" applyNumberFormat="1" applyFont="1" applyFill="1" applyBorder="1" applyAlignment="1" applyProtection="1"/>
    <xf numFmtId="0" fontId="11" fillId="0" borderId="22" xfId="1" applyFont="1" applyFill="1" applyBorder="1" applyAlignment="1" applyProtection="1">
      <alignment horizontal="left" vertical="center" wrapText="1" indent="6"/>
    </xf>
    <xf numFmtId="49" fontId="11" fillId="0" borderId="39" xfId="1" applyNumberFormat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left" vertical="center" wrapText="1" indent="6"/>
    </xf>
    <xf numFmtId="49" fontId="11" fillId="0" borderId="40" xfId="1" applyNumberFormat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left" vertical="center" wrapText="1" indent="6"/>
    </xf>
    <xf numFmtId="3" fontId="11" fillId="0" borderId="19" xfId="1" applyNumberFormat="1" applyFont="1" applyFill="1" applyBorder="1" applyAlignment="1" applyProtection="1">
      <alignment vertical="center" wrapText="1"/>
    </xf>
    <xf numFmtId="3" fontId="11" fillId="0" borderId="41" xfId="1" applyNumberFormat="1" applyFont="1" applyFill="1" applyBorder="1" applyAlignment="1" applyProtection="1">
      <alignment vertical="center" wrapText="1"/>
    </xf>
    <xf numFmtId="3" fontId="11" fillId="0" borderId="28" xfId="1" applyNumberFormat="1" applyFont="1" applyFill="1" applyBorder="1" applyAlignment="1" applyProtection="1">
      <alignment vertical="center" wrapText="1"/>
      <protection locked="0"/>
    </xf>
    <xf numFmtId="3" fontId="11" fillId="0" borderId="42" xfId="1" applyNumberFormat="1" applyFont="1" applyFill="1" applyBorder="1" applyAlignment="1" applyProtection="1">
      <alignment vertical="center" wrapText="1"/>
      <protection locked="0"/>
    </xf>
    <xf numFmtId="0" fontId="9" fillId="0" borderId="10" xfId="1" applyFont="1" applyFill="1" applyBorder="1" applyAlignment="1" applyProtection="1">
      <alignment vertical="center" wrapText="1"/>
    </xf>
    <xf numFmtId="3" fontId="9" fillId="0" borderId="11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vertical="center" wrapText="1"/>
    </xf>
    <xf numFmtId="3" fontId="11" fillId="0" borderId="20" xfId="1" applyNumberFormat="1" applyFont="1" applyFill="1" applyBorder="1" applyAlignment="1" applyProtection="1">
      <alignment vertical="center" wrapText="1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3" fontId="11" fillId="0" borderId="43" xfId="1" applyNumberFormat="1" applyFont="1" applyFill="1" applyBorder="1" applyAlignment="1" applyProtection="1">
      <alignment vertical="center" wrapText="1"/>
    </xf>
    <xf numFmtId="3" fontId="11" fillId="0" borderId="18" xfId="1" applyNumberFormat="1" applyFont="1" applyFill="1" applyBorder="1" applyAlignment="1" applyProtection="1">
      <alignment vertical="center" wrapText="1"/>
      <protection locked="0"/>
    </xf>
    <xf numFmtId="3" fontId="11" fillId="0" borderId="44" xfId="1" applyNumberFormat="1" applyFont="1" applyFill="1" applyBorder="1" applyAlignment="1" applyProtection="1">
      <alignment vertical="center" wrapText="1"/>
      <protection locked="0"/>
    </xf>
    <xf numFmtId="0" fontId="12" fillId="0" borderId="26" xfId="0" applyFont="1" applyBorder="1" applyAlignment="1" applyProtection="1">
      <alignment horizontal="left" vertical="center" wrapText="1" indent="1"/>
    </xf>
    <xf numFmtId="3" fontId="11" fillId="0" borderId="44" xfId="1" applyNumberFormat="1" applyFont="1" applyFill="1" applyBorder="1" applyAlignment="1" applyProtection="1">
      <alignment vertical="center" wrapText="1"/>
    </xf>
    <xf numFmtId="0" fontId="12" fillId="0" borderId="22" xfId="0" applyFont="1" applyBorder="1" applyAlignment="1" applyProtection="1">
      <alignment horizontal="left" vertical="center" wrapText="1" indent="1"/>
    </xf>
    <xf numFmtId="3" fontId="12" fillId="0" borderId="22" xfId="0" applyNumberFormat="1" applyFont="1" applyBorder="1" applyAlignment="1" applyProtection="1">
      <alignment vertical="center" wrapText="1"/>
    </xf>
    <xf numFmtId="3" fontId="11" fillId="0" borderId="45" xfId="1" applyNumberFormat="1" applyFont="1" applyFill="1" applyBorder="1" applyAlignment="1" applyProtection="1">
      <alignment vertical="center" wrapText="1"/>
      <protection locked="0"/>
    </xf>
    <xf numFmtId="0" fontId="11" fillId="0" borderId="18" xfId="1" applyFont="1" applyFill="1" applyBorder="1" applyAlignment="1" applyProtection="1">
      <alignment horizontal="left" vertical="center" wrapText="1" indent="6"/>
    </xf>
    <xf numFmtId="3" fontId="11" fillId="0" borderId="26" xfId="1" applyNumberFormat="1" applyFont="1" applyFill="1" applyBorder="1" applyAlignment="1" applyProtection="1">
      <alignment vertical="center" wrapText="1"/>
    </xf>
    <xf numFmtId="3" fontId="11" fillId="0" borderId="28" xfId="1" applyNumberFormat="1" applyFont="1" applyFill="1" applyBorder="1" applyAlignment="1" applyProtection="1">
      <alignment vertical="center" wrapText="1"/>
    </xf>
    <xf numFmtId="3" fontId="11" fillId="0" borderId="46" xfId="1" applyNumberFormat="1" applyFont="1" applyFill="1" applyBorder="1" applyAlignment="1" applyProtection="1">
      <alignment vertical="center" wrapText="1"/>
      <protection locked="0"/>
    </xf>
    <xf numFmtId="0" fontId="16" fillId="0" borderId="10" xfId="1" applyFont="1" applyFill="1" applyBorder="1" applyAlignment="1" applyProtection="1">
      <alignment horizontal="left" vertical="center" wrapText="1" indent="1"/>
    </xf>
    <xf numFmtId="3" fontId="16" fillId="0" borderId="11" xfId="1" applyNumberFormat="1" applyFont="1" applyFill="1" applyBorder="1" applyAlignment="1" applyProtection="1">
      <alignment vertical="center" wrapText="1"/>
    </xf>
    <xf numFmtId="3" fontId="16" fillId="0" borderId="12" xfId="1" applyNumberFormat="1" applyFont="1" applyFill="1" applyBorder="1" applyAlignment="1" applyProtection="1">
      <alignment vertical="center" wrapText="1"/>
    </xf>
    <xf numFmtId="0" fontId="11" fillId="0" borderId="18" xfId="1" applyFont="1" applyFill="1" applyBorder="1" applyAlignment="1" applyProtection="1">
      <alignment horizontal="left" vertical="center" wrapText="1" indent="1"/>
    </xf>
    <xf numFmtId="49" fontId="11" fillId="0" borderId="9" xfId="1" applyNumberFormat="1" applyFont="1" applyFill="1" applyBorder="1" applyAlignment="1" applyProtection="1">
      <alignment horizontal="center" vertical="center" wrapText="1"/>
    </xf>
    <xf numFmtId="3" fontId="11" fillId="0" borderId="10" xfId="1" applyNumberFormat="1" applyFont="1" applyFill="1" applyBorder="1" applyAlignment="1" applyProtection="1">
      <alignment vertical="center" wrapText="1"/>
      <protection locked="0"/>
    </xf>
    <xf numFmtId="3" fontId="11" fillId="0" borderId="29" xfId="1" applyNumberFormat="1" applyFont="1" applyFill="1" applyBorder="1" applyAlignment="1" applyProtection="1">
      <alignment vertical="center" wrapText="1"/>
      <protection locked="0"/>
    </xf>
    <xf numFmtId="3" fontId="11" fillId="0" borderId="2" xfId="1" applyNumberFormat="1" applyFont="1" applyFill="1" applyBorder="1" applyAlignment="1" applyProtection="1">
      <alignment vertical="center" wrapText="1"/>
    </xf>
    <xf numFmtId="3" fontId="11" fillId="0" borderId="47" xfId="1" applyNumberFormat="1" applyFont="1" applyFill="1" applyBorder="1" applyAlignment="1" applyProtection="1">
      <alignment vertical="center" wrapText="1"/>
    </xf>
    <xf numFmtId="3" fontId="11" fillId="0" borderId="48" xfId="1" applyNumberFormat="1" applyFont="1" applyFill="1" applyBorder="1" applyAlignment="1" applyProtection="1">
      <alignment vertical="center" wrapText="1"/>
      <protection locked="0"/>
    </xf>
    <xf numFmtId="3" fontId="11" fillId="0" borderId="18" xfId="1" applyNumberFormat="1" applyFont="1" applyFill="1" applyBorder="1" applyAlignment="1" applyProtection="1">
      <alignment vertical="center" wrapText="1"/>
    </xf>
    <xf numFmtId="0" fontId="11" fillId="0" borderId="49" xfId="1" applyFont="1" applyFill="1" applyBorder="1" applyAlignment="1" applyProtection="1">
      <alignment horizontal="left" vertical="center" wrapText="1" indent="1"/>
    </xf>
    <xf numFmtId="3" fontId="11" fillId="0" borderId="31" xfId="1" applyNumberFormat="1" applyFont="1" applyFill="1" applyBorder="1" applyAlignment="1" applyProtection="1">
      <alignment vertical="center" wrapText="1"/>
    </xf>
    <xf numFmtId="3" fontId="11" fillId="0" borderId="0" xfId="1" applyNumberFormat="1" applyFont="1" applyFill="1" applyBorder="1" applyAlignment="1" applyProtection="1">
      <alignment vertical="center" wrapText="1"/>
    </xf>
    <xf numFmtId="3" fontId="9" fillId="0" borderId="10" xfId="1" applyNumberFormat="1" applyFont="1" applyFill="1" applyBorder="1" applyAlignment="1" applyProtection="1">
      <alignment vertical="center" wrapText="1"/>
    </xf>
    <xf numFmtId="3" fontId="9" fillId="0" borderId="29" xfId="1" applyNumberFormat="1" applyFont="1" applyFill="1" applyBorder="1" applyAlignment="1" applyProtection="1">
      <alignment vertical="center" wrapText="1"/>
    </xf>
    <xf numFmtId="3" fontId="11" fillId="0" borderId="49" xfId="1" applyNumberFormat="1" applyFont="1" applyFill="1" applyBorder="1" applyAlignment="1" applyProtection="1">
      <alignment vertical="center" wrapText="1"/>
    </xf>
    <xf numFmtId="3" fontId="16" fillId="0" borderId="10" xfId="1" applyNumberFormat="1" applyFont="1" applyFill="1" applyBorder="1" applyAlignment="1" applyProtection="1">
      <alignment vertical="center" wrapText="1"/>
    </xf>
    <xf numFmtId="3" fontId="16" fillId="0" borderId="34" xfId="1" applyNumberFormat="1" applyFont="1" applyFill="1" applyBorder="1" applyAlignment="1" applyProtection="1">
      <alignment vertical="center" wrapText="1"/>
    </xf>
    <xf numFmtId="3" fontId="16" fillId="0" borderId="29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5" fillId="0" borderId="10" xfId="0" applyNumberFormat="1" applyFont="1" applyBorder="1" applyAlignment="1" applyProtection="1">
      <alignment vertical="center" wrapText="1"/>
    </xf>
    <xf numFmtId="3" fontId="15" fillId="0" borderId="29" xfId="0" applyNumberFormat="1" applyFont="1" applyBorder="1" applyAlignment="1" applyProtection="1">
      <alignment vertical="center" wrapText="1"/>
    </xf>
    <xf numFmtId="3" fontId="19" fillId="0" borderId="10" xfId="0" quotePrefix="1" applyNumberFormat="1" applyFont="1" applyBorder="1" applyAlignment="1" applyProtection="1">
      <alignment vertical="center" wrapText="1"/>
    </xf>
    <xf numFmtId="3" fontId="19" fillId="0" borderId="29" xfId="0" quotePrefix="1" applyNumberFormat="1" applyFont="1" applyBorder="1" applyAlignment="1" applyProtection="1">
      <alignment vertical="center" wrapText="1"/>
    </xf>
    <xf numFmtId="0" fontId="15" fillId="0" borderId="30" xfId="0" applyFont="1" applyBorder="1" applyAlignment="1" applyProtection="1">
      <alignment horizontal="center" vertical="center" wrapText="1"/>
    </xf>
    <xf numFmtId="0" fontId="19" fillId="0" borderId="31" xfId="0" applyFont="1" applyBorder="1" applyAlignment="1" applyProtection="1">
      <alignment horizontal="left" vertical="center" wrapText="1" indent="1"/>
    </xf>
    <xf numFmtId="3" fontId="19" fillId="0" borderId="32" xfId="0" applyNumberFormat="1" applyFont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left" vertical="center"/>
    </xf>
    <xf numFmtId="0" fontId="8" fillId="0" borderId="15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34" xfId="0" applyFont="1" applyFill="1" applyBorder="1" applyAlignment="1" applyProtection="1">
      <alignment vertical="center" wrapText="1"/>
    </xf>
    <xf numFmtId="0" fontId="8" fillId="0" borderId="11" xfId="0" applyFont="1" applyFill="1" applyBorder="1" applyAlignment="1" applyProtection="1">
      <alignment vertical="center" wrapText="1"/>
    </xf>
    <xf numFmtId="3" fontId="8" fillId="0" borderId="12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49"/>
  <sheetViews>
    <sheetView tabSelected="1" zoomScaleNormal="100" zoomScaleSheetLayoutView="85" workbookViewId="0">
      <selection activeCell="C2" sqref="C2"/>
    </sheetView>
  </sheetViews>
  <sheetFormatPr defaultRowHeight="12.75" x14ac:dyDescent="0.2"/>
  <cols>
    <col min="1" max="1" width="11.5" style="173" customWidth="1"/>
    <col min="2" max="2" width="65.33203125" style="174" customWidth="1"/>
    <col min="3" max="3" width="11.5" style="174" customWidth="1"/>
    <col min="4" max="4" width="13" style="174" customWidth="1"/>
    <col min="5" max="5" width="15.1640625" style="174" customWidth="1"/>
    <col min="6" max="6" width="12.83203125" style="174" customWidth="1"/>
    <col min="7" max="7" width="15.5" style="175" customWidth="1"/>
    <col min="8" max="8" width="11.33203125" style="175" customWidth="1"/>
    <col min="9" max="16384" width="9.33203125" style="18"/>
  </cols>
  <sheetData>
    <row r="1" spans="1:8" s="4" customFormat="1" ht="16.5" customHeight="1" x14ac:dyDescent="0.2">
      <c r="A1" s="1"/>
      <c r="B1" s="2"/>
      <c r="C1" s="2"/>
      <c r="D1" s="3" t="s">
        <v>0</v>
      </c>
      <c r="E1" s="3"/>
      <c r="F1" s="3"/>
      <c r="G1" s="3"/>
      <c r="H1" s="3"/>
    </row>
    <row r="2" spans="1:8" s="4" customFormat="1" ht="16.5" customHeight="1" thickBot="1" x14ac:dyDescent="0.25">
      <c r="A2" s="1"/>
      <c r="B2" s="2"/>
      <c r="C2" s="2"/>
      <c r="D2" s="3" t="s">
        <v>1</v>
      </c>
      <c r="E2" s="3"/>
      <c r="F2" s="3"/>
      <c r="G2" s="3"/>
      <c r="H2" s="3"/>
    </row>
    <row r="3" spans="1:8" s="9" customFormat="1" ht="21" customHeight="1" x14ac:dyDescent="0.2">
      <c r="A3" s="5" t="s">
        <v>2</v>
      </c>
      <c r="B3" s="6" t="s">
        <v>3</v>
      </c>
      <c r="C3" s="7"/>
      <c r="D3" s="7"/>
      <c r="E3" s="7"/>
      <c r="F3" s="7"/>
      <c r="G3" s="8"/>
      <c r="H3" s="8" t="s">
        <v>4</v>
      </c>
    </row>
    <row r="4" spans="1:8" s="12" customFormat="1" ht="15.95" customHeight="1" thickBot="1" x14ac:dyDescent="0.3">
      <c r="A4" s="10"/>
      <c r="B4" s="10"/>
      <c r="C4" s="10"/>
      <c r="D4" s="10"/>
      <c r="E4" s="10"/>
      <c r="F4" s="10"/>
      <c r="G4" s="11"/>
      <c r="H4" s="11" t="s">
        <v>5</v>
      </c>
    </row>
    <row r="5" spans="1:8" ht="24.75" thickBot="1" x14ac:dyDescent="0.25">
      <c r="A5" s="13" t="s">
        <v>6</v>
      </c>
      <c r="B5" s="14" t="s">
        <v>7</v>
      </c>
      <c r="C5" s="15" t="s">
        <v>8</v>
      </c>
      <c r="D5" s="16" t="s">
        <v>9</v>
      </c>
      <c r="E5" s="15" t="s">
        <v>10</v>
      </c>
      <c r="F5" s="15" t="s">
        <v>11</v>
      </c>
      <c r="G5" s="17" t="s">
        <v>12</v>
      </c>
      <c r="H5" s="17" t="s">
        <v>11</v>
      </c>
    </row>
    <row r="6" spans="1:8" s="23" customFormat="1" ht="12.95" customHeight="1" thickBot="1" x14ac:dyDescent="0.25">
      <c r="A6" s="19"/>
      <c r="B6" s="20" t="s">
        <v>13</v>
      </c>
      <c r="C6" s="21" t="s">
        <v>14</v>
      </c>
      <c r="D6" s="21" t="s">
        <v>15</v>
      </c>
      <c r="E6" s="21" t="s">
        <v>16</v>
      </c>
      <c r="F6" s="21" t="s">
        <v>17</v>
      </c>
      <c r="G6" s="22" t="s">
        <v>18</v>
      </c>
      <c r="H6" s="22" t="s">
        <v>19</v>
      </c>
    </row>
    <row r="7" spans="1:8" s="23" customFormat="1" ht="15.95" customHeight="1" thickBot="1" x14ac:dyDescent="0.25">
      <c r="A7" s="24"/>
      <c r="B7" s="25" t="s">
        <v>20</v>
      </c>
      <c r="C7" s="25"/>
      <c r="D7" s="25"/>
      <c r="E7" s="25"/>
      <c r="F7" s="25"/>
      <c r="G7" s="26"/>
      <c r="H7" s="27"/>
    </row>
    <row r="8" spans="1:8" s="23" customFormat="1" ht="12" customHeight="1" thickBot="1" x14ac:dyDescent="0.25">
      <c r="A8" s="28" t="s">
        <v>21</v>
      </c>
      <c r="B8" s="29" t="s">
        <v>22</v>
      </c>
      <c r="C8" s="30">
        <f>SUM(C9:C14)</f>
        <v>462342</v>
      </c>
      <c r="D8" s="30">
        <f>SUM(D9:D14)</f>
        <v>462342</v>
      </c>
      <c r="E8" s="30">
        <f>SUM(E9:E14)</f>
        <v>462342</v>
      </c>
      <c r="F8" s="30">
        <f>SUM(F9:F14)</f>
        <v>0</v>
      </c>
      <c r="G8" s="31">
        <f>+G9+G10+G11+G12+G13+G14</f>
        <v>0</v>
      </c>
      <c r="H8" s="31">
        <f>+H9+H10+H11+H12+H13+H14</f>
        <v>0</v>
      </c>
    </row>
    <row r="9" spans="1:8" s="37" customFormat="1" ht="12" customHeight="1" x14ac:dyDescent="0.2">
      <c r="A9" s="32" t="s">
        <v>23</v>
      </c>
      <c r="B9" s="33" t="s">
        <v>24</v>
      </c>
      <c r="C9" s="34">
        <v>167640</v>
      </c>
      <c r="D9" s="34">
        <f t="shared" ref="D9:D14" si="0">+E9+G9</f>
        <v>167640</v>
      </c>
      <c r="E9" s="34">
        <v>167640</v>
      </c>
      <c r="F9" s="34"/>
      <c r="G9" s="35"/>
      <c r="H9" s="36"/>
    </row>
    <row r="10" spans="1:8" s="43" customFormat="1" ht="12" customHeight="1" x14ac:dyDescent="0.2">
      <c r="A10" s="38" t="s">
        <v>25</v>
      </c>
      <c r="B10" s="39" t="s">
        <v>26</v>
      </c>
      <c r="C10" s="40">
        <v>131933</v>
      </c>
      <c r="D10" s="34">
        <f t="shared" si="0"/>
        <v>131933</v>
      </c>
      <c r="E10" s="40">
        <v>131933</v>
      </c>
      <c r="F10" s="40"/>
      <c r="G10" s="41"/>
      <c r="H10" s="42"/>
    </row>
    <row r="11" spans="1:8" s="43" customFormat="1" ht="12" customHeight="1" x14ac:dyDescent="0.2">
      <c r="A11" s="38" t="s">
        <v>27</v>
      </c>
      <c r="B11" s="39" t="s">
        <v>28</v>
      </c>
      <c r="C11" s="40">
        <v>131311</v>
      </c>
      <c r="D11" s="34">
        <f t="shared" si="0"/>
        <v>131311</v>
      </c>
      <c r="E11" s="40">
        <v>131311</v>
      </c>
      <c r="F11" s="40"/>
      <c r="G11" s="41"/>
      <c r="H11" s="42"/>
    </row>
    <row r="12" spans="1:8" s="43" customFormat="1" ht="12" customHeight="1" x14ac:dyDescent="0.2">
      <c r="A12" s="38" t="s">
        <v>29</v>
      </c>
      <c r="B12" s="39" t="s">
        <v>30</v>
      </c>
      <c r="C12" s="40">
        <v>7470</v>
      </c>
      <c r="D12" s="34">
        <f t="shared" si="0"/>
        <v>7470</v>
      </c>
      <c r="E12" s="40">
        <v>7470</v>
      </c>
      <c r="F12" s="40"/>
      <c r="G12" s="41"/>
      <c r="H12" s="42"/>
    </row>
    <row r="13" spans="1:8" s="43" customFormat="1" ht="12" customHeight="1" x14ac:dyDescent="0.2">
      <c r="A13" s="38" t="s">
        <v>31</v>
      </c>
      <c r="B13" s="39" t="s">
        <v>32</v>
      </c>
      <c r="C13" s="40">
        <v>11062</v>
      </c>
      <c r="D13" s="34">
        <f t="shared" si="0"/>
        <v>11062</v>
      </c>
      <c r="E13" s="40">
        <v>11062</v>
      </c>
      <c r="F13" s="40"/>
      <c r="G13" s="44"/>
      <c r="H13" s="45"/>
    </row>
    <row r="14" spans="1:8" s="37" customFormat="1" ht="12" customHeight="1" thickBot="1" x14ac:dyDescent="0.25">
      <c r="A14" s="46" t="s">
        <v>33</v>
      </c>
      <c r="B14" s="47" t="s">
        <v>34</v>
      </c>
      <c r="C14" s="48">
        <v>12926</v>
      </c>
      <c r="D14" s="34">
        <f t="shared" si="0"/>
        <v>12926</v>
      </c>
      <c r="E14" s="48">
        <v>12926</v>
      </c>
      <c r="F14" s="48"/>
      <c r="G14" s="49"/>
      <c r="H14" s="50"/>
    </row>
    <row r="15" spans="1:8" s="37" customFormat="1" ht="12" customHeight="1" thickBot="1" x14ac:dyDescent="0.25">
      <c r="A15" s="28" t="s">
        <v>35</v>
      </c>
      <c r="B15" s="51" t="s">
        <v>36</v>
      </c>
      <c r="C15" s="52">
        <f>SUM(C16:C20)</f>
        <v>229180</v>
      </c>
      <c r="D15" s="52">
        <f>SUM(D16:D20)</f>
        <v>229180</v>
      </c>
      <c r="E15" s="52">
        <f>SUM(E16:E20)</f>
        <v>228830</v>
      </c>
      <c r="F15" s="52">
        <f>SUM(F16:F20)</f>
        <v>0</v>
      </c>
      <c r="G15" s="53">
        <f>+G16+G17+G18+G19+G20</f>
        <v>350</v>
      </c>
      <c r="H15" s="54">
        <f>+H16+H17+H18+H19+H20</f>
        <v>0</v>
      </c>
    </row>
    <row r="16" spans="1:8" s="37" customFormat="1" ht="12" customHeight="1" x14ac:dyDescent="0.2">
      <c r="A16" s="32" t="s">
        <v>37</v>
      </c>
      <c r="B16" s="33" t="s">
        <v>38</v>
      </c>
      <c r="C16" s="34"/>
      <c r="D16" s="34">
        <f t="shared" ref="D16:D21" si="1">+E16+G16</f>
        <v>0</v>
      </c>
      <c r="E16" s="34">
        <f>+F16</f>
        <v>0</v>
      </c>
      <c r="F16" s="34"/>
      <c r="G16" s="35"/>
      <c r="H16" s="36"/>
    </row>
    <row r="17" spans="1:8" s="37" customFormat="1" ht="12" customHeight="1" x14ac:dyDescent="0.2">
      <c r="A17" s="38" t="s">
        <v>39</v>
      </c>
      <c r="B17" s="39" t="s">
        <v>40</v>
      </c>
      <c r="C17" s="40"/>
      <c r="D17" s="34">
        <f t="shared" si="1"/>
        <v>0</v>
      </c>
      <c r="E17" s="40">
        <f>+F17</f>
        <v>0</v>
      </c>
      <c r="F17" s="40"/>
      <c r="G17" s="41"/>
      <c r="H17" s="42"/>
    </row>
    <row r="18" spans="1:8" s="37" customFormat="1" ht="12" customHeight="1" x14ac:dyDescent="0.2">
      <c r="A18" s="38" t="s">
        <v>41</v>
      </c>
      <c r="B18" s="39" t="s">
        <v>42</v>
      </c>
      <c r="C18" s="40"/>
      <c r="D18" s="34">
        <f t="shared" si="1"/>
        <v>0</v>
      </c>
      <c r="E18" s="40">
        <f>+F18</f>
        <v>0</v>
      </c>
      <c r="F18" s="40"/>
      <c r="G18" s="41"/>
      <c r="H18" s="42"/>
    </row>
    <row r="19" spans="1:8" s="37" customFormat="1" ht="12" customHeight="1" x14ac:dyDescent="0.2">
      <c r="A19" s="38" t="s">
        <v>43</v>
      </c>
      <c r="B19" s="39" t="s">
        <v>44</v>
      </c>
      <c r="C19" s="40"/>
      <c r="D19" s="34">
        <f t="shared" si="1"/>
        <v>0</v>
      </c>
      <c r="E19" s="40">
        <f>+F19</f>
        <v>0</v>
      </c>
      <c r="F19" s="40"/>
      <c r="G19" s="41"/>
      <c r="H19" s="42"/>
    </row>
    <row r="20" spans="1:8" s="37" customFormat="1" ht="12" customHeight="1" x14ac:dyDescent="0.2">
      <c r="A20" s="38" t="s">
        <v>45</v>
      </c>
      <c r="B20" s="39" t="s">
        <v>46</v>
      </c>
      <c r="C20" s="55">
        <v>229180</v>
      </c>
      <c r="D20" s="34">
        <f>+E20+G20</f>
        <v>229180</v>
      </c>
      <c r="E20" s="40">
        <v>228830</v>
      </c>
      <c r="F20" s="40"/>
      <c r="G20" s="41">
        <v>350</v>
      </c>
      <c r="H20" s="42"/>
    </row>
    <row r="21" spans="1:8" s="43" customFormat="1" ht="12" customHeight="1" thickBot="1" x14ac:dyDescent="0.25">
      <c r="A21" s="46" t="s">
        <v>47</v>
      </c>
      <c r="B21" s="47" t="s">
        <v>48</v>
      </c>
      <c r="C21" s="48">
        <v>7475</v>
      </c>
      <c r="D21" s="34">
        <f t="shared" si="1"/>
        <v>7475</v>
      </c>
      <c r="E21" s="48">
        <f>7475+F21</f>
        <v>7475</v>
      </c>
      <c r="F21" s="48"/>
      <c r="G21" s="56"/>
      <c r="H21" s="57"/>
    </row>
    <row r="22" spans="1:8" s="43" customFormat="1" ht="12" customHeight="1" thickBot="1" x14ac:dyDescent="0.25">
      <c r="A22" s="28" t="s">
        <v>49</v>
      </c>
      <c r="B22" s="29" t="s">
        <v>50</v>
      </c>
      <c r="C22" s="53">
        <f t="shared" ref="C22:H22" si="2">+C23+C24+C25+C26+C27</f>
        <v>422804</v>
      </c>
      <c r="D22" s="53">
        <f t="shared" si="2"/>
        <v>422804</v>
      </c>
      <c r="E22" s="53">
        <f t="shared" si="2"/>
        <v>422804</v>
      </c>
      <c r="F22" s="53">
        <f t="shared" si="2"/>
        <v>0</v>
      </c>
      <c r="G22" s="53">
        <f t="shared" si="2"/>
        <v>0</v>
      </c>
      <c r="H22" s="54">
        <f t="shared" si="2"/>
        <v>0</v>
      </c>
    </row>
    <row r="23" spans="1:8" s="43" customFormat="1" ht="12" customHeight="1" x14ac:dyDescent="0.2">
      <c r="A23" s="32" t="s">
        <v>51</v>
      </c>
      <c r="B23" s="33" t="s">
        <v>52</v>
      </c>
      <c r="C23" s="34">
        <v>146384</v>
      </c>
      <c r="D23" s="34">
        <f t="shared" ref="D23:D28" si="3">+E23+G23</f>
        <v>146384</v>
      </c>
      <c r="E23" s="34">
        <f>146384+F23</f>
        <v>146384</v>
      </c>
      <c r="F23" s="34"/>
      <c r="G23" s="35"/>
      <c r="H23" s="36"/>
    </row>
    <row r="24" spans="1:8" s="37" customFormat="1" ht="12" customHeight="1" x14ac:dyDescent="0.2">
      <c r="A24" s="38" t="s">
        <v>53</v>
      </c>
      <c r="B24" s="39" t="s">
        <v>54</v>
      </c>
      <c r="C24" s="40"/>
      <c r="D24" s="34">
        <f t="shared" si="3"/>
        <v>0</v>
      </c>
      <c r="E24" s="34">
        <f>+F24</f>
        <v>0</v>
      </c>
      <c r="F24" s="40"/>
      <c r="G24" s="41"/>
      <c r="H24" s="42"/>
    </row>
    <row r="25" spans="1:8" s="43" customFormat="1" ht="12" customHeight="1" x14ac:dyDescent="0.2">
      <c r="A25" s="38" t="s">
        <v>55</v>
      </c>
      <c r="B25" s="39" t="s">
        <v>56</v>
      </c>
      <c r="C25" s="40"/>
      <c r="D25" s="34">
        <f t="shared" si="3"/>
        <v>0</v>
      </c>
      <c r="E25" s="34">
        <f>+F25</f>
        <v>0</v>
      </c>
      <c r="F25" s="40"/>
      <c r="G25" s="41"/>
      <c r="H25" s="42"/>
    </row>
    <row r="26" spans="1:8" s="43" customFormat="1" ht="12" customHeight="1" x14ac:dyDescent="0.2">
      <c r="A26" s="38" t="s">
        <v>57</v>
      </c>
      <c r="B26" s="39" t="s">
        <v>58</v>
      </c>
      <c r="C26" s="40"/>
      <c r="D26" s="34">
        <f t="shared" si="3"/>
        <v>0</v>
      </c>
      <c r="E26" s="34">
        <f>+F26</f>
        <v>0</v>
      </c>
      <c r="F26" s="40"/>
      <c r="G26" s="41"/>
      <c r="H26" s="42"/>
    </row>
    <row r="27" spans="1:8" s="43" customFormat="1" ht="12" customHeight="1" x14ac:dyDescent="0.2">
      <c r="A27" s="38" t="s">
        <v>59</v>
      </c>
      <c r="B27" s="39" t="s">
        <v>60</v>
      </c>
      <c r="C27" s="40">
        <v>276420</v>
      </c>
      <c r="D27" s="34">
        <f t="shared" si="3"/>
        <v>276420</v>
      </c>
      <c r="E27" s="34">
        <v>276420</v>
      </c>
      <c r="F27" s="40"/>
      <c r="G27" s="41"/>
      <c r="H27" s="42"/>
    </row>
    <row r="28" spans="1:8" s="43" customFormat="1" ht="12" customHeight="1" thickBot="1" x14ac:dyDescent="0.25">
      <c r="A28" s="46" t="s">
        <v>61</v>
      </c>
      <c r="B28" s="47" t="s">
        <v>62</v>
      </c>
      <c r="C28" s="48">
        <v>276420</v>
      </c>
      <c r="D28" s="34">
        <f t="shared" si="3"/>
        <v>276420</v>
      </c>
      <c r="E28" s="34">
        <v>276420</v>
      </c>
      <c r="F28" s="48"/>
      <c r="G28" s="56"/>
      <c r="H28" s="57"/>
    </row>
    <row r="29" spans="1:8" s="43" customFormat="1" ht="12" customHeight="1" thickBot="1" x14ac:dyDescent="0.2">
      <c r="A29" s="28" t="s">
        <v>63</v>
      </c>
      <c r="B29" s="29" t="s">
        <v>64</v>
      </c>
      <c r="C29" s="58">
        <f>C30+C33+C34+C35</f>
        <v>177000</v>
      </c>
      <c r="D29" s="58">
        <f>D30+D33+D34+D35</f>
        <v>177000</v>
      </c>
      <c r="E29" s="58">
        <f>E30+E33+E34+E35</f>
        <v>177000</v>
      </c>
      <c r="F29" s="58">
        <f>F30+F33+F34+F35</f>
        <v>0</v>
      </c>
      <c r="G29" s="59">
        <f>+G30+G33+G34+G35</f>
        <v>0</v>
      </c>
      <c r="H29" s="60">
        <f>+H30+H33+H34+H35</f>
        <v>0</v>
      </c>
    </row>
    <row r="30" spans="1:8" s="43" customFormat="1" ht="12" customHeight="1" x14ac:dyDescent="0.2">
      <c r="A30" s="32" t="s">
        <v>65</v>
      </c>
      <c r="B30" s="33" t="s">
        <v>66</v>
      </c>
      <c r="C30" s="61">
        <v>164500</v>
      </c>
      <c r="D30" s="61">
        <f t="shared" ref="D30:D35" si="4">+E30</f>
        <v>164500</v>
      </c>
      <c r="E30" s="61">
        <f>164500+F30</f>
        <v>164500</v>
      </c>
      <c r="F30" s="61"/>
      <c r="G30" s="62">
        <f>+G31+G32</f>
        <v>0</v>
      </c>
      <c r="H30" s="63">
        <f>+H31+H32</f>
        <v>0</v>
      </c>
    </row>
    <row r="31" spans="1:8" s="43" customFormat="1" ht="12" customHeight="1" x14ac:dyDescent="0.2">
      <c r="A31" s="38" t="s">
        <v>67</v>
      </c>
      <c r="B31" s="39" t="s">
        <v>68</v>
      </c>
      <c r="C31" s="64">
        <v>43500</v>
      </c>
      <c r="D31" s="61">
        <f t="shared" si="4"/>
        <v>43500</v>
      </c>
      <c r="E31" s="64">
        <f>43500+F31</f>
        <v>43500</v>
      </c>
      <c r="F31" s="64"/>
      <c r="G31" s="41"/>
      <c r="H31" s="42"/>
    </row>
    <row r="32" spans="1:8" s="43" customFormat="1" ht="12" customHeight="1" x14ac:dyDescent="0.2">
      <c r="A32" s="38" t="s">
        <v>69</v>
      </c>
      <c r="B32" s="39" t="s">
        <v>70</v>
      </c>
      <c r="C32" s="64"/>
      <c r="D32" s="61">
        <f t="shared" si="4"/>
        <v>0</v>
      </c>
      <c r="E32" s="64"/>
      <c r="F32" s="64"/>
      <c r="G32" s="41"/>
      <c r="H32" s="42"/>
    </row>
    <row r="33" spans="1:8" s="43" customFormat="1" ht="12" customHeight="1" x14ac:dyDescent="0.2">
      <c r="A33" s="38" t="s">
        <v>71</v>
      </c>
      <c r="B33" s="39" t="s">
        <v>72</v>
      </c>
      <c r="C33" s="64">
        <v>11000</v>
      </c>
      <c r="D33" s="61">
        <f t="shared" si="4"/>
        <v>11000</v>
      </c>
      <c r="E33" s="64">
        <f>11000+F33</f>
        <v>11000</v>
      </c>
      <c r="F33" s="64"/>
      <c r="G33" s="41"/>
      <c r="H33" s="42"/>
    </row>
    <row r="34" spans="1:8" s="43" customFormat="1" ht="12" customHeight="1" x14ac:dyDescent="0.2">
      <c r="A34" s="38" t="s">
        <v>73</v>
      </c>
      <c r="B34" s="39" t="s">
        <v>74</v>
      </c>
      <c r="C34" s="64">
        <v>500</v>
      </c>
      <c r="D34" s="61">
        <f t="shared" si="4"/>
        <v>500</v>
      </c>
      <c r="E34" s="64">
        <f>500+F34</f>
        <v>500</v>
      </c>
      <c r="F34" s="64"/>
      <c r="G34" s="41"/>
      <c r="H34" s="42"/>
    </row>
    <row r="35" spans="1:8" s="43" customFormat="1" ht="12" customHeight="1" thickBot="1" x14ac:dyDescent="0.25">
      <c r="A35" s="46" t="s">
        <v>75</v>
      </c>
      <c r="B35" s="47" t="s">
        <v>76</v>
      </c>
      <c r="C35" s="65">
        <v>1000</v>
      </c>
      <c r="D35" s="61">
        <f t="shared" si="4"/>
        <v>1000</v>
      </c>
      <c r="E35" s="65">
        <f>1000+F35</f>
        <v>1000</v>
      </c>
      <c r="F35" s="65"/>
      <c r="G35" s="56"/>
      <c r="H35" s="57"/>
    </row>
    <row r="36" spans="1:8" s="43" customFormat="1" ht="12" customHeight="1" thickBot="1" x14ac:dyDescent="0.25">
      <c r="A36" s="28" t="s">
        <v>77</v>
      </c>
      <c r="B36" s="29" t="s">
        <v>78</v>
      </c>
      <c r="C36" s="30">
        <f t="shared" ref="C36:H36" si="5">SUM(C37:C46)</f>
        <v>10622</v>
      </c>
      <c r="D36" s="30">
        <f t="shared" si="5"/>
        <v>10622</v>
      </c>
      <c r="E36" s="30">
        <f t="shared" si="5"/>
        <v>9987</v>
      </c>
      <c r="F36" s="53">
        <f t="shared" si="5"/>
        <v>0</v>
      </c>
      <c r="G36" s="53">
        <f t="shared" si="5"/>
        <v>635</v>
      </c>
      <c r="H36" s="54">
        <f t="shared" si="5"/>
        <v>0</v>
      </c>
    </row>
    <row r="37" spans="1:8" s="43" customFormat="1" ht="12" customHeight="1" x14ac:dyDescent="0.2">
      <c r="A37" s="32" t="s">
        <v>79</v>
      </c>
      <c r="B37" s="33" t="s">
        <v>80</v>
      </c>
      <c r="C37" s="61">
        <v>500</v>
      </c>
      <c r="D37" s="61">
        <f>+E37+G37</f>
        <v>500</v>
      </c>
      <c r="E37" s="61"/>
      <c r="F37" s="61"/>
      <c r="G37" s="35">
        <v>500</v>
      </c>
      <c r="H37" s="36"/>
    </row>
    <row r="38" spans="1:8" s="43" customFormat="1" ht="12" customHeight="1" x14ac:dyDescent="0.2">
      <c r="A38" s="38" t="s">
        <v>81</v>
      </c>
      <c r="B38" s="39" t="s">
        <v>82</v>
      </c>
      <c r="C38" s="64">
        <v>1264</v>
      </c>
      <c r="D38" s="61">
        <f t="shared" ref="D38:D45" si="6">+E38+G38</f>
        <v>1264</v>
      </c>
      <c r="E38" s="64">
        <v>1264</v>
      </c>
      <c r="F38" s="64"/>
      <c r="G38" s="41"/>
      <c r="H38" s="42"/>
    </row>
    <row r="39" spans="1:8" s="43" customFormat="1" ht="12" customHeight="1" x14ac:dyDescent="0.2">
      <c r="A39" s="38" t="s">
        <v>83</v>
      </c>
      <c r="B39" s="39" t="s">
        <v>84</v>
      </c>
      <c r="C39" s="64">
        <v>2012</v>
      </c>
      <c r="D39" s="61">
        <f t="shared" si="6"/>
        <v>2012</v>
      </c>
      <c r="E39" s="64">
        <v>2012</v>
      </c>
      <c r="F39" s="64"/>
      <c r="G39" s="41"/>
      <c r="H39" s="42"/>
    </row>
    <row r="40" spans="1:8" s="43" customFormat="1" ht="12" customHeight="1" x14ac:dyDescent="0.2">
      <c r="A40" s="38" t="s">
        <v>85</v>
      </c>
      <c r="B40" s="39" t="s">
        <v>86</v>
      </c>
      <c r="C40" s="64">
        <v>3776</v>
      </c>
      <c r="D40" s="61">
        <f>+E40+G40</f>
        <v>3776</v>
      </c>
      <c r="E40" s="64">
        <f>3776+F40</f>
        <v>3776</v>
      </c>
      <c r="F40" s="64"/>
      <c r="G40" s="41"/>
      <c r="H40" s="42"/>
    </row>
    <row r="41" spans="1:8" s="43" customFormat="1" ht="12" customHeight="1" x14ac:dyDescent="0.2">
      <c r="A41" s="38" t="s">
        <v>87</v>
      </c>
      <c r="B41" s="39" t="s">
        <v>88</v>
      </c>
      <c r="C41" s="64"/>
      <c r="D41" s="61">
        <f t="shared" si="6"/>
        <v>0</v>
      </c>
      <c r="E41" s="64"/>
      <c r="F41" s="64"/>
      <c r="G41" s="41"/>
      <c r="H41" s="42"/>
    </row>
    <row r="42" spans="1:8" s="43" customFormat="1" ht="12" customHeight="1" x14ac:dyDescent="0.2">
      <c r="A42" s="38" t="s">
        <v>89</v>
      </c>
      <c r="B42" s="39" t="s">
        <v>90</v>
      </c>
      <c r="C42" s="64">
        <v>1853</v>
      </c>
      <c r="D42" s="61">
        <f t="shared" si="6"/>
        <v>1853</v>
      </c>
      <c r="E42" s="64">
        <v>1718</v>
      </c>
      <c r="F42" s="64"/>
      <c r="G42" s="41">
        <v>135</v>
      </c>
      <c r="H42" s="42"/>
    </row>
    <row r="43" spans="1:8" s="43" customFormat="1" ht="12" customHeight="1" x14ac:dyDescent="0.2">
      <c r="A43" s="38" t="s">
        <v>91</v>
      </c>
      <c r="B43" s="39" t="s">
        <v>92</v>
      </c>
      <c r="C43" s="64"/>
      <c r="D43" s="61">
        <f t="shared" si="6"/>
        <v>0</v>
      </c>
      <c r="E43" s="64"/>
      <c r="F43" s="64"/>
      <c r="G43" s="41"/>
      <c r="H43" s="42"/>
    </row>
    <row r="44" spans="1:8" s="43" customFormat="1" ht="12" customHeight="1" x14ac:dyDescent="0.2">
      <c r="A44" s="38" t="s">
        <v>93</v>
      </c>
      <c r="B44" s="39" t="s">
        <v>94</v>
      </c>
      <c r="C44" s="64">
        <v>647</v>
      </c>
      <c r="D44" s="61">
        <f>+E44+G44</f>
        <v>647</v>
      </c>
      <c r="E44" s="64">
        <v>647</v>
      </c>
      <c r="F44" s="64"/>
      <c r="G44" s="41"/>
      <c r="H44" s="42"/>
    </row>
    <row r="45" spans="1:8" s="43" customFormat="1" ht="12" customHeight="1" x14ac:dyDescent="0.2">
      <c r="A45" s="38" t="s">
        <v>95</v>
      </c>
      <c r="B45" s="39" t="s">
        <v>96</v>
      </c>
      <c r="C45" s="64">
        <v>470</v>
      </c>
      <c r="D45" s="61">
        <f t="shared" si="6"/>
        <v>470</v>
      </c>
      <c r="E45" s="64">
        <v>470</v>
      </c>
      <c r="F45" s="64"/>
      <c r="G45" s="66"/>
      <c r="H45" s="67"/>
    </row>
    <row r="46" spans="1:8" s="43" customFormat="1" ht="12" customHeight="1" thickBot="1" x14ac:dyDescent="0.25">
      <c r="A46" s="46" t="s">
        <v>97</v>
      </c>
      <c r="B46" s="47" t="s">
        <v>98</v>
      </c>
      <c r="C46" s="65">
        <v>100</v>
      </c>
      <c r="D46" s="61">
        <f>+E46+G46</f>
        <v>100</v>
      </c>
      <c r="E46" s="65">
        <f>100+F46</f>
        <v>100</v>
      </c>
      <c r="F46" s="65"/>
      <c r="G46" s="68">
        <v>0</v>
      </c>
      <c r="H46" s="69"/>
    </row>
    <row r="47" spans="1:8" s="43" customFormat="1" ht="12" customHeight="1" thickBot="1" x14ac:dyDescent="0.25">
      <c r="A47" s="28" t="s">
        <v>99</v>
      </c>
      <c r="B47" s="29" t="s">
        <v>100</v>
      </c>
      <c r="C47" s="30">
        <f t="shared" ref="C47:H47" si="7">SUM(C48:C52)</f>
        <v>0</v>
      </c>
      <c r="D47" s="30">
        <f t="shared" si="7"/>
        <v>0</v>
      </c>
      <c r="E47" s="30">
        <f t="shared" si="7"/>
        <v>0</v>
      </c>
      <c r="F47" s="53">
        <f t="shared" si="7"/>
        <v>0</v>
      </c>
      <c r="G47" s="53">
        <f t="shared" si="7"/>
        <v>0</v>
      </c>
      <c r="H47" s="54">
        <f t="shared" si="7"/>
        <v>0</v>
      </c>
    </row>
    <row r="48" spans="1:8" s="43" customFormat="1" ht="12" customHeight="1" x14ac:dyDescent="0.2">
      <c r="A48" s="32" t="s">
        <v>101</v>
      </c>
      <c r="B48" s="33" t="s">
        <v>102</v>
      </c>
      <c r="C48" s="61"/>
      <c r="D48" s="61"/>
      <c r="E48" s="34"/>
      <c r="F48" s="34"/>
      <c r="G48" s="70"/>
      <c r="H48" s="71"/>
    </row>
    <row r="49" spans="1:8" s="43" customFormat="1" ht="12" customHeight="1" x14ac:dyDescent="0.2">
      <c r="A49" s="38" t="s">
        <v>103</v>
      </c>
      <c r="B49" s="39" t="s">
        <v>104</v>
      </c>
      <c r="C49" s="64">
        <v>0</v>
      </c>
      <c r="D49" s="64">
        <v>0</v>
      </c>
      <c r="E49" s="40">
        <v>0</v>
      </c>
      <c r="F49" s="40"/>
      <c r="G49" s="66"/>
      <c r="H49" s="67"/>
    </row>
    <row r="50" spans="1:8" s="43" customFormat="1" ht="12" customHeight="1" x14ac:dyDescent="0.2">
      <c r="A50" s="38" t="s">
        <v>105</v>
      </c>
      <c r="B50" s="39" t="s">
        <v>106</v>
      </c>
      <c r="C50" s="72"/>
      <c r="D50" s="72"/>
      <c r="E50" s="40"/>
      <c r="F50" s="40"/>
      <c r="G50" s="66"/>
      <c r="H50" s="67"/>
    </row>
    <row r="51" spans="1:8" s="43" customFormat="1" ht="12" customHeight="1" x14ac:dyDescent="0.2">
      <c r="A51" s="38" t="s">
        <v>107</v>
      </c>
      <c r="B51" s="39" t="s">
        <v>108</v>
      </c>
      <c r="C51" s="72"/>
      <c r="D51" s="72"/>
      <c r="E51" s="40"/>
      <c r="F51" s="40"/>
      <c r="G51" s="66"/>
      <c r="H51" s="67"/>
    </row>
    <row r="52" spans="1:8" s="43" customFormat="1" ht="12" customHeight="1" thickBot="1" x14ac:dyDescent="0.25">
      <c r="A52" s="46" t="s">
        <v>109</v>
      </c>
      <c r="B52" s="47" t="s">
        <v>110</v>
      </c>
      <c r="C52" s="73"/>
      <c r="D52" s="73"/>
      <c r="E52" s="48"/>
      <c r="F52" s="48"/>
      <c r="G52" s="68"/>
      <c r="H52" s="69"/>
    </row>
    <row r="53" spans="1:8" s="43" customFormat="1" ht="12" customHeight="1" thickBot="1" x14ac:dyDescent="0.25">
      <c r="A53" s="28" t="s">
        <v>111</v>
      </c>
      <c r="B53" s="29" t="s">
        <v>112</v>
      </c>
      <c r="C53" s="53">
        <f t="shared" ref="C53:H53" si="8">SUM(C54:C56)</f>
        <v>1667</v>
      </c>
      <c r="D53" s="53">
        <f t="shared" si="8"/>
        <v>1667</v>
      </c>
      <c r="E53" s="53">
        <f t="shared" si="8"/>
        <v>1667</v>
      </c>
      <c r="F53" s="53">
        <f t="shared" si="8"/>
        <v>0</v>
      </c>
      <c r="G53" s="53">
        <f t="shared" si="8"/>
        <v>0</v>
      </c>
      <c r="H53" s="54">
        <f t="shared" si="8"/>
        <v>0</v>
      </c>
    </row>
    <row r="54" spans="1:8" s="43" customFormat="1" ht="12" customHeight="1" x14ac:dyDescent="0.2">
      <c r="A54" s="32" t="s">
        <v>113</v>
      </c>
      <c r="B54" s="33" t="s">
        <v>114</v>
      </c>
      <c r="C54" s="34"/>
      <c r="D54" s="34"/>
      <c r="E54" s="34"/>
      <c r="F54" s="34"/>
      <c r="G54" s="35"/>
      <c r="H54" s="36"/>
    </row>
    <row r="55" spans="1:8" s="43" customFormat="1" ht="12" customHeight="1" x14ac:dyDescent="0.2">
      <c r="A55" s="38" t="s">
        <v>115</v>
      </c>
      <c r="B55" s="39" t="s">
        <v>116</v>
      </c>
      <c r="C55" s="40"/>
      <c r="D55" s="40"/>
      <c r="E55" s="40"/>
      <c r="F55" s="40"/>
      <c r="G55" s="41"/>
      <c r="H55" s="42"/>
    </row>
    <row r="56" spans="1:8" s="43" customFormat="1" ht="12" customHeight="1" x14ac:dyDescent="0.2">
      <c r="A56" s="38" t="s">
        <v>117</v>
      </c>
      <c r="B56" s="39" t="s">
        <v>118</v>
      </c>
      <c r="C56" s="40">
        <v>1667</v>
      </c>
      <c r="D56" s="40">
        <f>+E56+G56</f>
        <v>1667</v>
      </c>
      <c r="E56" s="40">
        <v>1667</v>
      </c>
      <c r="F56" s="40"/>
      <c r="G56" s="41"/>
      <c r="H56" s="42"/>
    </row>
    <row r="57" spans="1:8" s="43" customFormat="1" ht="12" customHeight="1" thickBot="1" x14ac:dyDescent="0.25">
      <c r="A57" s="46" t="s">
        <v>119</v>
      </c>
      <c r="B57" s="47" t="s">
        <v>120</v>
      </c>
      <c r="C57" s="48"/>
      <c r="D57" s="48"/>
      <c r="E57" s="48"/>
      <c r="F57" s="48"/>
      <c r="G57" s="56"/>
      <c r="H57" s="57"/>
    </row>
    <row r="58" spans="1:8" s="43" customFormat="1" ht="12" customHeight="1" thickBot="1" x14ac:dyDescent="0.25">
      <c r="A58" s="28" t="s">
        <v>121</v>
      </c>
      <c r="B58" s="51" t="s">
        <v>122</v>
      </c>
      <c r="C58" s="53">
        <f t="shared" ref="C58:H58" si="9">SUM(C59:C61)</f>
        <v>88</v>
      </c>
      <c r="D58" s="53">
        <f t="shared" si="9"/>
        <v>88</v>
      </c>
      <c r="E58" s="53">
        <f t="shared" si="9"/>
        <v>88</v>
      </c>
      <c r="F58" s="53">
        <f t="shared" si="9"/>
        <v>0</v>
      </c>
      <c r="G58" s="53">
        <f t="shared" si="9"/>
        <v>0</v>
      </c>
      <c r="H58" s="54">
        <f t="shared" si="9"/>
        <v>0</v>
      </c>
    </row>
    <row r="59" spans="1:8" s="43" customFormat="1" ht="12" customHeight="1" x14ac:dyDescent="0.2">
      <c r="A59" s="32" t="s">
        <v>123</v>
      </c>
      <c r="B59" s="33" t="s">
        <v>124</v>
      </c>
      <c r="C59" s="34"/>
      <c r="D59" s="34"/>
      <c r="E59" s="34"/>
      <c r="F59" s="34"/>
      <c r="G59" s="70"/>
      <c r="H59" s="67"/>
    </row>
    <row r="60" spans="1:8" s="43" customFormat="1" ht="12" customHeight="1" x14ac:dyDescent="0.2">
      <c r="A60" s="38" t="s">
        <v>125</v>
      </c>
      <c r="B60" s="39" t="s">
        <v>126</v>
      </c>
      <c r="C60" s="40">
        <v>88</v>
      </c>
      <c r="D60" s="40">
        <f>+E60</f>
        <v>88</v>
      </c>
      <c r="E60" s="40">
        <v>88</v>
      </c>
      <c r="F60" s="40"/>
      <c r="G60" s="66"/>
      <c r="H60" s="67"/>
    </row>
    <row r="61" spans="1:8" s="43" customFormat="1" ht="12" customHeight="1" x14ac:dyDescent="0.2">
      <c r="A61" s="38" t="s">
        <v>127</v>
      </c>
      <c r="B61" s="39" t="s">
        <v>128</v>
      </c>
      <c r="C61" s="40"/>
      <c r="D61" s="40"/>
      <c r="E61" s="40"/>
      <c r="F61" s="40"/>
      <c r="G61" s="66"/>
      <c r="H61" s="67"/>
    </row>
    <row r="62" spans="1:8" s="43" customFormat="1" ht="12" customHeight="1" thickBot="1" x14ac:dyDescent="0.25">
      <c r="A62" s="46" t="s">
        <v>129</v>
      </c>
      <c r="B62" s="47" t="s">
        <v>130</v>
      </c>
      <c r="C62" s="48"/>
      <c r="D62" s="48"/>
      <c r="E62" s="48"/>
      <c r="F62" s="48"/>
      <c r="G62" s="68"/>
      <c r="H62" s="67"/>
    </row>
    <row r="63" spans="1:8" s="43" customFormat="1" ht="12" customHeight="1" thickBot="1" x14ac:dyDescent="0.25">
      <c r="A63" s="28" t="s">
        <v>131</v>
      </c>
      <c r="B63" s="29" t="s">
        <v>132</v>
      </c>
      <c r="C63" s="30">
        <f t="shared" ref="C63:H63" si="10">C8+C15+C22+C29+C36+C47+C53+C58</f>
        <v>1303703</v>
      </c>
      <c r="D63" s="30">
        <f t="shared" si="10"/>
        <v>1303703</v>
      </c>
      <c r="E63" s="30">
        <f t="shared" si="10"/>
        <v>1302718</v>
      </c>
      <c r="F63" s="30">
        <f t="shared" si="10"/>
        <v>0</v>
      </c>
      <c r="G63" s="30">
        <f t="shared" si="10"/>
        <v>985</v>
      </c>
      <c r="H63" s="31">
        <f t="shared" si="10"/>
        <v>0</v>
      </c>
    </row>
    <row r="64" spans="1:8" s="43" customFormat="1" ht="12" customHeight="1" thickBot="1" x14ac:dyDescent="0.2">
      <c r="A64" s="74" t="s">
        <v>133</v>
      </c>
      <c r="B64" s="51" t="s">
        <v>134</v>
      </c>
      <c r="C64" s="52">
        <f t="shared" ref="C64:H64" si="11">SUM(C65:C67)</f>
        <v>10000</v>
      </c>
      <c r="D64" s="52">
        <f t="shared" si="11"/>
        <v>10000</v>
      </c>
      <c r="E64" s="52">
        <f t="shared" si="11"/>
        <v>10000</v>
      </c>
      <c r="F64" s="52">
        <f t="shared" si="11"/>
        <v>0</v>
      </c>
      <c r="G64" s="52">
        <f t="shared" si="11"/>
        <v>0</v>
      </c>
      <c r="H64" s="75">
        <f t="shared" si="11"/>
        <v>0</v>
      </c>
    </row>
    <row r="65" spans="1:8" s="43" customFormat="1" ht="12" customHeight="1" x14ac:dyDescent="0.2">
      <c r="A65" s="32" t="s">
        <v>135</v>
      </c>
      <c r="B65" s="33" t="s">
        <v>136</v>
      </c>
      <c r="C65" s="34">
        <v>10000</v>
      </c>
      <c r="D65" s="34">
        <v>10000</v>
      </c>
      <c r="E65" s="34">
        <v>10000</v>
      </c>
      <c r="F65" s="34"/>
      <c r="G65" s="70"/>
      <c r="H65" s="67"/>
    </row>
    <row r="66" spans="1:8" s="43" customFormat="1" ht="12" customHeight="1" x14ac:dyDescent="0.2">
      <c r="A66" s="38" t="s">
        <v>137</v>
      </c>
      <c r="B66" s="39" t="s">
        <v>138</v>
      </c>
      <c r="C66" s="40"/>
      <c r="D66" s="40"/>
      <c r="E66" s="40"/>
      <c r="F66" s="40"/>
      <c r="G66" s="66"/>
      <c r="H66" s="67"/>
    </row>
    <row r="67" spans="1:8" s="43" customFormat="1" ht="12" customHeight="1" thickBot="1" x14ac:dyDescent="0.25">
      <c r="A67" s="46" t="s">
        <v>139</v>
      </c>
      <c r="B67" s="76" t="s">
        <v>140</v>
      </c>
      <c r="C67" s="48"/>
      <c r="D67" s="48"/>
      <c r="E67" s="48"/>
      <c r="F67" s="48"/>
      <c r="G67" s="68"/>
      <c r="H67" s="67"/>
    </row>
    <row r="68" spans="1:8" s="43" customFormat="1" ht="12" customHeight="1" thickBot="1" x14ac:dyDescent="0.2">
      <c r="A68" s="74" t="s">
        <v>141</v>
      </c>
      <c r="B68" s="51" t="s">
        <v>142</v>
      </c>
      <c r="C68" s="53">
        <f t="shared" ref="C68:H68" si="12">SUM(C69:C72)</f>
        <v>0</v>
      </c>
      <c r="D68" s="53">
        <f t="shared" si="12"/>
        <v>0</v>
      </c>
      <c r="E68" s="53">
        <f t="shared" si="12"/>
        <v>0</v>
      </c>
      <c r="F68" s="53">
        <f t="shared" si="12"/>
        <v>0</v>
      </c>
      <c r="G68" s="53">
        <f t="shared" si="12"/>
        <v>0</v>
      </c>
      <c r="H68" s="54">
        <f t="shared" si="12"/>
        <v>0</v>
      </c>
    </row>
    <row r="69" spans="1:8" s="43" customFormat="1" ht="12" customHeight="1" x14ac:dyDescent="0.2">
      <c r="A69" s="32" t="s">
        <v>143</v>
      </c>
      <c r="B69" s="33" t="s">
        <v>144</v>
      </c>
      <c r="C69" s="34"/>
      <c r="D69" s="34"/>
      <c r="E69" s="34"/>
      <c r="F69" s="34"/>
      <c r="G69" s="70"/>
      <c r="H69" s="67"/>
    </row>
    <row r="70" spans="1:8" s="43" customFormat="1" ht="12" customHeight="1" x14ac:dyDescent="0.2">
      <c r="A70" s="38" t="s">
        <v>145</v>
      </c>
      <c r="B70" s="39" t="s">
        <v>146</v>
      </c>
      <c r="C70" s="40"/>
      <c r="D70" s="40"/>
      <c r="E70" s="40"/>
      <c r="F70" s="40"/>
      <c r="G70" s="66"/>
      <c r="H70" s="67"/>
    </row>
    <row r="71" spans="1:8" s="43" customFormat="1" ht="12" customHeight="1" x14ac:dyDescent="0.2">
      <c r="A71" s="38" t="s">
        <v>147</v>
      </c>
      <c r="B71" s="39" t="s">
        <v>148</v>
      </c>
      <c r="C71" s="40"/>
      <c r="D71" s="40"/>
      <c r="E71" s="40"/>
      <c r="F71" s="40"/>
      <c r="G71" s="66"/>
      <c r="H71" s="67"/>
    </row>
    <row r="72" spans="1:8" s="43" customFormat="1" ht="12" customHeight="1" thickBot="1" x14ac:dyDescent="0.25">
      <c r="A72" s="46" t="s">
        <v>149</v>
      </c>
      <c r="B72" s="47" t="s">
        <v>150</v>
      </c>
      <c r="C72" s="48"/>
      <c r="D72" s="48"/>
      <c r="E72" s="48"/>
      <c r="F72" s="48"/>
      <c r="G72" s="68"/>
      <c r="H72" s="67"/>
    </row>
    <row r="73" spans="1:8" s="43" customFormat="1" ht="12" customHeight="1" thickBot="1" x14ac:dyDescent="0.2">
      <c r="A73" s="74" t="s">
        <v>151</v>
      </c>
      <c r="B73" s="51" t="s">
        <v>152</v>
      </c>
      <c r="C73" s="52">
        <f>C74+C75</f>
        <v>88059</v>
      </c>
      <c r="D73" s="52">
        <f>D74+D75</f>
        <v>88059</v>
      </c>
      <c r="E73" s="52">
        <f>E74+E75</f>
        <v>88059</v>
      </c>
      <c r="F73" s="52">
        <f>F74+F75</f>
        <v>0</v>
      </c>
      <c r="G73" s="53">
        <f>SUM(G74:G75)</f>
        <v>0</v>
      </c>
      <c r="H73" s="54">
        <f>SUM(H74:H75)</f>
        <v>0</v>
      </c>
    </row>
    <row r="74" spans="1:8" s="43" customFormat="1" ht="12" customHeight="1" x14ac:dyDescent="0.2">
      <c r="A74" s="32" t="s">
        <v>153</v>
      </c>
      <c r="B74" s="33" t="s">
        <v>154</v>
      </c>
      <c r="C74" s="34">
        <v>88059</v>
      </c>
      <c r="D74" s="34">
        <f>+E74+G74</f>
        <v>88059</v>
      </c>
      <c r="E74" s="34">
        <v>88059</v>
      </c>
      <c r="F74" s="34"/>
      <c r="G74" s="70"/>
      <c r="H74" s="67"/>
    </row>
    <row r="75" spans="1:8" s="43" customFormat="1" ht="12" customHeight="1" thickBot="1" x14ac:dyDescent="0.25">
      <c r="A75" s="46" t="s">
        <v>155</v>
      </c>
      <c r="B75" s="47" t="s">
        <v>156</v>
      </c>
      <c r="C75" s="48"/>
      <c r="D75" s="48"/>
      <c r="E75" s="48"/>
      <c r="F75" s="48"/>
      <c r="G75" s="68"/>
      <c r="H75" s="67"/>
    </row>
    <row r="76" spans="1:8" s="37" customFormat="1" ht="12" customHeight="1" thickBot="1" x14ac:dyDescent="0.2">
      <c r="A76" s="74" t="s">
        <v>157</v>
      </c>
      <c r="B76" s="51" t="s">
        <v>158</v>
      </c>
      <c r="C76" s="53">
        <f t="shared" ref="C76:H76" si="13">SUM(C77:C79)</f>
        <v>0</v>
      </c>
      <c r="D76" s="53">
        <f t="shared" si="13"/>
        <v>0</v>
      </c>
      <c r="E76" s="53">
        <f t="shared" si="13"/>
        <v>0</v>
      </c>
      <c r="F76" s="53">
        <f t="shared" si="13"/>
        <v>0</v>
      </c>
      <c r="G76" s="53">
        <f t="shared" si="13"/>
        <v>0</v>
      </c>
      <c r="H76" s="54">
        <f t="shared" si="13"/>
        <v>0</v>
      </c>
    </row>
    <row r="77" spans="1:8" s="43" customFormat="1" ht="12" customHeight="1" x14ac:dyDescent="0.2">
      <c r="A77" s="32" t="s">
        <v>159</v>
      </c>
      <c r="B77" s="33" t="s">
        <v>160</v>
      </c>
      <c r="C77" s="34"/>
      <c r="D77" s="34"/>
      <c r="E77" s="34"/>
      <c r="F77" s="34"/>
      <c r="G77" s="70"/>
      <c r="H77" s="67"/>
    </row>
    <row r="78" spans="1:8" s="43" customFormat="1" ht="12" customHeight="1" x14ac:dyDescent="0.2">
      <c r="A78" s="38" t="s">
        <v>161</v>
      </c>
      <c r="B78" s="39" t="s">
        <v>162</v>
      </c>
      <c r="C78" s="40"/>
      <c r="D78" s="40"/>
      <c r="E78" s="40"/>
      <c r="F78" s="40"/>
      <c r="G78" s="66"/>
      <c r="H78" s="67"/>
    </row>
    <row r="79" spans="1:8" s="43" customFormat="1" ht="12" customHeight="1" thickBot="1" x14ac:dyDescent="0.25">
      <c r="A79" s="46" t="s">
        <v>163</v>
      </c>
      <c r="B79" s="47" t="s">
        <v>164</v>
      </c>
      <c r="C79" s="48"/>
      <c r="D79" s="48"/>
      <c r="E79" s="48"/>
      <c r="F79" s="48"/>
      <c r="G79" s="68"/>
      <c r="H79" s="67"/>
    </row>
    <row r="80" spans="1:8" s="43" customFormat="1" ht="12" customHeight="1" thickBot="1" x14ac:dyDescent="0.2">
      <c r="A80" s="74" t="s">
        <v>165</v>
      </c>
      <c r="B80" s="51" t="s">
        <v>166</v>
      </c>
      <c r="C80" s="53">
        <f t="shared" ref="C80:H80" si="14">SUM(C81:C84)</f>
        <v>0</v>
      </c>
      <c r="D80" s="53">
        <f t="shared" si="14"/>
        <v>0</v>
      </c>
      <c r="E80" s="53">
        <f t="shared" si="14"/>
        <v>0</v>
      </c>
      <c r="F80" s="53">
        <f t="shared" si="14"/>
        <v>0</v>
      </c>
      <c r="G80" s="53">
        <f t="shared" si="14"/>
        <v>0</v>
      </c>
      <c r="H80" s="54">
        <f t="shared" si="14"/>
        <v>0</v>
      </c>
    </row>
    <row r="81" spans="1:8" s="43" customFormat="1" ht="12" customHeight="1" x14ac:dyDescent="0.2">
      <c r="A81" s="77" t="s">
        <v>167</v>
      </c>
      <c r="B81" s="33" t="s">
        <v>168</v>
      </c>
      <c r="C81" s="34"/>
      <c r="D81" s="34"/>
      <c r="E81" s="34"/>
      <c r="F81" s="34"/>
      <c r="G81" s="70"/>
      <c r="H81" s="67"/>
    </row>
    <row r="82" spans="1:8" s="43" customFormat="1" ht="12" customHeight="1" x14ac:dyDescent="0.2">
      <c r="A82" s="78" t="s">
        <v>169</v>
      </c>
      <c r="B82" s="39" t="s">
        <v>170</v>
      </c>
      <c r="C82" s="40"/>
      <c r="D82" s="40"/>
      <c r="E82" s="40"/>
      <c r="F82" s="40"/>
      <c r="G82" s="66"/>
      <c r="H82" s="67"/>
    </row>
    <row r="83" spans="1:8" s="43" customFormat="1" ht="12" customHeight="1" x14ac:dyDescent="0.2">
      <c r="A83" s="78" t="s">
        <v>171</v>
      </c>
      <c r="B83" s="39" t="s">
        <v>172</v>
      </c>
      <c r="C83" s="40"/>
      <c r="D83" s="40"/>
      <c r="E83" s="40"/>
      <c r="F83" s="40"/>
      <c r="G83" s="66"/>
      <c r="H83" s="67"/>
    </row>
    <row r="84" spans="1:8" s="37" customFormat="1" ht="12" customHeight="1" thickBot="1" x14ac:dyDescent="0.25">
      <c r="A84" s="79" t="s">
        <v>173</v>
      </c>
      <c r="B84" s="47" t="s">
        <v>174</v>
      </c>
      <c r="C84" s="48"/>
      <c r="D84" s="48"/>
      <c r="E84" s="48"/>
      <c r="F84" s="48"/>
      <c r="G84" s="68"/>
      <c r="H84" s="67"/>
    </row>
    <row r="85" spans="1:8" s="37" customFormat="1" ht="12" customHeight="1" thickBot="1" x14ac:dyDescent="0.2">
      <c r="A85" s="74" t="s">
        <v>175</v>
      </c>
      <c r="B85" s="51" t="s">
        <v>176</v>
      </c>
      <c r="C85" s="52"/>
      <c r="D85" s="52"/>
      <c r="E85" s="52"/>
      <c r="F85" s="52"/>
      <c r="G85" s="80"/>
      <c r="H85" s="81"/>
    </row>
    <row r="86" spans="1:8" s="37" customFormat="1" ht="12" customHeight="1" thickBot="1" x14ac:dyDescent="0.2">
      <c r="A86" s="74" t="s">
        <v>177</v>
      </c>
      <c r="B86" s="82" t="s">
        <v>178</v>
      </c>
      <c r="C86" s="52">
        <f t="shared" ref="C86:H86" si="15">C64+C68+C73+C76+C80</f>
        <v>98059</v>
      </c>
      <c r="D86" s="52">
        <f t="shared" si="15"/>
        <v>98059</v>
      </c>
      <c r="E86" s="52">
        <f t="shared" si="15"/>
        <v>98059</v>
      </c>
      <c r="F86" s="52">
        <f t="shared" si="15"/>
        <v>0</v>
      </c>
      <c r="G86" s="52">
        <f t="shared" si="15"/>
        <v>0</v>
      </c>
      <c r="H86" s="75">
        <f t="shared" si="15"/>
        <v>0</v>
      </c>
    </row>
    <row r="87" spans="1:8" s="37" customFormat="1" ht="12" customHeight="1" thickBot="1" x14ac:dyDescent="0.2">
      <c r="A87" s="83" t="s">
        <v>179</v>
      </c>
      <c r="B87" s="84" t="s">
        <v>180</v>
      </c>
      <c r="C87" s="85">
        <f t="shared" ref="C87:H87" si="16">C63+C86</f>
        <v>1401762</v>
      </c>
      <c r="D87" s="85">
        <f t="shared" si="16"/>
        <v>1401762</v>
      </c>
      <c r="E87" s="85">
        <f t="shared" si="16"/>
        <v>1400777</v>
      </c>
      <c r="F87" s="85">
        <f t="shared" si="16"/>
        <v>0</v>
      </c>
      <c r="G87" s="85">
        <f t="shared" si="16"/>
        <v>985</v>
      </c>
      <c r="H87" s="86">
        <f t="shared" si="16"/>
        <v>0</v>
      </c>
    </row>
    <row r="88" spans="1:8" s="43" customFormat="1" ht="15" customHeight="1" x14ac:dyDescent="0.2">
      <c r="A88" s="87"/>
      <c r="B88" s="88"/>
      <c r="C88" s="88"/>
      <c r="D88" s="88"/>
      <c r="E88" s="88"/>
      <c r="F88" s="88"/>
      <c r="G88" s="89"/>
      <c r="H88" s="89"/>
    </row>
    <row r="89" spans="1:8" ht="13.5" thickBot="1" x14ac:dyDescent="0.25">
      <c r="A89" s="90"/>
      <c r="B89" s="91"/>
      <c r="C89" s="91"/>
      <c r="D89" s="91"/>
      <c r="E89" s="91"/>
      <c r="F89" s="91"/>
      <c r="G89" s="92"/>
      <c r="H89" s="92"/>
    </row>
    <row r="90" spans="1:8" s="23" customFormat="1" ht="16.5" customHeight="1" thickBot="1" x14ac:dyDescent="0.25">
      <c r="A90" s="93"/>
      <c r="B90" s="94" t="s">
        <v>181</v>
      </c>
      <c r="C90" s="94"/>
      <c r="D90" s="94"/>
      <c r="E90" s="94"/>
      <c r="F90" s="94"/>
      <c r="G90" s="95"/>
      <c r="H90" s="95"/>
    </row>
    <row r="91" spans="1:8" s="100" customFormat="1" ht="12" customHeight="1" thickBot="1" x14ac:dyDescent="0.25">
      <c r="A91" s="96" t="s">
        <v>21</v>
      </c>
      <c r="B91" s="97" t="s">
        <v>182</v>
      </c>
      <c r="C91" s="98">
        <f t="shared" ref="C91:H91" si="17">C92+C93+C94+C95+C96</f>
        <v>355549</v>
      </c>
      <c r="D91" s="98">
        <f t="shared" si="17"/>
        <v>355549</v>
      </c>
      <c r="E91" s="98">
        <f t="shared" si="17"/>
        <v>342603</v>
      </c>
      <c r="F91" s="98">
        <f t="shared" si="17"/>
        <v>0</v>
      </c>
      <c r="G91" s="98">
        <f t="shared" si="17"/>
        <v>12946</v>
      </c>
      <c r="H91" s="99">
        <f t="shared" si="17"/>
        <v>0</v>
      </c>
    </row>
    <row r="92" spans="1:8" ht="12" customHeight="1" x14ac:dyDescent="0.2">
      <c r="A92" s="101" t="s">
        <v>23</v>
      </c>
      <c r="B92" s="102" t="s">
        <v>183</v>
      </c>
      <c r="C92" s="103">
        <v>146917</v>
      </c>
      <c r="D92" s="103">
        <f>E92+G92</f>
        <v>146917</v>
      </c>
      <c r="E92" s="104">
        <v>146637</v>
      </c>
      <c r="F92" s="104"/>
      <c r="G92" s="105">
        <v>280</v>
      </c>
      <c r="H92" s="106"/>
    </row>
    <row r="93" spans="1:8" ht="12" customHeight="1" x14ac:dyDescent="0.2">
      <c r="A93" s="38" t="s">
        <v>25</v>
      </c>
      <c r="B93" s="107" t="s">
        <v>184</v>
      </c>
      <c r="C93" s="108">
        <v>22716</v>
      </c>
      <c r="D93" s="108">
        <f>E93+G93</f>
        <v>22716</v>
      </c>
      <c r="E93" s="109">
        <v>22640</v>
      </c>
      <c r="F93" s="109"/>
      <c r="G93" s="110">
        <v>76</v>
      </c>
      <c r="H93" s="111"/>
    </row>
    <row r="94" spans="1:8" ht="12" customHeight="1" x14ac:dyDescent="0.2">
      <c r="A94" s="38" t="s">
        <v>27</v>
      </c>
      <c r="B94" s="107" t="s">
        <v>185</v>
      </c>
      <c r="C94" s="108">
        <v>71353</v>
      </c>
      <c r="D94" s="108">
        <f>E94+G94</f>
        <v>71353</v>
      </c>
      <c r="E94" s="112">
        <v>68862</v>
      </c>
      <c r="F94" s="112"/>
      <c r="G94" s="113">
        <v>2491</v>
      </c>
      <c r="H94" s="114"/>
    </row>
    <row r="95" spans="1:8" ht="12" customHeight="1" x14ac:dyDescent="0.2">
      <c r="A95" s="38" t="s">
        <v>29</v>
      </c>
      <c r="B95" s="115" t="s">
        <v>186</v>
      </c>
      <c r="C95" s="108">
        <v>7818</v>
      </c>
      <c r="D95" s="108">
        <f>E95+G95</f>
        <v>7818</v>
      </c>
      <c r="E95" s="108">
        <f>7818+F95</f>
        <v>7818</v>
      </c>
      <c r="F95" s="112"/>
      <c r="G95" s="113"/>
      <c r="H95" s="114"/>
    </row>
    <row r="96" spans="1:8" ht="12" customHeight="1" x14ac:dyDescent="0.2">
      <c r="A96" s="38" t="s">
        <v>187</v>
      </c>
      <c r="B96" s="116" t="s">
        <v>188</v>
      </c>
      <c r="C96" s="108">
        <f>SUM(C97:C106)</f>
        <v>106745</v>
      </c>
      <c r="D96" s="108">
        <f>SUM(D97:D106)</f>
        <v>106745</v>
      </c>
      <c r="E96" s="108">
        <v>96646</v>
      </c>
      <c r="F96" s="108"/>
      <c r="G96" s="113">
        <v>10099</v>
      </c>
      <c r="H96" s="114"/>
    </row>
    <row r="97" spans="1:8" ht="12" customHeight="1" x14ac:dyDescent="0.2">
      <c r="A97" s="38" t="s">
        <v>33</v>
      </c>
      <c r="B97" s="107" t="s">
        <v>189</v>
      </c>
      <c r="C97" s="108">
        <v>5419</v>
      </c>
      <c r="D97" s="108">
        <f t="shared" ref="D97:D106" si="18">E97+G97</f>
        <v>5419</v>
      </c>
      <c r="E97" s="112">
        <f>5419+F97</f>
        <v>5419</v>
      </c>
      <c r="F97" s="112"/>
      <c r="G97" s="113"/>
      <c r="H97" s="114"/>
    </row>
    <row r="98" spans="1:8" ht="12" customHeight="1" x14ac:dyDescent="0.2">
      <c r="A98" s="38" t="s">
        <v>190</v>
      </c>
      <c r="B98" s="117" t="s">
        <v>191</v>
      </c>
      <c r="C98" s="108">
        <v>0</v>
      </c>
      <c r="D98" s="108">
        <f t="shared" si="18"/>
        <v>0</v>
      </c>
      <c r="E98" s="118"/>
      <c r="F98" s="118"/>
      <c r="G98" s="113"/>
      <c r="H98" s="114"/>
    </row>
    <row r="99" spans="1:8" ht="12" customHeight="1" x14ac:dyDescent="0.2">
      <c r="A99" s="38" t="s">
        <v>192</v>
      </c>
      <c r="B99" s="119" t="s">
        <v>193</v>
      </c>
      <c r="C99" s="108">
        <v>0</v>
      </c>
      <c r="D99" s="108">
        <f t="shared" si="18"/>
        <v>0</v>
      </c>
      <c r="E99" s="112"/>
      <c r="F99" s="112"/>
      <c r="G99" s="113"/>
      <c r="H99" s="114"/>
    </row>
    <row r="100" spans="1:8" ht="12" customHeight="1" x14ac:dyDescent="0.2">
      <c r="A100" s="38" t="s">
        <v>194</v>
      </c>
      <c r="B100" s="119" t="s">
        <v>195</v>
      </c>
      <c r="C100" s="108">
        <v>0</v>
      </c>
      <c r="D100" s="108">
        <f t="shared" si="18"/>
        <v>0</v>
      </c>
      <c r="E100" s="112"/>
      <c r="F100" s="112"/>
      <c r="G100" s="113"/>
      <c r="H100" s="114"/>
    </row>
    <row r="101" spans="1:8" ht="12" customHeight="1" x14ac:dyDescent="0.2">
      <c r="A101" s="38" t="s">
        <v>196</v>
      </c>
      <c r="B101" s="117" t="s">
        <v>197</v>
      </c>
      <c r="C101" s="108">
        <v>96369</v>
      </c>
      <c r="D101" s="108">
        <f t="shared" si="18"/>
        <v>96369</v>
      </c>
      <c r="E101" s="118">
        <v>86270</v>
      </c>
      <c r="F101" s="118"/>
      <c r="G101" s="113">
        <v>10099</v>
      </c>
      <c r="H101" s="114"/>
    </row>
    <row r="102" spans="1:8" ht="12" customHeight="1" x14ac:dyDescent="0.2">
      <c r="A102" s="38" t="s">
        <v>198</v>
      </c>
      <c r="B102" s="117" t="s">
        <v>199</v>
      </c>
      <c r="C102" s="108">
        <v>0</v>
      </c>
      <c r="D102" s="108">
        <f t="shared" si="18"/>
        <v>0</v>
      </c>
      <c r="E102" s="118"/>
      <c r="F102" s="118"/>
      <c r="G102" s="113"/>
      <c r="H102" s="114"/>
    </row>
    <row r="103" spans="1:8" ht="12" customHeight="1" x14ac:dyDescent="0.2">
      <c r="A103" s="38" t="s">
        <v>200</v>
      </c>
      <c r="B103" s="119" t="s">
        <v>201</v>
      </c>
      <c r="C103" s="108">
        <v>0</v>
      </c>
      <c r="D103" s="108">
        <f t="shared" si="18"/>
        <v>0</v>
      </c>
      <c r="E103" s="112"/>
      <c r="F103" s="112"/>
      <c r="G103" s="113"/>
      <c r="H103" s="114"/>
    </row>
    <row r="104" spans="1:8" ht="12" customHeight="1" x14ac:dyDescent="0.2">
      <c r="A104" s="120" t="s">
        <v>202</v>
      </c>
      <c r="B104" s="121" t="s">
        <v>203</v>
      </c>
      <c r="C104" s="108">
        <v>0</v>
      </c>
      <c r="D104" s="108">
        <f t="shared" si="18"/>
        <v>0</v>
      </c>
      <c r="E104" s="112"/>
      <c r="F104" s="112"/>
      <c r="G104" s="113"/>
      <c r="H104" s="114"/>
    </row>
    <row r="105" spans="1:8" ht="12" customHeight="1" x14ac:dyDescent="0.2">
      <c r="A105" s="38" t="s">
        <v>204</v>
      </c>
      <c r="B105" s="121" t="s">
        <v>205</v>
      </c>
      <c r="C105" s="108">
        <v>0</v>
      </c>
      <c r="D105" s="108">
        <f t="shared" si="18"/>
        <v>0</v>
      </c>
      <c r="E105" s="112">
        <v>0</v>
      </c>
      <c r="F105" s="112"/>
      <c r="G105" s="113"/>
      <c r="H105" s="114"/>
    </row>
    <row r="106" spans="1:8" ht="12" customHeight="1" thickBot="1" x14ac:dyDescent="0.25">
      <c r="A106" s="122" t="s">
        <v>206</v>
      </c>
      <c r="B106" s="123" t="s">
        <v>207</v>
      </c>
      <c r="C106" s="124">
        <v>4957</v>
      </c>
      <c r="D106" s="124">
        <f t="shared" si="18"/>
        <v>4957</v>
      </c>
      <c r="E106" s="125">
        <f>4957+F106</f>
        <v>4957</v>
      </c>
      <c r="F106" s="125"/>
      <c r="G106" s="126"/>
      <c r="H106" s="127"/>
    </row>
    <row r="107" spans="1:8" ht="12" customHeight="1" thickBot="1" x14ac:dyDescent="0.25">
      <c r="A107" s="28" t="s">
        <v>35</v>
      </c>
      <c r="B107" s="128" t="s">
        <v>208</v>
      </c>
      <c r="C107" s="129">
        <f t="shared" ref="C107:H107" si="19">SUM(C108:C112)</f>
        <v>341336</v>
      </c>
      <c r="D107" s="129">
        <f t="shared" si="19"/>
        <v>341336</v>
      </c>
      <c r="E107" s="129">
        <f t="shared" si="19"/>
        <v>341336</v>
      </c>
      <c r="F107" s="129">
        <f t="shared" si="19"/>
        <v>0</v>
      </c>
      <c r="G107" s="129">
        <f t="shared" si="19"/>
        <v>0</v>
      </c>
      <c r="H107" s="130">
        <f t="shared" si="19"/>
        <v>0</v>
      </c>
    </row>
    <row r="108" spans="1:8" ht="12" customHeight="1" x14ac:dyDescent="0.2">
      <c r="A108" s="32" t="s">
        <v>37</v>
      </c>
      <c r="B108" s="107" t="s">
        <v>209</v>
      </c>
      <c r="C108" s="124">
        <v>29754</v>
      </c>
      <c r="D108" s="124">
        <f>E108+G108</f>
        <v>29754</v>
      </c>
      <c r="E108" s="124">
        <v>29754</v>
      </c>
      <c r="F108" s="124"/>
      <c r="G108" s="105"/>
      <c r="H108" s="131"/>
    </row>
    <row r="109" spans="1:8" ht="12" customHeight="1" x14ac:dyDescent="0.2">
      <c r="A109" s="32" t="s">
        <v>39</v>
      </c>
      <c r="B109" s="132" t="s">
        <v>210</v>
      </c>
      <c r="C109" s="124"/>
      <c r="D109" s="124"/>
      <c r="E109" s="133"/>
      <c r="F109" s="133"/>
      <c r="G109" s="134"/>
      <c r="H109" s="131"/>
    </row>
    <row r="110" spans="1:8" ht="12" customHeight="1" x14ac:dyDescent="0.2">
      <c r="A110" s="32" t="s">
        <v>41</v>
      </c>
      <c r="B110" s="132" t="s">
        <v>211</v>
      </c>
      <c r="C110" s="124">
        <v>33862</v>
      </c>
      <c r="D110" s="124">
        <f>E110+G110</f>
        <v>33862</v>
      </c>
      <c r="E110" s="112">
        <v>33862</v>
      </c>
      <c r="F110" s="112"/>
      <c r="G110" s="110"/>
      <c r="H110" s="114"/>
    </row>
    <row r="111" spans="1:8" ht="12" customHeight="1" x14ac:dyDescent="0.2">
      <c r="A111" s="32" t="s">
        <v>43</v>
      </c>
      <c r="B111" s="132" t="s">
        <v>212</v>
      </c>
      <c r="C111" s="124"/>
      <c r="D111" s="124"/>
      <c r="E111" s="108"/>
      <c r="F111" s="108"/>
      <c r="G111" s="110"/>
      <c r="H111" s="135"/>
    </row>
    <row r="112" spans="1:8" ht="12" customHeight="1" x14ac:dyDescent="0.2">
      <c r="A112" s="32" t="s">
        <v>45</v>
      </c>
      <c r="B112" s="136" t="s">
        <v>213</v>
      </c>
      <c r="C112" s="124">
        <f t="shared" ref="C112:H112" si="20">SUM(C113:C120)</f>
        <v>277720</v>
      </c>
      <c r="D112" s="124">
        <f t="shared" si="20"/>
        <v>277720</v>
      </c>
      <c r="E112" s="124">
        <f t="shared" si="20"/>
        <v>277720</v>
      </c>
      <c r="F112" s="108"/>
      <c r="G112" s="108">
        <f t="shared" si="20"/>
        <v>0</v>
      </c>
      <c r="H112" s="137">
        <f t="shared" si="20"/>
        <v>0</v>
      </c>
    </row>
    <row r="113" spans="1:8" ht="12" customHeight="1" x14ac:dyDescent="0.2">
      <c r="A113" s="32" t="s">
        <v>47</v>
      </c>
      <c r="B113" s="138" t="s">
        <v>214</v>
      </c>
      <c r="C113" s="124"/>
      <c r="D113" s="124"/>
      <c r="E113" s="139"/>
      <c r="F113" s="139"/>
      <c r="G113" s="140"/>
      <c r="H113" s="131"/>
    </row>
    <row r="114" spans="1:8" ht="12" customHeight="1" x14ac:dyDescent="0.2">
      <c r="A114" s="32" t="s">
        <v>215</v>
      </c>
      <c r="B114" s="141" t="s">
        <v>216</v>
      </c>
      <c r="C114" s="124"/>
      <c r="D114" s="124"/>
      <c r="E114" s="108"/>
      <c r="F114" s="108"/>
      <c r="G114" s="140"/>
      <c r="H114" s="111"/>
    </row>
    <row r="115" spans="1:8" ht="12" customHeight="1" x14ac:dyDescent="0.2">
      <c r="A115" s="32" t="s">
        <v>217</v>
      </c>
      <c r="B115" s="119" t="s">
        <v>195</v>
      </c>
      <c r="C115" s="124"/>
      <c r="D115" s="124"/>
      <c r="E115" s="108"/>
      <c r="F115" s="108"/>
      <c r="G115" s="140"/>
      <c r="H115" s="111"/>
    </row>
    <row r="116" spans="1:8" ht="12" customHeight="1" x14ac:dyDescent="0.2">
      <c r="A116" s="32" t="s">
        <v>218</v>
      </c>
      <c r="B116" s="119" t="s">
        <v>219</v>
      </c>
      <c r="C116" s="124"/>
      <c r="D116" s="124"/>
      <c r="E116" s="108"/>
      <c r="F116" s="108"/>
      <c r="G116" s="140"/>
      <c r="H116" s="111"/>
    </row>
    <row r="117" spans="1:8" ht="12" customHeight="1" x14ac:dyDescent="0.2">
      <c r="A117" s="32" t="s">
        <v>220</v>
      </c>
      <c r="B117" s="119" t="s">
        <v>221</v>
      </c>
      <c r="C117" s="124"/>
      <c r="D117" s="124"/>
      <c r="E117" s="108"/>
      <c r="F117" s="108"/>
      <c r="G117" s="140"/>
      <c r="H117" s="111"/>
    </row>
    <row r="118" spans="1:8" ht="12" customHeight="1" x14ac:dyDescent="0.2">
      <c r="A118" s="32" t="s">
        <v>222</v>
      </c>
      <c r="B118" s="119" t="s">
        <v>201</v>
      </c>
      <c r="C118" s="124"/>
      <c r="D118" s="124"/>
      <c r="E118" s="108"/>
      <c r="F118" s="108"/>
      <c r="G118" s="140"/>
      <c r="H118" s="111"/>
    </row>
    <row r="119" spans="1:8" ht="12" customHeight="1" x14ac:dyDescent="0.2">
      <c r="A119" s="32" t="s">
        <v>223</v>
      </c>
      <c r="B119" s="119" t="s">
        <v>224</v>
      </c>
      <c r="C119" s="124"/>
      <c r="D119" s="124"/>
      <c r="E119" s="108"/>
      <c r="F119" s="108"/>
      <c r="G119" s="140"/>
      <c r="H119" s="111"/>
    </row>
    <row r="120" spans="1:8" ht="12" customHeight="1" thickBot="1" x14ac:dyDescent="0.25">
      <c r="A120" s="120" t="s">
        <v>225</v>
      </c>
      <c r="B120" s="119" t="s">
        <v>226</v>
      </c>
      <c r="C120" s="124">
        <v>277720</v>
      </c>
      <c r="D120" s="124">
        <f>E120+G120</f>
        <v>277720</v>
      </c>
      <c r="E120" s="142">
        <v>277720</v>
      </c>
      <c r="F120" s="143"/>
      <c r="G120" s="144"/>
      <c r="H120" s="114"/>
    </row>
    <row r="121" spans="1:8" ht="12" customHeight="1" thickBot="1" x14ac:dyDescent="0.25">
      <c r="A121" s="28" t="s">
        <v>49</v>
      </c>
      <c r="B121" s="145" t="s">
        <v>227</v>
      </c>
      <c r="C121" s="146">
        <f t="shared" ref="C121:H121" si="21">SUM(C122:C123)</f>
        <v>11843</v>
      </c>
      <c r="D121" s="146">
        <f t="shared" si="21"/>
        <v>11221</v>
      </c>
      <c r="E121" s="146">
        <f t="shared" si="21"/>
        <v>11221</v>
      </c>
      <c r="F121" s="146">
        <f t="shared" si="21"/>
        <v>-622</v>
      </c>
      <c r="G121" s="146">
        <f t="shared" si="21"/>
        <v>0</v>
      </c>
      <c r="H121" s="147">
        <f t="shared" si="21"/>
        <v>0</v>
      </c>
    </row>
    <row r="122" spans="1:8" ht="12" customHeight="1" x14ac:dyDescent="0.2">
      <c r="A122" s="32" t="s">
        <v>51</v>
      </c>
      <c r="B122" s="148" t="s">
        <v>228</v>
      </c>
      <c r="C122" s="124">
        <v>11843</v>
      </c>
      <c r="D122" s="124">
        <f>+E122+G122</f>
        <v>11221</v>
      </c>
      <c r="E122" s="124">
        <f>11843+F122</f>
        <v>11221</v>
      </c>
      <c r="F122" s="124">
        <v>-622</v>
      </c>
      <c r="G122" s="105"/>
      <c r="H122" s="131"/>
    </row>
    <row r="123" spans="1:8" ht="12" customHeight="1" thickBot="1" x14ac:dyDescent="0.25">
      <c r="A123" s="46" t="s">
        <v>53</v>
      </c>
      <c r="B123" s="132" t="s">
        <v>229</v>
      </c>
      <c r="C123" s="133">
        <f>D123+G123</f>
        <v>0</v>
      </c>
      <c r="D123" s="133">
        <f>E123+G123</f>
        <v>0</v>
      </c>
      <c r="E123" s="112"/>
      <c r="F123" s="112"/>
      <c r="G123" s="126"/>
      <c r="H123" s="114"/>
    </row>
    <row r="124" spans="1:8" ht="12" customHeight="1" thickBot="1" x14ac:dyDescent="0.25">
      <c r="A124" s="149" t="s">
        <v>230</v>
      </c>
      <c r="B124" s="145" t="s">
        <v>231</v>
      </c>
      <c r="C124" s="146">
        <v>552631</v>
      </c>
      <c r="D124" s="146">
        <f>+E124+G124</f>
        <v>553253</v>
      </c>
      <c r="E124" s="146">
        <f>552631+F124</f>
        <v>553253</v>
      </c>
      <c r="F124" s="146">
        <v>622</v>
      </c>
      <c r="G124" s="150"/>
      <c r="H124" s="151"/>
    </row>
    <row r="125" spans="1:8" ht="12" customHeight="1" thickBot="1" x14ac:dyDescent="0.25">
      <c r="A125" s="28" t="s">
        <v>77</v>
      </c>
      <c r="B125" s="145" t="s">
        <v>232</v>
      </c>
      <c r="C125" s="146">
        <f>C91+C107+C121+C124</f>
        <v>1261359</v>
      </c>
      <c r="D125" s="146">
        <f>D91+D107+D121+D124</f>
        <v>1261359</v>
      </c>
      <c r="E125" s="146">
        <f>E91+E107+E121+E124</f>
        <v>1248413</v>
      </c>
      <c r="F125" s="146">
        <f>F91+F107+F121+F124</f>
        <v>0</v>
      </c>
      <c r="G125" s="130">
        <f>+G91+G107+G121</f>
        <v>12946</v>
      </c>
      <c r="H125" s="130">
        <f>+H91+H107+H121</f>
        <v>0</v>
      </c>
    </row>
    <row r="126" spans="1:8" ht="12" customHeight="1" thickBot="1" x14ac:dyDescent="0.25">
      <c r="A126" s="28" t="s">
        <v>99</v>
      </c>
      <c r="B126" s="145" t="s">
        <v>233</v>
      </c>
      <c r="C126" s="146">
        <f>SUM(C127:C129)</f>
        <v>140403</v>
      </c>
      <c r="D126" s="146">
        <f>SUM(D127:D129)</f>
        <v>140403</v>
      </c>
      <c r="E126" s="146">
        <f>SUM(E127:E129)</f>
        <v>140403</v>
      </c>
      <c r="F126" s="146">
        <f>F127+F128+F129</f>
        <v>0</v>
      </c>
      <c r="G126" s="130">
        <f>+G127+G128+G129</f>
        <v>0</v>
      </c>
      <c r="H126" s="130">
        <f>+H127+H128+H129</f>
        <v>0</v>
      </c>
    </row>
    <row r="127" spans="1:8" s="100" customFormat="1" ht="12" customHeight="1" x14ac:dyDescent="0.2">
      <c r="A127" s="32" t="s">
        <v>101</v>
      </c>
      <c r="B127" s="148" t="s">
        <v>234</v>
      </c>
      <c r="C127" s="152">
        <v>140403</v>
      </c>
      <c r="D127" s="153">
        <f>E127+G127</f>
        <v>140403</v>
      </c>
      <c r="E127" s="152">
        <f>140403+F127</f>
        <v>140403</v>
      </c>
      <c r="F127" s="152"/>
      <c r="G127" s="154"/>
      <c r="H127" s="111"/>
    </row>
    <row r="128" spans="1:8" ht="12" customHeight="1" x14ac:dyDescent="0.2">
      <c r="A128" s="32" t="s">
        <v>103</v>
      </c>
      <c r="B128" s="148" t="s">
        <v>235</v>
      </c>
      <c r="C128" s="155"/>
      <c r="D128" s="153"/>
      <c r="E128" s="155"/>
      <c r="F128" s="108"/>
      <c r="G128" s="140"/>
      <c r="H128" s="111"/>
    </row>
    <row r="129" spans="1:15" ht="12" customHeight="1" thickBot="1" x14ac:dyDescent="0.25">
      <c r="A129" s="32" t="s">
        <v>105</v>
      </c>
      <c r="B129" s="156" t="s">
        <v>236</v>
      </c>
      <c r="C129" s="157"/>
      <c r="D129" s="158"/>
      <c r="E129" s="157"/>
      <c r="F129" s="143"/>
      <c r="G129" s="144"/>
      <c r="H129" s="111"/>
    </row>
    <row r="130" spans="1:15" ht="12" customHeight="1" thickBot="1" x14ac:dyDescent="0.25">
      <c r="A130" s="28" t="s">
        <v>237</v>
      </c>
      <c r="B130" s="145" t="s">
        <v>238</v>
      </c>
      <c r="C130" s="146">
        <f>SUM(C131:C134)</f>
        <v>0</v>
      </c>
      <c r="D130" s="146">
        <f>SUM(D131:D134)</f>
        <v>0</v>
      </c>
      <c r="E130" s="146">
        <f>SUM(E131:E134)</f>
        <v>0</v>
      </c>
      <c r="F130" s="146"/>
      <c r="G130" s="159">
        <f>+G131+G132+G133+G134</f>
        <v>0</v>
      </c>
      <c r="H130" s="160">
        <f>+H131+H132+H133+H134</f>
        <v>0</v>
      </c>
    </row>
    <row r="131" spans="1:15" ht="12" customHeight="1" x14ac:dyDescent="0.2">
      <c r="A131" s="32" t="s">
        <v>113</v>
      </c>
      <c r="B131" s="148" t="s">
        <v>239</v>
      </c>
      <c r="C131" s="152"/>
      <c r="D131" s="153"/>
      <c r="E131" s="152"/>
      <c r="F131" s="152"/>
      <c r="G131" s="154"/>
      <c r="H131" s="111"/>
    </row>
    <row r="132" spans="1:15" ht="12" customHeight="1" x14ac:dyDescent="0.2">
      <c r="A132" s="32" t="s">
        <v>115</v>
      </c>
      <c r="B132" s="148" t="s">
        <v>240</v>
      </c>
      <c r="C132" s="155"/>
      <c r="D132" s="153"/>
      <c r="E132" s="155"/>
      <c r="F132" s="108"/>
      <c r="G132" s="140"/>
      <c r="H132" s="111"/>
    </row>
    <row r="133" spans="1:15" ht="12" customHeight="1" x14ac:dyDescent="0.2">
      <c r="A133" s="32" t="s">
        <v>117</v>
      </c>
      <c r="B133" s="148" t="s">
        <v>241</v>
      </c>
      <c r="C133" s="155"/>
      <c r="D133" s="153"/>
      <c r="E133" s="155"/>
      <c r="F133" s="108"/>
      <c r="G133" s="140"/>
      <c r="H133" s="111"/>
    </row>
    <row r="134" spans="1:15" s="100" customFormat="1" ht="12" customHeight="1" thickBot="1" x14ac:dyDescent="0.25">
      <c r="A134" s="32" t="s">
        <v>119</v>
      </c>
      <c r="B134" s="156" t="s">
        <v>242</v>
      </c>
      <c r="C134" s="161"/>
      <c r="D134" s="158"/>
      <c r="E134" s="157"/>
      <c r="F134" s="143"/>
      <c r="G134" s="144"/>
      <c r="H134" s="111"/>
    </row>
    <row r="135" spans="1:15" ht="12" customHeight="1" thickBot="1" x14ac:dyDescent="0.25">
      <c r="A135" s="28" t="s">
        <v>121</v>
      </c>
      <c r="B135" s="145" t="s">
        <v>243</v>
      </c>
      <c r="C135" s="162">
        <f>SUM(C136:C139)</f>
        <v>0</v>
      </c>
      <c r="D135" s="163">
        <f>SUM(D136:D139)</f>
        <v>0</v>
      </c>
      <c r="E135" s="146">
        <f>SUM(E136:E139)</f>
        <v>0</v>
      </c>
      <c r="F135" s="146"/>
      <c r="G135" s="162">
        <f>+G136+G137+G138+G139</f>
        <v>0</v>
      </c>
      <c r="H135" s="164">
        <f>+H136+H137+H138+H139</f>
        <v>0</v>
      </c>
      <c r="O135" s="165"/>
    </row>
    <row r="136" spans="1:15" x14ac:dyDescent="0.2">
      <c r="A136" s="32" t="s">
        <v>123</v>
      </c>
      <c r="B136" s="148" t="s">
        <v>244</v>
      </c>
      <c r="C136" s="155"/>
      <c r="D136" s="153"/>
      <c r="E136" s="152"/>
      <c r="F136" s="152"/>
      <c r="G136" s="154"/>
      <c r="H136" s="111"/>
    </row>
    <row r="137" spans="1:15" ht="12" customHeight="1" x14ac:dyDescent="0.2">
      <c r="A137" s="32" t="s">
        <v>125</v>
      </c>
      <c r="B137" s="148" t="s">
        <v>245</v>
      </c>
      <c r="C137" s="155"/>
      <c r="D137" s="153"/>
      <c r="E137" s="155"/>
      <c r="F137" s="108"/>
      <c r="G137" s="140"/>
      <c r="H137" s="111"/>
    </row>
    <row r="138" spans="1:15" s="100" customFormat="1" ht="12" customHeight="1" x14ac:dyDescent="0.2">
      <c r="A138" s="32" t="s">
        <v>127</v>
      </c>
      <c r="B138" s="148" t="s">
        <v>246</v>
      </c>
      <c r="C138" s="155"/>
      <c r="D138" s="153"/>
      <c r="E138" s="155"/>
      <c r="F138" s="108"/>
      <c r="G138" s="140"/>
      <c r="H138" s="111"/>
    </row>
    <row r="139" spans="1:15" s="100" customFormat="1" ht="12" customHeight="1" thickBot="1" x14ac:dyDescent="0.25">
      <c r="A139" s="120" t="s">
        <v>129</v>
      </c>
      <c r="B139" s="156" t="s">
        <v>247</v>
      </c>
      <c r="C139" s="161"/>
      <c r="D139" s="158"/>
      <c r="E139" s="157"/>
      <c r="F139" s="143"/>
      <c r="G139" s="144"/>
      <c r="H139" s="111"/>
    </row>
    <row r="140" spans="1:15" s="100" customFormat="1" ht="12" customHeight="1" thickBot="1" x14ac:dyDescent="0.25">
      <c r="A140" s="28" t="s">
        <v>131</v>
      </c>
      <c r="B140" s="145" t="s">
        <v>248</v>
      </c>
      <c r="C140" s="162">
        <f>SUM(C141:C144)</f>
        <v>0</v>
      </c>
      <c r="D140" s="163">
        <f>SUM(D141:D144)</f>
        <v>0</v>
      </c>
      <c r="E140" s="146">
        <f>SUM(E141:E144)</f>
        <v>0</v>
      </c>
      <c r="F140" s="146"/>
      <c r="G140" s="166">
        <f>+G141+G142+G143+G144</f>
        <v>0</v>
      </c>
      <c r="H140" s="167">
        <f>+H141+H142+H143+H144</f>
        <v>0</v>
      </c>
    </row>
    <row r="141" spans="1:15" s="100" customFormat="1" ht="12" customHeight="1" x14ac:dyDescent="0.2">
      <c r="A141" s="32" t="s">
        <v>249</v>
      </c>
      <c r="B141" s="148" t="s">
        <v>250</v>
      </c>
      <c r="C141" s="155"/>
      <c r="D141" s="153"/>
      <c r="E141" s="152"/>
      <c r="F141" s="152"/>
      <c r="G141" s="154"/>
      <c r="H141" s="111"/>
    </row>
    <row r="142" spans="1:15" s="100" customFormat="1" ht="12" customHeight="1" x14ac:dyDescent="0.2">
      <c r="A142" s="32" t="s">
        <v>251</v>
      </c>
      <c r="B142" s="148" t="s">
        <v>252</v>
      </c>
      <c r="C142" s="155"/>
      <c r="D142" s="153"/>
      <c r="E142" s="155"/>
      <c r="F142" s="108"/>
      <c r="G142" s="140"/>
      <c r="H142" s="111"/>
    </row>
    <row r="143" spans="1:15" s="100" customFormat="1" ht="12" customHeight="1" x14ac:dyDescent="0.2">
      <c r="A143" s="32" t="s">
        <v>253</v>
      </c>
      <c r="B143" s="148" t="s">
        <v>254</v>
      </c>
      <c r="C143" s="155"/>
      <c r="D143" s="153"/>
      <c r="E143" s="155"/>
      <c r="F143" s="108"/>
      <c r="G143" s="140"/>
      <c r="H143" s="111"/>
    </row>
    <row r="144" spans="1:15" ht="12.75" customHeight="1" thickBot="1" x14ac:dyDescent="0.25">
      <c r="A144" s="32" t="s">
        <v>255</v>
      </c>
      <c r="B144" s="148" t="s">
        <v>256</v>
      </c>
      <c r="C144" s="157"/>
      <c r="D144" s="153"/>
      <c r="E144" s="157"/>
      <c r="F144" s="143"/>
      <c r="G144" s="144"/>
      <c r="H144" s="111"/>
    </row>
    <row r="145" spans="1:8" ht="12" customHeight="1" thickBot="1" x14ac:dyDescent="0.25">
      <c r="A145" s="28" t="s">
        <v>257</v>
      </c>
      <c r="B145" s="145" t="s">
        <v>258</v>
      </c>
      <c r="C145" s="146">
        <f>C126+C130+C135+C140</f>
        <v>140403</v>
      </c>
      <c r="D145" s="146">
        <f>D126+D130+D135+D140</f>
        <v>140403</v>
      </c>
      <c r="E145" s="146">
        <f>E126+E130+E135+E140</f>
        <v>140403</v>
      </c>
      <c r="F145" s="146">
        <f>F126+F130+F135+F140</f>
        <v>0</v>
      </c>
      <c r="G145" s="168">
        <f>+G126+G130+G135+G140</f>
        <v>0</v>
      </c>
      <c r="H145" s="169">
        <f>+H126+H130+H135+H140</f>
        <v>0</v>
      </c>
    </row>
    <row r="146" spans="1:8" ht="15" customHeight="1" thickBot="1" x14ac:dyDescent="0.25">
      <c r="A146" s="170" t="s">
        <v>259</v>
      </c>
      <c r="B146" s="171" t="s">
        <v>260</v>
      </c>
      <c r="C146" s="172">
        <f>C125+C145</f>
        <v>1401762</v>
      </c>
      <c r="D146" s="172">
        <f>D125+D145</f>
        <v>1401762</v>
      </c>
      <c r="E146" s="172">
        <f>E125+E145</f>
        <v>1388816</v>
      </c>
      <c r="F146" s="172">
        <f>F125+F145</f>
        <v>0</v>
      </c>
      <c r="G146" s="168">
        <f>+G125+G145</f>
        <v>12946</v>
      </c>
      <c r="H146" s="169">
        <f>+H125+H145</f>
        <v>0</v>
      </c>
    </row>
    <row r="147" spans="1:8" ht="13.5" thickBot="1" x14ac:dyDescent="0.25"/>
    <row r="148" spans="1:8" ht="15" customHeight="1" thickBot="1" x14ac:dyDescent="0.25">
      <c r="A148" s="176" t="s">
        <v>261</v>
      </c>
      <c r="B148" s="177"/>
      <c r="C148" s="178"/>
      <c r="D148" s="179">
        <v>3</v>
      </c>
      <c r="E148" s="178">
        <v>3</v>
      </c>
      <c r="F148" s="180"/>
      <c r="G148" s="181"/>
      <c r="H148" s="181"/>
    </row>
    <row r="149" spans="1:8" ht="14.25" customHeight="1" thickBot="1" x14ac:dyDescent="0.25">
      <c r="A149" s="176" t="s">
        <v>262</v>
      </c>
      <c r="B149" s="177"/>
      <c r="C149" s="178"/>
      <c r="D149" s="179">
        <v>148</v>
      </c>
      <c r="E149" s="178">
        <v>148</v>
      </c>
      <c r="F149" s="180"/>
      <c r="G149" s="181"/>
      <c r="H149" s="181"/>
    </row>
  </sheetData>
  <sheetProtection formatCells="0"/>
  <mergeCells count="2">
    <mergeCell ref="D1:H1"/>
    <mergeCell ref="D2:H2"/>
  </mergeCells>
  <printOptions horizontalCentered="1"/>
  <pageMargins left="0.16" right="0.16" top="0" bottom="0" header="0.16" footer="0.16"/>
  <pageSetup paperSize="9" scale="72" orientation="portrait" r:id="rId1"/>
  <headerFooter alignWithMargins="0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önkormányzat-4</vt:lpstr>
      <vt:lpstr>'önkormányzat-4'!Nyomtatási_cím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2015-04-24T07:07:08Z</dcterms:created>
  <dcterms:modified xsi:type="dcterms:W3CDTF">2015-04-24T07:07:24Z</dcterms:modified>
</cp:coreProperties>
</file>