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0830" tabRatio="807" firstSheet="4" activeTab="10"/>
  </bookViews>
  <sheets>
    <sheet name="1,2" sheetId="21" r:id="rId1"/>
    <sheet name="3" sheetId="1" r:id="rId2"/>
    <sheet name="4" sheetId="14" r:id="rId3"/>
    <sheet name="5" sheetId="20" r:id="rId4"/>
    <sheet name="6,7 beruházás, felújítás" sheetId="23" r:id="rId5"/>
    <sheet name="8,9,10 bevételek részletezése" sheetId="24" r:id="rId6"/>
    <sheet name="11 mérleg" sheetId="26" r:id="rId7"/>
    <sheet name="12 maradványkimutatás" sheetId="25" r:id="rId8"/>
    <sheet name="13 eredményimutatás" sheetId="22" r:id="rId9"/>
    <sheet name="14 vagyonkimutatás" sheetId="28" r:id="rId10"/>
    <sheet name="15.16.17" sheetId="29" r:id="rId11"/>
  </sheets>
  <definedNames>
    <definedName name="_xlnm.Print_Titles" localSheetId="6">'11 mérleg'!$3:$5</definedName>
    <definedName name="_xlnm.Print_Area" localSheetId="0">'1,2'!$A$1:$D$33</definedName>
    <definedName name="_xlnm.Print_Area" localSheetId="1">'3'!$A$1:$R$42</definedName>
  </definedNames>
  <calcPr calcId="125725"/>
</workbook>
</file>

<file path=xl/calcChain.xml><?xml version="1.0" encoding="utf-8"?>
<calcChain xmlns="http://schemas.openxmlformats.org/spreadsheetml/2006/main">
  <c r="D52" i="28"/>
  <c r="C52"/>
  <c r="E51"/>
  <c r="E52" s="1"/>
  <c r="E48"/>
  <c r="E42"/>
  <c r="D41"/>
  <c r="D43" s="1"/>
  <c r="C41"/>
  <c r="C43" s="1"/>
  <c r="E40"/>
  <c r="E39"/>
  <c r="E38"/>
  <c r="E37"/>
  <c r="E36"/>
  <c r="E35"/>
  <c r="E34"/>
  <c r="E33"/>
  <c r="E41"/>
  <c r="E43" s="1"/>
  <c r="E30"/>
  <c r="D29"/>
  <c r="C29"/>
  <c r="E28"/>
  <c r="E27"/>
  <c r="E26"/>
  <c r="E25"/>
  <c r="E24"/>
  <c r="E29"/>
  <c r="D23"/>
  <c r="C23"/>
  <c r="E22"/>
  <c r="E21"/>
  <c r="E20"/>
  <c r="E19"/>
  <c r="E23"/>
  <c r="E18"/>
  <c r="E17"/>
  <c r="D16"/>
  <c r="D31" s="1"/>
  <c r="C16"/>
  <c r="C31" s="1"/>
  <c r="E15"/>
  <c r="E14"/>
  <c r="E13"/>
  <c r="E16" s="1"/>
  <c r="D11"/>
  <c r="C11"/>
  <c r="E10"/>
  <c r="E9"/>
  <c r="E11"/>
  <c r="E8"/>
  <c r="B71" i="29"/>
  <c r="D8" i="23"/>
  <c r="D9"/>
  <c r="E39" i="26"/>
  <c r="E11"/>
  <c r="E26" i="20"/>
  <c r="E31" i="14"/>
  <c r="E47" i="23"/>
  <c r="D47"/>
  <c r="B47"/>
  <c r="F46"/>
  <c r="F45"/>
  <c r="F44"/>
  <c r="F43"/>
  <c r="F42"/>
  <c r="F41"/>
  <c r="F40"/>
  <c r="F39"/>
  <c r="F38"/>
  <c r="F37"/>
  <c r="F36"/>
  <c r="F35"/>
  <c r="F34"/>
  <c r="F33"/>
  <c r="F32"/>
  <c r="E18"/>
  <c r="D18"/>
  <c r="B18"/>
  <c r="F17"/>
  <c r="F16"/>
  <c r="F15"/>
  <c r="F14"/>
  <c r="F13"/>
  <c r="F12"/>
  <c r="F11"/>
  <c r="F10"/>
  <c r="C23" i="20"/>
  <c r="C26" s="1"/>
  <c r="C27" s="1"/>
  <c r="D142" i="14"/>
  <c r="C142"/>
  <c r="D137"/>
  <c r="C137"/>
  <c r="D132"/>
  <c r="C132"/>
  <c r="D128"/>
  <c r="D147" s="1"/>
  <c r="C128"/>
  <c r="C147" s="1"/>
  <c r="D124"/>
  <c r="C124"/>
  <c r="D110"/>
  <c r="C110"/>
  <c r="D94"/>
  <c r="D127" s="1"/>
  <c r="D149" s="1"/>
  <c r="C94"/>
  <c r="C127"/>
  <c r="C149" s="1"/>
  <c r="D82"/>
  <c r="C82"/>
  <c r="D78"/>
  <c r="C78"/>
  <c r="D75"/>
  <c r="C75"/>
  <c r="D70"/>
  <c r="C70"/>
  <c r="D66"/>
  <c r="D88" s="1"/>
  <c r="C66"/>
  <c r="C88" s="1"/>
  <c r="D60"/>
  <c r="C60"/>
  <c r="D55"/>
  <c r="C55"/>
  <c r="D49"/>
  <c r="C49"/>
  <c r="D38"/>
  <c r="C38"/>
  <c r="D31"/>
  <c r="C31"/>
  <c r="D30"/>
  <c r="C30"/>
  <c r="D23"/>
  <c r="C23"/>
  <c r="D16"/>
  <c r="C16"/>
  <c r="D15"/>
  <c r="D9"/>
  <c r="D65" s="1"/>
  <c r="D89" s="1"/>
  <c r="C9"/>
  <c r="C65" s="1"/>
  <c r="C29" i="22"/>
  <c r="C27"/>
  <c r="C30"/>
  <c r="C22"/>
  <c r="C18"/>
  <c r="C14"/>
  <c r="C9"/>
  <c r="C25" s="1"/>
  <c r="C31" s="1"/>
  <c r="C64" i="26"/>
  <c r="C60"/>
  <c r="C57"/>
  <c r="C54"/>
  <c r="C61" s="1"/>
  <c r="C65" s="1"/>
  <c r="C48"/>
  <c r="C51"/>
  <c r="C43"/>
  <c r="C41"/>
  <c r="C44" s="1"/>
  <c r="C39"/>
  <c r="C35"/>
  <c r="C36" s="1"/>
  <c r="C19"/>
  <c r="C17"/>
  <c r="C20" s="1"/>
  <c r="C14"/>
  <c r="C11"/>
  <c r="C7"/>
  <c r="C15" s="1"/>
  <c r="B16" i="24"/>
  <c r="B31" i="29"/>
  <c r="E9" i="22"/>
  <c r="E14"/>
  <c r="E18"/>
  <c r="E22"/>
  <c r="E27"/>
  <c r="E29"/>
  <c r="E30" s="1"/>
  <c r="E31" s="1"/>
  <c r="C8" i="25"/>
  <c r="C11"/>
  <c r="C12"/>
  <c r="C13" s="1"/>
  <c r="D7" i="26"/>
  <c r="E7"/>
  <c r="E14"/>
  <c r="E17"/>
  <c r="E19"/>
  <c r="E20" s="1"/>
  <c r="E35"/>
  <c r="E36" s="1"/>
  <c r="E41"/>
  <c r="E43"/>
  <c r="E48"/>
  <c r="E51" s="1"/>
  <c r="E54"/>
  <c r="E61" s="1"/>
  <c r="E57"/>
  <c r="E60"/>
  <c r="E64"/>
  <c r="B29" i="24"/>
  <c r="B43"/>
  <c r="C17" i="20"/>
  <c r="D17"/>
  <c r="E17"/>
  <c r="E27" s="1"/>
  <c r="G17"/>
  <c r="H17"/>
  <c r="I17"/>
  <c r="D26"/>
  <c r="D27"/>
  <c r="G26"/>
  <c r="H26"/>
  <c r="I26"/>
  <c r="C42"/>
  <c r="D42"/>
  <c r="E42"/>
  <c r="E56" s="1"/>
  <c r="G42"/>
  <c r="H42"/>
  <c r="I42"/>
  <c r="C49"/>
  <c r="C55" s="1"/>
  <c r="C56" s="1"/>
  <c r="D55"/>
  <c r="D56" s="1"/>
  <c r="E55"/>
  <c r="G55"/>
  <c r="H55"/>
  <c r="H56" s="1"/>
  <c r="I55"/>
  <c r="I56"/>
  <c r="E9" i="14"/>
  <c r="E16"/>
  <c r="E23"/>
  <c r="E30"/>
  <c r="E38"/>
  <c r="E49"/>
  <c r="E55"/>
  <c r="E60"/>
  <c r="E66"/>
  <c r="E70"/>
  <c r="E75"/>
  <c r="E78"/>
  <c r="E82"/>
  <c r="E94"/>
  <c r="E110"/>
  <c r="E128"/>
  <c r="E132"/>
  <c r="E137"/>
  <c r="E147" s="1"/>
  <c r="E149" s="1"/>
  <c r="E142"/>
  <c r="I11" i="1"/>
  <c r="M11"/>
  <c r="I12"/>
  <c r="M12"/>
  <c r="I13"/>
  <c r="M13"/>
  <c r="I15"/>
  <c r="M15"/>
  <c r="C15" s="1"/>
  <c r="I16"/>
  <c r="M16"/>
  <c r="C16"/>
  <c r="I17"/>
  <c r="M17"/>
  <c r="D19"/>
  <c r="E19"/>
  <c r="F19"/>
  <c r="G19"/>
  <c r="H19"/>
  <c r="J19"/>
  <c r="M19" s="1"/>
  <c r="K19"/>
  <c r="L19"/>
  <c r="N19"/>
  <c r="O19"/>
  <c r="P19"/>
  <c r="Q19"/>
  <c r="R19"/>
  <c r="D20"/>
  <c r="E20"/>
  <c r="F20"/>
  <c r="I20" s="1"/>
  <c r="G20"/>
  <c r="H20"/>
  <c r="J20"/>
  <c r="K20"/>
  <c r="M20" s="1"/>
  <c r="L20"/>
  <c r="N20"/>
  <c r="O20"/>
  <c r="P20"/>
  <c r="Q20"/>
  <c r="R20"/>
  <c r="D21"/>
  <c r="E21"/>
  <c r="F21"/>
  <c r="G21"/>
  <c r="H21"/>
  <c r="J21"/>
  <c r="K21"/>
  <c r="M21" s="1"/>
  <c r="C21" s="1"/>
  <c r="L21"/>
  <c r="N21"/>
  <c r="O21"/>
  <c r="P21"/>
  <c r="Q21"/>
  <c r="R21"/>
  <c r="I32"/>
  <c r="I40" s="1"/>
  <c r="M32"/>
  <c r="M40" s="1"/>
  <c r="I33"/>
  <c r="C33" s="1"/>
  <c r="M33"/>
  <c r="I34"/>
  <c r="M34"/>
  <c r="M42" s="1"/>
  <c r="I36"/>
  <c r="C36" s="1"/>
  <c r="M36"/>
  <c r="I37"/>
  <c r="M37"/>
  <c r="C37" s="1"/>
  <c r="I38"/>
  <c r="C38" s="1"/>
  <c r="M38"/>
  <c r="D40"/>
  <c r="E40"/>
  <c r="F40"/>
  <c r="G40"/>
  <c r="H40"/>
  <c r="J40"/>
  <c r="K40"/>
  <c r="L40"/>
  <c r="N40"/>
  <c r="O40"/>
  <c r="P40"/>
  <c r="Q40"/>
  <c r="R40"/>
  <c r="D41"/>
  <c r="E41"/>
  <c r="F41"/>
  <c r="G41"/>
  <c r="H41"/>
  <c r="J41"/>
  <c r="K41"/>
  <c r="L41"/>
  <c r="N41"/>
  <c r="O41"/>
  <c r="P41"/>
  <c r="Q41"/>
  <c r="R41"/>
  <c r="D42"/>
  <c r="E42"/>
  <c r="F42"/>
  <c r="G42"/>
  <c r="H42"/>
  <c r="J42"/>
  <c r="K42"/>
  <c r="L42"/>
  <c r="N42"/>
  <c r="O42"/>
  <c r="P42"/>
  <c r="Q42"/>
  <c r="R42"/>
  <c r="B28" i="21"/>
  <c r="C28"/>
  <c r="D28"/>
  <c r="C13" i="1"/>
  <c r="M41"/>
  <c r="C32"/>
  <c r="E88" i="14"/>
  <c r="E127"/>
  <c r="G27" i="20"/>
  <c r="C12" i="1"/>
  <c r="C11"/>
  <c r="E25" i="22"/>
  <c r="C15" i="25"/>
  <c r="E15" i="26"/>
  <c r="H27" i="20"/>
  <c r="E65" i="14"/>
  <c r="E89" s="1"/>
  <c r="I41" i="1"/>
  <c r="C41"/>
  <c r="C17"/>
  <c r="I19"/>
  <c r="C19" s="1"/>
  <c r="F47" i="23"/>
  <c r="F18"/>
  <c r="I42" i="1"/>
  <c r="C42" s="1"/>
  <c r="I21"/>
  <c r="C34"/>
  <c r="G56" i="20"/>
  <c r="I27"/>
  <c r="D49" i="28" l="1"/>
  <c r="D55"/>
  <c r="C55"/>
  <c r="E31"/>
  <c r="C49"/>
  <c r="E45" i="26"/>
  <c r="C40" i="1"/>
  <c r="C20"/>
  <c r="E65" i="26"/>
  <c r="C45"/>
  <c r="C89" i="14"/>
  <c r="E49" i="28" l="1"/>
  <c r="E55"/>
</calcChain>
</file>

<file path=xl/sharedStrings.xml><?xml version="1.0" encoding="utf-8"?>
<sst xmlns="http://schemas.openxmlformats.org/spreadsheetml/2006/main" count="934" uniqueCount="723">
  <si>
    <t>92</t>
  </si>
  <si>
    <t>101</t>
  </si>
  <si>
    <t>ÁH-n belüli megelőleg visszafiz.</t>
  </si>
  <si>
    <t>Intézményfinanszírozás</t>
  </si>
  <si>
    <t xml:space="preserve">ÁH-n belüli megelőlegezés </t>
  </si>
  <si>
    <t>KÖZPONTI IRÁNYÍTÓSZERVI TÁMOGATÁS</t>
  </si>
  <si>
    <t>Felhalm.bevétel ÁH-n kívülről</t>
  </si>
  <si>
    <t>ÁH-n belüli megelőlegezés visszafizetése</t>
  </si>
  <si>
    <t>Központi, irányítószervi támogatás</t>
  </si>
  <si>
    <t>Módosítások (+/-)</t>
  </si>
  <si>
    <t>A/II/1 Ingatlanok és a kapcsolódó vagyoni értékű jogok</t>
  </si>
  <si>
    <t>A/II/2 Gépek, berendezések, felszerelések, járművek</t>
  </si>
  <si>
    <t>A/II Tárgyi eszközök  (=A/II/1+...+A/II/5)</t>
  </si>
  <si>
    <t>A/III/1 Tartós részesedések (=A/III/1a+…+A/III/1e)</t>
  </si>
  <si>
    <t>A/III/1b - ebből: tartós részesedések nem pénzügyi vállalkozásban</t>
  </si>
  <si>
    <t>A/III Befektetett pénzügyi eszközök (=A/III/1+A/III/2+A/III/3)</t>
  </si>
  <si>
    <t>A) NEMZETI VAGYONBA TARTOZÓ BEFEKTETETT ESZKÖZÖK (=A/I+A/II+A/III+A/IV)</t>
  </si>
  <si>
    <t>C/II/1 Forintpénztár</t>
  </si>
  <si>
    <t>C/II Pénztárak, csekkek, betétkönyvek (=C/II/1+C/II/2+C/II/3)</t>
  </si>
  <si>
    <t>C/III/1 Kincstáron kívüli forintszámlák</t>
  </si>
  <si>
    <t>C/III Forintszámlák (=C/III/1+C/III/2)</t>
  </si>
  <si>
    <t>C) PÉNZESZKÖZÖK (=C/I+…+C/IV)</t>
  </si>
  <si>
    <t>D/I/3 Költségvetési évben esedékes követelések közhatalmi bevételre (=D/I/3a+…+D/I/3f)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</si>
  <si>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</si>
  <si>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</si>
  <si>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</si>
  <si>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</si>
  <si>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D/I/4b - ebből: költségvetési évben esedékes követelések tulajdonosi bevételekre</t>
  </si>
  <si>
    <t>D/I/7 Költségvetési évben esedékes követelések felhalmozási célú átvett pénzeszközre (&gt;=D/I/7a+D/I/7b+D/I/7c)</t>
  </si>
  <si>
    <t>D/I/7c - ebből: költségvetési évben esedékes követelések felhalmozási célú visszatérítendő támogatások, kölcsönök visszatérülésére államháztartáson kívülről</t>
  </si>
  <si>
    <t>D/I Költségvetési évben esedékes követelések (=D/I/1+…+D/I/8)</t>
  </si>
  <si>
    <t>D/III/1 Adott előlegek (=D/III/1a+…+D/III/1f)</t>
  </si>
  <si>
    <t>D/III/1f - ebből: túlfizetések, téves és visszajáró kifizetések</t>
  </si>
  <si>
    <t>D/III/4 Forgótőke elszámolása</t>
  </si>
  <si>
    <t>D/III Követelés jellegű sajátos elszámolások (=D/III/1+…+D/III/9)</t>
  </si>
  <si>
    <t>158</t>
  </si>
  <si>
    <t>D) KÖVETELÉSEK  (=D/I+D/II+D/III)</t>
  </si>
  <si>
    <t>161</t>
  </si>
  <si>
    <t>166</t>
  </si>
  <si>
    <t>ESZKÖZÖK ÖSSZESEN (=A+B+C+D+E+F)</t>
  </si>
  <si>
    <t>167</t>
  </si>
  <si>
    <t>G/I  Nemzeti vagyon induláskori értéke</t>
  </si>
  <si>
    <t>169</t>
  </si>
  <si>
    <t>170</t>
  </si>
  <si>
    <t>G/IV Felhalmozott eredmény</t>
  </si>
  <si>
    <t>G/VI Mérleg szerinti eredmény</t>
  </si>
  <si>
    <t>G/ SAJÁT TŐKE  (= G/I+…+G/VI)</t>
  </si>
  <si>
    <t>176</t>
  </si>
  <si>
    <t>H/I/3 Költségvetési évben esedékes kötelezettségek dologi kiadásokra</t>
  </si>
  <si>
    <t>H/I/5 Költségvetési évben esedékes kötelezettségek egyéb működési célú kiadásokra (&gt;=H/I/5a+H/I/5b)</t>
  </si>
  <si>
    <t>H/I Költségvetési évben esedékes kötelezettségek (=H/I/1+…+H/I/9)</t>
  </si>
  <si>
    <t>212</t>
  </si>
  <si>
    <t>H/II Költségvetési évet követően esedékes kötelezettségek (=H/II/1+…+H/II/9)</t>
  </si>
  <si>
    <t>H/III/3 Más szervezetet megillető bevételek elszámolása</t>
  </si>
  <si>
    <t>236</t>
  </si>
  <si>
    <t>H/III Kötelezettség jellegű sajátos elszámolások (=H/III/1+…+H/III/10)</t>
  </si>
  <si>
    <t>237</t>
  </si>
  <si>
    <t>H) KÖTELEZETTSÉGEK (=H/I+H/II+H/III)</t>
  </si>
  <si>
    <t>J/2 Költségek, ráfordítások passzív időbeli elhatárolása</t>
  </si>
  <si>
    <t>J) PASSZÍV IDŐBELI ELHATÁROLÁSOK (=J/1+J/2+J/3)</t>
  </si>
  <si>
    <t>FORRÁSOK ÖSSZESEN (=G+H+I+J)</t>
  </si>
  <si>
    <t>Önkormányzati létszámkeret</t>
  </si>
  <si>
    <t>fő</t>
  </si>
  <si>
    <t xml:space="preserve">Engedélyezett álláshely </t>
  </si>
  <si>
    <t>Teljesített</t>
  </si>
  <si>
    <t>Munkajogi létszám</t>
  </si>
  <si>
    <t>Közfoglalkoztatott</t>
  </si>
  <si>
    <t>Összesen</t>
  </si>
  <si>
    <t>Szociális étkezés</t>
  </si>
  <si>
    <t>Falugondnoki szolgálat</t>
  </si>
  <si>
    <t>Gépjárműadó (önkorm.megillető része)</t>
  </si>
  <si>
    <t>Iparűzési adó</t>
  </si>
  <si>
    <t xml:space="preserve">Helyi önkormányzat működésének általános támogatása </t>
  </si>
  <si>
    <t>Gyermekétkeztetés támogatása</t>
  </si>
  <si>
    <t>Kulturális feladatok támogatása</t>
  </si>
  <si>
    <t>Szociális, gyermekjóléti és gyermekéteztetéi feladatok támogatása</t>
  </si>
  <si>
    <t>KIMUTATÁS</t>
  </si>
  <si>
    <t>azon fejlesztési célokról, amelyek megvalósításához a Magyarország gazdasági stabilitásáról szóló 2011. évi törvény 3. § (1) szerinti adósságot keletkeztető ügylet megkötése válik vagy válhat szükségessé, az adósságot keletkeztető ügyletek várható összegé</t>
  </si>
  <si>
    <t>Adósságot keletkeztető ügylet megnevezése</t>
  </si>
  <si>
    <t xml:space="preserve">Összeg </t>
  </si>
  <si>
    <t>I. Fejlesztési cél, amelyek megvalósításához adósságot keletkeztető ügylet megkötése válik, vagy válhat szükségessé</t>
  </si>
  <si>
    <t xml:space="preserve">II. Adósságot keletkeztető más ügyletek </t>
  </si>
  <si>
    <t xml:space="preserve">Összesen </t>
  </si>
  <si>
    <t xml:space="preserve">KIMUTATÁS </t>
  </si>
  <si>
    <t xml:space="preserve">a saját bevételek összegéről </t>
  </si>
  <si>
    <t>Saját bevétel megnevezése *</t>
  </si>
  <si>
    <t xml:space="preserve">Helyi adóból származó bevétel </t>
  </si>
  <si>
    <t xml:space="preserve">Az önkormányzati vagyon és az önkormányzatot megillető vagyoni értékű jog értékesítéséből és hasznosításából származó bevétel </t>
  </si>
  <si>
    <t xml:space="preserve">Osztalék, koncessziós díj és hozambevétel </t>
  </si>
  <si>
    <t xml:space="preserve">Tárgyieszköz értékesítéséből származó bevétel </t>
  </si>
  <si>
    <t xml:space="preserve">Immateriális jószág értékesítéséből származó bevétel </t>
  </si>
  <si>
    <t xml:space="preserve">Részvény értékesítéséből származó bevétel </t>
  </si>
  <si>
    <t xml:space="preserve">Részesedés értékesítéséből származó bevétel </t>
  </si>
  <si>
    <t xml:space="preserve">Vállalat értékesítéséből vagy privatizációból származó bevétel </t>
  </si>
  <si>
    <t>Bírság-, pótlék- és díjbevétel</t>
  </si>
  <si>
    <t>Kezeséggel kapcsolatos megtérülés</t>
  </si>
  <si>
    <t>Saját bevétel összesen</t>
  </si>
  <si>
    <t xml:space="preserve">* Az adósságot keletkeztető ügyletekhez történő hozzájárulás részletes szabályairól szóló 353/2011. (XII.30.) Korm. rendelet 2. § alapján </t>
  </si>
  <si>
    <t xml:space="preserve">a közvetett támogatások tervezett összegéről </t>
  </si>
  <si>
    <t xml:space="preserve">Közvetett támogatás megnevezése </t>
  </si>
  <si>
    <t>összege</t>
  </si>
  <si>
    <t xml:space="preserve">Ellátottak térítési díjának, kártérítésének méltányossági alapon történő elengedésének összege  </t>
  </si>
  <si>
    <t xml:space="preserve">Lakosság részére lakásépítéshez, lakásfelújításhoz nyújtott kölcsönök elengedésének összege </t>
  </si>
  <si>
    <t>Helyi adónál biztosított kedvezmény összege</t>
  </si>
  <si>
    <t xml:space="preserve">Ebből: </t>
  </si>
  <si>
    <t xml:space="preserve">       - építményadó</t>
  </si>
  <si>
    <t xml:space="preserve">       - telekadó</t>
  </si>
  <si>
    <t xml:space="preserve">       - vállalkozások kommunális adója</t>
  </si>
  <si>
    <t xml:space="preserve">       - magánszemélyek kommunális adója</t>
  </si>
  <si>
    <t xml:space="preserve">       - idegenforgalmi adó tartózkodás után </t>
  </si>
  <si>
    <t xml:space="preserve">       - idegenforgalmi adó épületek után </t>
  </si>
  <si>
    <t xml:space="preserve">       - iparűzési adó állandó jelleggel végzett iparűzési tevékenység után </t>
  </si>
  <si>
    <t xml:space="preserve">       - iparűzési adó ideiglenes jelleggel végzett iparűzési tevék. után </t>
  </si>
  <si>
    <t>Gépjárműadónál biztosított kedvezmény összege</t>
  </si>
  <si>
    <t>Helyi adónál biztosított mentesség összege</t>
  </si>
  <si>
    <t>Gépjárműadónál biztosított mentesség összege</t>
  </si>
  <si>
    <t>Helyiségek, eszközök hasznosításából származó kedvezmény összege</t>
  </si>
  <si>
    <t>Helyiségek, eszközök hasznosításából származó mentesség összege</t>
  </si>
  <si>
    <t>Egyéb nyújtott kedvezmény vagy kölcsön elengedésének összege</t>
  </si>
  <si>
    <t xml:space="preserve">ÖSSZESEN </t>
  </si>
  <si>
    <t xml:space="preserve">Szöveges indokolás: </t>
  </si>
  <si>
    <t>Költségvetési szervek</t>
  </si>
  <si>
    <t>Működési kiadás</t>
  </si>
  <si>
    <t>Személyi juttatás</t>
  </si>
  <si>
    <t>Dologi és egyéb folyó kiadások</t>
  </si>
  <si>
    <t>Felhalmozási kiadás</t>
  </si>
  <si>
    <t>Felújítás</t>
  </si>
  <si>
    <t>Beruházás</t>
  </si>
  <si>
    <t>51-52</t>
  </si>
  <si>
    <t>54-57</t>
  </si>
  <si>
    <t>Önkormányzat</t>
  </si>
  <si>
    <t>371-373</t>
  </si>
  <si>
    <t>125-182</t>
  </si>
  <si>
    <t>Tartalék</t>
  </si>
  <si>
    <t>Működési bevétel</t>
  </si>
  <si>
    <t>Felhalmozási bevétel</t>
  </si>
  <si>
    <t>Fejlesztési hitel</t>
  </si>
  <si>
    <t>Pénzforgalom nélküli bevétel</t>
  </si>
  <si>
    <t>94-95</t>
  </si>
  <si>
    <t>Megnevezés</t>
  </si>
  <si>
    <t>Adatok eFt-ban</t>
  </si>
  <si>
    <t>Ellátottak pénzbeli juttatásai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</si>
  <si>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</si>
  <si>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</si>
  <si>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</si>
  <si>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</si>
  <si>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</si>
  <si>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</si>
  <si>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</si>
  <si>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</si>
  <si>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</si>
  <si>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</si>
  <si>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</si>
  <si>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</si>
  <si>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Személyi juttatások</t>
  </si>
  <si>
    <t>Munkaadókat terhelő járulékok</t>
  </si>
  <si>
    <t>13.</t>
  </si>
  <si>
    <t>14.</t>
  </si>
  <si>
    <t>15.</t>
  </si>
  <si>
    <t>16.</t>
  </si>
  <si>
    <t>Tartalékok</t>
  </si>
  <si>
    <t>17.</t>
  </si>
  <si>
    <t>18.</t>
  </si>
  <si>
    <t>19.</t>
  </si>
  <si>
    <t>20.</t>
  </si>
  <si>
    <t>21.</t>
  </si>
  <si>
    <t>22.</t>
  </si>
  <si>
    <t>23.</t>
  </si>
  <si>
    <t>Kiadási jogcímek</t>
  </si>
  <si>
    <t>Céltartalék</t>
  </si>
  <si>
    <t>Működési hitel</t>
  </si>
  <si>
    <t>Támogatási kölcsön visszatérülés</t>
  </si>
  <si>
    <t>911-919</t>
  </si>
  <si>
    <t>Gépjárműadó</t>
  </si>
  <si>
    <t>Ellátottak pénzbeli juttatása</t>
  </si>
  <si>
    <t>Önkormányzat műk.támogatása</t>
  </si>
  <si>
    <t>Műk.c.tám.ÁH-n belülről</t>
  </si>
  <si>
    <t>Közhatalmi bevétel</t>
  </si>
  <si>
    <t>Költségvetéis működési bevétel</t>
  </si>
  <si>
    <t>Felhalmozási c.tám. ÁH-n belülről</t>
  </si>
  <si>
    <t>Költségvetési felhalmozási bevétel</t>
  </si>
  <si>
    <t>Egyéb felhalmozási kiadás</t>
  </si>
  <si>
    <t>Működési hitel + kamata</t>
  </si>
  <si>
    <t>Fejlesztési hitel + kamata</t>
  </si>
  <si>
    <t>Költségvetési működési kiadás összesen</t>
  </si>
  <si>
    <t>Költségvetési felhalmozási kiadás összesen:</t>
  </si>
  <si>
    <t>Kiadás főösszege:</t>
  </si>
  <si>
    <t>Bevétel főösszege:</t>
  </si>
  <si>
    <t>Sor-
szám</t>
  </si>
  <si>
    <t>Bevételi jogcím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</si>
  <si>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</si>
  <si>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</si>
  <si>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</si>
  <si>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</si>
  <si>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</si>
  <si>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</si>
  <si>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</si>
  <si>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</si>
  <si>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</si>
  <si>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</si>
  <si>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</si>
  <si>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</si>
  <si>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</si>
  <si>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</si>
  <si>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</si>
  <si>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</si>
  <si>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</si>
  <si>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Csemete Óvoda OM azonosítója: 202250</t>
  </si>
  <si>
    <t>Csemete Óvoda</t>
  </si>
  <si>
    <t>Egyéb felhalmozási célú kiadás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</si>
  <si>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</si>
  <si>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</si>
  <si>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</si>
  <si>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</si>
  <si>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</si>
  <si>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</si>
  <si>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</si>
  <si>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</si>
  <si>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</si>
  <si>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</si>
  <si>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</si>
  <si>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</si>
  <si>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</si>
  <si>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</si>
  <si>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</si>
  <si>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</si>
  <si>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</si>
  <si>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</si>
  <si>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</si>
  <si>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</si>
  <si>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</si>
  <si>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</si>
  <si>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</si>
  <si>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</si>
  <si>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</si>
  <si>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</si>
  <si>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4.1.2.</t>
  </si>
  <si>
    <t>4.2.</t>
  </si>
  <si>
    <t>4.3.</t>
  </si>
  <si>
    <t>Egyéb áruhasználati és szolgáltatási adók</t>
  </si>
  <si>
    <t>4.4.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</si>
  <si>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</si>
  <si>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</si>
  <si>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</si>
  <si>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</si>
  <si>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</si>
  <si>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</si>
  <si>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</si>
  <si>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</si>
  <si>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</si>
  <si>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</si>
  <si>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</si>
  <si>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</si>
  <si>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</si>
  <si>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</si>
  <si>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</si>
  <si>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</si>
  <si>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</si>
  <si>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</si>
  <si>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</si>
  <si>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</si>
  <si>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</si>
  <si>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</si>
  <si>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</si>
  <si>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</si>
  <si>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</si>
  <si>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</si>
  <si>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</si>
  <si>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</si>
  <si>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</si>
  <si>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</si>
  <si>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</si>
  <si>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</si>
  <si>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</si>
  <si>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</si>
  <si>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</si>
  <si>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</si>
  <si>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</si>
  <si>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</si>
  <si>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</si>
  <si>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</si>
  <si>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</si>
  <si>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</si>
  <si>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</si>
  <si>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</si>
  <si>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</si>
  <si>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</si>
  <si>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</si>
  <si>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</si>
  <si>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</si>
  <si>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</si>
  <si>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</si>
  <si>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</si>
  <si>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</si>
  <si>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</si>
  <si>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</si>
  <si>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</si>
  <si>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</si>
  <si>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</si>
  <si>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</si>
  <si>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</si>
  <si>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</si>
  <si>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</si>
  <si>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</si>
  <si>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</si>
  <si>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</si>
  <si>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</si>
  <si>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</si>
  <si>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</si>
  <si>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</si>
  <si>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</si>
  <si>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</si>
  <si>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</si>
  <si>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</si>
  <si>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12.2.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</si>
  <si>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</si>
  <si>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</si>
  <si>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</si>
  <si>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</si>
  <si>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</si>
  <si>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</si>
  <si>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</si>
  <si>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</si>
  <si>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</si>
  <si>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</si>
  <si>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</si>
  <si>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</si>
  <si>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</si>
  <si>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</si>
  <si>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</si>
  <si>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</si>
  <si>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</si>
  <si>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</si>
  <si>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</si>
  <si>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</si>
  <si>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</si>
  <si>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</si>
  <si>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</si>
  <si>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</si>
  <si>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Személyi  juttatások</t>
  </si>
  <si>
    <t>Munkaadókat terhelő járulékok és szociális hozzájárulási adó</t>
  </si>
  <si>
    <t>Dologi  kiadások</t>
  </si>
  <si>
    <t>1.5</t>
  </si>
  <si>
    <t>Egyéb működési célú kiadások</t>
  </si>
  <si>
    <t xml:space="preserve"> - az 1.5-ből: - Elvonások és befizetések</t>
  </si>
  <si>
    <t>1.7.</t>
  </si>
  <si>
    <t xml:space="preserve">   - Garancia- és kezességvállalásból kifizetés ÁH-n belülre</t>
  </si>
  <si>
    <t>1.8.</t>
  </si>
  <si>
    <t xml:space="preserve">   -Visszatérítendő támogatások, kölcsönök nyújtása ÁH-n belülre</t>
  </si>
  <si>
    <t>1.9.</t>
  </si>
  <si>
    <t xml:space="preserve">   - Visszatérítendő támogatások, kölcsönök törlesztése ÁH-n belülre</t>
  </si>
  <si>
    <t>1.10.</t>
  </si>
  <si>
    <t xml:space="preserve">   - Egyéb működési célú támogatások ÁH-n belülre</t>
  </si>
  <si>
    <t>1.11.</t>
  </si>
  <si>
    <t xml:space="preserve">   - Garancia és kezességvállalásból kifizetés ÁH-n kívülre</t>
  </si>
  <si>
    <t>1.12.</t>
  </si>
  <si>
    <t xml:space="preserve">   - Visszatérítendő támogatások, kölcsönök nyújtása ÁH-n kívülre</t>
  </si>
  <si>
    <t>1.13.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</si>
  <si>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</si>
  <si>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</si>
  <si>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</si>
  <si>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</si>
  <si>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</si>
  <si>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</si>
  <si>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</si>
  <si>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</si>
  <si>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</si>
  <si>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</si>
  <si>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</si>
  <si>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</si>
  <si>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</si>
  <si>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</si>
  <si>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</si>
  <si>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</si>
  <si>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</si>
  <si>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</si>
  <si>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</si>
  <si>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</si>
  <si>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</si>
  <si>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</si>
  <si>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</si>
  <si>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</si>
  <si>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Általános tartalék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</si>
  <si>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</si>
  <si>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</si>
  <si>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</si>
  <si>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</si>
  <si>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</si>
  <si>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</si>
  <si>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</si>
  <si>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</si>
  <si>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</si>
  <si>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</si>
  <si>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</si>
  <si>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</si>
  <si>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</si>
  <si>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</si>
  <si>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</si>
  <si>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</si>
  <si>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</si>
  <si>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</si>
  <si>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</si>
  <si>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</si>
  <si>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</si>
  <si>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</si>
  <si>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Műk.c.átvett pénzeszköz</t>
  </si>
  <si>
    <t>Felhalm.c.átvett pénzeszköz</t>
  </si>
  <si>
    <r>
      <t xml:space="preserve">   Működési költségvetés kiadásai </t>
    </r>
    <r>
      <rPr>
        <sz val="10"/>
        <rFont val="Arial"/>
        <family val="2"/>
        <charset val="238"/>
      </rPr>
      <t>(1.1+…+1.5.)</t>
    </r>
  </si>
  <si>
    <r>
      <t xml:space="preserve">   Felhalmozási költségvetés kiadásai </t>
    </r>
    <r>
      <rPr>
        <sz val="10"/>
        <rFont val="Arial"/>
        <family val="2"/>
        <charset val="238"/>
      </rPr>
      <t>(2.1.+2.3.+2.5.)</t>
    </r>
  </si>
  <si>
    <t>2. sz. táblázat: Költségvetési kiadások jogcímenként</t>
  </si>
  <si>
    <t>1. sz. táblázat: Költségvetési bevételek forrásonként</t>
  </si>
  <si>
    <t>Bevételek</t>
  </si>
  <si>
    <t>Kiadások</t>
  </si>
  <si>
    <t>Önkormányzatok működési támogatásai</t>
  </si>
  <si>
    <t>Működési célú támogatások államháztartáson belülről</t>
  </si>
  <si>
    <t>2.-ból EU-s támogatás</t>
  </si>
  <si>
    <t xml:space="preserve">Dologi kiadások </t>
  </si>
  <si>
    <t>Közhatalmi bevételek</t>
  </si>
  <si>
    <t>Működési célú átvett pénzeszközök</t>
  </si>
  <si>
    <t>4.-ből EU-s támogatás</t>
  </si>
  <si>
    <t>Költségvetési bevételek összesen (1.+2.+4.+5.+7.+…+12.)</t>
  </si>
  <si>
    <t>Költségvetési kiadások összesen (1.+...+12.)</t>
  </si>
  <si>
    <t>Hiány belső finanszírozásának bevételei (15.+…+18. )</t>
  </si>
  <si>
    <t>Értékpapír vásárlása, visszavásárlása</t>
  </si>
  <si>
    <t xml:space="preserve">   Költségvetési maradvány igénybevétele </t>
  </si>
  <si>
    <t>Likviditási célú hitelek törlesztése</t>
  </si>
  <si>
    <t xml:space="preserve">   Vállalkozási maradvány igénybevétele </t>
  </si>
  <si>
    <t>Rövid lejáratú hitelek törlesztése</t>
  </si>
  <si>
    <t xml:space="preserve">   Betét visszavonásából származó bevétel </t>
  </si>
  <si>
    <t>Hosszú lejáratú hitelek törlesztése</t>
  </si>
  <si>
    <t xml:space="preserve">   Egyéb belső finanszírozási bevételek</t>
  </si>
  <si>
    <t>Kölcsön törlesztése</t>
  </si>
  <si>
    <t>Forgatási célú belföldi, külföldi értékpapírok vásárlása</t>
  </si>
  <si>
    <t>Betét elhelyezése</t>
  </si>
  <si>
    <t xml:space="preserve">   Értékpapírok bevételei</t>
  </si>
  <si>
    <t>Működési célú finanszírozási bevételek összesen (14.+19.)</t>
  </si>
  <si>
    <t>Működési célú finanszírozási kiadások összesen (14.+...+21.)</t>
  </si>
  <si>
    <t>BEVÉTEL ÖSSZESEN (13.+22.)</t>
  </si>
  <si>
    <t>KIADÁSOK ÖSSZESEN (13.+22.)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</si>
  <si>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</si>
  <si>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</si>
  <si>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</si>
  <si>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</si>
  <si>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Felhalmozási célú átvett pénzeszközök átvétele</t>
  </si>
  <si>
    <t>3.-ból EU-s forrásból megvalósuló felújítás</t>
  </si>
  <si>
    <t>4.-ből EU-s támogatás (közvetlen)</t>
  </si>
  <si>
    <t>Egyéb felhalmozási célú bevételek</t>
  </si>
  <si>
    <t>Költségvetési bevételek összesen: (1.+3.+4.+6.+…+11.)</t>
  </si>
  <si>
    <t>Költségvetési kiadások összesen: (1.+3.+5.+...+11.)</t>
  </si>
  <si>
    <t>Hiány belső finanszírozás bevételei ( 14+…+18)</t>
  </si>
  <si>
    <t>Költségvetési maradvány igénybevétele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</si>
  <si>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</si>
  <si>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</si>
  <si>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</si>
  <si>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</si>
  <si>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</si>
  <si>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</si>
  <si>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Hiány külső finanszírozásának bevételei (20+…+24 )</t>
  </si>
  <si>
    <t>Hosszú lejáratú hitelek, kölcsönök felvétele</t>
  </si>
  <si>
    <t>Pénzügyi lízing kiadásai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</si>
  <si>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</si>
  <si>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</si>
  <si>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</si>
  <si>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</si>
  <si>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</si>
  <si>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
(13.+...+24.)</t>
  </si>
  <si>
    <t>BEVÉTEL ÖSSZESEN (12+25)</t>
  </si>
  <si>
    <t>KIADÁSOK ÖSSZESEN (12+25)</t>
  </si>
  <si>
    <t>- Magánszemélyek komm.adója</t>
  </si>
  <si>
    <t>- Iparűzési adó</t>
  </si>
  <si>
    <t>- Talajterhelési díj</t>
  </si>
  <si>
    <t>Előző év költségvetési maradványának igénybevétele (működési)</t>
  </si>
  <si>
    <t>Előző év költségvetési maradványának igénybevétele (felhalmozási)</t>
  </si>
  <si>
    <t>Eredeti ei.</t>
  </si>
  <si>
    <t>Módosított ei.</t>
  </si>
  <si>
    <t>Összesen:</t>
  </si>
  <si>
    <t>Eredeti előirányzat</t>
  </si>
  <si>
    <t>Módosított előirányzat</t>
  </si>
  <si>
    <t>Teljesítés</t>
  </si>
  <si>
    <t>Egyéb más.c. kiadás</t>
  </si>
  <si>
    <r>
      <t>Módosí</t>
    </r>
    <r>
      <rPr>
        <b/>
        <i/>
        <sz val="10"/>
        <rFont val="Arial"/>
        <family val="2"/>
        <charset val="238"/>
      </rPr>
      <t>tott előirányzat</t>
    </r>
  </si>
  <si>
    <t>Az önkormányzat irányítása alá tartozó költségvetési szervek (intézmények)</t>
  </si>
  <si>
    <t>Intézmény megnevezése</t>
  </si>
  <si>
    <t>Törzskönyvi azonosítója</t>
  </si>
  <si>
    <t>Mindösszesen:</t>
  </si>
  <si>
    <t>Teljes költség</t>
  </si>
  <si>
    <t>Kivitelezés kezdési és befejezési éve</t>
  </si>
  <si>
    <t>6=(2-4-5)</t>
  </si>
  <si>
    <t>ÖSSZESEN:</t>
  </si>
  <si>
    <t>Felújítás  megnevezése</t>
  </si>
  <si>
    <t>Jogcím</t>
  </si>
  <si>
    <t>teljesítés</t>
  </si>
  <si>
    <t xml:space="preserve">Az önkormányzat működésre átvett </t>
  </si>
  <si>
    <t>Elkülönített állami alapoktól</t>
  </si>
  <si>
    <t>Magánszemélyek kommunális adója</t>
  </si>
  <si>
    <t>Talajterhelési adó</t>
  </si>
  <si>
    <t>Pótlék, bírság, egyéb bevétel</t>
  </si>
  <si>
    <t>Az önkormányzat helyi adóbevételei összesen:</t>
  </si>
  <si>
    <t>Összeg</t>
  </si>
  <si>
    <t>01</t>
  </si>
  <si>
    <t>01        Alaptevékenység költségvetési bevételei</t>
  </si>
  <si>
    <t>02</t>
  </si>
  <si>
    <t>02        Alaptevékenység költségvetési kiadásai</t>
  </si>
  <si>
    <t>03</t>
  </si>
  <si>
    <t>I          Alaptevékenység költségvetési egyenlege (=01-02)</t>
  </si>
  <si>
    <t>04</t>
  </si>
  <si>
    <t>03        Alaptevékenység finanszírozási bevételei</t>
  </si>
  <si>
    <t>05</t>
  </si>
  <si>
    <t>04        Alaptevékenység finanszírozási kiadásai</t>
  </si>
  <si>
    <t>06</t>
  </si>
  <si>
    <t>II         Alaptevékenység finanszírozási egyenlege (=03-04)</t>
  </si>
  <si>
    <t>07</t>
  </si>
  <si>
    <t>A)        Alaptevékenység maradványa (=±I±II)</t>
  </si>
  <si>
    <t>08</t>
  </si>
  <si>
    <t>09</t>
  </si>
  <si>
    <t>10</t>
  </si>
  <si>
    <t>11</t>
  </si>
  <si>
    <t>12</t>
  </si>
  <si>
    <t>13</t>
  </si>
  <si>
    <t>15</t>
  </si>
  <si>
    <t>C)        Összes maradvány (=A+B)</t>
  </si>
  <si>
    <t>16</t>
  </si>
  <si>
    <t>17</t>
  </si>
  <si>
    <t>18</t>
  </si>
  <si>
    <t>19</t>
  </si>
  <si>
    <t>Tárgyi időszak</t>
  </si>
  <si>
    <t>20</t>
  </si>
  <si>
    <t>21</t>
  </si>
  <si>
    <t>22</t>
  </si>
  <si>
    <t>23</t>
  </si>
  <si>
    <t>28</t>
  </si>
  <si>
    <t>35</t>
  </si>
  <si>
    <t>Bruttó érték</t>
  </si>
  <si>
    <t>ÉCS</t>
  </si>
  <si>
    <t>Nettó érték</t>
  </si>
  <si>
    <t>Földterület</t>
  </si>
  <si>
    <t>forgalomképtelen</t>
  </si>
  <si>
    <t>korlátozottan forgalomképes</t>
  </si>
  <si>
    <t>üzleti (forgalomképes)</t>
  </si>
  <si>
    <t>Egyéb telkek</t>
  </si>
  <si>
    <t>Egyéb épületek</t>
  </si>
  <si>
    <t>Egyéb építmény</t>
  </si>
  <si>
    <t xml:space="preserve">Üzemeltetésre átadott egyéb építmény </t>
  </si>
  <si>
    <t>"0"-ra leírt egyéb épület</t>
  </si>
  <si>
    <t>"0"-ra leírt egyéb építmény</t>
  </si>
  <si>
    <t>"0"-ra leírt szellemi termék</t>
  </si>
  <si>
    <t>Gépek, berendezések</t>
  </si>
  <si>
    <t>"0"-ra leírt informatikai eszk.</t>
  </si>
  <si>
    <t>"0"-ra leírt gépek, berendezések</t>
  </si>
  <si>
    <t>"0"-ra leírt informatikai eszk. ÓVODA</t>
  </si>
  <si>
    <t>Tartós részesedések</t>
  </si>
  <si>
    <t>Járművek</t>
  </si>
  <si>
    <t>"0"-ra leírt egyéb gépek, berend. ÓVODA</t>
  </si>
  <si>
    <t>47</t>
  </si>
  <si>
    <t>50</t>
  </si>
  <si>
    <t>51</t>
  </si>
  <si>
    <t>53</t>
  </si>
  <si>
    <t>57</t>
  </si>
  <si>
    <t>62</t>
  </si>
  <si>
    <t>66</t>
  </si>
  <si>
    <t>67</t>
  </si>
  <si>
    <t>68</t>
  </si>
  <si>
    <t>69</t>
  </si>
  <si>
    <t>71</t>
  </si>
  <si>
    <t>89</t>
  </si>
  <si>
    <t>Települési önkormányztok egyes köznevelési eladatainak támogatása</t>
  </si>
  <si>
    <t>Működési célú költségvetési támogatások és kiegészítő támogatások</t>
  </si>
  <si>
    <t>Elszámolásból származó bevételek</t>
  </si>
  <si>
    <t>Szociális ágazati pótlék</t>
  </si>
  <si>
    <t>#</t>
  </si>
  <si>
    <t>143</t>
  </si>
  <si>
    <t>149</t>
  </si>
  <si>
    <t>152</t>
  </si>
  <si>
    <t>159</t>
  </si>
  <si>
    <t>E/I/2 Más előzetesen felszámított levonható általános forgalmi adó</t>
  </si>
  <si>
    <t>164</t>
  </si>
  <si>
    <t>E/I Előzetesen felszámított általános forgalmi adó elszámolása (=E/I/1+…+E/I/4)</t>
  </si>
  <si>
    <t>E/II/2 Más fizetendő általános forgalmi adó</t>
  </si>
  <si>
    <t>E/II Fizetendő általános forgalmi adó elszámolása (=E/II/1+E/II/2)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</si>
  <si>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</si>
  <si>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</si>
  <si>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171</t>
  </si>
  <si>
    <t>E) EGYÉB SAJÁTOS ELSZÁMOLÁSOK (=E/I+E/II+E/III)</t>
  </si>
  <si>
    <t>177</t>
  </si>
  <si>
    <t>181</t>
  </si>
  <si>
    <t>G/III/3 Pénzeszközön kívüli egyéb eszközök induláskori értéke és változásai</t>
  </si>
  <si>
    <t>182</t>
  </si>
  <si>
    <t>G/III Egyéb eszközök induláskori értéke és változásai (=G/III/1+G/III/2+G/III/3)</t>
  </si>
  <si>
    <t>183</t>
  </si>
  <si>
    <t>185</t>
  </si>
  <si>
    <t>186</t>
  </si>
  <si>
    <t>189</t>
  </si>
  <si>
    <t>191</t>
  </si>
  <si>
    <t>225</t>
  </si>
  <si>
    <t>H/II/9 Költségvetési évet követően esedékes kötelezettségek finanszírozási kiadásokra (&gt;=H/II/9a+…+H/II/9j)</t>
  </si>
  <si>
    <t>230</t>
  </si>
  <si>
    <t>H/II/9e - ebből: költségvetési évet követően esedékes kötelezettségek államháztartáson belüli megelőlegezések visszafizetésére</t>
  </si>
  <si>
    <t>H/III/1 Kapott előlegek</t>
  </si>
  <si>
    <t>239</t>
  </si>
  <si>
    <t>247</t>
  </si>
  <si>
    <t>248</t>
  </si>
  <si>
    <t>251</t>
  </si>
  <si>
    <t>253</t>
  </si>
  <si>
    <t>254</t>
  </si>
  <si>
    <t>E)        Alaptevékenység szabad maradványa (=A-D)</t>
  </si>
  <si>
    <t xml:space="preserve"> Maradványkimutatás</t>
  </si>
  <si>
    <t>Mérleg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</si>
  <si>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</si>
  <si>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</si>
  <si>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</si>
  <si>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</si>
  <si>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</si>
  <si>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</si>
  <si>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</si>
  <si>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</si>
  <si>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</si>
  <si>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</si>
  <si>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14</t>
  </si>
  <si>
    <t>11 Igénybe vett szolgáltatások értéke</t>
  </si>
  <si>
    <t>13 Eladott (közvetített)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</si>
  <si>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</si>
  <si>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</si>
  <si>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</si>
  <si>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</si>
  <si>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</si>
  <si>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</si>
  <si>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</si>
  <si>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24</t>
  </si>
  <si>
    <t>A)  TEVÉKENYSÉGEK EREDMÉNYE (=I±II+III-IV-V-VI-VII)</t>
  </si>
  <si>
    <t>20 Egyéb kapott (járó) kamatok és kamatjellegű eredményszemléletű bevételek</t>
  </si>
  <si>
    <t>32</t>
  </si>
  <si>
    <t>VIII Pénzügyi műveletek eredményszemléletű bevételei (=17+18+19+20+21)</t>
  </si>
  <si>
    <t>24 Fizetendő kamatok és kamatjellegű ráfordítások</t>
  </si>
  <si>
    <t>42</t>
  </si>
  <si>
    <t>IX Pénzügyi műveletek ráfordításai (=22+23+24+25+26)</t>
  </si>
  <si>
    <t>43</t>
  </si>
  <si>
    <t>B)  PÉNZÜGYI MŰVELETEK EREDMÉNYE (=VIII-IX)</t>
  </si>
  <si>
    <t>44</t>
  </si>
  <si>
    <t>C)  MÉRLEG SZERINTI EREDMÉNY (=±A±B)</t>
  </si>
  <si>
    <t>Eredménykimutatás</t>
  </si>
  <si>
    <t>adóalapja nem éri el az önkormányzat rendeletében meghatározott 200 eFt-ot.</t>
  </si>
  <si>
    <t>Lakóépület</t>
  </si>
  <si>
    <t xml:space="preserve">Kisértékű gépek, berendezések </t>
  </si>
  <si>
    <t>Adatok ft-ban</t>
  </si>
  <si>
    <t>Adatok Ft-ban</t>
  </si>
  <si>
    <t xml:space="preserve">forintban </t>
  </si>
  <si>
    <t>D)        Alaptevékenység kötelezettségvállalással terhelt maradványa</t>
  </si>
  <si>
    <t>A/I/2 Szellemi termék</t>
  </si>
  <si>
    <t>A/I Immateriális javak</t>
  </si>
  <si>
    <t>D/I/4c- ebből költségvetési évben esedékes követelések ellátási díjakra</t>
  </si>
  <si>
    <t>D/I/4d- ebből költségvetési évben esedékes követelés kiszámlázott általános forgalmi adóra</t>
  </si>
  <si>
    <t>J/3 Halasztott eredményszemléletű bevételek</t>
  </si>
  <si>
    <t xml:space="preserve">    Ft: kedvezmény környezetvédelmi osztályba sorolás miatt tehergépjárműveknél</t>
  </si>
  <si>
    <t xml:space="preserve"> 32 100 Ft Gjt.5.a.)§ alapján költségvetési szerv tulajdonában lévő gépjármű </t>
  </si>
  <si>
    <t xml:space="preserve">5 834 Ft 1990.évi C.tv. 39/c.§ Helyi iparűzési adóban mentes a vállalkozó, ha az </t>
  </si>
  <si>
    <t>7 000Ft  Gjt.5f)(a) Súlyos mozgáskorlátozott vagy egyéb fogyatékossággal élő adóalany gépjárműve</t>
  </si>
  <si>
    <t>2018</t>
  </si>
  <si>
    <t>2018. évi előirányzat</t>
  </si>
  <si>
    <t>2018. évi Módosított előirányzat</t>
  </si>
  <si>
    <t>Helyi önkormányzatok kiegészítő támogatásai</t>
  </si>
  <si>
    <t>4.1.3.</t>
  </si>
  <si>
    <t>Egyéb közhatalmi bevételek (késedelmi pótlék)</t>
  </si>
  <si>
    <t xml:space="preserve">Hiány külső finanszírozásának bevételei (20.+…+21.) </t>
  </si>
  <si>
    <t xml:space="preserve">   Likviditási célú hitelek, kölcsönök felvétele</t>
  </si>
  <si>
    <t>Beruházás  megnevezése</t>
  </si>
  <si>
    <t>Felhasználás
2018. XII.31-ig</t>
  </si>
  <si>
    <t>2018. évi módosított előirányzat</t>
  </si>
  <si>
    <t xml:space="preserve">
2018. év utáni szükséglet
</t>
  </si>
  <si>
    <t>Ingatlan beszerzése</t>
  </si>
  <si>
    <t>Eszköz beszerzés</t>
  </si>
  <si>
    <t>Beruházás ÁFA</t>
  </si>
  <si>
    <t>2018.</t>
  </si>
  <si>
    <t>Ingatlan felújítás ÁFA</t>
  </si>
  <si>
    <t>Közp.ktgvetési szervtől (Erzsébet utalvány)</t>
  </si>
  <si>
    <t>Fejezeti kezelésű EI és EU-s programokra és azok hazai társ fin.</t>
  </si>
  <si>
    <t>A/III/4 Beruházás, fejújítás</t>
  </si>
  <si>
    <t>E/I/4 Más előzetesen felszámított nem levonható általános forgalmi adó</t>
  </si>
  <si>
    <t>2018. december 31-én</t>
  </si>
  <si>
    <t>Az önkormányzat összesített kiadásai kiemelet előirányzatok szerint  2018. év</t>
  </si>
  <si>
    <t>Az önkormányzat összesített bevételei kiemelet előirányzatok szerint 2018. év</t>
  </si>
  <si>
    <t>Költségvetési bevételek és kiadások (önkormányzati szinten) 2018. év</t>
  </si>
  <si>
    <t>I. Működési célú bevételek és kiadások mérlege 2018. év
(Önkormányzati szinten)</t>
  </si>
  <si>
    <t>II. Felhalmozási célú bevételek és kiadások mérlege 2018. év
(Önkormányzati szinten)</t>
  </si>
  <si>
    <t>Beruházási  és felhalmozási kiadások beruházásonként 2018. év</t>
  </si>
  <si>
    <t>Felújítási kiadások felújításonként 2018. év</t>
  </si>
  <si>
    <t>A települési önkormányzatok működési támogatása 2018. év</t>
  </si>
  <si>
    <t>pénzeszközök, támogatásértékű működési bevételek 2018. év</t>
  </si>
  <si>
    <t>Az önkormányzatok helyi adóbevételei 2018. év</t>
  </si>
  <si>
    <t xml:space="preserve">      Ingatlan felújítás Csh. Műv. Ház energetikai pályázatból BEFEJEZETLEN BERUHÁZÁS</t>
  </si>
  <si>
    <t xml:space="preserve">     Út felújítás Csh. Deák F. út</t>
  </si>
  <si>
    <t>Ingatlan felújítás :</t>
  </si>
  <si>
    <t xml:space="preserve">10 360 Ft Gjt.5.a.)§ alapján költségvetési szerv tulajdonában lévő gépjármű </t>
  </si>
  <si>
    <t>41 775 Ft mentesség Gjt.5f)(b) Súlyos mozgáskorlátozott vagy egyéb fogyatékossággal élő személyt rendszeresen szállító vele közös háztartásban élő</t>
  </si>
  <si>
    <r>
      <t xml:space="preserve">                                                  </t>
    </r>
    <r>
      <rPr>
        <b/>
        <u/>
        <sz val="10"/>
        <rFont val="Arial"/>
        <family val="2"/>
        <charset val="238"/>
      </rPr>
      <t>VAGYONKIMUATÁS 2018.12.31-I ÁLLAPOT SZERINT</t>
    </r>
  </si>
  <si>
    <t xml:space="preserve">Szellemi termékek </t>
  </si>
  <si>
    <t>11 összesen:</t>
  </si>
  <si>
    <t>üzelti (forgalomképes)</t>
  </si>
  <si>
    <t>12 összesen:</t>
  </si>
  <si>
    <t>"0"-ra leírt üzem.adott gépek, berendezések</t>
  </si>
  <si>
    <t xml:space="preserve">Kisértékű informatikai eszközök </t>
  </si>
  <si>
    <t>13 összesen:</t>
  </si>
  <si>
    <t>Befejezetlen beruházás - műv.ház energetikai korszerűsítés</t>
  </si>
  <si>
    <t xml:space="preserve">15 összesen: </t>
  </si>
  <si>
    <t xml:space="preserve">16 összesen: </t>
  </si>
  <si>
    <t>1 MINDÖSSZESEN:</t>
  </si>
  <si>
    <t>8/2019. (V.31.) önkormányzati rendelet 1. melléklet</t>
  </si>
  <si>
    <t>8/2019. (V.31.) önkormányzati rendelet 2. melléklet</t>
  </si>
  <si>
    <t>8/2019. (V.31.) önkormányzati rendelet 3/a. melléklet</t>
  </si>
  <si>
    <t>8/2019. (V.31.) önkormányzati rendelet 3/b. melléklet</t>
  </si>
  <si>
    <t>8/2019. (V.31.) önkormányzati rendelet 4. melléklet</t>
  </si>
  <si>
    <t>8/2019. (V.31.) önkormányzati rendelet 5. melléklet</t>
  </si>
  <si>
    <t>8/2019. (V.31.) önkormányzati rendelet 6. melléklet</t>
  </si>
  <si>
    <t>8/2019. (V.31.) önkormányzati rendelet 7. melléklet</t>
  </si>
  <si>
    <t>8/2019. (V.31.) önkormányzati rendelet 8. melléklet</t>
  </si>
  <si>
    <t>8/2019. (V.31.) önkormányzati rendelet 9. melléklet</t>
  </si>
  <si>
    <t>8/2019. (V.31.) önkormányzati rendelet 10. melléklet</t>
  </si>
  <si>
    <t>8/2019. (V.31.) önkormányzati rendelt 11. melléklet</t>
  </si>
  <si>
    <t>8/2019. (V.31.) önkormányzati rendelet 12. melléklet</t>
  </si>
  <si>
    <t>8/2019. (V.31.) önkormányzati rendelet 13. melléklet</t>
  </si>
  <si>
    <t xml:space="preserve"> 8/2019. (V.31.) önkormányzati rendelet 14. melléklet</t>
  </si>
  <si>
    <t>8/2019. (V.31.) önkormányzati rendelet 15. melléklet</t>
  </si>
  <si>
    <t>8/2019. (V.31.) önkormányzati rendelet 16. melléklet</t>
  </si>
  <si>
    <t>8/2019. (V.31.) önkormányzati rendelet 17. melléklet</t>
  </si>
</sst>
</file>

<file path=xl/styles.xml><?xml version="1.0" encoding="utf-8"?>
<styleSheet xmlns="http://schemas.openxmlformats.org/spreadsheetml/2006/main">
  <numFmts count="2">
    <numFmt numFmtId="41" formatCode="_-* #,##0\ _F_t_-;\-* #,##0\ _F_t_-;_-* &quot;-&quot;\ _F_t_-;_-@_-"/>
    <numFmt numFmtId="164" formatCode="#,###"/>
  </numFmts>
  <fonts count="3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Times New Roman CE"/>
      <charset val="238"/>
    </font>
    <font>
      <b/>
      <sz val="10"/>
      <color indexed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color indexed="12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b/>
      <sz val="9"/>
      <name val="Arial"/>
      <family val="2"/>
      <charset val="238"/>
    </font>
    <font>
      <b/>
      <i/>
      <sz val="10"/>
      <name val="Arial CE"/>
      <charset val="238"/>
    </font>
    <font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lightHorizontal"/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436">
    <xf numFmtId="0" fontId="0" fillId="0" borderId="0" xfId="0"/>
    <xf numFmtId="3" fontId="2" fillId="0" borderId="0" xfId="0" applyNumberFormat="1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center" vertical="center" wrapText="1"/>
    </xf>
    <xf numFmtId="0" fontId="3" fillId="0" borderId="0" xfId="1" applyFont="1" applyFill="1" applyProtection="1"/>
    <xf numFmtId="0" fontId="3" fillId="0" borderId="0" xfId="1" applyFont="1" applyFill="1" applyAlignment="1" applyProtection="1">
      <alignment horizontal="right" vertical="center" indent="1"/>
    </xf>
    <xf numFmtId="164" fontId="2" fillId="0" borderId="0" xfId="1" applyNumberFormat="1" applyFont="1" applyFill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left" vertical="center" wrapText="1" indent="1"/>
    </xf>
    <xf numFmtId="0" fontId="2" fillId="0" borderId="3" xfId="1" applyFont="1" applyFill="1" applyBorder="1" applyAlignment="1" applyProtection="1">
      <alignment horizontal="left" vertical="center" wrapText="1" indent="1"/>
    </xf>
    <xf numFmtId="164" fontId="2" fillId="0" borderId="4" xfId="1" applyNumberFormat="1" applyFont="1" applyFill="1" applyBorder="1" applyAlignment="1" applyProtection="1">
      <alignment horizontal="right" vertical="center" wrapText="1" indent="1"/>
    </xf>
    <xf numFmtId="49" fontId="3" fillId="0" borderId="8" xfId="1" applyNumberFormat="1" applyFont="1" applyFill="1" applyBorder="1" applyAlignment="1" applyProtection="1">
      <alignment horizontal="left" vertical="center" wrapText="1" indent="1"/>
    </xf>
    <xf numFmtId="0" fontId="3" fillId="0" borderId="9" xfId="0" applyFont="1" applyBorder="1" applyAlignment="1" applyProtection="1">
      <alignment horizontal="left" wrapText="1" indent="1"/>
    </xf>
    <xf numFmtId="164" fontId="3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49" fontId="3" fillId="0" borderId="11" xfId="1" applyNumberFormat="1" applyFont="1" applyFill="1" applyBorder="1" applyAlignment="1" applyProtection="1">
      <alignment horizontal="left" vertical="center" wrapText="1" indent="1"/>
    </xf>
    <xf numFmtId="0" fontId="3" fillId="0" borderId="1" xfId="0" applyFont="1" applyBorder="1" applyAlignment="1" applyProtection="1">
      <alignment horizontal="left" wrapText="1" indent="1"/>
    </xf>
    <xf numFmtId="164" fontId="3" fillId="0" borderId="12" xfId="1" applyNumberFormat="1" applyFont="1" applyFill="1" applyBorder="1" applyAlignment="1" applyProtection="1">
      <alignment horizontal="right" vertical="center" wrapText="1" indent="1"/>
      <protection locked="0"/>
    </xf>
    <xf numFmtId="49" fontId="3" fillId="0" borderId="13" xfId="1" applyNumberFormat="1" applyFont="1" applyFill="1" applyBorder="1" applyAlignment="1" applyProtection="1">
      <alignment horizontal="left" vertical="center" wrapText="1" indent="1"/>
    </xf>
    <xf numFmtId="0" fontId="3" fillId="0" borderId="14" xfId="0" applyFont="1" applyBorder="1" applyAlignment="1" applyProtection="1">
      <alignment horizontal="left" wrapText="1" indent="1"/>
    </xf>
    <xf numFmtId="0" fontId="2" fillId="0" borderId="3" xfId="0" applyFont="1" applyBorder="1" applyAlignment="1" applyProtection="1">
      <alignment horizontal="left" vertical="center" wrapText="1" indent="1"/>
    </xf>
    <xf numFmtId="164" fontId="3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2" xfId="0" applyFont="1" applyBorder="1" applyAlignment="1" applyProtection="1">
      <alignment wrapText="1"/>
    </xf>
    <xf numFmtId="0" fontId="3" fillId="0" borderId="14" xfId="0" applyFont="1" applyBorder="1" applyAlignment="1" applyProtection="1">
      <alignment wrapText="1"/>
    </xf>
    <xf numFmtId="0" fontId="3" fillId="0" borderId="8" xfId="0" applyFont="1" applyBorder="1" applyAlignment="1" applyProtection="1">
      <alignment wrapText="1"/>
    </xf>
    <xf numFmtId="0" fontId="3" fillId="0" borderId="11" xfId="0" applyFont="1" applyBorder="1" applyAlignment="1" applyProtection="1">
      <alignment wrapText="1"/>
    </xf>
    <xf numFmtId="0" fontId="3" fillId="0" borderId="13" xfId="0" applyFont="1" applyBorder="1" applyAlignment="1" applyProtection="1">
      <alignment wrapText="1"/>
    </xf>
    <xf numFmtId="164" fontId="2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3" xfId="0" applyFont="1" applyBorder="1" applyAlignment="1" applyProtection="1">
      <alignment wrapText="1"/>
    </xf>
    <xf numFmtId="0" fontId="2" fillId="0" borderId="16" xfId="0" applyFont="1" applyBorder="1" applyAlignment="1" applyProtection="1">
      <alignment wrapText="1"/>
    </xf>
    <xf numFmtId="0" fontId="2" fillId="0" borderId="17" xfId="0" applyFont="1" applyBorder="1" applyAlignment="1" applyProtection="1">
      <alignment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164" fontId="2" fillId="0" borderId="0" xfId="1" applyNumberFormat="1" applyFont="1" applyFill="1" applyBorder="1" applyAlignment="1" applyProtection="1">
      <alignment horizontal="right" vertical="center" wrapText="1" indent="1"/>
    </xf>
    <xf numFmtId="0" fontId="3" fillId="0" borderId="0" xfId="1" applyFont="1" applyFill="1" applyAlignment="1" applyProtection="1"/>
    <xf numFmtId="0" fontId="2" fillId="0" borderId="5" xfId="1" applyFont="1" applyFill="1" applyBorder="1" applyAlignment="1" applyProtection="1">
      <alignment horizontal="left" vertical="center" wrapText="1" indent="1"/>
    </xf>
    <xf numFmtId="0" fontId="2" fillId="0" borderId="6" xfId="1" applyFont="1" applyFill="1" applyBorder="1" applyAlignment="1" applyProtection="1">
      <alignment vertical="center" wrapText="1"/>
    </xf>
    <xf numFmtId="164" fontId="2" fillId="0" borderId="7" xfId="1" applyNumberFormat="1" applyFont="1" applyFill="1" applyBorder="1" applyAlignment="1" applyProtection="1">
      <alignment horizontal="right" vertical="center" wrapText="1" indent="1"/>
    </xf>
    <xf numFmtId="49" fontId="3" fillId="0" borderId="18" xfId="1" applyNumberFormat="1" applyFont="1" applyFill="1" applyBorder="1" applyAlignment="1" applyProtection="1">
      <alignment horizontal="left" vertical="center" wrapText="1" indent="1"/>
    </xf>
    <xf numFmtId="0" fontId="3" fillId="0" borderId="19" xfId="1" applyFont="1" applyFill="1" applyBorder="1" applyAlignment="1" applyProtection="1">
      <alignment horizontal="left" vertical="center" wrapText="1" indent="1"/>
    </xf>
    <xf numFmtId="164" fontId="3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1" xfId="1" applyFont="1" applyFill="1" applyBorder="1" applyAlignment="1" applyProtection="1">
      <alignment horizontal="left" vertical="center" wrapText="1" indent="1"/>
    </xf>
    <xf numFmtId="0" fontId="3" fillId="0" borderId="0" xfId="1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indent="6"/>
    </xf>
    <xf numFmtId="0" fontId="3" fillId="0" borderId="1" xfId="1" applyFont="1" applyFill="1" applyBorder="1" applyAlignment="1" applyProtection="1">
      <alignment horizontal="left" vertical="center" wrapText="1" indent="6"/>
    </xf>
    <xf numFmtId="49" fontId="3" fillId="0" borderId="22" xfId="1" applyNumberFormat="1" applyFont="1" applyFill="1" applyBorder="1" applyAlignment="1" applyProtection="1">
      <alignment horizontal="left" vertical="center" wrapText="1" indent="1"/>
    </xf>
    <xf numFmtId="0" fontId="3" fillId="0" borderId="14" xfId="1" applyFont="1" applyFill="1" applyBorder="1" applyAlignment="1" applyProtection="1">
      <alignment horizontal="left" vertical="center" wrapText="1" indent="6"/>
    </xf>
    <xf numFmtId="49" fontId="3" fillId="0" borderId="23" xfId="1" applyNumberFormat="1" applyFont="1" applyFill="1" applyBorder="1" applyAlignment="1" applyProtection="1">
      <alignment horizontal="left" vertical="center" wrapText="1" indent="1"/>
    </xf>
    <xf numFmtId="0" fontId="3" fillId="0" borderId="24" xfId="1" applyFont="1" applyFill="1" applyBorder="1" applyAlignment="1" applyProtection="1">
      <alignment horizontal="left" vertical="center" wrapText="1" indent="6"/>
    </xf>
    <xf numFmtId="164" fontId="3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3" xfId="1" applyFont="1" applyFill="1" applyBorder="1" applyAlignment="1" applyProtection="1">
      <alignment vertical="center" wrapText="1"/>
    </xf>
    <xf numFmtId="0" fontId="3" fillId="0" borderId="14" xfId="1" applyFont="1" applyFill="1" applyBorder="1" applyAlignment="1" applyProtection="1">
      <alignment horizontal="left" vertical="center" wrapText="1" indent="1"/>
    </xf>
    <xf numFmtId="164" fontId="3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14" xfId="0" applyFont="1" applyBorder="1" applyAlignment="1" applyProtection="1">
      <alignment horizontal="left" vertical="center" wrapText="1" indent="1"/>
    </xf>
    <xf numFmtId="0" fontId="3" fillId="0" borderId="1" xfId="0" applyFont="1" applyBorder="1" applyAlignment="1" applyProtection="1">
      <alignment horizontal="left" vertical="center" wrapText="1" indent="1"/>
    </xf>
    <xf numFmtId="0" fontId="3" fillId="0" borderId="9" xfId="1" applyFont="1" applyFill="1" applyBorder="1" applyAlignment="1" applyProtection="1">
      <alignment horizontal="left" vertical="center" wrapText="1" indent="6"/>
    </xf>
    <xf numFmtId="164" fontId="3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9" xfId="1" applyFont="1" applyFill="1" applyBorder="1" applyAlignment="1" applyProtection="1">
      <alignment horizontal="left" vertical="center" wrapText="1" indent="1"/>
    </xf>
    <xf numFmtId="0" fontId="3" fillId="0" borderId="28" xfId="1" applyFont="1" applyFill="1" applyBorder="1" applyAlignment="1" applyProtection="1">
      <alignment horizontal="left" vertical="center" wrapText="1" indent="1"/>
    </xf>
    <xf numFmtId="164" fontId="2" fillId="0" borderId="4" xfId="0" applyNumberFormat="1" applyFont="1" applyBorder="1" applyAlignment="1" applyProtection="1">
      <alignment horizontal="right" vertical="center" wrapText="1" indent="1"/>
    </xf>
    <xf numFmtId="164" fontId="2" fillId="0" borderId="4" xfId="0" quotePrefix="1" applyNumberFormat="1" applyFont="1" applyBorder="1" applyAlignment="1" applyProtection="1">
      <alignment horizontal="right" vertical="center" wrapText="1" indent="1"/>
    </xf>
    <xf numFmtId="0" fontId="2" fillId="0" borderId="0" xfId="1" applyFont="1" applyFill="1" applyProtection="1"/>
    <xf numFmtId="0" fontId="2" fillId="0" borderId="16" xfId="0" applyFont="1" applyBorder="1" applyAlignment="1" applyProtection="1">
      <alignment horizontal="left" vertical="center" wrapText="1" indent="1"/>
    </xf>
    <xf numFmtId="0" fontId="2" fillId="0" borderId="17" xfId="0" applyFont="1" applyBorder="1" applyAlignment="1" applyProtection="1">
      <alignment horizontal="left" vertical="center" wrapText="1" indent="1"/>
    </xf>
    <xf numFmtId="164" fontId="3" fillId="0" borderId="0" xfId="0" applyNumberFormat="1" applyFon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horizontal="center" vertical="center" wrapText="1"/>
    </xf>
    <xf numFmtId="164" fontId="3" fillId="0" borderId="29" xfId="0" applyNumberFormat="1" applyFont="1" applyFill="1" applyBorder="1" applyAlignment="1" applyProtection="1">
      <alignment horizontal="left" vertical="center" wrapText="1" indent="1"/>
    </xf>
    <xf numFmtId="164" fontId="3" fillId="0" borderId="30" xfId="0" applyNumberFormat="1" applyFont="1" applyFill="1" applyBorder="1" applyAlignment="1" applyProtection="1">
      <alignment horizontal="left" vertical="center" wrapText="1" indent="1"/>
    </xf>
    <xf numFmtId="164" fontId="2" fillId="0" borderId="31" xfId="0" applyNumberFormat="1" applyFont="1" applyFill="1" applyBorder="1" applyAlignment="1" applyProtection="1">
      <alignment horizontal="left" vertical="center" wrapText="1" indent="1"/>
    </xf>
    <xf numFmtId="164" fontId="2" fillId="0" borderId="2" xfId="0" applyNumberFormat="1" applyFont="1" applyFill="1" applyBorder="1" applyAlignment="1" applyProtection="1">
      <alignment horizontal="left" vertical="center" wrapText="1" indent="1"/>
    </xf>
    <xf numFmtId="164" fontId="2" fillId="0" borderId="32" xfId="0" applyNumberFormat="1" applyFont="1" applyFill="1" applyBorder="1" applyAlignment="1" applyProtection="1">
      <alignment horizontal="right" vertical="center" wrapText="1" inden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2" fillId="0" borderId="2" xfId="0" applyNumberFormat="1" applyFont="1" applyFill="1" applyBorder="1" applyAlignment="1" applyProtection="1">
      <alignment horizontal="centerContinuous" vertical="center" wrapText="1"/>
    </xf>
    <xf numFmtId="164" fontId="2" fillId="0" borderId="3" xfId="0" applyNumberFormat="1" applyFont="1" applyFill="1" applyBorder="1" applyAlignment="1" applyProtection="1">
      <alignment horizontal="centerContinuous" vertical="center" wrapText="1"/>
    </xf>
    <xf numFmtId="164" fontId="2" fillId="0" borderId="4" xfId="0" applyNumberFormat="1" applyFont="1" applyFill="1" applyBorder="1" applyAlignment="1" applyProtection="1">
      <alignment horizontal="centerContinuous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3" xfId="0" applyNumberFormat="1" applyFont="1" applyFill="1" applyBorder="1" applyAlignment="1" applyProtection="1">
      <alignment horizontal="center" vertical="center" wrapText="1"/>
    </xf>
    <xf numFmtId="164" fontId="2" fillId="0" borderId="4" xfId="0" applyNumberFormat="1" applyFont="1" applyFill="1" applyBorder="1" applyAlignment="1" applyProtection="1">
      <alignment horizontal="center" vertical="center" wrapText="1"/>
    </xf>
    <xf numFmtId="164" fontId="2" fillId="0" borderId="31" xfId="0" applyNumberFormat="1" applyFont="1" applyFill="1" applyBorder="1" applyAlignment="1" applyProtection="1">
      <alignment horizontal="center" vertical="center" wrapText="1"/>
    </xf>
    <xf numFmtId="164" fontId="3" fillId="0" borderId="8" xfId="0" applyNumberFormat="1" applyFont="1" applyFill="1" applyBorder="1" applyAlignment="1" applyProtection="1">
      <alignment horizontal="left" vertical="center" wrapText="1" indent="1"/>
    </xf>
    <xf numFmtId="164" fontId="3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1" xfId="0" applyNumberFormat="1" applyFont="1" applyFill="1" applyBorder="1" applyAlignment="1" applyProtection="1">
      <alignment horizontal="left" vertical="center" wrapText="1" indent="1"/>
    </xf>
    <xf numFmtId="164" fontId="3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33" xfId="0" applyNumberFormat="1" applyFont="1" applyFill="1" applyBorder="1" applyAlignment="1" applyProtection="1">
      <alignment horizontal="left" vertical="center" wrapText="1" indent="1"/>
    </xf>
    <xf numFmtId="164" fontId="3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2" fillId="0" borderId="3" xfId="0" applyNumberFormat="1" applyFont="1" applyFill="1" applyBorder="1" applyAlignment="1" applyProtection="1">
      <alignment horizontal="right" vertical="center" wrapText="1" indent="1"/>
    </xf>
    <xf numFmtId="164" fontId="2" fillId="0" borderId="4" xfId="0" applyNumberFormat="1" applyFont="1" applyFill="1" applyBorder="1" applyAlignment="1" applyProtection="1">
      <alignment horizontal="right" vertical="center" wrapText="1" indent="1"/>
    </xf>
    <xf numFmtId="164" fontId="3" fillId="0" borderId="22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right" vertical="center" wrapText="1" indent="1"/>
    </xf>
    <xf numFmtId="164" fontId="4" fillId="0" borderId="22" xfId="0" applyNumberFormat="1" applyFont="1" applyFill="1" applyBorder="1" applyAlignment="1" applyProtection="1">
      <alignment horizontal="left" vertical="center" wrapText="1" indent="1"/>
    </xf>
    <xf numFmtId="164" fontId="4" fillId="0" borderId="9" xfId="0" applyNumberFormat="1" applyFont="1" applyFill="1" applyBorder="1" applyAlignment="1" applyProtection="1">
      <alignment horizontal="right" vertical="center" wrapText="1" indent="1"/>
    </xf>
    <xf numFmtId="164" fontId="3" fillId="0" borderId="11" xfId="0" applyNumberFormat="1" applyFont="1" applyFill="1" applyBorder="1" applyAlignment="1" applyProtection="1">
      <alignment horizontal="left" vertical="center" wrapText="1" indent="2"/>
    </xf>
    <xf numFmtId="164" fontId="3" fillId="0" borderId="1" xfId="0" applyNumberFormat="1" applyFont="1" applyFill="1" applyBorder="1" applyAlignment="1" applyProtection="1">
      <alignment horizontal="left" vertical="center" wrapText="1" indent="2"/>
    </xf>
    <xf numFmtId="164" fontId="4" fillId="0" borderId="1" xfId="0" applyNumberFormat="1" applyFont="1" applyFill="1" applyBorder="1" applyAlignment="1" applyProtection="1">
      <alignment horizontal="left" vertical="center" wrapText="1" indent="1"/>
    </xf>
    <xf numFmtId="164" fontId="3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3" fillId="0" borderId="8" xfId="0" applyNumberFormat="1" applyFont="1" applyFill="1" applyBorder="1" applyAlignment="1" applyProtection="1">
      <alignment horizontal="left" vertical="center" wrapText="1" indent="2"/>
    </xf>
    <xf numFmtId="164" fontId="3" fillId="0" borderId="13" xfId="0" applyNumberFormat="1" applyFont="1" applyFill="1" applyBorder="1" applyAlignment="1" applyProtection="1">
      <alignment horizontal="left" vertical="center" wrapText="1" indent="2"/>
    </xf>
    <xf numFmtId="0" fontId="3" fillId="0" borderId="1" xfId="0" quotePrefix="1" applyFont="1" applyBorder="1" applyAlignment="1" applyProtection="1">
      <alignment horizontal="left" wrapText="1" indent="1"/>
    </xf>
    <xf numFmtId="3" fontId="3" fillId="0" borderId="0" xfId="0" applyNumberFormat="1" applyFont="1" applyBorder="1" applyAlignment="1">
      <alignment horizontal="center" vertical="center" wrapText="1"/>
    </xf>
    <xf numFmtId="164" fontId="2" fillId="0" borderId="34" xfId="0" applyNumberFormat="1" applyFont="1" applyFill="1" applyBorder="1" applyAlignment="1" applyProtection="1">
      <alignment horizontal="centerContinuous" vertical="center" wrapText="1"/>
    </xf>
    <xf numFmtId="164" fontId="2" fillId="0" borderId="34" xfId="0" applyNumberFormat="1" applyFont="1" applyFill="1" applyBorder="1" applyAlignment="1" applyProtection="1">
      <alignment horizontal="center" vertical="center" wrapText="1"/>
    </xf>
    <xf numFmtId="164" fontId="3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35" xfId="0" applyNumberFormat="1" applyFont="1" applyFill="1" applyBorder="1" applyAlignment="1" applyProtection="1">
      <alignment horizontal="right" vertical="center" wrapText="1" indent="1"/>
    </xf>
    <xf numFmtId="164" fontId="2" fillId="0" borderId="37" xfId="0" applyNumberFormat="1" applyFont="1" applyFill="1" applyBorder="1" applyAlignment="1" applyProtection="1">
      <alignment horizontal="centerContinuous" vertical="center" wrapText="1"/>
    </xf>
    <xf numFmtId="164" fontId="2" fillId="0" borderId="37" xfId="0" applyNumberFormat="1" applyFont="1" applyFill="1" applyBorder="1" applyAlignment="1" applyProtection="1">
      <alignment horizontal="center" vertical="center" wrapText="1"/>
    </xf>
    <xf numFmtId="164" fontId="3" fillId="0" borderId="38" xfId="0" applyNumberFormat="1" applyFont="1" applyFill="1" applyBorder="1" applyAlignment="1" applyProtection="1">
      <alignment horizontal="left" vertical="center" wrapText="1" indent="1"/>
    </xf>
    <xf numFmtId="164" fontId="3" fillId="0" borderId="39" xfId="0" applyNumberFormat="1" applyFont="1" applyFill="1" applyBorder="1" applyAlignment="1" applyProtection="1">
      <alignment horizontal="left" vertical="center" wrapText="1" indent="1"/>
    </xf>
    <xf numFmtId="164" fontId="3" fillId="0" borderId="39" xfId="0" applyNumberFormat="1" applyFont="1" applyFill="1" applyBorder="1" applyAlignment="1" applyProtection="1">
      <alignment horizontal="left" vertical="center" wrapText="1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 wrapText="1" indent="1"/>
    </xf>
    <xf numFmtId="164" fontId="7" fillId="0" borderId="0" xfId="0" applyNumberFormat="1" applyFont="1" applyFill="1" applyBorder="1" applyAlignment="1" applyProtection="1">
      <alignment horizontal="center" vertical="center" wrapText="1"/>
    </xf>
    <xf numFmtId="164" fontId="3" fillId="0" borderId="38" xfId="0" applyNumberFormat="1" applyFont="1" applyFill="1" applyBorder="1" applyAlignment="1" applyProtection="1">
      <alignment horizontal="left" vertical="center" wrapText="1" indent="1"/>
      <protection locked="0"/>
    </xf>
    <xf numFmtId="164" fontId="2" fillId="0" borderId="7" xfId="0" applyNumberFormat="1" applyFont="1" applyFill="1" applyBorder="1" applyAlignment="1" applyProtection="1">
      <alignment horizontal="center" vertical="center" wrapText="1"/>
    </xf>
    <xf numFmtId="164" fontId="2" fillId="0" borderId="16" xfId="0" applyNumberFormat="1" applyFont="1" applyFill="1" applyBorder="1" applyAlignment="1" applyProtection="1">
      <alignment horizontal="left" vertical="center" wrapText="1" indent="1"/>
    </xf>
    <xf numFmtId="164" fontId="2" fillId="0" borderId="40" xfId="0" applyNumberFormat="1" applyFont="1" applyFill="1" applyBorder="1" applyAlignment="1" applyProtection="1">
      <alignment horizontal="righ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164" fontId="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22" xfId="0" applyNumberFormat="1" applyFont="1" applyFill="1" applyBorder="1" applyAlignment="1" applyProtection="1">
      <alignment horizontal="left" vertical="center" wrapText="1" indent="1"/>
    </xf>
    <xf numFmtId="164" fontId="2" fillId="0" borderId="41" xfId="0" applyNumberFormat="1" applyFont="1" applyFill="1" applyBorder="1" applyAlignment="1" applyProtection="1">
      <alignment horizontal="right" vertical="center" wrapText="1" indent="1"/>
    </xf>
    <xf numFmtId="3" fontId="3" fillId="0" borderId="9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164" fontId="3" fillId="0" borderId="42" xfId="0" applyNumberFormat="1" applyFont="1" applyFill="1" applyBorder="1" applyAlignment="1" applyProtection="1">
      <alignment horizontal="left" vertical="center" wrapText="1" indent="1"/>
    </xf>
    <xf numFmtId="164" fontId="3" fillId="0" borderId="43" xfId="0" applyNumberFormat="1" applyFont="1" applyFill="1" applyBorder="1" applyAlignment="1" applyProtection="1">
      <alignment horizontal="left" vertical="center" wrapText="1" indent="1"/>
    </xf>
    <xf numFmtId="164" fontId="3" fillId="0" borderId="44" xfId="0" applyNumberFormat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left" vertical="center" wrapText="1" indent="1"/>
      <protection locked="0"/>
    </xf>
    <xf numFmtId="164" fontId="3" fillId="0" borderId="45" xfId="0" applyNumberFormat="1" applyFont="1" applyFill="1" applyBorder="1" applyAlignment="1" applyProtection="1">
      <alignment horizontal="left" vertical="center" wrapText="1" indent="1"/>
      <protection locked="0"/>
    </xf>
    <xf numFmtId="164" fontId="2" fillId="0" borderId="46" xfId="0" applyNumberFormat="1" applyFont="1" applyFill="1" applyBorder="1" applyAlignment="1" applyProtection="1">
      <alignment horizontal="center" vertical="center" wrapText="1"/>
    </xf>
    <xf numFmtId="164" fontId="2" fillId="0" borderId="17" xfId="0" applyNumberFormat="1" applyFont="1" applyFill="1" applyBorder="1" applyAlignment="1" applyProtection="1">
      <alignment horizontal="righ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164" fontId="3" fillId="0" borderId="23" xfId="0" applyNumberFormat="1" applyFont="1" applyFill="1" applyBorder="1" applyAlignment="1" applyProtection="1">
      <alignment horizontal="left" vertical="center" wrapText="1" indent="1"/>
    </xf>
    <xf numFmtId="164" fontId="2" fillId="0" borderId="32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/>
    <xf numFmtId="0" fontId="9" fillId="0" borderId="0" xfId="0" applyFont="1" applyAlignment="1">
      <alignment horizontal="center" vertical="center" wrapText="1"/>
    </xf>
    <xf numFmtId="0" fontId="12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164" fontId="3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vertical="center" wrapText="1"/>
    </xf>
    <xf numFmtId="164" fontId="2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 applyAlignment="1" applyProtection="1">
      <alignment horizontal="right" wrapText="1"/>
    </xf>
    <xf numFmtId="164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40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2" xfId="0" applyNumberFormat="1" applyFont="1" applyFill="1" applyBorder="1" applyAlignment="1" applyProtection="1">
      <alignment vertical="center" wrapText="1"/>
    </xf>
    <xf numFmtId="164" fontId="3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3" fillId="0" borderId="14" xfId="0" applyNumberFormat="1" applyFont="1" applyFill="1" applyBorder="1" applyAlignment="1" applyProtection="1">
      <alignment vertical="center" wrapText="1"/>
      <protection locked="0"/>
    </xf>
    <xf numFmtId="49" fontId="3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Fill="1" applyBorder="1" applyAlignment="1" applyProtection="1">
      <alignment horizontal="left" vertical="center" wrapText="1"/>
    </xf>
    <xf numFmtId="164" fontId="2" fillId="0" borderId="3" xfId="0" applyNumberFormat="1" applyFont="1" applyFill="1" applyBorder="1" applyAlignment="1" applyProtection="1">
      <alignment vertical="center" wrapText="1"/>
    </xf>
    <xf numFmtId="164" fontId="2" fillId="2" borderId="3" xfId="0" applyNumberFormat="1" applyFont="1" applyFill="1" applyBorder="1" applyAlignment="1" applyProtection="1">
      <alignment vertical="center" wrapText="1"/>
    </xf>
    <xf numFmtId="164" fontId="2" fillId="0" borderId="0" xfId="0" applyNumberFormat="1" applyFont="1" applyFill="1" applyAlignment="1">
      <alignment vertical="center" wrapText="1"/>
    </xf>
    <xf numFmtId="0" fontId="15" fillId="0" borderId="0" xfId="0" applyFont="1" applyBorder="1" applyAlignment="1">
      <alignment vertical="center"/>
    </xf>
    <xf numFmtId="0" fontId="13" fillId="0" borderId="0" xfId="0" applyFont="1" applyFill="1" applyBorder="1" applyAlignment="1" applyProtection="1">
      <alignment horizontal="left" vertical="center"/>
    </xf>
    <xf numFmtId="3" fontId="16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3" fontId="18" fillId="0" borderId="0" xfId="0" applyNumberFormat="1" applyFont="1" applyAlignment="1">
      <alignment horizontal="right" vertical="center"/>
    </xf>
    <xf numFmtId="0" fontId="16" fillId="0" borderId="47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3" fontId="16" fillId="0" borderId="1" xfId="0" applyNumberFormat="1" applyFont="1" applyBorder="1" applyAlignment="1">
      <alignment vertical="center"/>
    </xf>
    <xf numFmtId="0" fontId="17" fillId="0" borderId="9" xfId="0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3" fontId="16" fillId="0" borderId="0" xfId="0" applyNumberFormat="1" applyFont="1" applyAlignment="1">
      <alignment vertical="center"/>
    </xf>
    <xf numFmtId="0" fontId="16" fillId="0" borderId="48" xfId="0" applyFont="1" applyBorder="1" applyAlignment="1">
      <alignment vertical="center" wrapText="1"/>
    </xf>
    <xf numFmtId="3" fontId="16" fillId="0" borderId="48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3" fontId="20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5" fillId="0" borderId="0" xfId="0" applyFont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9" fontId="0" fillId="0" borderId="0" xfId="0" applyNumberFormat="1"/>
    <xf numFmtId="3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/>
    <xf numFmtId="0" fontId="2" fillId="0" borderId="1" xfId="0" applyFont="1" applyBorder="1"/>
    <xf numFmtId="0" fontId="27" fillId="0" borderId="0" xfId="0" applyFont="1" applyBorder="1" applyAlignment="1">
      <alignment horizontal="left" vertical="center"/>
    </xf>
    <xf numFmtId="41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3" fontId="1" fillId="0" borderId="0" xfId="0" applyNumberFormat="1" applyFont="1" applyAlignment="1">
      <alignment vertical="center"/>
    </xf>
    <xf numFmtId="41" fontId="5" fillId="0" borderId="0" xfId="0" applyNumberFormat="1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2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1" fillId="0" borderId="0" xfId="2"/>
    <xf numFmtId="0" fontId="2" fillId="0" borderId="1" xfId="2" applyFont="1" applyBorder="1" applyAlignment="1">
      <alignment horizontal="center" vertical="center"/>
    </xf>
    <xf numFmtId="0" fontId="28" fillId="0" borderId="1" xfId="2" applyFont="1" applyBorder="1"/>
    <xf numFmtId="3" fontId="28" fillId="0" borderId="1" xfId="2" applyNumberFormat="1" applyFont="1" applyBorder="1"/>
    <xf numFmtId="0" fontId="28" fillId="0" borderId="1" xfId="2" applyFont="1" applyBorder="1" applyAlignment="1">
      <alignment vertical="center" wrapText="1"/>
    </xf>
    <xf numFmtId="0" fontId="26" fillId="0" borderId="1" xfId="2" applyFont="1" applyBorder="1"/>
    <xf numFmtId="3" fontId="26" fillId="0" borderId="1" xfId="2" applyNumberFormat="1" applyFont="1" applyBorder="1"/>
    <xf numFmtId="0" fontId="28" fillId="0" borderId="0" xfId="2" applyFont="1"/>
    <xf numFmtId="0" fontId="2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25" fillId="0" borderId="1" xfId="0" applyFont="1" applyBorder="1"/>
    <xf numFmtId="0" fontId="25" fillId="0" borderId="1" xfId="0" applyFont="1" applyBorder="1" applyAlignment="1">
      <alignment vertical="top" wrapText="1"/>
    </xf>
    <xf numFmtId="0" fontId="24" fillId="0" borderId="1" xfId="0" applyFont="1" applyBorder="1"/>
    <xf numFmtId="0" fontId="0" fillId="0" borderId="0" xfId="0" applyFill="1" applyBorder="1" applyAlignment="1">
      <alignment vertical="top" wrapText="1"/>
    </xf>
    <xf numFmtId="0" fontId="16" fillId="0" borderId="14" xfId="0" applyFont="1" applyBorder="1" applyAlignment="1">
      <alignment vertical="center" wrapText="1"/>
    </xf>
    <xf numFmtId="3" fontId="16" fillId="0" borderId="14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64" fontId="3" fillId="0" borderId="49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14" fillId="0" borderId="0" xfId="0" applyFont="1" applyBorder="1"/>
    <xf numFmtId="0" fontId="17" fillId="0" borderId="0" xfId="0" applyFont="1" applyFill="1" applyBorder="1" applyAlignment="1" applyProtection="1">
      <alignment horizontal="left" vertical="center"/>
    </xf>
    <xf numFmtId="0" fontId="24" fillId="0" borderId="0" xfId="0" applyFont="1" applyBorder="1" applyAlignment="1">
      <alignment horizontal="left" vertical="center"/>
    </xf>
    <xf numFmtId="164" fontId="3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right"/>
    </xf>
    <xf numFmtId="0" fontId="2" fillId="0" borderId="16" xfId="1" applyFont="1" applyFill="1" applyBorder="1" applyAlignment="1" applyProtection="1">
      <alignment horizontal="left" vertical="center" wrapText="1" indent="1"/>
    </xf>
    <xf numFmtId="0" fontId="2" fillId="0" borderId="17" xfId="1" applyFont="1" applyFill="1" applyBorder="1" applyAlignment="1" applyProtection="1">
      <alignment horizontal="left" vertical="center" wrapText="1" indent="1"/>
    </xf>
    <xf numFmtId="3" fontId="16" fillId="0" borderId="1" xfId="0" applyNumberFormat="1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top" wrapText="1"/>
    </xf>
    <xf numFmtId="3" fontId="22" fillId="0" borderId="1" xfId="0" applyNumberFormat="1" applyFont="1" applyBorder="1" applyAlignment="1">
      <alignment horizontal="right" vertical="top" wrapText="1"/>
    </xf>
    <xf numFmtId="3" fontId="23" fillId="0" borderId="1" xfId="0" applyNumberFormat="1" applyFont="1" applyBorder="1" applyAlignment="1">
      <alignment horizontal="right" vertical="top" wrapText="1"/>
    </xf>
    <xf numFmtId="0" fontId="0" fillId="0" borderId="0" xfId="0" applyFill="1"/>
    <xf numFmtId="49" fontId="0" fillId="4" borderId="1" xfId="0" applyNumberFormat="1" applyFill="1" applyBorder="1"/>
    <xf numFmtId="49" fontId="2" fillId="4" borderId="1" xfId="0" applyNumberFormat="1" applyFont="1" applyFill="1" applyBorder="1"/>
    <xf numFmtId="0" fontId="0" fillId="0" borderId="36" xfId="0" applyBorder="1"/>
    <xf numFmtId="0" fontId="2" fillId="0" borderId="1" xfId="0" applyFont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/>
    <xf numFmtId="0" fontId="1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3" fontId="2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0" xfId="1" applyNumberFormat="1" applyFont="1" applyFill="1" applyProtection="1"/>
    <xf numFmtId="3" fontId="26" fillId="0" borderId="31" xfId="1" applyNumberFormat="1" applyFont="1" applyFill="1" applyBorder="1" applyAlignment="1" applyProtection="1">
      <alignment wrapText="1"/>
    </xf>
    <xf numFmtId="164" fontId="2" fillId="0" borderId="50" xfId="1" applyNumberFormat="1" applyFont="1" applyFill="1" applyBorder="1" applyAlignment="1" applyProtection="1">
      <alignment horizontal="right" vertical="center" wrapText="1" indent="1"/>
    </xf>
    <xf numFmtId="3" fontId="2" fillId="0" borderId="50" xfId="1" applyNumberFormat="1" applyFont="1" applyFill="1" applyBorder="1" applyAlignment="1" applyProtection="1">
      <alignment horizontal="right" vertical="center" wrapText="1" indent="1"/>
    </xf>
    <xf numFmtId="164" fontId="3" fillId="0" borderId="51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" xfId="1" applyNumberFormat="1" applyFont="1" applyFill="1" applyBorder="1" applyProtection="1"/>
    <xf numFmtId="164" fontId="3" fillId="0" borderId="47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52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51" xfId="1" applyNumberFormat="1" applyFont="1" applyFill="1" applyBorder="1" applyAlignment="1" applyProtection="1">
      <alignment horizontal="right" vertical="center" wrapText="1" indent="1"/>
    </xf>
    <xf numFmtId="164" fontId="2" fillId="0" borderId="50" xfId="1" applyNumberFormat="1" applyFont="1" applyFill="1" applyBorder="1" applyAlignment="1" applyProtection="1">
      <alignment horizontal="right" vertical="center" wrapText="1" indent="1"/>
      <protection locked="0"/>
    </xf>
    <xf numFmtId="3" fontId="2" fillId="0" borderId="50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50" xfId="1" applyFont="1" applyFill="1" applyBorder="1" applyAlignment="1" applyProtection="1">
      <alignment horizontal="center" vertical="center" wrapText="1"/>
    </xf>
    <xf numFmtId="164" fontId="2" fillId="0" borderId="53" xfId="1" applyNumberFormat="1" applyFont="1" applyFill="1" applyBorder="1" applyAlignment="1" applyProtection="1">
      <alignment horizontal="right" vertical="center" wrapText="1" indent="1"/>
    </xf>
    <xf numFmtId="3" fontId="2" fillId="0" borderId="53" xfId="1" applyNumberFormat="1" applyFont="1" applyFill="1" applyBorder="1" applyAlignment="1" applyProtection="1">
      <alignment horizontal="right" vertical="center" wrapText="1" indent="1"/>
    </xf>
    <xf numFmtId="164" fontId="3" fillId="0" borderId="54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55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56" xfId="1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50" xfId="0" applyNumberFormat="1" applyFont="1" applyBorder="1" applyAlignment="1" applyProtection="1">
      <alignment horizontal="right" vertical="center" wrapText="1" indent="1"/>
    </xf>
    <xf numFmtId="3" fontId="2" fillId="0" borderId="50" xfId="0" applyNumberFormat="1" applyFont="1" applyBorder="1" applyAlignment="1" applyProtection="1">
      <alignment horizontal="right" vertical="center" wrapText="1" indent="1"/>
    </xf>
    <xf numFmtId="164" fontId="2" fillId="0" borderId="50" xfId="0" quotePrefix="1" applyNumberFormat="1" applyFont="1" applyBorder="1" applyAlignment="1" applyProtection="1">
      <alignment horizontal="right" vertical="center" wrapText="1" indent="1"/>
    </xf>
    <xf numFmtId="3" fontId="2" fillId="0" borderId="50" xfId="0" quotePrefix="1" applyNumberFormat="1" applyFont="1" applyBorder="1" applyAlignment="1" applyProtection="1">
      <alignment horizontal="right" vertical="center" wrapText="1" indent="1"/>
    </xf>
    <xf numFmtId="164" fontId="3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51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" xfId="0" applyNumberFormat="1" applyFont="1" applyFill="1" applyBorder="1" applyAlignment="1" applyProtection="1">
      <alignment vertical="center" wrapTex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164" fontId="4" fillId="0" borderId="36" xfId="0" applyNumberFormat="1" applyFont="1" applyFill="1" applyBorder="1" applyAlignment="1" applyProtection="1">
      <alignment horizontal="right" vertical="center" wrapText="1" indent="1"/>
    </xf>
    <xf numFmtId="164" fontId="4" fillId="0" borderId="21" xfId="0" applyNumberFormat="1" applyFont="1" applyFill="1" applyBorder="1" applyAlignment="1" applyProtection="1">
      <alignment horizontal="right" vertical="center" wrapText="1" indent="1"/>
    </xf>
    <xf numFmtId="164" fontId="3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57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22" xfId="0" applyNumberFormat="1" applyFont="1" applyFill="1" applyBorder="1" applyAlignment="1" applyProtection="1">
      <alignment horizontal="left" vertical="center" wrapText="1"/>
      <protection locked="0"/>
    </xf>
    <xf numFmtId="164" fontId="3" fillId="0" borderId="15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vertical="center" wrapText="1"/>
    </xf>
    <xf numFmtId="164" fontId="3" fillId="0" borderId="9" xfId="0" applyNumberFormat="1" applyFont="1" applyFill="1" applyBorder="1" applyAlignment="1" applyProtection="1">
      <alignment vertical="center" wrapText="1"/>
    </xf>
    <xf numFmtId="164" fontId="4" fillId="0" borderId="10" xfId="0" applyNumberFormat="1" applyFont="1" applyFill="1" applyBorder="1" applyAlignment="1" applyProtection="1">
      <alignment horizontal="right" vertical="center" wrapText="1" indent="1"/>
    </xf>
    <xf numFmtId="3" fontId="3" fillId="0" borderId="28" xfId="0" applyNumberFormat="1" applyFont="1" applyFill="1" applyBorder="1" applyAlignment="1">
      <alignment horizontal="right" vertical="top" wrapText="1"/>
    </xf>
    <xf numFmtId="0" fontId="21" fillId="5" borderId="1" xfId="0" applyFont="1" applyFill="1" applyBorder="1" applyAlignment="1">
      <alignment horizontal="center"/>
    </xf>
    <xf numFmtId="0" fontId="21" fillId="5" borderId="1" xfId="0" applyFont="1" applyFill="1" applyBorder="1" applyAlignment="1"/>
    <xf numFmtId="164" fontId="3" fillId="0" borderId="24" xfId="0" applyNumberFormat="1" applyFont="1" applyFill="1" applyBorder="1" applyAlignment="1" applyProtection="1">
      <alignment vertical="center" wrapText="1"/>
      <protection locked="0"/>
    </xf>
    <xf numFmtId="49" fontId="3" fillId="0" borderId="24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5" xfId="0" applyNumberFormat="1" applyFont="1" applyFill="1" applyBorder="1" applyAlignment="1" applyProtection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164" fontId="2" fillId="0" borderId="5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vertical="center" wrapText="1"/>
    </xf>
    <xf numFmtId="0" fontId="0" fillId="0" borderId="1" xfId="0" applyFill="1" applyBorder="1"/>
    <xf numFmtId="0" fontId="24" fillId="0" borderId="1" xfId="0" applyFont="1" applyFill="1" applyBorder="1"/>
    <xf numFmtId="3" fontId="28" fillId="0" borderId="1" xfId="2" applyNumberFormat="1" applyFont="1" applyFill="1" applyBorder="1"/>
    <xf numFmtId="49" fontId="29" fillId="4" borderId="0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/>
    <xf numFmtId="3" fontId="3" fillId="4" borderId="1" xfId="0" applyNumberFormat="1" applyFont="1" applyFill="1" applyBorder="1"/>
    <xf numFmtId="3" fontId="30" fillId="4" borderId="1" xfId="0" applyNumberFormat="1" applyFont="1" applyFill="1" applyBorder="1"/>
    <xf numFmtId="3" fontId="0" fillId="4" borderId="1" xfId="0" applyNumberFormat="1" applyFill="1" applyBorder="1"/>
    <xf numFmtId="49" fontId="0" fillId="4" borderId="14" xfId="0" applyNumberFormat="1" applyFill="1" applyBorder="1"/>
    <xf numFmtId="3" fontId="30" fillId="4" borderId="14" xfId="0" applyNumberFormat="1" applyFont="1" applyFill="1" applyBorder="1"/>
    <xf numFmtId="3" fontId="0" fillId="4" borderId="14" xfId="0" applyNumberFormat="1" applyFill="1" applyBorder="1"/>
    <xf numFmtId="49" fontId="2" fillId="4" borderId="2" xfId="0" applyNumberFormat="1" applyFont="1" applyFill="1" applyBorder="1" applyAlignment="1">
      <alignment horizontal="right"/>
    </xf>
    <xf numFmtId="49" fontId="0" fillId="4" borderId="3" xfId="0" applyNumberFormat="1" applyFill="1" applyBorder="1"/>
    <xf numFmtId="3" fontId="2" fillId="4" borderId="3" xfId="0" applyNumberFormat="1" applyFont="1" applyFill="1" applyBorder="1"/>
    <xf numFmtId="3" fontId="2" fillId="4" borderId="4" xfId="0" applyNumberFormat="1" applyFont="1" applyFill="1" applyBorder="1"/>
    <xf numFmtId="49" fontId="2" fillId="4" borderId="9" xfId="0" applyNumberFormat="1" applyFont="1" applyFill="1" applyBorder="1"/>
    <xf numFmtId="49" fontId="0" fillId="4" borderId="9" xfId="0" applyNumberFormat="1" applyFill="1" applyBorder="1"/>
    <xf numFmtId="3" fontId="5" fillId="4" borderId="9" xfId="0" applyNumberFormat="1" applyFont="1" applyFill="1" applyBorder="1"/>
    <xf numFmtId="3" fontId="3" fillId="4" borderId="9" xfId="0" applyNumberFormat="1" applyFont="1" applyFill="1" applyBorder="1"/>
    <xf numFmtId="3" fontId="5" fillId="4" borderId="1" xfId="0" applyNumberFormat="1" applyFont="1" applyFill="1" applyBorder="1"/>
    <xf numFmtId="3" fontId="5" fillId="4" borderId="14" xfId="0" applyNumberFormat="1" applyFont="1" applyFill="1" applyBorder="1"/>
    <xf numFmtId="49" fontId="2" fillId="4" borderId="3" xfId="0" applyNumberFormat="1" applyFont="1" applyFill="1" applyBorder="1"/>
    <xf numFmtId="49" fontId="0" fillId="4" borderId="28" xfId="0" applyNumberFormat="1" applyFill="1" applyBorder="1"/>
    <xf numFmtId="3" fontId="2" fillId="4" borderId="28" xfId="0" applyNumberFormat="1" applyFont="1" applyFill="1" applyBorder="1"/>
    <xf numFmtId="3" fontId="5" fillId="4" borderId="28" xfId="0" applyNumberFormat="1" applyFont="1" applyFill="1" applyBorder="1"/>
    <xf numFmtId="49" fontId="0" fillId="4" borderId="24" xfId="0" applyNumberFormat="1" applyFill="1" applyBorder="1" applyAlignment="1"/>
    <xf numFmtId="49" fontId="0" fillId="4" borderId="28" xfId="0" applyNumberFormat="1" applyFill="1" applyBorder="1" applyAlignment="1"/>
    <xf numFmtId="3" fontId="5" fillId="4" borderId="28" xfId="0" applyNumberFormat="1" applyFont="1" applyFill="1" applyBorder="1" applyAlignment="1"/>
    <xf numFmtId="0" fontId="0" fillId="0" borderId="0" xfId="0" applyBorder="1"/>
    <xf numFmtId="49" fontId="3" fillId="4" borderId="3" xfId="0" applyNumberFormat="1" applyFont="1" applyFill="1" applyBorder="1" applyAlignment="1">
      <alignment horizontal="left"/>
    </xf>
    <xf numFmtId="49" fontId="0" fillId="4" borderId="3" xfId="0" applyNumberFormat="1" applyFill="1" applyBorder="1" applyAlignment="1"/>
    <xf numFmtId="3" fontId="2" fillId="4" borderId="4" xfId="0" applyNumberFormat="1" applyFont="1" applyFill="1" applyBorder="1" applyAlignment="1"/>
    <xf numFmtId="49" fontId="2" fillId="4" borderId="16" xfId="0" applyNumberFormat="1" applyFont="1" applyFill="1" applyBorder="1" applyAlignment="1">
      <alignment horizontal="right"/>
    </xf>
    <xf numFmtId="49" fontId="3" fillId="4" borderId="17" xfId="0" applyNumberFormat="1" applyFont="1" applyFill="1" applyBorder="1" applyAlignment="1">
      <alignment horizontal="left"/>
    </xf>
    <xf numFmtId="3" fontId="2" fillId="4" borderId="17" xfId="0" applyNumberFormat="1" applyFont="1" applyFill="1" applyBorder="1" applyAlignment="1"/>
    <xf numFmtId="49" fontId="3" fillId="4" borderId="3" xfId="0" applyNumberFormat="1" applyFont="1" applyFill="1" applyBorder="1"/>
    <xf numFmtId="3" fontId="5" fillId="4" borderId="3" xfId="0" applyNumberFormat="1" applyFont="1" applyFill="1" applyBorder="1"/>
    <xf numFmtId="49" fontId="3" fillId="4" borderId="9" xfId="0" applyNumberFormat="1" applyFont="1" applyFill="1" applyBorder="1"/>
    <xf numFmtId="49" fontId="2" fillId="4" borderId="9" xfId="0" applyNumberFormat="1" applyFont="1" applyFill="1" applyBorder="1" applyAlignment="1">
      <alignment horizontal="right"/>
    </xf>
    <xf numFmtId="3" fontId="2" fillId="4" borderId="9" xfId="0" applyNumberFormat="1" applyFont="1" applyFill="1" applyBorder="1"/>
    <xf numFmtId="49" fontId="0" fillId="0" borderId="1" xfId="0" applyNumberFormat="1" applyBorder="1"/>
    <xf numFmtId="3" fontId="0" fillId="0" borderId="1" xfId="0" applyNumberFormat="1" applyBorder="1"/>
    <xf numFmtId="49" fontId="0" fillId="4" borderId="36" xfId="0" applyNumberFormat="1" applyFill="1" applyBorder="1"/>
    <xf numFmtId="3" fontId="5" fillId="4" borderId="57" xfId="0" applyNumberFormat="1" applyFont="1" applyFill="1" applyBorder="1"/>
    <xf numFmtId="49" fontId="2" fillId="4" borderId="3" xfId="0" applyNumberFormat="1" applyFont="1" applyFill="1" applyBorder="1" applyAlignment="1">
      <alignment horizontal="right"/>
    </xf>
    <xf numFmtId="49" fontId="0" fillId="0" borderId="24" xfId="0" applyNumberFormat="1" applyBorder="1"/>
    <xf numFmtId="3" fontId="0" fillId="0" borderId="0" xfId="0" applyNumberFormat="1" applyBorder="1"/>
    <xf numFmtId="3" fontId="2" fillId="0" borderId="0" xfId="0" applyNumberFormat="1" applyFont="1" applyBorder="1"/>
    <xf numFmtId="0" fontId="2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47" xfId="0" applyNumberFormat="1" applyFont="1" applyBorder="1" applyAlignment="1">
      <alignment horizontal="center" vertical="center" wrapText="1"/>
    </xf>
    <xf numFmtId="3" fontId="3" fillId="0" borderId="39" xfId="0" applyNumberFormat="1" applyFont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51" xfId="0" applyNumberFormat="1" applyFont="1" applyBorder="1" applyAlignment="1">
      <alignment horizontal="center" vertical="center" wrapText="1"/>
    </xf>
    <xf numFmtId="3" fontId="3" fillId="0" borderId="38" xfId="0" applyNumberFormat="1" applyFont="1" applyBorder="1" applyAlignment="1">
      <alignment horizontal="center" vertical="center" wrapText="1"/>
    </xf>
    <xf numFmtId="3" fontId="3" fillId="0" borderId="3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left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5" fillId="0" borderId="58" xfId="1" applyNumberFormat="1" applyFont="1" applyFill="1" applyBorder="1" applyAlignment="1" applyProtection="1">
      <alignment horizontal="left"/>
    </xf>
    <xf numFmtId="164" fontId="5" fillId="0" borderId="58" xfId="1" applyNumberFormat="1" applyFont="1" applyFill="1" applyBorder="1" applyAlignment="1" applyProtection="1">
      <alignment horizontal="left" vertical="center"/>
    </xf>
    <xf numFmtId="0" fontId="5" fillId="0" borderId="58" xfId="0" applyFont="1" applyFill="1" applyBorder="1" applyAlignment="1" applyProtection="1">
      <alignment horizontal="center"/>
    </xf>
    <xf numFmtId="0" fontId="5" fillId="0" borderId="58" xfId="0" applyFont="1" applyFill="1" applyBorder="1" applyAlignment="1" applyProtection="1">
      <alignment horizontal="center" vertical="center"/>
    </xf>
    <xf numFmtId="164" fontId="2" fillId="0" borderId="59" xfId="0" applyNumberFormat="1" applyFont="1" applyFill="1" applyBorder="1" applyAlignment="1" applyProtection="1">
      <alignment horizontal="center" vertical="center" wrapText="1"/>
    </xf>
    <xf numFmtId="164" fontId="2" fillId="0" borderId="60" xfId="0" applyNumberFormat="1" applyFont="1" applyFill="1" applyBorder="1" applyAlignment="1" applyProtection="1">
      <alignment horizontal="center" vertical="center" wrapText="1"/>
    </xf>
    <xf numFmtId="164" fontId="7" fillId="0" borderId="61" xfId="0" applyNumberFormat="1" applyFont="1" applyFill="1" applyBorder="1" applyAlignment="1" applyProtection="1">
      <alignment horizontal="center" vertical="center" wrapText="1"/>
    </xf>
    <xf numFmtId="164" fontId="2" fillId="0" borderId="62" xfId="0" applyNumberFormat="1" applyFont="1" applyFill="1" applyBorder="1" applyAlignment="1" applyProtection="1">
      <alignment horizontal="center" vertical="center" wrapText="1"/>
    </xf>
    <xf numFmtId="164" fontId="2" fillId="0" borderId="63" xfId="0" applyNumberFormat="1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2" fillId="0" borderId="64" xfId="0" applyNumberFormat="1" applyFont="1" applyFill="1" applyBorder="1" applyAlignment="1" applyProtection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7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21" fillId="3" borderId="47" xfId="0" applyFont="1" applyFill="1" applyBorder="1" applyAlignment="1">
      <alignment horizontal="center" vertical="top" wrapText="1"/>
    </xf>
    <xf numFmtId="0" fontId="21" fillId="3" borderId="21" xfId="0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2" fillId="0" borderId="0" xfId="0" applyFont="1" applyBorder="1" applyAlignment="1">
      <alignment horizontal="left"/>
    </xf>
    <xf numFmtId="49" fontId="2" fillId="4" borderId="0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3" fillId="4" borderId="28" xfId="0" applyNumberFormat="1" applyFont="1" applyFill="1" applyBorder="1" applyAlignment="1">
      <alignment horizontal="left"/>
    </xf>
    <xf numFmtId="0" fontId="2" fillId="0" borderId="0" xfId="2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8" fillId="0" borderId="0" xfId="2" applyFont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</cellXfs>
  <cellStyles count="3">
    <cellStyle name="Normál" xfId="0" builtinId="0"/>
    <cellStyle name="Normál_KVRENMUNKA" xfId="1"/>
    <cellStyle name="Normál_Munka6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4"/>
  <sheetViews>
    <sheetView zoomScaleNormal="100" workbookViewId="0">
      <selection activeCell="A18" sqref="A18:D18"/>
    </sheetView>
  </sheetViews>
  <sheetFormatPr defaultRowHeight="15.75"/>
  <cols>
    <col min="1" max="1" width="19.28515625" style="152" customWidth="1"/>
    <col min="2" max="2" width="34" style="152" customWidth="1"/>
    <col min="3" max="3" width="20.140625" style="152" customWidth="1"/>
    <col min="4" max="4" width="22.85546875" style="152" customWidth="1"/>
    <col min="5" max="16384" width="9.140625" style="152"/>
  </cols>
  <sheetData>
    <row r="1" spans="1:11">
      <c r="A1" s="4" t="s">
        <v>705</v>
      </c>
    </row>
    <row r="4" spans="1:11">
      <c r="A4" s="382" t="s">
        <v>481</v>
      </c>
      <c r="B4" s="382"/>
      <c r="C4" s="382"/>
      <c r="D4" s="382"/>
    </row>
    <row r="6" spans="1:11" s="153" customFormat="1">
      <c r="A6" s="153" t="s">
        <v>482</v>
      </c>
      <c r="D6" s="258" t="s">
        <v>483</v>
      </c>
    </row>
    <row r="7" spans="1:11">
      <c r="A7" s="154" t="s">
        <v>142</v>
      </c>
      <c r="B7" s="152" t="s">
        <v>207</v>
      </c>
      <c r="D7" s="154">
        <v>809869</v>
      </c>
    </row>
    <row r="15" spans="1:11" s="155" customFormat="1" ht="12.75">
      <c r="A15" s="4" t="s">
        <v>706</v>
      </c>
      <c r="F15" s="3"/>
      <c r="K15" s="3"/>
    </row>
    <row r="16" spans="1:11" s="156" customFormat="1" ht="12" customHeight="1">
      <c r="B16" s="157"/>
      <c r="C16" s="157"/>
      <c r="D16" s="157"/>
    </row>
    <row r="17" spans="1:4">
      <c r="A17" s="386" t="s">
        <v>61</v>
      </c>
      <c r="B17" s="386"/>
      <c r="C17" s="386"/>
      <c r="D17" s="386"/>
    </row>
    <row r="18" spans="1:4" ht="15" customHeight="1">
      <c r="A18" s="386" t="s">
        <v>677</v>
      </c>
      <c r="B18" s="386"/>
      <c r="C18" s="386"/>
      <c r="D18" s="386"/>
    </row>
    <row r="19" spans="1:4" ht="15.75" customHeight="1">
      <c r="A19" s="204"/>
      <c r="B19" s="204"/>
      <c r="C19" s="204"/>
      <c r="D19" s="204"/>
    </row>
    <row r="20" spans="1:4">
      <c r="A20" s="205"/>
      <c r="B20" s="205"/>
      <c r="C20" s="205"/>
      <c r="D20" s="206" t="s">
        <v>62</v>
      </c>
    </row>
    <row r="21" spans="1:4">
      <c r="A21" s="207" t="s">
        <v>139</v>
      </c>
      <c r="B21" s="207" t="s">
        <v>63</v>
      </c>
      <c r="C21" s="207" t="s">
        <v>64</v>
      </c>
      <c r="D21" s="207" t="s">
        <v>65</v>
      </c>
    </row>
    <row r="22" spans="1:4" s="158" customFormat="1" ht="15.75" customHeight="1">
      <c r="A22" s="208"/>
      <c r="B22" s="208"/>
      <c r="C22" s="208"/>
      <c r="D22" s="208"/>
    </row>
    <row r="23" spans="1:4" s="158" customFormat="1">
      <c r="A23" s="209" t="s">
        <v>130</v>
      </c>
      <c r="B23" s="208">
        <v>2</v>
      </c>
      <c r="C23" s="208">
        <v>1</v>
      </c>
      <c r="D23" s="208">
        <v>1</v>
      </c>
    </row>
    <row r="24" spans="1:4">
      <c r="A24" s="210" t="s">
        <v>66</v>
      </c>
      <c r="B24" s="282">
        <v>16</v>
      </c>
      <c r="C24" s="282">
        <v>16</v>
      </c>
      <c r="D24" s="282">
        <v>16</v>
      </c>
    </row>
    <row r="25" spans="1:4">
      <c r="A25" s="209"/>
      <c r="B25" s="208"/>
      <c r="C25" s="208"/>
      <c r="D25" s="208"/>
    </row>
    <row r="26" spans="1:4">
      <c r="A26" s="209" t="s">
        <v>208</v>
      </c>
      <c r="B26" s="208">
        <v>3</v>
      </c>
      <c r="C26" s="208">
        <v>3</v>
      </c>
      <c r="D26" s="208">
        <v>3</v>
      </c>
    </row>
    <row r="27" spans="1:4">
      <c r="A27" s="209"/>
      <c r="B27" s="208"/>
      <c r="C27" s="208"/>
      <c r="D27" s="208"/>
    </row>
    <row r="28" spans="1:4">
      <c r="A28" s="207" t="s">
        <v>67</v>
      </c>
      <c r="B28" s="207">
        <f>SUM(B23:B27)</f>
        <v>21</v>
      </c>
      <c r="C28" s="207">
        <f>SUM(C23:C27)</f>
        <v>20</v>
      </c>
      <c r="D28" s="207">
        <f>SUM(D23:D27)</f>
        <v>20</v>
      </c>
    </row>
    <row r="30" spans="1:4">
      <c r="A30" s="384"/>
      <c r="B30" s="384"/>
      <c r="C30" s="384"/>
      <c r="D30" s="384"/>
    </row>
    <row r="31" spans="1:4" s="159" customFormat="1">
      <c r="A31" s="248"/>
      <c r="B31" s="248"/>
      <c r="C31" s="248"/>
      <c r="D31" s="248"/>
    </row>
    <row r="32" spans="1:4">
      <c r="A32" s="249"/>
      <c r="B32" s="385"/>
      <c r="C32" s="385"/>
      <c r="D32" s="383"/>
    </row>
    <row r="33" spans="1:4">
      <c r="A33" s="249"/>
      <c r="B33" s="385"/>
      <c r="C33" s="385"/>
      <c r="D33" s="383"/>
    </row>
    <row r="34" spans="1:4" s="159" customFormat="1">
      <c r="A34" s="160"/>
      <c r="B34" s="161"/>
      <c r="C34" s="161"/>
      <c r="D34" s="161"/>
    </row>
    <row r="35" spans="1:4">
      <c r="A35" s="160"/>
      <c r="B35" s="160"/>
      <c r="C35" s="160"/>
      <c r="D35" s="161"/>
    </row>
    <row r="36" spans="1:4">
      <c r="A36" s="160"/>
      <c r="B36" s="250"/>
      <c r="C36" s="160"/>
      <c r="D36" s="161"/>
    </row>
    <row r="37" spans="1:4" s="159" customFormat="1" ht="15.75" customHeight="1">
      <c r="A37" s="163"/>
      <c r="B37" s="163"/>
      <c r="C37" s="163"/>
      <c r="D37" s="164"/>
    </row>
    <row r="38" spans="1:4" s="159" customFormat="1">
      <c r="A38" s="161"/>
      <c r="B38" s="163"/>
      <c r="C38" s="163"/>
      <c r="D38" s="164"/>
    </row>
    <row r="39" spans="1:4">
      <c r="A39" s="161"/>
      <c r="B39" s="160"/>
      <c r="C39" s="160"/>
      <c r="D39" s="161"/>
    </row>
    <row r="40" spans="1:4">
      <c r="A40" s="160"/>
      <c r="B40" s="160"/>
      <c r="C40" s="160"/>
      <c r="D40" s="160"/>
    </row>
    <row r="43" spans="1:4">
      <c r="A43" s="154"/>
      <c r="B43" s="154"/>
      <c r="C43" s="154"/>
      <c r="D43" s="154"/>
    </row>
    <row r="44" spans="1:4">
      <c r="A44" s="154"/>
      <c r="B44" s="154"/>
      <c r="C44" s="154"/>
      <c r="D44" s="154"/>
    </row>
    <row r="45" spans="1:4">
      <c r="A45" s="154"/>
      <c r="B45" s="154"/>
      <c r="C45" s="154"/>
      <c r="D45" s="154"/>
    </row>
    <row r="46" spans="1:4" s="154" customFormat="1"/>
    <row r="47" spans="1:4" s="154" customFormat="1">
      <c r="A47" s="152"/>
      <c r="B47" s="152"/>
      <c r="C47" s="152"/>
      <c r="D47" s="152"/>
    </row>
    <row r="48" spans="1:4" s="154" customFormat="1">
      <c r="A48" s="152"/>
      <c r="B48" s="152"/>
      <c r="C48" s="152"/>
      <c r="D48" s="152"/>
    </row>
    <row r="49" spans="1:4" s="154" customFormat="1" ht="18" customHeight="1">
      <c r="A49" s="152"/>
      <c r="B49" s="152"/>
      <c r="C49" s="152"/>
      <c r="D49" s="152"/>
    </row>
    <row r="51" spans="1:4">
      <c r="A51" s="153"/>
      <c r="B51" s="153"/>
      <c r="C51" s="153"/>
      <c r="D51" s="153"/>
    </row>
    <row r="54" spans="1:4" s="153" customFormat="1">
      <c r="A54" s="152"/>
      <c r="B54" s="152"/>
      <c r="C54" s="152"/>
      <c r="D54" s="152"/>
    </row>
  </sheetData>
  <mergeCells count="6">
    <mergeCell ref="A4:D4"/>
    <mergeCell ref="D32:D33"/>
    <mergeCell ref="A30:D30"/>
    <mergeCell ref="B32:C33"/>
    <mergeCell ref="A17:D17"/>
    <mergeCell ref="A18:D18"/>
  </mergeCells>
  <phoneticPr fontId="0" type="noConversion"/>
  <pageMargins left="0.70866141732283472" right="0.78740157480314965" top="0.74803149606299213" bottom="0.74803149606299213" header="0.31496062992125984" footer="0.31496062992125984"/>
  <pageSetup paperSize="9" scale="91" orientation="portrait" r:id="rId1"/>
  <headerFooter>
    <oddHeader>&amp;CCserháthaláp Község Önkormányzata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3"/>
  <sheetViews>
    <sheetView topLeftCell="A58" zoomScaleNormal="100" workbookViewId="0">
      <selection activeCell="A2" sqref="A2:E5"/>
    </sheetView>
  </sheetViews>
  <sheetFormatPr defaultRowHeight="12.75"/>
  <cols>
    <col min="1" max="1" width="34.42578125" customWidth="1"/>
    <col min="2" max="2" width="24" style="211" customWidth="1"/>
    <col min="3" max="3" width="12.140625" customWidth="1"/>
    <col min="4" max="4" width="11.5703125" style="212" customWidth="1"/>
    <col min="5" max="5" width="11.140625" style="268" customWidth="1"/>
    <col min="6" max="7" width="16.42578125" customWidth="1"/>
  </cols>
  <sheetData>
    <row r="1" spans="1:7">
      <c r="A1" s="421" t="s">
        <v>719</v>
      </c>
      <c r="B1" s="421"/>
      <c r="C1" s="421"/>
      <c r="D1" s="421"/>
      <c r="E1" s="421"/>
    </row>
    <row r="2" spans="1:7" ht="12.75" customHeight="1">
      <c r="A2" s="422" t="s">
        <v>693</v>
      </c>
      <c r="B2" s="422"/>
      <c r="C2" s="422"/>
      <c r="D2" s="422"/>
      <c r="E2" s="422"/>
    </row>
    <row r="3" spans="1:7">
      <c r="A3" s="422"/>
      <c r="B3" s="422"/>
      <c r="C3" s="422"/>
      <c r="D3" s="422"/>
      <c r="E3" s="422"/>
      <c r="G3" s="213"/>
    </row>
    <row r="4" spans="1:7">
      <c r="A4" s="422"/>
      <c r="B4" s="422"/>
      <c r="C4" s="422"/>
      <c r="D4" s="422"/>
      <c r="E4" s="422"/>
    </row>
    <row r="5" spans="1:7">
      <c r="A5" s="422"/>
      <c r="B5" s="422"/>
      <c r="C5" s="422"/>
      <c r="D5" s="422"/>
      <c r="E5" s="422"/>
    </row>
    <row r="6" spans="1:7">
      <c r="A6" s="335"/>
      <c r="B6" s="335"/>
      <c r="C6" s="335"/>
      <c r="D6" s="335"/>
      <c r="E6" s="335"/>
    </row>
    <row r="7" spans="1:7" ht="21" customHeight="1">
      <c r="A7" s="423" t="s">
        <v>139</v>
      </c>
      <c r="B7" s="423"/>
      <c r="C7" s="336" t="s">
        <v>532</v>
      </c>
      <c r="D7" s="336" t="s">
        <v>533</v>
      </c>
      <c r="E7" s="336" t="s">
        <v>534</v>
      </c>
    </row>
    <row r="8" spans="1:7">
      <c r="A8" s="337" t="s">
        <v>694</v>
      </c>
      <c r="B8" s="266" t="s">
        <v>537</v>
      </c>
      <c r="C8" s="338">
        <v>787401</v>
      </c>
      <c r="D8" s="338">
        <v>268385</v>
      </c>
      <c r="E8" s="338">
        <f>C8-D8</f>
        <v>519016</v>
      </c>
    </row>
    <row r="9" spans="1:7">
      <c r="A9" s="266" t="s">
        <v>545</v>
      </c>
      <c r="B9" s="266" t="s">
        <v>537</v>
      </c>
      <c r="C9" s="339">
        <v>5100000</v>
      </c>
      <c r="D9" s="340">
        <v>5100000</v>
      </c>
      <c r="E9" s="340">
        <f>C9-D9</f>
        <v>0</v>
      </c>
    </row>
    <row r="10" spans="1:7" ht="13.5" thickBot="1">
      <c r="A10" s="341"/>
      <c r="B10" s="341" t="s">
        <v>538</v>
      </c>
      <c r="C10" s="342">
        <v>455050</v>
      </c>
      <c r="D10" s="343">
        <v>455050</v>
      </c>
      <c r="E10" s="343">
        <f>C10-D10</f>
        <v>0</v>
      </c>
    </row>
    <row r="11" spans="1:7" ht="21.75" customHeight="1" thickBot="1">
      <c r="A11" s="344" t="s">
        <v>695</v>
      </c>
      <c r="B11" s="345"/>
      <c r="C11" s="346">
        <f>SUM(C8:C10)</f>
        <v>6342451</v>
      </c>
      <c r="D11" s="346">
        <f>SUM(D8:D10)</f>
        <v>5823435</v>
      </c>
      <c r="E11" s="347">
        <f>SUM(E8:E10)</f>
        <v>519016</v>
      </c>
    </row>
    <row r="12" spans="1:7">
      <c r="A12" s="348"/>
      <c r="B12" s="349"/>
      <c r="C12" s="350"/>
      <c r="D12" s="350"/>
      <c r="E12" s="350"/>
    </row>
    <row r="13" spans="1:7">
      <c r="A13" s="349" t="s">
        <v>535</v>
      </c>
      <c r="B13" s="349" t="s">
        <v>536</v>
      </c>
      <c r="C13" s="351">
        <v>6827000</v>
      </c>
      <c r="D13" s="351">
        <v>0</v>
      </c>
      <c r="E13" s="351">
        <f>C13-D13</f>
        <v>6827000</v>
      </c>
    </row>
    <row r="14" spans="1:7">
      <c r="A14" s="266"/>
      <c r="B14" s="266" t="s">
        <v>537</v>
      </c>
      <c r="C14" s="338">
        <v>2065000</v>
      </c>
      <c r="D14" s="338">
        <v>0</v>
      </c>
      <c r="E14" s="338">
        <f t="shared" ref="E14:E40" si="0">C14-D14</f>
        <v>2065000</v>
      </c>
    </row>
    <row r="15" spans="1:7">
      <c r="A15" s="266"/>
      <c r="B15" s="266" t="s">
        <v>538</v>
      </c>
      <c r="C15" s="338">
        <v>7420331</v>
      </c>
      <c r="D15" s="338">
        <v>0</v>
      </c>
      <c r="E15" s="338">
        <f t="shared" si="0"/>
        <v>7420331</v>
      </c>
    </row>
    <row r="16" spans="1:7">
      <c r="A16" s="266"/>
      <c r="B16" s="266"/>
      <c r="C16" s="352">
        <f>SUM(C13:C15)</f>
        <v>16312331</v>
      </c>
      <c r="D16" s="352">
        <f>SUM(D13:D15)</f>
        <v>0</v>
      </c>
      <c r="E16" s="352">
        <f>SUM(E13:E15)</f>
        <v>16312331</v>
      </c>
    </row>
    <row r="17" spans="1:7">
      <c r="A17" s="266" t="s">
        <v>539</v>
      </c>
      <c r="B17" s="266" t="s">
        <v>538</v>
      </c>
      <c r="C17" s="352">
        <v>2257011</v>
      </c>
      <c r="D17" s="352">
        <v>0</v>
      </c>
      <c r="E17" s="352">
        <f t="shared" si="0"/>
        <v>2257011</v>
      </c>
    </row>
    <row r="18" spans="1:7">
      <c r="A18" s="266" t="s">
        <v>641</v>
      </c>
      <c r="B18" s="266" t="s">
        <v>538</v>
      </c>
      <c r="C18" s="352">
        <v>905600</v>
      </c>
      <c r="D18" s="352">
        <v>33635</v>
      </c>
      <c r="E18" s="352">
        <f t="shared" si="0"/>
        <v>871965</v>
      </c>
    </row>
    <row r="19" spans="1:7">
      <c r="A19" s="266" t="s">
        <v>540</v>
      </c>
      <c r="B19" s="266" t="s">
        <v>537</v>
      </c>
      <c r="C19" s="338">
        <v>65626530</v>
      </c>
      <c r="D19" s="338">
        <v>18874141</v>
      </c>
      <c r="E19" s="338">
        <f t="shared" si="0"/>
        <v>46752389</v>
      </c>
    </row>
    <row r="20" spans="1:7">
      <c r="A20" s="266"/>
      <c r="B20" s="266" t="s">
        <v>538</v>
      </c>
      <c r="C20" s="338">
        <v>1865667</v>
      </c>
      <c r="D20" s="338">
        <v>1183269</v>
      </c>
      <c r="E20" s="338">
        <f t="shared" si="0"/>
        <v>682398</v>
      </c>
      <c r="F20" s="212"/>
    </row>
    <row r="21" spans="1:7">
      <c r="A21" s="266" t="s">
        <v>543</v>
      </c>
      <c r="B21" s="266" t="s">
        <v>537</v>
      </c>
      <c r="C21" s="338">
        <v>192292</v>
      </c>
      <c r="D21" s="338">
        <v>192292</v>
      </c>
      <c r="E21" s="338">
        <f>C21-D21</f>
        <v>0</v>
      </c>
    </row>
    <row r="22" spans="1:7">
      <c r="A22" s="337"/>
      <c r="B22" s="337" t="s">
        <v>696</v>
      </c>
      <c r="C22" s="338">
        <v>659220</v>
      </c>
      <c r="D22" s="338">
        <v>659220</v>
      </c>
      <c r="E22" s="338">
        <f>C22-D22</f>
        <v>0</v>
      </c>
    </row>
    <row r="23" spans="1:7">
      <c r="A23" s="266"/>
      <c r="B23" s="266"/>
      <c r="C23" s="352">
        <f>SUM(C19:C22)</f>
        <v>68343709</v>
      </c>
      <c r="D23" s="352">
        <f>SUM(D19:D22)</f>
        <v>20908922</v>
      </c>
      <c r="E23" s="352">
        <f>SUM(E19:E21)</f>
        <v>47434787</v>
      </c>
    </row>
    <row r="24" spans="1:7">
      <c r="A24" s="266" t="s">
        <v>541</v>
      </c>
      <c r="B24" s="266" t="s">
        <v>536</v>
      </c>
      <c r="C24" s="338">
        <v>44708155</v>
      </c>
      <c r="D24" s="338">
        <v>23733807</v>
      </c>
      <c r="E24" s="338">
        <f t="shared" si="0"/>
        <v>20974348</v>
      </c>
    </row>
    <row r="25" spans="1:7">
      <c r="A25" s="266"/>
      <c r="B25" s="266" t="s">
        <v>536</v>
      </c>
      <c r="C25" s="338">
        <v>5593437</v>
      </c>
      <c r="D25" s="338">
        <v>2823343</v>
      </c>
      <c r="E25" s="338">
        <f t="shared" si="0"/>
        <v>2770094</v>
      </c>
      <c r="F25" s="212"/>
    </row>
    <row r="26" spans="1:7">
      <c r="A26" s="266"/>
      <c r="B26" s="266" t="s">
        <v>537</v>
      </c>
      <c r="C26" s="338">
        <v>5840614</v>
      </c>
      <c r="D26" s="338">
        <v>1391130</v>
      </c>
      <c r="E26" s="338">
        <f t="shared" si="0"/>
        <v>4449484</v>
      </c>
    </row>
    <row r="27" spans="1:7">
      <c r="A27" s="266"/>
      <c r="B27" s="266" t="s">
        <v>538</v>
      </c>
      <c r="C27" s="338">
        <v>511000</v>
      </c>
      <c r="D27" s="338">
        <v>227544</v>
      </c>
      <c r="E27" s="338">
        <f t="shared" si="0"/>
        <v>283456</v>
      </c>
    </row>
    <row r="28" spans="1:7">
      <c r="A28" s="266" t="s">
        <v>544</v>
      </c>
      <c r="B28" s="266" t="s">
        <v>537</v>
      </c>
      <c r="C28" s="338">
        <v>50000</v>
      </c>
      <c r="D28" s="338">
        <v>50000</v>
      </c>
      <c r="E28" s="338">
        <f>C28-D28</f>
        <v>0</v>
      </c>
    </row>
    <row r="29" spans="1:7">
      <c r="A29" s="266"/>
      <c r="B29" s="266"/>
      <c r="C29" s="352">
        <f>SUM(C24:C28)</f>
        <v>56703206</v>
      </c>
      <c r="D29" s="352">
        <f>SUM(D24:D28)</f>
        <v>28225824</v>
      </c>
      <c r="E29" s="352">
        <f>SUM(E24:E28)</f>
        <v>28477382</v>
      </c>
    </row>
    <row r="30" spans="1:7" ht="13.5" thickBot="1">
      <c r="A30" s="341" t="s">
        <v>542</v>
      </c>
      <c r="B30" s="341" t="s">
        <v>537</v>
      </c>
      <c r="C30" s="353">
        <v>167131296</v>
      </c>
      <c r="D30" s="353">
        <v>81040417</v>
      </c>
      <c r="E30" s="353">
        <f t="shared" si="0"/>
        <v>86090879</v>
      </c>
    </row>
    <row r="31" spans="1:7" ht="22.5" customHeight="1" thickBot="1">
      <c r="A31" s="344" t="s">
        <v>697</v>
      </c>
      <c r="B31" s="354"/>
      <c r="C31" s="346">
        <f>C16+C17+C18+C23+C29+C30</f>
        <v>311653153</v>
      </c>
      <c r="D31" s="346">
        <f>D16+D17+D18+D23+D29+D30</f>
        <v>130208798</v>
      </c>
      <c r="E31" s="347">
        <f t="shared" si="0"/>
        <v>181444355</v>
      </c>
      <c r="G31" s="212"/>
    </row>
    <row r="32" spans="1:7" ht="13.5" thickBot="1">
      <c r="A32" s="354"/>
      <c r="B32" s="354"/>
      <c r="C32" s="346"/>
      <c r="D32" s="346"/>
      <c r="E32" s="346"/>
      <c r="G32" s="212"/>
    </row>
    <row r="33" spans="1:10">
      <c r="A33" s="349" t="s">
        <v>546</v>
      </c>
      <c r="B33" s="349" t="s">
        <v>538</v>
      </c>
      <c r="C33" s="351">
        <v>9627662</v>
      </c>
      <c r="D33" s="351">
        <v>7732061</v>
      </c>
      <c r="E33" s="351">
        <f t="shared" si="0"/>
        <v>1895601</v>
      </c>
    </row>
    <row r="34" spans="1:10">
      <c r="A34" s="266" t="s">
        <v>547</v>
      </c>
      <c r="B34" s="266" t="s">
        <v>538</v>
      </c>
      <c r="C34" s="338">
        <v>1323131</v>
      </c>
      <c r="D34" s="338">
        <v>1323131</v>
      </c>
      <c r="E34" s="338">
        <f t="shared" si="0"/>
        <v>0</v>
      </c>
    </row>
    <row r="35" spans="1:10">
      <c r="A35" s="266" t="s">
        <v>548</v>
      </c>
      <c r="B35" s="266" t="s">
        <v>538</v>
      </c>
      <c r="C35" s="338">
        <v>1277315</v>
      </c>
      <c r="D35" s="338">
        <v>1277315</v>
      </c>
      <c r="E35" s="338">
        <f t="shared" si="0"/>
        <v>0</v>
      </c>
    </row>
    <row r="36" spans="1:10">
      <c r="A36" s="337" t="s">
        <v>698</v>
      </c>
      <c r="B36" s="266" t="s">
        <v>538</v>
      </c>
      <c r="C36" s="338">
        <v>25700</v>
      </c>
      <c r="D36" s="338">
        <v>25700</v>
      </c>
      <c r="E36" s="338">
        <f t="shared" si="0"/>
        <v>0</v>
      </c>
    </row>
    <row r="37" spans="1:10">
      <c r="A37" s="337" t="s">
        <v>699</v>
      </c>
      <c r="B37" s="266" t="s">
        <v>538</v>
      </c>
      <c r="C37" s="338">
        <v>94488</v>
      </c>
      <c r="D37" s="338">
        <v>94488</v>
      </c>
      <c r="E37" s="338">
        <f t="shared" si="0"/>
        <v>0</v>
      </c>
    </row>
    <row r="38" spans="1:10">
      <c r="A38" s="266" t="s">
        <v>642</v>
      </c>
      <c r="B38" s="266" t="s">
        <v>538</v>
      </c>
      <c r="C38" s="338">
        <v>4618387</v>
      </c>
      <c r="D38" s="338">
        <v>4618387</v>
      </c>
      <c r="E38" s="338">
        <f t="shared" si="0"/>
        <v>0</v>
      </c>
    </row>
    <row r="39" spans="1:10">
      <c r="A39" s="266" t="s">
        <v>549</v>
      </c>
      <c r="B39" s="266" t="s">
        <v>538</v>
      </c>
      <c r="C39" s="338">
        <v>212500</v>
      </c>
      <c r="D39" s="338">
        <v>212500</v>
      </c>
      <c r="E39" s="338">
        <f t="shared" si="0"/>
        <v>0</v>
      </c>
      <c r="J39" s="221"/>
    </row>
    <row r="40" spans="1:10">
      <c r="A40" s="266" t="s">
        <v>552</v>
      </c>
      <c r="B40" s="266" t="s">
        <v>538</v>
      </c>
      <c r="C40" s="338">
        <v>454900</v>
      </c>
      <c r="D40" s="338">
        <v>454900</v>
      </c>
      <c r="E40" s="338">
        <f t="shared" si="0"/>
        <v>0</v>
      </c>
    </row>
    <row r="41" spans="1:10">
      <c r="A41" s="267"/>
      <c r="B41" s="267"/>
      <c r="C41" s="352">
        <f>SUM(C33:C40)</f>
        <v>17634083</v>
      </c>
      <c r="D41" s="352">
        <f>SUM(D33:D40)</f>
        <v>15738482</v>
      </c>
      <c r="E41" s="352">
        <f>SUM(E33:E40)</f>
        <v>1895601</v>
      </c>
    </row>
    <row r="42" spans="1:10" ht="13.5" thickBot="1">
      <c r="A42" s="341" t="s">
        <v>551</v>
      </c>
      <c r="B42" s="341" t="s">
        <v>538</v>
      </c>
      <c r="C42" s="353">
        <v>10326693</v>
      </c>
      <c r="D42" s="353">
        <v>9515560</v>
      </c>
      <c r="E42" s="353">
        <f>C42-D42</f>
        <v>811133</v>
      </c>
    </row>
    <row r="43" spans="1:10" ht="23.25" customHeight="1" thickBot="1">
      <c r="A43" s="344" t="s">
        <v>700</v>
      </c>
      <c r="B43" s="354"/>
      <c r="C43" s="346">
        <f>SUM(C41:C42)</f>
        <v>27960776</v>
      </c>
      <c r="D43" s="346">
        <f>SUM(D41:D42)</f>
        <v>25254042</v>
      </c>
      <c r="E43" s="347">
        <f>SUM(E41:E42)</f>
        <v>2706734</v>
      </c>
    </row>
    <row r="44" spans="1:10" ht="0.75" customHeight="1">
      <c r="A44" s="355"/>
      <c r="B44" s="355"/>
      <c r="C44" s="356"/>
      <c r="D44" s="356"/>
      <c r="E44" s="356"/>
    </row>
    <row r="45" spans="1:10" hidden="1">
      <c r="A45" s="355"/>
      <c r="B45" s="355"/>
      <c r="C45" s="357"/>
      <c r="D45" s="357"/>
      <c r="E45" s="357"/>
    </row>
    <row r="46" spans="1:10" ht="13.5" thickBot="1">
      <c r="A46" s="358"/>
      <c r="B46" s="358"/>
      <c r="C46" s="358"/>
      <c r="D46" s="358"/>
      <c r="E46" s="358"/>
    </row>
    <row r="47" spans="1:10" s="361" customFormat="1" ht="13.5" thickBot="1">
      <c r="A47" s="424" t="s">
        <v>701</v>
      </c>
      <c r="B47" s="424"/>
      <c r="C47" s="359"/>
      <c r="D47" s="359"/>
      <c r="E47" s="360">
        <v>8753474</v>
      </c>
    </row>
    <row r="48" spans="1:10" s="361" customFormat="1" ht="24" customHeight="1" thickBot="1">
      <c r="A48" s="344" t="s">
        <v>702</v>
      </c>
      <c r="B48" s="362"/>
      <c r="C48" s="363"/>
      <c r="D48" s="363"/>
      <c r="E48" s="364">
        <f>E47</f>
        <v>8753474</v>
      </c>
    </row>
    <row r="49" spans="1:6" s="361" customFormat="1" ht="28.5" customHeight="1" thickBot="1">
      <c r="A49" s="365" t="s">
        <v>488</v>
      </c>
      <c r="B49" s="366"/>
      <c r="C49" s="367">
        <f>C31+C43</f>
        <v>339613929</v>
      </c>
      <c r="D49" s="367">
        <f>D31+D43</f>
        <v>155462840</v>
      </c>
      <c r="E49" s="367">
        <f>E31+E43+E48</f>
        <v>192904563</v>
      </c>
    </row>
    <row r="50" spans="1:6" ht="13.5" thickBot="1">
      <c r="A50" s="368"/>
      <c r="B50" s="345"/>
      <c r="C50" s="369"/>
      <c r="D50" s="369"/>
      <c r="E50" s="369"/>
    </row>
    <row r="51" spans="1:6" s="361" customFormat="1">
      <c r="A51" s="370" t="s">
        <v>550</v>
      </c>
      <c r="B51" s="349"/>
      <c r="C51" s="350">
        <v>1362600</v>
      </c>
      <c r="D51" s="350">
        <v>0</v>
      </c>
      <c r="E51" s="350">
        <f>C51-D51</f>
        <v>1362600</v>
      </c>
    </row>
    <row r="52" spans="1:6" s="361" customFormat="1">
      <c r="A52" s="371" t="s">
        <v>703</v>
      </c>
      <c r="B52" s="349"/>
      <c r="C52" s="372">
        <f>C51</f>
        <v>1362600</v>
      </c>
      <c r="D52" s="372">
        <f>D51</f>
        <v>0</v>
      </c>
      <c r="E52" s="372">
        <f>E51</f>
        <v>1362600</v>
      </c>
    </row>
    <row r="53" spans="1:6">
      <c r="A53" s="214"/>
      <c r="B53" s="373"/>
      <c r="C53" s="214"/>
      <c r="D53" s="374"/>
      <c r="E53" s="214"/>
    </row>
    <row r="54" spans="1:6" ht="0.75" customHeight="1" thickBot="1">
      <c r="A54" s="375"/>
      <c r="B54" s="355"/>
      <c r="C54" s="357"/>
      <c r="D54" s="357"/>
      <c r="E54" s="376"/>
    </row>
    <row r="55" spans="1:6" ht="23.25" customHeight="1" thickBot="1">
      <c r="A55" s="377" t="s">
        <v>704</v>
      </c>
      <c r="B55" s="378"/>
      <c r="C55" s="346">
        <f>C11+C31+C43+C52</f>
        <v>347318980</v>
      </c>
      <c r="D55" s="346">
        <f>D11+D31+D43</f>
        <v>161286275</v>
      </c>
      <c r="E55" s="347">
        <f>E11+E31+E43+E48+E52</f>
        <v>194786179</v>
      </c>
      <c r="F55" s="212"/>
    </row>
    <row r="56" spans="1:6">
      <c r="C56" s="212"/>
      <c r="E56" s="379"/>
    </row>
    <row r="57" spans="1:6">
      <c r="E57" s="361"/>
    </row>
    <row r="58" spans="1:6">
      <c r="E58" s="361"/>
    </row>
    <row r="59" spans="1:6">
      <c r="E59" s="380"/>
    </row>
    <row r="60" spans="1:6">
      <c r="E60" s="361"/>
    </row>
    <row r="61" spans="1:6">
      <c r="E61" s="361"/>
    </row>
    <row r="62" spans="1:6">
      <c r="E62" s="361"/>
    </row>
    <row r="63" spans="1:6">
      <c r="E63" s="361"/>
    </row>
    <row r="64" spans="1:6">
      <c r="E64" s="361"/>
    </row>
    <row r="65" spans="5:5">
      <c r="E65" s="361"/>
    </row>
    <row r="66" spans="5:5">
      <c r="E66" s="361"/>
    </row>
    <row r="67" spans="5:5">
      <c r="E67" s="361"/>
    </row>
    <row r="68" spans="5:5">
      <c r="E68" s="361"/>
    </row>
    <row r="69" spans="5:5">
      <c r="E69" s="361"/>
    </row>
    <row r="70" spans="5:5">
      <c r="E70" s="361"/>
    </row>
    <row r="71" spans="5:5">
      <c r="E71" s="361"/>
    </row>
    <row r="72" spans="5:5">
      <c r="E72" s="361"/>
    </row>
    <row r="73" spans="5:5">
      <c r="E73" s="361"/>
    </row>
    <row r="74" spans="5:5">
      <c r="E74" s="361"/>
    </row>
    <row r="75" spans="5:5">
      <c r="E75" s="361"/>
    </row>
    <row r="76" spans="5:5">
      <c r="E76" s="361"/>
    </row>
    <row r="77" spans="5:5">
      <c r="E77" s="361"/>
    </row>
    <row r="78" spans="5:5">
      <c r="E78" s="361"/>
    </row>
    <row r="79" spans="5:5">
      <c r="E79" s="361"/>
    </row>
    <row r="80" spans="5:5">
      <c r="E80" s="361"/>
    </row>
    <row r="81" spans="5:5">
      <c r="E81" s="361"/>
    </row>
    <row r="82" spans="5:5">
      <c r="E82" s="361"/>
    </row>
    <row r="83" spans="5:5">
      <c r="E83" s="361"/>
    </row>
    <row r="84" spans="5:5">
      <c r="E84" s="361"/>
    </row>
    <row r="85" spans="5:5">
      <c r="E85" s="361"/>
    </row>
    <row r="86" spans="5:5">
      <c r="E86" s="361"/>
    </row>
    <row r="87" spans="5:5">
      <c r="E87" s="361"/>
    </row>
    <row r="88" spans="5:5">
      <c r="E88" s="361"/>
    </row>
    <row r="89" spans="5:5">
      <c r="E89" s="361"/>
    </row>
    <row r="90" spans="5:5">
      <c r="E90" s="361"/>
    </row>
    <row r="91" spans="5:5">
      <c r="E91" s="361"/>
    </row>
    <row r="92" spans="5:5">
      <c r="E92" s="361"/>
    </row>
    <row r="93" spans="5:5">
      <c r="E93" s="361"/>
    </row>
    <row r="94" spans="5:5">
      <c r="E94" s="361"/>
    </row>
    <row r="95" spans="5:5">
      <c r="E95" s="361"/>
    </row>
    <row r="96" spans="5:5">
      <c r="E96" s="361"/>
    </row>
    <row r="97" spans="5:5">
      <c r="E97" s="361"/>
    </row>
    <row r="98" spans="5:5">
      <c r="E98" s="361"/>
    </row>
    <row r="99" spans="5:5">
      <c r="E99" s="361"/>
    </row>
    <row r="100" spans="5:5">
      <c r="E100" s="361"/>
    </row>
    <row r="101" spans="5:5">
      <c r="E101" s="361"/>
    </row>
    <row r="102" spans="5:5">
      <c r="E102" s="361"/>
    </row>
    <row r="103" spans="5:5">
      <c r="E103" s="361"/>
    </row>
    <row r="104" spans="5:5">
      <c r="E104" s="361"/>
    </row>
    <row r="105" spans="5:5">
      <c r="E105" s="361"/>
    </row>
    <row r="106" spans="5:5">
      <c r="E106" s="361"/>
    </row>
    <row r="107" spans="5:5">
      <c r="E107" s="361"/>
    </row>
    <row r="108" spans="5:5">
      <c r="E108" s="361"/>
    </row>
    <row r="109" spans="5:5">
      <c r="E109" s="361"/>
    </row>
    <row r="110" spans="5:5">
      <c r="E110" s="361"/>
    </row>
    <row r="111" spans="5:5">
      <c r="E111" s="361"/>
    </row>
    <row r="112" spans="5:5">
      <c r="E112" s="361"/>
    </row>
    <row r="113" spans="5:5">
      <c r="E113" s="361"/>
    </row>
    <row r="114" spans="5:5">
      <c r="E114" s="361"/>
    </row>
    <row r="115" spans="5:5">
      <c r="E115" s="361"/>
    </row>
    <row r="116" spans="5:5">
      <c r="E116" s="361"/>
    </row>
    <row r="117" spans="5:5">
      <c r="E117" s="361"/>
    </row>
    <row r="118" spans="5:5">
      <c r="E118" s="361"/>
    </row>
    <row r="119" spans="5:5">
      <c r="E119" s="361"/>
    </row>
    <row r="120" spans="5:5">
      <c r="E120" s="361"/>
    </row>
    <row r="121" spans="5:5">
      <c r="E121" s="361"/>
    </row>
    <row r="122" spans="5:5">
      <c r="E122" s="361"/>
    </row>
    <row r="123" spans="5:5">
      <c r="E123" s="361"/>
    </row>
  </sheetData>
  <mergeCells count="4">
    <mergeCell ref="A1:E1"/>
    <mergeCell ref="A2:E5"/>
    <mergeCell ref="A7:B7"/>
    <mergeCell ref="A47:B47"/>
  </mergeCells>
  <phoneticPr fontId="0" type="noConversion"/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>
    <oddHeader>&amp;CCserháthaláp Község Önkormányzata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3:J80"/>
  <sheetViews>
    <sheetView tabSelected="1" topLeftCell="A28" zoomScaleNormal="100" workbookViewId="0">
      <selection activeCell="A36" sqref="A36"/>
    </sheetView>
  </sheetViews>
  <sheetFormatPr defaultRowHeight="12.75"/>
  <cols>
    <col min="1" max="1" width="63.7109375" customWidth="1"/>
    <col min="2" max="2" width="19" customWidth="1"/>
  </cols>
  <sheetData>
    <row r="3" spans="1:10">
      <c r="A3" s="252" t="s">
        <v>720</v>
      </c>
      <c r="B3" s="217"/>
      <c r="C3" s="218"/>
      <c r="D3" s="218"/>
      <c r="E3" s="218"/>
      <c r="F3" s="218"/>
      <c r="G3" s="218"/>
      <c r="H3" s="218"/>
      <c r="I3" s="218"/>
      <c r="J3" s="219"/>
    </row>
    <row r="4" spans="1:10">
      <c r="A4" s="216"/>
      <c r="B4" s="220"/>
      <c r="C4" s="218"/>
      <c r="D4" s="218"/>
      <c r="E4" s="218"/>
      <c r="F4" s="218"/>
      <c r="G4" s="218"/>
      <c r="H4" s="218"/>
      <c r="I4" s="218"/>
      <c r="J4" s="219"/>
    </row>
    <row r="5" spans="1:10">
      <c r="A5" s="415" t="s">
        <v>76</v>
      </c>
      <c r="B5" s="415"/>
      <c r="C5" s="221"/>
      <c r="D5" s="221"/>
      <c r="E5" s="221"/>
      <c r="F5" s="221"/>
      <c r="G5" s="221"/>
      <c r="H5" s="221"/>
      <c r="I5" s="221"/>
      <c r="J5" s="221"/>
    </row>
    <row r="6" spans="1:10" ht="57" customHeight="1">
      <c r="A6" s="426" t="s">
        <v>77</v>
      </c>
      <c r="B6" s="426"/>
      <c r="C6" s="221"/>
      <c r="D6" s="221"/>
      <c r="E6" s="221"/>
      <c r="F6" s="221"/>
      <c r="G6" s="221"/>
      <c r="H6" s="221"/>
      <c r="I6" s="221"/>
      <c r="J6" s="221"/>
    </row>
    <row r="7" spans="1:10" ht="27" customHeight="1">
      <c r="A7" s="222"/>
      <c r="B7" s="222"/>
      <c r="C7" s="221"/>
      <c r="D7" s="221"/>
      <c r="E7" s="221"/>
      <c r="F7" s="221"/>
      <c r="G7" s="221"/>
      <c r="H7" s="221"/>
      <c r="I7" s="221"/>
      <c r="J7" s="221"/>
    </row>
    <row r="8" spans="1:10">
      <c r="A8" s="221"/>
      <c r="B8" s="223" t="s">
        <v>140</v>
      </c>
      <c r="C8" s="221"/>
      <c r="D8" s="221"/>
      <c r="E8" s="221"/>
      <c r="F8" s="221"/>
      <c r="G8" s="221"/>
      <c r="H8" s="221"/>
      <c r="I8" s="221"/>
      <c r="J8" s="221"/>
    </row>
    <row r="9" spans="1:10">
      <c r="A9" s="224" t="s">
        <v>78</v>
      </c>
      <c r="B9" s="224" t="s">
        <v>79</v>
      </c>
      <c r="C9" s="221"/>
      <c r="D9" s="221"/>
      <c r="E9" s="221"/>
      <c r="F9" s="221"/>
      <c r="G9" s="221"/>
      <c r="H9" s="221"/>
      <c r="I9" s="221"/>
      <c r="J9" s="221"/>
    </row>
    <row r="10" spans="1:10" ht="32.25" customHeight="1">
      <c r="A10" s="225" t="s">
        <v>80</v>
      </c>
      <c r="B10" s="226">
        <v>0</v>
      </c>
      <c r="C10" s="221"/>
      <c r="D10" s="221"/>
      <c r="E10" s="221"/>
      <c r="F10" s="221"/>
      <c r="G10" s="221"/>
      <c r="H10" s="221"/>
      <c r="I10" s="221"/>
      <c r="J10" s="221"/>
    </row>
    <row r="11" spans="1:10">
      <c r="A11" s="226" t="s">
        <v>81</v>
      </c>
      <c r="B11" s="226">
        <v>0</v>
      </c>
    </row>
    <row r="12" spans="1:10">
      <c r="A12" s="215" t="s">
        <v>82</v>
      </c>
      <c r="B12" s="227">
        <v>0</v>
      </c>
    </row>
    <row r="13" spans="1:10">
      <c r="A13" s="221"/>
      <c r="B13" s="221"/>
    </row>
    <row r="14" spans="1:10" ht="82.5" customHeight="1">
      <c r="A14" s="216"/>
    </row>
    <row r="15" spans="1:10">
      <c r="A15" s="252" t="s">
        <v>721</v>
      </c>
      <c r="B15" s="220"/>
    </row>
    <row r="16" spans="1:10" ht="8.25" customHeight="1">
      <c r="A16" s="4"/>
      <c r="B16" s="217"/>
    </row>
    <row r="17" spans="1:2">
      <c r="A17" s="425" t="s">
        <v>83</v>
      </c>
      <c r="B17" s="425"/>
    </row>
    <row r="18" spans="1:2">
      <c r="A18" s="425" t="s">
        <v>84</v>
      </c>
      <c r="B18" s="425"/>
    </row>
    <row r="19" spans="1:2">
      <c r="A19" s="228"/>
      <c r="B19" s="223" t="s">
        <v>644</v>
      </c>
    </row>
    <row r="20" spans="1:2">
      <c r="A20" s="229" t="s">
        <v>85</v>
      </c>
      <c r="B20" s="229" t="s">
        <v>498</v>
      </c>
    </row>
    <row r="21" spans="1:2">
      <c r="A21" s="230" t="s">
        <v>86</v>
      </c>
      <c r="B21" s="231">
        <v>2781905</v>
      </c>
    </row>
    <row r="22" spans="1:2" ht="24">
      <c r="A22" s="232" t="s">
        <v>87</v>
      </c>
      <c r="B22" s="334">
        <v>0</v>
      </c>
    </row>
    <row r="23" spans="1:2">
      <c r="A23" s="230" t="s">
        <v>88</v>
      </c>
      <c r="B23" s="334">
        <v>0</v>
      </c>
    </row>
    <row r="24" spans="1:2">
      <c r="A24" s="230" t="s">
        <v>89</v>
      </c>
      <c r="B24" s="334">
        <v>1300000</v>
      </c>
    </row>
    <row r="25" spans="1:2">
      <c r="A25" s="230" t="s">
        <v>90</v>
      </c>
      <c r="B25" s="334">
        <v>0</v>
      </c>
    </row>
    <row r="26" spans="1:2">
      <c r="A26" s="230" t="s">
        <v>91</v>
      </c>
      <c r="B26" s="334">
        <v>0</v>
      </c>
    </row>
    <row r="27" spans="1:2">
      <c r="A27" s="230" t="s">
        <v>92</v>
      </c>
      <c r="B27" s="334">
        <v>0</v>
      </c>
    </row>
    <row r="28" spans="1:2">
      <c r="A28" s="230" t="s">
        <v>93</v>
      </c>
      <c r="B28" s="334">
        <v>0</v>
      </c>
    </row>
    <row r="29" spans="1:2">
      <c r="A29" s="230" t="s">
        <v>94</v>
      </c>
      <c r="B29" s="334">
        <v>19604</v>
      </c>
    </row>
    <row r="30" spans="1:2">
      <c r="A30" s="230" t="s">
        <v>95</v>
      </c>
      <c r="B30" s="334">
        <v>0</v>
      </c>
    </row>
    <row r="31" spans="1:2">
      <c r="A31" s="233" t="s">
        <v>96</v>
      </c>
      <c r="B31" s="234">
        <f>SUM(B21:B30)</f>
        <v>4101509</v>
      </c>
    </row>
    <row r="32" spans="1:2">
      <c r="A32" s="235"/>
      <c r="B32" s="235"/>
    </row>
    <row r="33" spans="1:2" ht="36" customHeight="1">
      <c r="A33" s="432" t="s">
        <v>97</v>
      </c>
      <c r="B33" s="432"/>
    </row>
    <row r="34" spans="1:2" ht="25.5" customHeight="1"/>
    <row r="35" spans="1:2" ht="90" customHeight="1">
      <c r="A35" s="216"/>
      <c r="B35" s="217"/>
    </row>
    <row r="36" spans="1:2">
      <c r="A36" s="216" t="s">
        <v>722</v>
      </c>
      <c r="B36" s="220"/>
    </row>
    <row r="37" spans="1:2" ht="5.25" customHeight="1">
      <c r="A37" s="216"/>
      <c r="B37" s="220"/>
    </row>
    <row r="38" spans="1:2">
      <c r="A38" s="431" t="s">
        <v>83</v>
      </c>
      <c r="B38" s="431"/>
    </row>
    <row r="39" spans="1:2">
      <c r="A39" s="430" t="s">
        <v>98</v>
      </c>
      <c r="B39" s="430"/>
    </row>
    <row r="40" spans="1:2">
      <c r="B40" s="223" t="s">
        <v>644</v>
      </c>
    </row>
    <row r="41" spans="1:2">
      <c r="A41" s="236" t="s">
        <v>99</v>
      </c>
      <c r="B41" s="207" t="s">
        <v>100</v>
      </c>
    </row>
    <row r="42" spans="1:2">
      <c r="A42" s="433" t="s">
        <v>101</v>
      </c>
      <c r="B42" s="434">
        <v>0</v>
      </c>
    </row>
    <row r="43" spans="1:2">
      <c r="A43" s="435"/>
      <c r="B43" s="434"/>
    </row>
    <row r="44" spans="1:2">
      <c r="A44" s="433" t="s">
        <v>102</v>
      </c>
      <c r="B44" s="434">
        <v>0</v>
      </c>
    </row>
    <row r="45" spans="1:2">
      <c r="A45" s="420"/>
      <c r="B45" s="434"/>
    </row>
    <row r="46" spans="1:2">
      <c r="A46" s="214" t="s">
        <v>103</v>
      </c>
      <c r="B46" s="332">
        <v>5834</v>
      </c>
    </row>
    <row r="47" spans="1:2" hidden="1">
      <c r="A47" s="239" t="s">
        <v>104</v>
      </c>
      <c r="B47" s="332"/>
    </row>
    <row r="48" spans="1:2" hidden="1">
      <c r="A48" s="239" t="s">
        <v>105</v>
      </c>
      <c r="B48" s="332"/>
    </row>
    <row r="49" spans="1:2" hidden="1">
      <c r="A49" s="239" t="s">
        <v>106</v>
      </c>
      <c r="B49" s="332"/>
    </row>
    <row r="50" spans="1:2" hidden="1">
      <c r="A50" s="239" t="s">
        <v>107</v>
      </c>
      <c r="B50" s="332"/>
    </row>
    <row r="51" spans="1:2" hidden="1">
      <c r="A51" s="239" t="s">
        <v>108</v>
      </c>
      <c r="B51" s="332"/>
    </row>
    <row r="52" spans="1:2" hidden="1">
      <c r="A52" s="239" t="s">
        <v>109</v>
      </c>
      <c r="B52" s="332"/>
    </row>
    <row r="53" spans="1:2" hidden="1">
      <c r="A53" s="239" t="s">
        <v>110</v>
      </c>
      <c r="B53" s="332"/>
    </row>
    <row r="54" spans="1:2" hidden="1">
      <c r="A54" s="240" t="s">
        <v>111</v>
      </c>
      <c r="B54" s="332"/>
    </row>
    <row r="55" spans="1:2" hidden="1">
      <c r="A55" s="240" t="s">
        <v>112</v>
      </c>
      <c r="B55" s="332"/>
    </row>
    <row r="56" spans="1:2">
      <c r="A56" s="238" t="s">
        <v>113</v>
      </c>
      <c r="B56" s="332"/>
    </row>
    <row r="57" spans="1:2">
      <c r="A57" s="214" t="s">
        <v>114</v>
      </c>
      <c r="B57" s="332"/>
    </row>
    <row r="58" spans="1:2">
      <c r="A58" s="239" t="s">
        <v>104</v>
      </c>
      <c r="B58" s="332"/>
    </row>
    <row r="59" spans="1:2" hidden="1">
      <c r="A59" s="239" t="s">
        <v>105</v>
      </c>
      <c r="B59" s="332"/>
    </row>
    <row r="60" spans="1:2" hidden="1">
      <c r="A60" s="239" t="s">
        <v>106</v>
      </c>
      <c r="B60" s="332"/>
    </row>
    <row r="61" spans="1:2" hidden="1">
      <c r="A61" s="239" t="s">
        <v>107</v>
      </c>
      <c r="B61" s="332"/>
    </row>
    <row r="62" spans="1:2" hidden="1">
      <c r="A62" s="239" t="s">
        <v>108</v>
      </c>
      <c r="B62" s="332"/>
    </row>
    <row r="63" spans="1:2" hidden="1">
      <c r="A63" s="239" t="s">
        <v>109</v>
      </c>
      <c r="B63" s="332"/>
    </row>
    <row r="64" spans="1:2" hidden="1">
      <c r="A64" s="239" t="s">
        <v>110</v>
      </c>
      <c r="B64" s="332"/>
    </row>
    <row r="65" spans="1:2">
      <c r="A65" s="240" t="s">
        <v>111</v>
      </c>
      <c r="B65" s="332">
        <v>5834</v>
      </c>
    </row>
    <row r="66" spans="1:2">
      <c r="A66" s="240" t="s">
        <v>112</v>
      </c>
      <c r="B66" s="332"/>
    </row>
    <row r="67" spans="1:2">
      <c r="A67" s="238" t="s">
        <v>115</v>
      </c>
      <c r="B67" s="332">
        <v>91235</v>
      </c>
    </row>
    <row r="68" spans="1:2">
      <c r="A68" s="237" t="s">
        <v>116</v>
      </c>
      <c r="B68" s="332">
        <v>0</v>
      </c>
    </row>
    <row r="69" spans="1:2">
      <c r="A69" s="237" t="s">
        <v>117</v>
      </c>
      <c r="B69" s="332">
        <v>0</v>
      </c>
    </row>
    <row r="70" spans="1:2">
      <c r="A70" s="237" t="s">
        <v>118</v>
      </c>
      <c r="B70" s="332">
        <v>0</v>
      </c>
    </row>
    <row r="71" spans="1:2">
      <c r="A71" s="241" t="s">
        <v>119</v>
      </c>
      <c r="B71" s="333">
        <f>B56+B57+B67+B46</f>
        <v>97069</v>
      </c>
    </row>
    <row r="73" spans="1:2">
      <c r="A73" s="242" t="s">
        <v>120</v>
      </c>
      <c r="B73" s="265"/>
    </row>
    <row r="74" spans="1:2" ht="12.75" customHeight="1">
      <c r="A74" s="428" t="s">
        <v>652</v>
      </c>
      <c r="B74" s="429"/>
    </row>
    <row r="75" spans="1:2" ht="25.5" customHeight="1">
      <c r="A75" s="427" t="s">
        <v>655</v>
      </c>
      <c r="B75" s="427"/>
    </row>
    <row r="76" spans="1:2" ht="38.25" customHeight="1">
      <c r="A76" s="427" t="s">
        <v>692</v>
      </c>
      <c r="B76" s="427"/>
    </row>
    <row r="77" spans="1:2">
      <c r="A77" s="278" t="s">
        <v>653</v>
      </c>
      <c r="B77" s="265"/>
    </row>
    <row r="78" spans="1:2">
      <c r="A78" s="278" t="s">
        <v>691</v>
      </c>
      <c r="B78" s="265"/>
    </row>
    <row r="79" spans="1:2">
      <c r="A79" s="278" t="s">
        <v>654</v>
      </c>
      <c r="B79" s="265"/>
    </row>
    <row r="80" spans="1:2">
      <c r="A80" s="265" t="s">
        <v>640</v>
      </c>
      <c r="B80" s="265"/>
    </row>
  </sheetData>
  <mergeCells count="14">
    <mergeCell ref="A76:B76"/>
    <mergeCell ref="A74:B74"/>
    <mergeCell ref="A39:B39"/>
    <mergeCell ref="A38:B38"/>
    <mergeCell ref="A33:B33"/>
    <mergeCell ref="A44:A45"/>
    <mergeCell ref="B44:B45"/>
    <mergeCell ref="A42:A43"/>
    <mergeCell ref="B42:B43"/>
    <mergeCell ref="A18:B18"/>
    <mergeCell ref="A17:B17"/>
    <mergeCell ref="A5:B5"/>
    <mergeCell ref="A6:B6"/>
    <mergeCell ref="A75:B75"/>
  </mergeCells>
  <phoneticPr fontId="0" type="noConversion"/>
  <pageMargins left="0.75" right="0.75" top="1" bottom="1" header="0.5" footer="0.5"/>
  <pageSetup paperSize="9" orientation="portrait" r:id="rId1"/>
  <headerFooter alignWithMargins="0">
    <oddHeader>&amp;CCserháthaláp Község Önkormányzata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2"/>
  <sheetViews>
    <sheetView topLeftCell="A17" zoomScaleNormal="100" zoomScaleSheetLayoutView="100" workbookViewId="0">
      <selection activeCell="A26" sqref="A26:R26"/>
    </sheetView>
  </sheetViews>
  <sheetFormatPr defaultRowHeight="12.75"/>
  <cols>
    <col min="1" max="1" width="3.7109375" style="8" customWidth="1"/>
    <col min="2" max="2" width="15.28515625" style="8" customWidth="1"/>
    <col min="3" max="3" width="11.85546875" style="1" customWidth="1"/>
    <col min="4" max="8" width="11.85546875" style="8" customWidth="1"/>
    <col min="9" max="9" width="11.85546875" style="1" customWidth="1"/>
    <col min="10" max="13" width="11.85546875" style="8" customWidth="1"/>
    <col min="14" max="15" width="11.85546875" style="1" customWidth="1"/>
    <col min="16" max="19" width="11.85546875" style="8" customWidth="1"/>
    <col min="20" max="16384" width="9.140625" style="8"/>
  </cols>
  <sheetData>
    <row r="1" spans="1:18">
      <c r="A1" s="387"/>
      <c r="B1" s="387"/>
      <c r="C1" s="387"/>
      <c r="D1" s="387"/>
      <c r="E1" s="387"/>
    </row>
    <row r="2" spans="1:18">
      <c r="A2" s="4" t="s">
        <v>707</v>
      </c>
    </row>
    <row r="3" spans="1:18" s="6" customFormat="1">
      <c r="A3" s="4"/>
      <c r="C3" s="3"/>
      <c r="I3" s="3"/>
      <c r="N3" s="3"/>
      <c r="O3" s="3"/>
    </row>
    <row r="4" spans="1:18" s="6" customFormat="1" hidden="1">
      <c r="A4" s="4"/>
      <c r="C4" s="3"/>
      <c r="I4" s="3"/>
      <c r="N4" s="3"/>
      <c r="O4" s="3"/>
    </row>
    <row r="5" spans="1:18" s="6" customFormat="1">
      <c r="A5" s="391" t="s">
        <v>678</v>
      </c>
      <c r="B5" s="391"/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1"/>
      <c r="N5" s="391"/>
      <c r="O5" s="391"/>
      <c r="P5" s="391"/>
      <c r="Q5" s="391"/>
      <c r="R5" s="391"/>
    </row>
    <row r="6" spans="1:18" s="6" customFormat="1">
      <c r="A6" s="4"/>
      <c r="C6" s="3"/>
      <c r="I6" s="3"/>
      <c r="N6" s="3"/>
      <c r="O6" s="3"/>
      <c r="R6" s="7" t="s">
        <v>643</v>
      </c>
    </row>
    <row r="7" spans="1:18" ht="12.75" customHeight="1">
      <c r="A7" s="5"/>
      <c r="B7" s="5"/>
      <c r="C7" s="2"/>
      <c r="D7" s="392" t="s">
        <v>122</v>
      </c>
      <c r="E7" s="392"/>
      <c r="F7" s="392"/>
      <c r="G7" s="392"/>
      <c r="H7" s="392"/>
      <c r="I7" s="392"/>
      <c r="J7" s="392" t="s">
        <v>125</v>
      </c>
      <c r="K7" s="392"/>
      <c r="L7" s="392"/>
      <c r="M7" s="392"/>
      <c r="N7" s="392"/>
      <c r="O7" s="5"/>
      <c r="P7" s="5"/>
      <c r="Q7" s="5"/>
      <c r="R7" s="5"/>
    </row>
    <row r="8" spans="1:18" ht="83.25" customHeight="1">
      <c r="A8" s="5"/>
      <c r="B8" s="5" t="s">
        <v>121</v>
      </c>
      <c r="C8" s="2" t="s">
        <v>186</v>
      </c>
      <c r="D8" s="5" t="s">
        <v>123</v>
      </c>
      <c r="E8" s="5" t="s">
        <v>155</v>
      </c>
      <c r="F8" s="5" t="s">
        <v>124</v>
      </c>
      <c r="G8" s="5" t="s">
        <v>174</v>
      </c>
      <c r="H8" s="5" t="s">
        <v>479</v>
      </c>
      <c r="I8" s="2" t="s">
        <v>184</v>
      </c>
      <c r="J8" s="5" t="s">
        <v>126</v>
      </c>
      <c r="K8" s="5" t="s">
        <v>127</v>
      </c>
      <c r="L8" s="5" t="s">
        <v>181</v>
      </c>
      <c r="M8" s="2" t="s">
        <v>185</v>
      </c>
      <c r="N8" s="5" t="s">
        <v>2</v>
      </c>
      <c r="O8" s="5" t="s">
        <v>3</v>
      </c>
      <c r="P8" s="5" t="s">
        <v>182</v>
      </c>
      <c r="Q8" s="5" t="s">
        <v>183</v>
      </c>
      <c r="R8" s="5" t="s">
        <v>133</v>
      </c>
    </row>
    <row r="9" spans="1:18" hidden="1">
      <c r="A9" s="5"/>
      <c r="B9" s="5"/>
      <c r="C9" s="2"/>
      <c r="D9" s="5" t="s">
        <v>128</v>
      </c>
      <c r="E9" s="5">
        <v>53</v>
      </c>
      <c r="F9" s="5" t="s">
        <v>129</v>
      </c>
      <c r="G9" s="5">
        <v>381</v>
      </c>
      <c r="H9" s="5" t="s">
        <v>131</v>
      </c>
      <c r="I9" s="2"/>
      <c r="J9" s="5" t="s">
        <v>132</v>
      </c>
      <c r="K9" s="5">
        <v>13</v>
      </c>
      <c r="L9" s="5">
        <v>18</v>
      </c>
      <c r="M9" s="2"/>
      <c r="N9" s="5">
        <v>432121</v>
      </c>
      <c r="O9" s="5"/>
      <c r="P9" s="5">
        <v>19</v>
      </c>
      <c r="Q9" s="5">
        <v>19</v>
      </c>
      <c r="R9" s="5">
        <v>59</v>
      </c>
    </row>
    <row r="10" spans="1:18" ht="14.25" customHeight="1">
      <c r="A10" s="388" t="s">
        <v>130</v>
      </c>
      <c r="B10" s="389"/>
      <c r="C10" s="390"/>
      <c r="D10" s="5"/>
      <c r="E10" s="5"/>
      <c r="F10" s="5"/>
      <c r="G10" s="5"/>
      <c r="H10" s="5"/>
      <c r="I10" s="2"/>
      <c r="J10" s="5"/>
      <c r="K10" s="5"/>
      <c r="L10" s="5"/>
      <c r="M10" s="2"/>
      <c r="N10" s="5"/>
      <c r="O10" s="5"/>
      <c r="P10" s="5"/>
      <c r="Q10" s="5"/>
      <c r="R10" s="5"/>
    </row>
    <row r="11" spans="1:18" ht="28.5" customHeight="1">
      <c r="A11" s="5"/>
      <c r="B11" s="8" t="s">
        <v>473</v>
      </c>
      <c r="C11" s="2">
        <f>I11+M11+N11+P11+R11+O11</f>
        <v>100062147</v>
      </c>
      <c r="D11" s="5">
        <v>25166000</v>
      </c>
      <c r="E11" s="5">
        <v>3246000</v>
      </c>
      <c r="F11" s="283">
        <v>20598000</v>
      </c>
      <c r="G11" s="283">
        <v>4342000</v>
      </c>
      <c r="H11" s="283">
        <v>10350000</v>
      </c>
      <c r="I11" s="2">
        <f>SUM(D11:H11)</f>
        <v>63702000</v>
      </c>
      <c r="J11" s="5">
        <v>15000000</v>
      </c>
      <c r="K11" s="5">
        <v>1978000</v>
      </c>
      <c r="L11" s="5"/>
      <c r="M11" s="2">
        <f>SUM(J11:L11)</f>
        <v>16978000</v>
      </c>
      <c r="N11" s="5">
        <v>1322147</v>
      </c>
      <c r="O11" s="5">
        <v>18060000</v>
      </c>
      <c r="P11" s="5"/>
      <c r="Q11" s="5">
        <v>0</v>
      </c>
      <c r="R11" s="5">
        <v>0</v>
      </c>
    </row>
    <row r="12" spans="1:18" ht="28.5" customHeight="1">
      <c r="A12" s="5"/>
      <c r="B12" s="5" t="s">
        <v>474</v>
      </c>
      <c r="C12" s="2">
        <f>I12+M12+N12+P12+R12+O12</f>
        <v>124433317</v>
      </c>
      <c r="D12" s="5">
        <v>26581825</v>
      </c>
      <c r="E12" s="5">
        <v>3832873</v>
      </c>
      <c r="F12" s="5">
        <v>23211463</v>
      </c>
      <c r="G12" s="5">
        <v>4342000</v>
      </c>
      <c r="H12" s="5">
        <v>28915028</v>
      </c>
      <c r="I12" s="2">
        <f>SUM(D12:H12)</f>
        <v>86883189</v>
      </c>
      <c r="J12" s="5">
        <v>15000000</v>
      </c>
      <c r="K12" s="5">
        <v>3033400</v>
      </c>
      <c r="L12" s="5"/>
      <c r="M12" s="2">
        <f>SUM(J12:L12)</f>
        <v>18033400</v>
      </c>
      <c r="N12" s="5">
        <v>1456728</v>
      </c>
      <c r="O12" s="5">
        <v>18060000</v>
      </c>
      <c r="P12" s="5"/>
      <c r="Q12" s="5">
        <v>0</v>
      </c>
      <c r="R12" s="5">
        <v>0</v>
      </c>
    </row>
    <row r="13" spans="1:18" ht="28.5" customHeight="1">
      <c r="A13" s="5"/>
      <c r="B13" s="5" t="s">
        <v>478</v>
      </c>
      <c r="C13" s="2">
        <f>I13+M13+N13+P13+R13+O13</f>
        <v>105575372</v>
      </c>
      <c r="D13" s="5">
        <v>25420211</v>
      </c>
      <c r="E13" s="5">
        <v>3658387</v>
      </c>
      <c r="F13" s="5">
        <v>18996190</v>
      </c>
      <c r="G13" s="5">
        <v>3570544</v>
      </c>
      <c r="H13" s="5">
        <v>22776546</v>
      </c>
      <c r="I13" s="2">
        <f>SUM(D13:H13)</f>
        <v>74421878</v>
      </c>
      <c r="J13" s="5">
        <v>12345320</v>
      </c>
      <c r="K13" s="5">
        <v>2158777</v>
      </c>
      <c r="L13" s="5"/>
      <c r="M13" s="2">
        <f>SUM(J13:L13)</f>
        <v>14504097</v>
      </c>
      <c r="N13" s="5">
        <v>1456728</v>
      </c>
      <c r="O13" s="5">
        <v>15192669</v>
      </c>
      <c r="P13" s="5"/>
      <c r="Q13" s="5">
        <v>0</v>
      </c>
      <c r="R13" s="5">
        <v>0</v>
      </c>
    </row>
    <row r="14" spans="1:18" ht="13.5" customHeight="1">
      <c r="A14" s="388" t="s">
        <v>208</v>
      </c>
      <c r="B14" s="389"/>
      <c r="C14" s="390"/>
      <c r="D14" s="5"/>
      <c r="E14" s="5"/>
      <c r="F14" s="5"/>
      <c r="G14" s="5"/>
      <c r="H14" s="5"/>
      <c r="I14" s="2"/>
      <c r="J14" s="5"/>
      <c r="K14" s="5"/>
      <c r="L14" s="5"/>
      <c r="M14" s="2"/>
      <c r="N14" s="5"/>
      <c r="O14" s="5"/>
      <c r="P14" s="5"/>
      <c r="Q14" s="5"/>
      <c r="R14" s="5"/>
    </row>
    <row r="15" spans="1:18" ht="28.5" customHeight="1">
      <c r="A15" s="5"/>
      <c r="B15" s="8" t="s">
        <v>473</v>
      </c>
      <c r="C15" s="2">
        <f>I15+M15+N15+P15+R15+O15</f>
        <v>18260000</v>
      </c>
      <c r="D15" s="5">
        <v>10701000</v>
      </c>
      <c r="E15" s="5">
        <v>2019000</v>
      </c>
      <c r="F15" s="5">
        <v>5540000</v>
      </c>
      <c r="G15" s="5"/>
      <c r="H15" s="5">
        <v>0</v>
      </c>
      <c r="I15" s="2">
        <f>SUM(D15:H15)</f>
        <v>18260000</v>
      </c>
      <c r="J15" s="5">
        <v>0</v>
      </c>
      <c r="K15" s="5">
        <v>0</v>
      </c>
      <c r="L15" s="5">
        <v>0</v>
      </c>
      <c r="M15" s="2">
        <f>SUM(J15:L15)</f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</row>
    <row r="16" spans="1:18" ht="28.5" customHeight="1">
      <c r="A16" s="5"/>
      <c r="B16" s="5" t="s">
        <v>474</v>
      </c>
      <c r="C16" s="2">
        <f>I16+M16+N16+P16+R16+O16</f>
        <v>18260000</v>
      </c>
      <c r="D16" s="5">
        <v>10701000</v>
      </c>
      <c r="E16" s="5">
        <v>2019000</v>
      </c>
      <c r="F16" s="5">
        <v>5406000</v>
      </c>
      <c r="G16" s="5"/>
      <c r="H16" s="5">
        <v>0</v>
      </c>
      <c r="I16" s="2">
        <f>SUM(D16:H16)</f>
        <v>18126000</v>
      </c>
      <c r="J16" s="5">
        <v>0</v>
      </c>
      <c r="K16" s="5">
        <v>134000</v>
      </c>
      <c r="L16" s="5">
        <v>0</v>
      </c>
      <c r="M16" s="2">
        <f>SUM(J16:L16)</f>
        <v>134000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</row>
    <row r="17" spans="1:18" ht="28.5" customHeight="1">
      <c r="A17" s="5"/>
      <c r="B17" s="5" t="s">
        <v>478</v>
      </c>
      <c r="C17" s="2">
        <f>I17+M17+N17+P17+R17+O17</f>
        <v>15331691</v>
      </c>
      <c r="D17" s="5">
        <v>9397030</v>
      </c>
      <c r="E17" s="5">
        <v>1832170</v>
      </c>
      <c r="F17" s="5">
        <v>3969496</v>
      </c>
      <c r="G17" s="5"/>
      <c r="H17" s="5">
        <v>0</v>
      </c>
      <c r="I17" s="2">
        <f>SUM(D17:H17)</f>
        <v>15198696</v>
      </c>
      <c r="J17" s="5">
        <v>0</v>
      </c>
      <c r="K17" s="5">
        <v>132995</v>
      </c>
      <c r="L17" s="5">
        <v>0</v>
      </c>
      <c r="M17" s="2">
        <f>SUM(J17:L17)</f>
        <v>132995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</row>
    <row r="18" spans="1:18" ht="13.5" customHeight="1">
      <c r="A18" s="388" t="s">
        <v>475</v>
      </c>
      <c r="B18" s="389"/>
      <c r="C18" s="390"/>
      <c r="D18" s="5"/>
      <c r="E18" s="5"/>
      <c r="F18" s="5"/>
      <c r="G18" s="5"/>
      <c r="H18" s="5"/>
      <c r="I18" s="2"/>
      <c r="J18" s="5"/>
      <c r="K18" s="5"/>
      <c r="L18" s="5"/>
      <c r="M18" s="2"/>
      <c r="N18" s="5"/>
      <c r="O18" s="5"/>
      <c r="P18" s="5"/>
      <c r="Q18" s="5"/>
      <c r="R18" s="5"/>
    </row>
    <row r="19" spans="1:18" ht="28.5" customHeight="1">
      <c r="A19" s="5"/>
      <c r="B19" s="8" t="s">
        <v>473</v>
      </c>
      <c r="C19" s="2">
        <f>I19+M19+N19+O19+P19+R19</f>
        <v>118322147</v>
      </c>
      <c r="D19" s="5">
        <f t="shared" ref="D19:L21" si="0">D11+D15</f>
        <v>35867000</v>
      </c>
      <c r="E19" s="5">
        <f t="shared" si="0"/>
        <v>5265000</v>
      </c>
      <c r="F19" s="5">
        <f t="shared" si="0"/>
        <v>26138000</v>
      </c>
      <c r="G19" s="5">
        <f t="shared" si="0"/>
        <v>4342000</v>
      </c>
      <c r="H19" s="5">
        <f t="shared" si="0"/>
        <v>10350000</v>
      </c>
      <c r="I19" s="2">
        <f>SUM(D19:H19)</f>
        <v>81962000</v>
      </c>
      <c r="J19" s="5">
        <f t="shared" ref="J19:L20" si="1">J11+J15</f>
        <v>15000000</v>
      </c>
      <c r="K19" s="5">
        <f t="shared" si="1"/>
        <v>1978000</v>
      </c>
      <c r="L19" s="5">
        <f t="shared" si="1"/>
        <v>0</v>
      </c>
      <c r="M19" s="2">
        <f>SUM(J19:L19)</f>
        <v>16978000</v>
      </c>
      <c r="N19" s="5">
        <f t="shared" ref="N19:R21" si="2">N11+N15</f>
        <v>1322147</v>
      </c>
      <c r="O19" s="5">
        <f>O11+O15</f>
        <v>18060000</v>
      </c>
      <c r="P19" s="5">
        <f t="shared" si="2"/>
        <v>0</v>
      </c>
      <c r="Q19" s="5">
        <f t="shared" si="2"/>
        <v>0</v>
      </c>
      <c r="R19" s="5">
        <f t="shared" si="2"/>
        <v>0</v>
      </c>
    </row>
    <row r="20" spans="1:18" ht="28.5" customHeight="1">
      <c r="A20" s="5"/>
      <c r="B20" s="5" t="s">
        <v>474</v>
      </c>
      <c r="C20" s="2">
        <f>I20+M20+N20+O20+P20+R20</f>
        <v>142693317</v>
      </c>
      <c r="D20" s="5">
        <f t="shared" si="0"/>
        <v>37282825</v>
      </c>
      <c r="E20" s="5">
        <f t="shared" si="0"/>
        <v>5851873</v>
      </c>
      <c r="F20" s="5">
        <f t="shared" si="0"/>
        <v>28617463</v>
      </c>
      <c r="G20" s="5">
        <f t="shared" si="0"/>
        <v>4342000</v>
      </c>
      <c r="H20" s="5">
        <f t="shared" si="0"/>
        <v>28915028</v>
      </c>
      <c r="I20" s="2">
        <f>SUM(D20:H20)</f>
        <v>105009189</v>
      </c>
      <c r="J20" s="5">
        <f t="shared" si="1"/>
        <v>15000000</v>
      </c>
      <c r="K20" s="5">
        <f t="shared" si="1"/>
        <v>3167400</v>
      </c>
      <c r="L20" s="5">
        <f t="shared" si="1"/>
        <v>0</v>
      </c>
      <c r="M20" s="2">
        <f>SUM(J20:L20)</f>
        <v>18167400</v>
      </c>
      <c r="N20" s="5">
        <f t="shared" si="2"/>
        <v>1456728</v>
      </c>
      <c r="O20" s="5">
        <f>O12+O16</f>
        <v>18060000</v>
      </c>
      <c r="P20" s="5">
        <f t="shared" si="2"/>
        <v>0</v>
      </c>
      <c r="Q20" s="5">
        <f t="shared" si="2"/>
        <v>0</v>
      </c>
      <c r="R20" s="5">
        <f t="shared" si="2"/>
        <v>0</v>
      </c>
    </row>
    <row r="21" spans="1:18" ht="28.5" customHeight="1">
      <c r="A21" s="5"/>
      <c r="B21" s="5" t="s">
        <v>478</v>
      </c>
      <c r="C21" s="2">
        <f>I21+M21+N21+O21+P21+R21</f>
        <v>120907063</v>
      </c>
      <c r="D21" s="5">
        <f t="shared" si="0"/>
        <v>34817241</v>
      </c>
      <c r="E21" s="5">
        <f t="shared" si="0"/>
        <v>5490557</v>
      </c>
      <c r="F21" s="5">
        <f t="shared" si="0"/>
        <v>22965686</v>
      </c>
      <c r="G21" s="5">
        <f t="shared" si="0"/>
        <v>3570544</v>
      </c>
      <c r="H21" s="5">
        <f t="shared" si="0"/>
        <v>22776546</v>
      </c>
      <c r="I21" s="2">
        <f>SUM(D21:H21)</f>
        <v>89620574</v>
      </c>
      <c r="J21" s="5">
        <f t="shared" si="0"/>
        <v>12345320</v>
      </c>
      <c r="K21" s="5">
        <f t="shared" si="0"/>
        <v>2291772</v>
      </c>
      <c r="L21" s="5">
        <f t="shared" si="0"/>
        <v>0</v>
      </c>
      <c r="M21" s="2">
        <f>SUM(J21:L21)</f>
        <v>14637092</v>
      </c>
      <c r="N21" s="5">
        <f t="shared" si="2"/>
        <v>1456728</v>
      </c>
      <c r="O21" s="5">
        <f>O13+O17</f>
        <v>15192669</v>
      </c>
      <c r="P21" s="5">
        <f t="shared" si="2"/>
        <v>0</v>
      </c>
      <c r="Q21" s="5">
        <f t="shared" si="2"/>
        <v>0</v>
      </c>
      <c r="R21" s="5">
        <f t="shared" si="2"/>
        <v>0</v>
      </c>
    </row>
    <row r="23" spans="1:18">
      <c r="A23" s="4" t="s">
        <v>708</v>
      </c>
    </row>
    <row r="24" spans="1:18" s="6" customFormat="1">
      <c r="A24" s="4"/>
      <c r="C24" s="3"/>
      <c r="I24" s="3"/>
      <c r="N24" s="3"/>
      <c r="O24" s="3"/>
    </row>
    <row r="25" spans="1:18" s="6" customFormat="1" hidden="1">
      <c r="A25" s="4"/>
      <c r="C25" s="3"/>
      <c r="I25" s="3"/>
      <c r="N25" s="3"/>
      <c r="O25" s="3"/>
    </row>
    <row r="26" spans="1:18" s="6" customFormat="1">
      <c r="A26" s="391" t="s">
        <v>679</v>
      </c>
      <c r="B26" s="391"/>
      <c r="C26" s="391"/>
      <c r="D26" s="391"/>
      <c r="E26" s="391"/>
      <c r="F26" s="391"/>
      <c r="G26" s="391"/>
      <c r="H26" s="391"/>
      <c r="I26" s="391"/>
      <c r="J26" s="391"/>
      <c r="K26" s="391"/>
      <c r="L26" s="391"/>
      <c r="M26" s="391"/>
      <c r="N26" s="391"/>
      <c r="O26" s="391"/>
      <c r="P26" s="391"/>
      <c r="Q26" s="391"/>
      <c r="R26" s="391"/>
    </row>
    <row r="27" spans="1:18" s="6" customFormat="1">
      <c r="A27" s="4"/>
      <c r="C27" s="3"/>
      <c r="I27" s="3"/>
      <c r="N27" s="3"/>
      <c r="O27" s="3"/>
      <c r="R27" s="7" t="s">
        <v>644</v>
      </c>
    </row>
    <row r="28" spans="1:18" ht="16.5" customHeight="1">
      <c r="A28" s="5"/>
      <c r="B28" s="5"/>
      <c r="C28" s="2"/>
      <c r="D28" s="392" t="s">
        <v>134</v>
      </c>
      <c r="E28" s="392"/>
      <c r="F28" s="392"/>
      <c r="G28" s="392"/>
      <c r="H28" s="392"/>
      <c r="I28" s="392"/>
      <c r="J28" s="388" t="s">
        <v>135</v>
      </c>
      <c r="K28" s="389"/>
      <c r="L28" s="389"/>
      <c r="M28" s="390"/>
      <c r="N28" s="5"/>
      <c r="O28" s="5"/>
      <c r="P28" s="5"/>
      <c r="Q28" s="5"/>
      <c r="R28" s="5"/>
    </row>
    <row r="29" spans="1:18" ht="51">
      <c r="A29" s="5"/>
      <c r="B29" s="5" t="s">
        <v>121</v>
      </c>
      <c r="C29" s="2" t="s">
        <v>187</v>
      </c>
      <c r="D29" s="5" t="s">
        <v>175</v>
      </c>
      <c r="E29" s="5" t="s">
        <v>176</v>
      </c>
      <c r="F29" s="5" t="s">
        <v>177</v>
      </c>
      <c r="G29" s="5" t="s">
        <v>134</v>
      </c>
      <c r="H29" s="5" t="s">
        <v>405</v>
      </c>
      <c r="I29" s="2" t="s">
        <v>178</v>
      </c>
      <c r="J29" s="5" t="s">
        <v>179</v>
      </c>
      <c r="K29" s="5" t="s">
        <v>135</v>
      </c>
      <c r="L29" s="5" t="s">
        <v>406</v>
      </c>
      <c r="M29" s="2" t="s">
        <v>180</v>
      </c>
      <c r="N29" s="5" t="s">
        <v>4</v>
      </c>
      <c r="O29" s="5" t="s">
        <v>171</v>
      </c>
      <c r="P29" s="5" t="s">
        <v>170</v>
      </c>
      <c r="Q29" s="5" t="s">
        <v>136</v>
      </c>
      <c r="R29" s="5" t="s">
        <v>137</v>
      </c>
    </row>
    <row r="30" spans="1:18" hidden="1">
      <c r="A30" s="5"/>
      <c r="B30" s="5"/>
      <c r="C30" s="2"/>
      <c r="D30" s="5">
        <v>464</v>
      </c>
      <c r="E30" s="5"/>
      <c r="F30" s="5" t="s">
        <v>172</v>
      </c>
      <c r="G30" s="5">
        <v>92</v>
      </c>
      <c r="H30" s="5" t="s">
        <v>138</v>
      </c>
      <c r="I30" s="2"/>
      <c r="J30" s="5">
        <v>93</v>
      </c>
      <c r="K30" s="5">
        <v>465</v>
      </c>
      <c r="L30" s="5"/>
      <c r="M30" s="2"/>
      <c r="N30" s="5">
        <v>1943</v>
      </c>
      <c r="O30" s="5"/>
      <c r="P30" s="5">
        <v>451</v>
      </c>
      <c r="Q30" s="5">
        <v>43141</v>
      </c>
      <c r="R30" s="5">
        <v>98</v>
      </c>
    </row>
    <row r="31" spans="1:18" ht="12.75" customHeight="1">
      <c r="A31" s="388" t="s">
        <v>130</v>
      </c>
      <c r="B31" s="389"/>
      <c r="C31" s="390"/>
      <c r="D31" s="5"/>
      <c r="E31" s="5"/>
      <c r="F31" s="5"/>
      <c r="G31" s="5"/>
      <c r="H31" s="5"/>
      <c r="I31" s="2"/>
      <c r="J31" s="5"/>
      <c r="K31" s="5"/>
      <c r="L31" s="5"/>
      <c r="M31" s="2"/>
      <c r="N31" s="5"/>
      <c r="O31" s="5"/>
      <c r="P31" s="5"/>
      <c r="Q31" s="5"/>
      <c r="R31" s="5"/>
    </row>
    <row r="32" spans="1:18" ht="28.5" customHeight="1">
      <c r="A32" s="5"/>
      <c r="B32" s="8" t="s">
        <v>473</v>
      </c>
      <c r="C32" s="2">
        <f>I32+M32+N32+P32+Q32+R32</f>
        <v>100062147</v>
      </c>
      <c r="D32" s="5">
        <v>49728147</v>
      </c>
      <c r="E32" s="5">
        <v>21917000</v>
      </c>
      <c r="F32" s="5">
        <v>3345000</v>
      </c>
      <c r="G32" s="5">
        <v>3906000</v>
      </c>
      <c r="H32" s="5"/>
      <c r="I32" s="2">
        <f>SUM(D32:H32)</f>
        <v>78896147</v>
      </c>
      <c r="J32" s="5">
        <v>15000000</v>
      </c>
      <c r="K32" s="5"/>
      <c r="L32" s="5"/>
      <c r="M32" s="2">
        <f>SUM(J32:L32)</f>
        <v>15000000</v>
      </c>
      <c r="N32" s="5"/>
      <c r="O32" s="5"/>
      <c r="P32" s="5"/>
      <c r="Q32" s="5"/>
      <c r="R32" s="5">
        <v>6166000</v>
      </c>
    </row>
    <row r="33" spans="1:18" ht="28.5" customHeight="1">
      <c r="A33" s="139"/>
      <c r="B33" s="139" t="s">
        <v>474</v>
      </c>
      <c r="C33" s="140">
        <f>I33+M33+N33+P33+Q33+R33</f>
        <v>124433317</v>
      </c>
      <c r="D33" s="5">
        <v>57664912</v>
      </c>
      <c r="E33" s="5">
        <v>24366494</v>
      </c>
      <c r="F33" s="5">
        <v>3345000</v>
      </c>
      <c r="G33" s="5">
        <v>6030673</v>
      </c>
      <c r="H33" s="5"/>
      <c r="I33" s="140">
        <f>SUM(D33:H33)</f>
        <v>91407079</v>
      </c>
      <c r="J33" s="5">
        <v>28284911</v>
      </c>
      <c r="K33" s="139"/>
      <c r="L33" s="139"/>
      <c r="M33" s="140">
        <f>SUM(J33:L33)</f>
        <v>28284911</v>
      </c>
      <c r="N33" s="139"/>
      <c r="O33" s="139"/>
      <c r="P33" s="139"/>
      <c r="Q33" s="139"/>
      <c r="R33" s="5">
        <v>4741327</v>
      </c>
    </row>
    <row r="34" spans="1:18" s="112" customFormat="1" ht="28.5" customHeight="1">
      <c r="A34" s="5"/>
      <c r="B34" s="5" t="s">
        <v>478</v>
      </c>
      <c r="C34" s="2">
        <f>I34+M34+N34+P34+Q34+R34</f>
        <v>133040950</v>
      </c>
      <c r="D34" s="5">
        <v>57664912</v>
      </c>
      <c r="E34" s="5">
        <v>22370061</v>
      </c>
      <c r="F34" s="5">
        <v>3781118</v>
      </c>
      <c r="G34" s="5">
        <v>4255839</v>
      </c>
      <c r="H34" s="5"/>
      <c r="I34" s="2">
        <f>SUM(D34:H34)</f>
        <v>88071930</v>
      </c>
      <c r="J34" s="5">
        <v>37597547</v>
      </c>
      <c r="K34" s="5">
        <v>1300000</v>
      </c>
      <c r="L34" s="5"/>
      <c r="M34" s="2">
        <f>SUM(J34:L34)</f>
        <v>38897547</v>
      </c>
      <c r="N34" s="5">
        <v>1464727</v>
      </c>
      <c r="O34" s="5"/>
      <c r="P34" s="5"/>
      <c r="Q34" s="5"/>
      <c r="R34" s="5">
        <v>4606746</v>
      </c>
    </row>
    <row r="35" spans="1:18" ht="12.75" customHeight="1">
      <c r="A35" s="393" t="s">
        <v>208</v>
      </c>
      <c r="B35" s="394"/>
      <c r="C35" s="395"/>
      <c r="D35" s="137"/>
      <c r="E35" s="137"/>
      <c r="F35" s="137"/>
      <c r="G35" s="137"/>
      <c r="H35" s="137"/>
      <c r="I35" s="138"/>
      <c r="J35" s="137"/>
      <c r="K35" s="137"/>
      <c r="L35" s="137"/>
      <c r="M35" s="138"/>
      <c r="N35" s="137"/>
      <c r="O35" s="137"/>
      <c r="P35" s="137"/>
      <c r="Q35" s="137"/>
      <c r="R35" s="137"/>
    </row>
    <row r="36" spans="1:18" ht="28.5" customHeight="1">
      <c r="A36" s="5"/>
      <c r="B36" s="8" t="s">
        <v>473</v>
      </c>
      <c r="C36" s="2">
        <f>I36+M36+N36+P36+Q36+R36</f>
        <v>18260000</v>
      </c>
      <c r="D36" s="5">
        <v>18060000</v>
      </c>
      <c r="E36" s="5"/>
      <c r="F36" s="5"/>
      <c r="G36" s="5">
        <v>187000</v>
      </c>
      <c r="H36" s="5"/>
      <c r="I36" s="2">
        <f>SUM(D36:H36)</f>
        <v>18247000</v>
      </c>
      <c r="J36" s="5">
        <v>0</v>
      </c>
      <c r="K36" s="5">
        <v>0</v>
      </c>
      <c r="L36" s="5">
        <v>0</v>
      </c>
      <c r="M36" s="2">
        <f>SUM(J36:L36)</f>
        <v>0</v>
      </c>
      <c r="N36" s="5">
        <v>0</v>
      </c>
      <c r="O36" s="5">
        <v>0</v>
      </c>
      <c r="P36" s="5">
        <v>0</v>
      </c>
      <c r="Q36" s="5">
        <v>0</v>
      </c>
      <c r="R36" s="5">
        <v>13000</v>
      </c>
    </row>
    <row r="37" spans="1:18" ht="28.5" customHeight="1">
      <c r="A37" s="139"/>
      <c r="B37" s="139" t="s">
        <v>474</v>
      </c>
      <c r="C37" s="140">
        <f>I37+M37+N37+P37+Q37+R37</f>
        <v>18260000</v>
      </c>
      <c r="D37" s="5">
        <v>18060000</v>
      </c>
      <c r="E37" s="5"/>
      <c r="F37" s="5"/>
      <c r="G37" s="5">
        <v>162000</v>
      </c>
      <c r="H37" s="139"/>
      <c r="I37" s="140">
        <f>SUM(D37:H37)</f>
        <v>18222000</v>
      </c>
      <c r="J37" s="139">
        <v>0</v>
      </c>
      <c r="K37" s="139">
        <v>0</v>
      </c>
      <c r="L37" s="139">
        <v>0</v>
      </c>
      <c r="M37" s="140">
        <f>SUM(J37:L37)</f>
        <v>0</v>
      </c>
      <c r="N37" s="139">
        <v>0</v>
      </c>
      <c r="O37" s="139">
        <v>0</v>
      </c>
      <c r="P37" s="139">
        <v>0</v>
      </c>
      <c r="Q37" s="139">
        <v>0</v>
      </c>
      <c r="R37" s="5">
        <v>38000</v>
      </c>
    </row>
    <row r="38" spans="1:18" s="112" customFormat="1" ht="28.5" customHeight="1">
      <c r="A38" s="5"/>
      <c r="B38" s="5" t="s">
        <v>478</v>
      </c>
      <c r="C38" s="2">
        <f>I38+M38+N38+P38+Q38+R38</f>
        <v>15345301</v>
      </c>
      <c r="D38" s="5">
        <v>15192669</v>
      </c>
      <c r="E38" s="5"/>
      <c r="F38" s="5"/>
      <c r="G38" s="5">
        <v>114981</v>
      </c>
      <c r="H38" s="5"/>
      <c r="I38" s="2">
        <f>SUM(D38:H38)</f>
        <v>15307650</v>
      </c>
      <c r="J38" s="5">
        <v>0</v>
      </c>
      <c r="K38" s="5">
        <v>0</v>
      </c>
      <c r="L38" s="5">
        <v>0</v>
      </c>
      <c r="M38" s="2">
        <f>SUM(J38:L38)</f>
        <v>0</v>
      </c>
      <c r="N38" s="5">
        <v>0</v>
      </c>
      <c r="O38" s="5">
        <v>0</v>
      </c>
      <c r="P38" s="5">
        <v>0</v>
      </c>
      <c r="Q38" s="5">
        <v>0</v>
      </c>
      <c r="R38" s="5">
        <v>37651</v>
      </c>
    </row>
    <row r="39" spans="1:18" ht="13.5" customHeight="1">
      <c r="A39" s="388" t="s">
        <v>475</v>
      </c>
      <c r="B39" s="389"/>
      <c r="C39" s="390"/>
      <c r="D39" s="5"/>
      <c r="E39" s="5"/>
      <c r="F39" s="5"/>
      <c r="G39" s="5"/>
      <c r="H39" s="5"/>
      <c r="I39" s="2"/>
      <c r="J39" s="5"/>
      <c r="K39" s="5"/>
      <c r="L39" s="5"/>
      <c r="M39" s="2"/>
      <c r="N39" s="5"/>
      <c r="O39" s="5"/>
      <c r="P39" s="5"/>
      <c r="Q39" s="5"/>
      <c r="R39" s="5"/>
    </row>
    <row r="40" spans="1:18" ht="28.5" customHeight="1">
      <c r="A40" s="5"/>
      <c r="B40" s="5" t="s">
        <v>473</v>
      </c>
      <c r="C40" s="2">
        <f>I40+M40+N40+O40+P40+Q40+R40</f>
        <v>118322147</v>
      </c>
      <c r="D40" s="5">
        <f t="shared" ref="D40:R40" si="3">D32+D36</f>
        <v>67788147</v>
      </c>
      <c r="E40" s="5">
        <f t="shared" si="3"/>
        <v>21917000</v>
      </c>
      <c r="F40" s="5">
        <f t="shared" si="3"/>
        <v>3345000</v>
      </c>
      <c r="G40" s="5">
        <f t="shared" si="3"/>
        <v>4093000</v>
      </c>
      <c r="H40" s="5">
        <f t="shared" si="3"/>
        <v>0</v>
      </c>
      <c r="I40" s="2">
        <f t="shared" si="3"/>
        <v>97143147</v>
      </c>
      <c r="J40" s="5">
        <f t="shared" si="3"/>
        <v>15000000</v>
      </c>
      <c r="K40" s="5">
        <f t="shared" si="3"/>
        <v>0</v>
      </c>
      <c r="L40" s="5">
        <f t="shared" si="3"/>
        <v>0</v>
      </c>
      <c r="M40" s="2">
        <f t="shared" si="3"/>
        <v>15000000</v>
      </c>
      <c r="N40" s="5">
        <f t="shared" si="3"/>
        <v>0</v>
      </c>
      <c r="O40" s="5">
        <f>O32+O36</f>
        <v>0</v>
      </c>
      <c r="P40" s="5">
        <f t="shared" si="3"/>
        <v>0</v>
      </c>
      <c r="Q40" s="5">
        <f t="shared" si="3"/>
        <v>0</v>
      </c>
      <c r="R40" s="5">
        <f t="shared" si="3"/>
        <v>6179000</v>
      </c>
    </row>
    <row r="41" spans="1:18" ht="28.5" customHeight="1">
      <c r="A41" s="5"/>
      <c r="B41" s="5" t="s">
        <v>474</v>
      </c>
      <c r="C41" s="2">
        <f>I41+M41+N41+O41+P41+Q41+R41</f>
        <v>142693317</v>
      </c>
      <c r="D41" s="5">
        <f t="shared" ref="D41:R41" si="4">D33+D37</f>
        <v>75724912</v>
      </c>
      <c r="E41" s="5">
        <f t="shared" si="4"/>
        <v>24366494</v>
      </c>
      <c r="F41" s="5">
        <f t="shared" si="4"/>
        <v>3345000</v>
      </c>
      <c r="G41" s="5">
        <f t="shared" si="4"/>
        <v>6192673</v>
      </c>
      <c r="H41" s="5">
        <f t="shared" si="4"/>
        <v>0</v>
      </c>
      <c r="I41" s="2">
        <f t="shared" si="4"/>
        <v>109629079</v>
      </c>
      <c r="J41" s="5">
        <f t="shared" si="4"/>
        <v>28284911</v>
      </c>
      <c r="K41" s="5">
        <f t="shared" si="4"/>
        <v>0</v>
      </c>
      <c r="L41" s="5">
        <f t="shared" si="4"/>
        <v>0</v>
      </c>
      <c r="M41" s="2">
        <f t="shared" si="4"/>
        <v>28284911</v>
      </c>
      <c r="N41" s="5">
        <f t="shared" si="4"/>
        <v>0</v>
      </c>
      <c r="O41" s="5">
        <f>O33+O37</f>
        <v>0</v>
      </c>
      <c r="P41" s="5">
        <f t="shared" si="4"/>
        <v>0</v>
      </c>
      <c r="Q41" s="5">
        <f t="shared" si="4"/>
        <v>0</v>
      </c>
      <c r="R41" s="5">
        <f t="shared" si="4"/>
        <v>4779327</v>
      </c>
    </row>
    <row r="42" spans="1:18" ht="28.5" customHeight="1">
      <c r="A42" s="5"/>
      <c r="B42" s="5" t="s">
        <v>478</v>
      </c>
      <c r="C42" s="2">
        <f>I42+M42+N42+O42+P42+Q42+R42</f>
        <v>148386251</v>
      </c>
      <c r="D42" s="5">
        <f t="shared" ref="D42:R42" si="5">D34+D38</f>
        <v>72857581</v>
      </c>
      <c r="E42" s="5">
        <f t="shared" si="5"/>
        <v>22370061</v>
      </c>
      <c r="F42" s="5">
        <f t="shared" si="5"/>
        <v>3781118</v>
      </c>
      <c r="G42" s="5">
        <f t="shared" si="5"/>
        <v>4370820</v>
      </c>
      <c r="H42" s="5">
        <f t="shared" si="5"/>
        <v>0</v>
      </c>
      <c r="I42" s="2">
        <f t="shared" si="5"/>
        <v>103379580</v>
      </c>
      <c r="J42" s="5">
        <f t="shared" si="5"/>
        <v>37597547</v>
      </c>
      <c r="K42" s="5">
        <f t="shared" si="5"/>
        <v>1300000</v>
      </c>
      <c r="L42" s="5">
        <f t="shared" si="5"/>
        <v>0</v>
      </c>
      <c r="M42" s="2">
        <f t="shared" si="5"/>
        <v>38897547</v>
      </c>
      <c r="N42" s="5">
        <f t="shared" si="5"/>
        <v>1464727</v>
      </c>
      <c r="O42" s="5">
        <f>O34+O38</f>
        <v>0</v>
      </c>
      <c r="P42" s="5">
        <f t="shared" si="5"/>
        <v>0</v>
      </c>
      <c r="Q42" s="5">
        <f t="shared" si="5"/>
        <v>0</v>
      </c>
      <c r="R42" s="5">
        <f t="shared" si="5"/>
        <v>4644397</v>
      </c>
    </row>
  </sheetData>
  <mergeCells count="13">
    <mergeCell ref="A31:C31"/>
    <mergeCell ref="A35:C35"/>
    <mergeCell ref="A39:C39"/>
    <mergeCell ref="A18:C18"/>
    <mergeCell ref="A26:R26"/>
    <mergeCell ref="D28:I28"/>
    <mergeCell ref="J28:M28"/>
    <mergeCell ref="A1:E1"/>
    <mergeCell ref="A14:C14"/>
    <mergeCell ref="A5:R5"/>
    <mergeCell ref="J7:N7"/>
    <mergeCell ref="D7:I7"/>
    <mergeCell ref="A10:C10"/>
  </mergeCells>
  <phoneticPr fontId="0" type="noConversion"/>
  <pageMargins left="0.25" right="0.25" top="0.75" bottom="0.75" header="0.3" footer="0.3"/>
  <pageSetup paperSize="9" scale="56" orientation="landscape" r:id="rId1"/>
  <headerFooter alignWithMargins="0">
    <oddHeader>&amp;CCserháthaláp Község Önkormányzata</oddHeader>
  </headerFooter>
  <rowBreaks count="1" manualBreakCount="1">
    <brk id="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0"/>
  <sheetViews>
    <sheetView zoomScaleNormal="100" workbookViewId="0">
      <selection activeCell="A2" sqref="A2"/>
    </sheetView>
  </sheetViews>
  <sheetFormatPr defaultRowHeight="15.95" customHeight="1"/>
  <cols>
    <col min="1" max="1" width="7" style="9" customWidth="1"/>
    <col min="2" max="2" width="67.42578125" style="9" customWidth="1"/>
    <col min="3" max="3" width="14.28515625" style="10" bestFit="1" customWidth="1"/>
    <col min="4" max="4" width="17.42578125" style="10" bestFit="1" customWidth="1"/>
    <col min="5" max="5" width="14.28515625" style="10" bestFit="1" customWidth="1"/>
    <col min="6" max="16384" width="9.140625" style="9"/>
  </cols>
  <sheetData>
    <row r="1" spans="1:5" ht="15.95" customHeight="1">
      <c r="A1" s="396"/>
      <c r="B1" s="396"/>
      <c r="C1" s="396"/>
      <c r="D1" s="396"/>
      <c r="E1" s="396"/>
    </row>
    <row r="2" spans="1:5" ht="15.95" customHeight="1">
      <c r="A2" s="4" t="s">
        <v>709</v>
      </c>
      <c r="B2" s="8"/>
      <c r="C2" s="1"/>
      <c r="D2" s="8"/>
      <c r="E2" s="8"/>
    </row>
    <row r="3" spans="1:5" ht="14.25" customHeight="1">
      <c r="A3" s="391"/>
      <c r="B3" s="391"/>
    </row>
    <row r="4" spans="1:5" ht="15.95" customHeight="1">
      <c r="A4" s="397" t="s">
        <v>680</v>
      </c>
      <c r="B4" s="397"/>
      <c r="C4" s="397"/>
      <c r="D4" s="397"/>
      <c r="E4" s="9"/>
    </row>
    <row r="5" spans="1:5" ht="15.95" customHeight="1">
      <c r="A5" s="11"/>
      <c r="B5" s="11"/>
      <c r="C5" s="11"/>
      <c r="D5" s="11"/>
      <c r="E5" s="11"/>
    </row>
    <row r="6" spans="1:5" ht="15.95" customHeight="1" thickBot="1">
      <c r="A6" s="399" t="s">
        <v>410</v>
      </c>
      <c r="B6" s="399"/>
      <c r="C6" s="401" t="s">
        <v>644</v>
      </c>
      <c r="D6" s="401"/>
      <c r="E6" s="401"/>
    </row>
    <row r="7" spans="1:5" ht="27" customHeight="1" thickBot="1">
      <c r="A7" s="12" t="s">
        <v>188</v>
      </c>
      <c r="B7" s="13" t="s">
        <v>189</v>
      </c>
      <c r="C7" s="14" t="s">
        <v>657</v>
      </c>
      <c r="D7" s="285" t="s">
        <v>658</v>
      </c>
      <c r="E7" s="14" t="s">
        <v>478</v>
      </c>
    </row>
    <row r="8" spans="1:5" ht="12" customHeight="1" thickBot="1">
      <c r="A8" s="15">
        <v>1</v>
      </c>
      <c r="B8" s="16">
        <v>2</v>
      </c>
      <c r="C8" s="17">
        <v>3</v>
      </c>
      <c r="D8" s="284"/>
      <c r="E8" s="17">
        <v>5</v>
      </c>
    </row>
    <row r="9" spans="1:5" ht="12" customHeight="1" thickBot="1">
      <c r="A9" s="18" t="s">
        <v>142</v>
      </c>
      <c r="B9" s="19" t="s">
        <v>190</v>
      </c>
      <c r="C9" s="286">
        <f>+C10+C11+C12+C13+C14+C15</f>
        <v>49728147</v>
      </c>
      <c r="D9" s="287">
        <f>+D10+D11+D12+D13+D14+D15</f>
        <v>57664912</v>
      </c>
      <c r="E9" s="20">
        <f>+E10+E11+E12+E13+E14+E15</f>
        <v>57664912</v>
      </c>
    </row>
    <row r="10" spans="1:5" ht="12" customHeight="1">
      <c r="A10" s="21" t="s">
        <v>191</v>
      </c>
      <c r="B10" s="22" t="s">
        <v>192</v>
      </c>
      <c r="C10" s="288">
        <v>12938758</v>
      </c>
      <c r="D10" s="289">
        <v>12938758</v>
      </c>
      <c r="E10" s="23">
        <v>12938758</v>
      </c>
    </row>
    <row r="11" spans="1:5" ht="12" customHeight="1">
      <c r="A11" s="24" t="s">
        <v>193</v>
      </c>
      <c r="B11" s="25" t="s">
        <v>194</v>
      </c>
      <c r="C11" s="290">
        <v>12832900</v>
      </c>
      <c r="D11" s="289">
        <v>12672500</v>
      </c>
      <c r="E11" s="26">
        <v>12672500</v>
      </c>
    </row>
    <row r="12" spans="1:5" ht="12" customHeight="1">
      <c r="A12" s="24" t="s">
        <v>195</v>
      </c>
      <c r="B12" s="25" t="s">
        <v>196</v>
      </c>
      <c r="C12" s="290">
        <v>9677921</v>
      </c>
      <c r="D12" s="289">
        <v>9553721</v>
      </c>
      <c r="E12" s="246">
        <v>9553721</v>
      </c>
    </row>
    <row r="13" spans="1:5" ht="12" customHeight="1">
      <c r="A13" s="24" t="s">
        <v>197</v>
      </c>
      <c r="B13" s="25" t="s">
        <v>198</v>
      </c>
      <c r="C13" s="290">
        <v>1800000</v>
      </c>
      <c r="D13" s="289">
        <v>1800000</v>
      </c>
      <c r="E13" s="253">
        <v>1800000</v>
      </c>
    </row>
    <row r="14" spans="1:5" ht="12" customHeight="1">
      <c r="A14" s="24" t="s">
        <v>199</v>
      </c>
      <c r="B14" s="25" t="s">
        <v>200</v>
      </c>
      <c r="C14" s="290"/>
      <c r="D14" s="289"/>
      <c r="E14" s="247"/>
    </row>
    <row r="15" spans="1:5" ht="12" customHeight="1" thickBot="1">
      <c r="A15" s="27" t="s">
        <v>201</v>
      </c>
      <c r="B15" s="28" t="s">
        <v>659</v>
      </c>
      <c r="C15" s="290">
        <v>12478568</v>
      </c>
      <c r="D15" s="289">
        <f>20424680+275253</f>
        <v>20699933</v>
      </c>
      <c r="E15" s="246">
        <v>20699933</v>
      </c>
    </row>
    <row r="16" spans="1:5" ht="12" customHeight="1" thickBot="1">
      <c r="A16" s="18" t="s">
        <v>143</v>
      </c>
      <c r="B16" s="29" t="s">
        <v>202</v>
      </c>
      <c r="C16" s="286">
        <f>+C17+C18+C19+C20+C21</f>
        <v>21917000</v>
      </c>
      <c r="D16" s="287">
        <f>+D17+D18+D19+D20+D21</f>
        <v>24366494</v>
      </c>
      <c r="E16" s="20">
        <f>+E17+E18+E19+E20+E21</f>
        <v>22370061</v>
      </c>
    </row>
    <row r="17" spans="1:5" ht="12" customHeight="1">
      <c r="A17" s="21" t="s">
        <v>203</v>
      </c>
      <c r="B17" s="22" t="s">
        <v>204</v>
      </c>
      <c r="C17" s="288"/>
      <c r="D17" s="289"/>
      <c r="E17" s="23"/>
    </row>
    <row r="18" spans="1:5" ht="12" customHeight="1">
      <c r="A18" s="24" t="s">
        <v>205</v>
      </c>
      <c r="B18" s="25" t="s">
        <v>206</v>
      </c>
      <c r="C18" s="290"/>
      <c r="D18" s="289"/>
      <c r="E18" s="26"/>
    </row>
    <row r="19" spans="1:5" ht="12" customHeight="1">
      <c r="A19" s="24" t="s">
        <v>210</v>
      </c>
      <c r="B19" s="25" t="s">
        <v>211</v>
      </c>
      <c r="C19" s="290"/>
      <c r="D19" s="289"/>
      <c r="E19" s="26"/>
    </row>
    <row r="20" spans="1:5" ht="12" customHeight="1">
      <c r="A20" s="24" t="s">
        <v>212</v>
      </c>
      <c r="B20" s="25" t="s">
        <v>213</v>
      </c>
      <c r="C20" s="290"/>
      <c r="D20" s="289"/>
      <c r="E20" s="26"/>
    </row>
    <row r="21" spans="1:5" ht="12" customHeight="1">
      <c r="A21" s="24" t="s">
        <v>214</v>
      </c>
      <c r="B21" s="25" t="s">
        <v>215</v>
      </c>
      <c r="C21" s="290">
        <v>21917000</v>
      </c>
      <c r="D21" s="289">
        <v>24366494</v>
      </c>
      <c r="E21" s="26">
        <v>22370061</v>
      </c>
    </row>
    <row r="22" spans="1:5" ht="12" customHeight="1" thickBot="1">
      <c r="A22" s="27" t="s">
        <v>216</v>
      </c>
      <c r="B22" s="28" t="s">
        <v>217</v>
      </c>
      <c r="C22" s="291"/>
      <c r="D22" s="289"/>
      <c r="E22" s="30"/>
    </row>
    <row r="23" spans="1:5" ht="12" customHeight="1" thickBot="1">
      <c r="A23" s="18" t="s">
        <v>144</v>
      </c>
      <c r="B23" s="19" t="s">
        <v>218</v>
      </c>
      <c r="C23" s="286">
        <f>+C24+C25+C26+C27+C28</f>
        <v>15000000</v>
      </c>
      <c r="D23" s="287">
        <f>+D24+D25+D26+D27+D28</f>
        <v>28284911</v>
      </c>
      <c r="E23" s="20">
        <f>+E24+E25+E26+E27+E28</f>
        <v>37597547</v>
      </c>
    </row>
    <row r="24" spans="1:5" ht="12" customHeight="1">
      <c r="A24" s="21" t="s">
        <v>219</v>
      </c>
      <c r="B24" s="22" t="s">
        <v>220</v>
      </c>
      <c r="C24" s="288"/>
      <c r="D24" s="289"/>
      <c r="E24" s="23"/>
    </row>
    <row r="25" spans="1:5" ht="12" customHeight="1">
      <c r="A25" s="24" t="s">
        <v>221</v>
      </c>
      <c r="B25" s="25" t="s">
        <v>222</v>
      </c>
      <c r="C25" s="290"/>
      <c r="D25" s="289"/>
      <c r="E25" s="26"/>
    </row>
    <row r="26" spans="1:5" ht="12" customHeight="1">
      <c r="A26" s="24" t="s">
        <v>223</v>
      </c>
      <c r="B26" s="25" t="s">
        <v>224</v>
      </c>
      <c r="C26" s="290"/>
      <c r="D26" s="289"/>
      <c r="E26" s="26"/>
    </row>
    <row r="27" spans="1:5" ht="12" customHeight="1">
      <c r="A27" s="24" t="s">
        <v>225</v>
      </c>
      <c r="B27" s="25" t="s">
        <v>226</v>
      </c>
      <c r="C27" s="290"/>
      <c r="D27" s="289"/>
      <c r="E27" s="26"/>
    </row>
    <row r="28" spans="1:5" ht="12" customHeight="1">
      <c r="A28" s="24" t="s">
        <v>227</v>
      </c>
      <c r="B28" s="25" t="s">
        <v>228</v>
      </c>
      <c r="C28" s="290">
        <v>15000000</v>
      </c>
      <c r="D28" s="289">
        <v>28284911</v>
      </c>
      <c r="E28" s="26">
        <v>37597547</v>
      </c>
    </row>
    <row r="29" spans="1:5" ht="12" customHeight="1" thickBot="1">
      <c r="A29" s="27" t="s">
        <v>229</v>
      </c>
      <c r="B29" s="28" t="s">
        <v>230</v>
      </c>
      <c r="C29" s="291"/>
      <c r="D29" s="289">
        <v>28284911</v>
      </c>
      <c r="E29" s="30">
        <v>34125796</v>
      </c>
    </row>
    <row r="30" spans="1:5" ht="12" customHeight="1" thickBot="1">
      <c r="A30" s="18" t="s">
        <v>231</v>
      </c>
      <c r="B30" s="19" t="s">
        <v>232</v>
      </c>
      <c r="C30" s="286">
        <f>+C31+C35+C36+C37</f>
        <v>3345000</v>
      </c>
      <c r="D30" s="287">
        <f>+D31+D35+D36+D37</f>
        <v>3345000</v>
      </c>
      <c r="E30" s="20">
        <f>+E31+E35+E36+E37</f>
        <v>3781118</v>
      </c>
    </row>
    <row r="31" spans="1:5" ht="12" customHeight="1">
      <c r="A31" s="21" t="s">
        <v>233</v>
      </c>
      <c r="B31" s="22" t="s">
        <v>234</v>
      </c>
      <c r="C31" s="292">
        <f>+C32+C34+C33</f>
        <v>2420000</v>
      </c>
      <c r="D31" s="292">
        <f>+D32+D34+D33</f>
        <v>2420000</v>
      </c>
      <c r="E31" s="292">
        <f>+E32+E34+E33</f>
        <v>2781905</v>
      </c>
    </row>
    <row r="32" spans="1:5" ht="12" customHeight="1">
      <c r="A32" s="24" t="s">
        <v>235</v>
      </c>
      <c r="B32" s="111" t="s">
        <v>468</v>
      </c>
      <c r="C32" s="290">
        <v>1000000</v>
      </c>
      <c r="D32" s="289">
        <v>1000000</v>
      </c>
      <c r="E32" s="26">
        <v>902219</v>
      </c>
    </row>
    <row r="33" spans="1:5" ht="12" customHeight="1">
      <c r="A33" s="24" t="s">
        <v>236</v>
      </c>
      <c r="B33" s="111" t="s">
        <v>469</v>
      </c>
      <c r="C33" s="290">
        <v>1400000</v>
      </c>
      <c r="D33" s="289">
        <v>1400000</v>
      </c>
      <c r="E33" s="26">
        <v>1822086</v>
      </c>
    </row>
    <row r="34" spans="1:5" ht="12" customHeight="1">
      <c r="A34" s="24" t="s">
        <v>660</v>
      </c>
      <c r="B34" s="111" t="s">
        <v>470</v>
      </c>
      <c r="C34" s="290">
        <v>20000</v>
      </c>
      <c r="D34" s="289">
        <v>20000</v>
      </c>
      <c r="E34" s="26">
        <v>57600</v>
      </c>
    </row>
    <row r="35" spans="1:5" ht="12" customHeight="1">
      <c r="A35" s="24" t="s">
        <v>237</v>
      </c>
      <c r="B35" s="25" t="s">
        <v>173</v>
      </c>
      <c r="C35" s="290">
        <v>900000</v>
      </c>
      <c r="D35" s="289">
        <v>900000</v>
      </c>
      <c r="E35" s="26">
        <v>938809</v>
      </c>
    </row>
    <row r="36" spans="1:5" ht="12" customHeight="1">
      <c r="A36" s="24" t="s">
        <v>238</v>
      </c>
      <c r="B36" s="25" t="s">
        <v>239</v>
      </c>
      <c r="C36" s="290"/>
      <c r="D36" s="289"/>
      <c r="E36" s="26">
        <v>40800</v>
      </c>
    </row>
    <row r="37" spans="1:5" ht="12" customHeight="1" thickBot="1">
      <c r="A37" s="27" t="s">
        <v>240</v>
      </c>
      <c r="B37" s="28" t="s">
        <v>661</v>
      </c>
      <c r="C37" s="291">
        <v>25000</v>
      </c>
      <c r="D37" s="289">
        <v>25000</v>
      </c>
      <c r="E37" s="30">
        <v>19604</v>
      </c>
    </row>
    <row r="38" spans="1:5" ht="12" customHeight="1" thickBot="1">
      <c r="A38" s="18" t="s">
        <v>146</v>
      </c>
      <c r="B38" s="19" t="s">
        <v>241</v>
      </c>
      <c r="C38" s="286">
        <f>SUM(C39:C48)</f>
        <v>3906000</v>
      </c>
      <c r="D38" s="287">
        <f>SUM(D39:D48)</f>
        <v>6030673</v>
      </c>
      <c r="E38" s="20">
        <f>SUM(E39:E48)</f>
        <v>4255839</v>
      </c>
    </row>
    <row r="39" spans="1:5" ht="12" customHeight="1">
      <c r="A39" s="21" t="s">
        <v>242</v>
      </c>
      <c r="B39" s="22" t="s">
        <v>243</v>
      </c>
      <c r="C39" s="288"/>
      <c r="D39" s="289"/>
      <c r="E39" s="23">
        <v>6224</v>
      </c>
    </row>
    <row r="40" spans="1:5" ht="12" customHeight="1">
      <c r="A40" s="24" t="s">
        <v>244</v>
      </c>
      <c r="B40" s="25" t="s">
        <v>245</v>
      </c>
      <c r="C40" s="290"/>
      <c r="D40" s="289"/>
      <c r="E40" s="26"/>
    </row>
    <row r="41" spans="1:5" ht="12" customHeight="1">
      <c r="A41" s="24" t="s">
        <v>246</v>
      </c>
      <c r="B41" s="25" t="s">
        <v>247</v>
      </c>
      <c r="C41" s="290">
        <v>1000000</v>
      </c>
      <c r="D41" s="289">
        <v>1000000</v>
      </c>
      <c r="E41" s="26">
        <v>1234357</v>
      </c>
    </row>
    <row r="42" spans="1:5" ht="12" customHeight="1">
      <c r="A42" s="24" t="s">
        <v>248</v>
      </c>
      <c r="B42" s="25" t="s">
        <v>249</v>
      </c>
      <c r="C42" s="290">
        <v>2000000</v>
      </c>
      <c r="D42" s="289">
        <v>2000000</v>
      </c>
      <c r="E42" s="26">
        <v>524720</v>
      </c>
    </row>
    <row r="43" spans="1:5" ht="12" customHeight="1">
      <c r="A43" s="24" t="s">
        <v>250</v>
      </c>
      <c r="B43" s="25" t="s">
        <v>251</v>
      </c>
      <c r="C43" s="290">
        <v>95000</v>
      </c>
      <c r="D43" s="289">
        <v>95000</v>
      </c>
      <c r="E43" s="26">
        <v>100976</v>
      </c>
    </row>
    <row r="44" spans="1:5" ht="12" customHeight="1">
      <c r="A44" s="24" t="s">
        <v>252</v>
      </c>
      <c r="B44" s="25" t="s">
        <v>253</v>
      </c>
      <c r="C44" s="290"/>
      <c r="D44" s="289"/>
      <c r="E44" s="26"/>
    </row>
    <row r="45" spans="1:5" ht="12" customHeight="1">
      <c r="A45" s="24" t="s">
        <v>254</v>
      </c>
      <c r="B45" s="25" t="s">
        <v>255</v>
      </c>
      <c r="C45" s="290">
        <v>810000</v>
      </c>
      <c r="D45" s="289">
        <v>675419</v>
      </c>
      <c r="E45" s="26">
        <v>354179</v>
      </c>
    </row>
    <row r="46" spans="1:5" ht="12" customHeight="1">
      <c r="A46" s="24" t="s">
        <v>256</v>
      </c>
      <c r="B46" s="25" t="s">
        <v>257</v>
      </c>
      <c r="C46" s="290">
        <v>1000</v>
      </c>
      <c r="D46" s="289">
        <v>1000</v>
      </c>
      <c r="E46" s="26">
        <v>10</v>
      </c>
    </row>
    <row r="47" spans="1:5" ht="12" customHeight="1">
      <c r="A47" s="24" t="s">
        <v>258</v>
      </c>
      <c r="B47" s="25" t="s">
        <v>259</v>
      </c>
      <c r="C47" s="290"/>
      <c r="D47" s="289"/>
      <c r="E47" s="26"/>
    </row>
    <row r="48" spans="1:5" ht="12" customHeight="1" thickBot="1">
      <c r="A48" s="27" t="s">
        <v>260</v>
      </c>
      <c r="B48" s="28" t="s">
        <v>261</v>
      </c>
      <c r="C48" s="291"/>
      <c r="D48" s="289">
        <v>2259254</v>
      </c>
      <c r="E48" s="30">
        <v>2035373</v>
      </c>
    </row>
    <row r="49" spans="1:5" ht="12" customHeight="1" thickBot="1">
      <c r="A49" s="18" t="s">
        <v>147</v>
      </c>
      <c r="B49" s="19" t="s">
        <v>262</v>
      </c>
      <c r="C49" s="286">
        <f>SUM(C50:C54)</f>
        <v>0</v>
      </c>
      <c r="D49" s="287">
        <f>SUM(D50:D54)</f>
        <v>0</v>
      </c>
      <c r="E49" s="20">
        <f>SUM(E50:E54)</f>
        <v>1300000</v>
      </c>
    </row>
    <row r="50" spans="1:5" ht="12" customHeight="1">
      <c r="A50" s="21" t="s">
        <v>263</v>
      </c>
      <c r="B50" s="22" t="s">
        <v>264</v>
      </c>
      <c r="C50" s="288"/>
      <c r="D50" s="289"/>
      <c r="E50" s="23"/>
    </row>
    <row r="51" spans="1:5" ht="12" customHeight="1">
      <c r="A51" s="24" t="s">
        <v>265</v>
      </c>
      <c r="B51" s="25" t="s">
        <v>266</v>
      </c>
      <c r="C51" s="290"/>
      <c r="D51" s="289"/>
      <c r="E51" s="26">
        <v>1300000</v>
      </c>
    </row>
    <row r="52" spans="1:5" ht="12" customHeight="1">
      <c r="A52" s="24" t="s">
        <v>267</v>
      </c>
      <c r="B52" s="25" t="s">
        <v>268</v>
      </c>
      <c r="C52" s="290"/>
      <c r="D52" s="289"/>
      <c r="E52" s="26"/>
    </row>
    <row r="53" spans="1:5" ht="12" customHeight="1">
      <c r="A53" s="24" t="s">
        <v>269</v>
      </c>
      <c r="B53" s="25" t="s">
        <v>270</v>
      </c>
      <c r="C53" s="290"/>
      <c r="D53" s="289"/>
      <c r="E53" s="26"/>
    </row>
    <row r="54" spans="1:5" ht="12" customHeight="1" thickBot="1">
      <c r="A54" s="27" t="s">
        <v>271</v>
      </c>
      <c r="B54" s="28" t="s">
        <v>272</v>
      </c>
      <c r="C54" s="291"/>
      <c r="D54" s="289"/>
      <c r="E54" s="30"/>
    </row>
    <row r="55" spans="1:5" ht="12" customHeight="1" thickBot="1">
      <c r="A55" s="18" t="s">
        <v>273</v>
      </c>
      <c r="B55" s="19" t="s">
        <v>274</v>
      </c>
      <c r="C55" s="286">
        <f>SUM(C56:C58)</f>
        <v>0</v>
      </c>
      <c r="D55" s="287">
        <f>SUM(D56:D58)</f>
        <v>0</v>
      </c>
      <c r="E55" s="20">
        <f>SUM(E56:E58)</f>
        <v>0</v>
      </c>
    </row>
    <row r="56" spans="1:5" ht="12" customHeight="1">
      <c r="A56" s="21" t="s">
        <v>275</v>
      </c>
      <c r="B56" s="22" t="s">
        <v>276</v>
      </c>
      <c r="C56" s="288"/>
      <c r="D56" s="289"/>
      <c r="E56" s="23"/>
    </row>
    <row r="57" spans="1:5" ht="12" customHeight="1">
      <c r="A57" s="24" t="s">
        <v>277</v>
      </c>
      <c r="B57" s="25" t="s">
        <v>278</v>
      </c>
      <c r="C57" s="290"/>
      <c r="D57" s="289"/>
      <c r="E57" s="26"/>
    </row>
    <row r="58" spans="1:5" ht="12" customHeight="1">
      <c r="A58" s="24" t="s">
        <v>279</v>
      </c>
      <c r="B58" s="25" t="s">
        <v>280</v>
      </c>
      <c r="C58" s="290"/>
      <c r="D58" s="289"/>
      <c r="E58" s="26"/>
    </row>
    <row r="59" spans="1:5" ht="12" customHeight="1" thickBot="1">
      <c r="A59" s="27" t="s">
        <v>281</v>
      </c>
      <c r="B59" s="28" t="s">
        <v>282</v>
      </c>
      <c r="C59" s="291"/>
      <c r="D59" s="289"/>
      <c r="E59" s="30"/>
    </row>
    <row r="60" spans="1:5" ht="12" customHeight="1" thickBot="1">
      <c r="A60" s="18" t="s">
        <v>149</v>
      </c>
      <c r="B60" s="29" t="s">
        <v>283</v>
      </c>
      <c r="C60" s="286">
        <f>SUM(C61:C63)</f>
        <v>0</v>
      </c>
      <c r="D60" s="287">
        <f>SUM(D61:D63)</f>
        <v>0</v>
      </c>
      <c r="E60" s="20">
        <f>SUM(E61:E63)</f>
        <v>0</v>
      </c>
    </row>
    <row r="61" spans="1:5" ht="12" customHeight="1">
      <c r="A61" s="21" t="s">
        <v>284</v>
      </c>
      <c r="B61" s="22" t="s">
        <v>285</v>
      </c>
      <c r="C61" s="290"/>
      <c r="D61" s="289"/>
      <c r="E61" s="26"/>
    </row>
    <row r="62" spans="1:5" ht="12" customHeight="1">
      <c r="A62" s="24" t="s">
        <v>286</v>
      </c>
      <c r="B62" s="25" t="s">
        <v>287</v>
      </c>
      <c r="C62" s="290"/>
      <c r="D62" s="289"/>
      <c r="E62" s="26">
        <v>0</v>
      </c>
    </row>
    <row r="63" spans="1:5" ht="12" customHeight="1">
      <c r="A63" s="24" t="s">
        <v>288</v>
      </c>
      <c r="B63" s="25" t="s">
        <v>289</v>
      </c>
      <c r="C63" s="290"/>
      <c r="D63" s="289"/>
      <c r="E63" s="26"/>
    </row>
    <row r="64" spans="1:5" ht="12" customHeight="1" thickBot="1">
      <c r="A64" s="27" t="s">
        <v>290</v>
      </c>
      <c r="B64" s="28" t="s">
        <v>291</v>
      </c>
      <c r="C64" s="290"/>
      <c r="D64" s="289"/>
      <c r="E64" s="26"/>
    </row>
    <row r="65" spans="1:5" ht="12" customHeight="1" thickBot="1">
      <c r="A65" s="18" t="s">
        <v>150</v>
      </c>
      <c r="B65" s="19" t="s">
        <v>292</v>
      </c>
      <c r="C65" s="286">
        <f>C9+C16+C23+C30+C38+C49+C55+C60</f>
        <v>93896147</v>
      </c>
      <c r="D65" s="287">
        <f>D9+D16+D23+D30+D38+D49+D55+D60</f>
        <v>119691990</v>
      </c>
      <c r="E65" s="20">
        <f>+E9+E16+E23+E30+E38+E49+E55+E60</f>
        <v>126969477</v>
      </c>
    </row>
    <row r="66" spans="1:5" ht="12" customHeight="1" thickBot="1">
      <c r="A66" s="31" t="s">
        <v>293</v>
      </c>
      <c r="B66" s="29" t="s">
        <v>294</v>
      </c>
      <c r="C66" s="286">
        <f>SUM(C67:C69)</f>
        <v>0</v>
      </c>
      <c r="D66" s="287">
        <f>SUM(D67:D69)</f>
        <v>0</v>
      </c>
      <c r="E66" s="20">
        <f>SUM(E67:E69)</f>
        <v>0</v>
      </c>
    </row>
    <row r="67" spans="1:5" ht="12" customHeight="1">
      <c r="A67" s="21" t="s">
        <v>295</v>
      </c>
      <c r="B67" s="22" t="s">
        <v>296</v>
      </c>
      <c r="C67" s="290"/>
      <c r="D67" s="289"/>
      <c r="E67" s="26"/>
    </row>
    <row r="68" spans="1:5" ht="12" customHeight="1">
      <c r="A68" s="24" t="s">
        <v>297</v>
      </c>
      <c r="B68" s="25" t="s">
        <v>298</v>
      </c>
      <c r="C68" s="290"/>
      <c r="D68" s="289"/>
      <c r="E68" s="26"/>
    </row>
    <row r="69" spans="1:5" ht="12" customHeight="1" thickBot="1">
      <c r="A69" s="27" t="s">
        <v>299</v>
      </c>
      <c r="B69" s="32" t="s">
        <v>300</v>
      </c>
      <c r="C69" s="290"/>
      <c r="D69" s="289"/>
      <c r="E69" s="26"/>
    </row>
    <row r="70" spans="1:5" ht="12" customHeight="1" thickBot="1">
      <c r="A70" s="31" t="s">
        <v>301</v>
      </c>
      <c r="B70" s="29" t="s">
        <v>302</v>
      </c>
      <c r="C70" s="286">
        <f>SUM(C71:C74)</f>
        <v>0</v>
      </c>
      <c r="D70" s="287">
        <f>SUM(D71:D74)</f>
        <v>0</v>
      </c>
      <c r="E70" s="20">
        <f>SUM(E71:E74)</f>
        <v>0</v>
      </c>
    </row>
    <row r="71" spans="1:5" ht="12" customHeight="1">
      <c r="A71" s="21" t="s">
        <v>303</v>
      </c>
      <c r="B71" s="22" t="s">
        <v>304</v>
      </c>
      <c r="C71" s="290"/>
      <c r="D71" s="289"/>
      <c r="E71" s="26"/>
    </row>
    <row r="72" spans="1:5" ht="12" customHeight="1">
      <c r="A72" s="24" t="s">
        <v>305</v>
      </c>
      <c r="B72" s="25" t="s">
        <v>306</v>
      </c>
      <c r="C72" s="290"/>
      <c r="D72" s="289"/>
      <c r="E72" s="26"/>
    </row>
    <row r="73" spans="1:5" ht="12" customHeight="1">
      <c r="A73" s="24" t="s">
        <v>307</v>
      </c>
      <c r="B73" s="25" t="s">
        <v>308</v>
      </c>
      <c r="C73" s="290"/>
      <c r="D73" s="289"/>
      <c r="E73" s="26"/>
    </row>
    <row r="74" spans="1:5" ht="12" customHeight="1" thickBot="1">
      <c r="A74" s="27" t="s">
        <v>309</v>
      </c>
      <c r="B74" s="28" t="s">
        <v>310</v>
      </c>
      <c r="C74" s="290"/>
      <c r="D74" s="289"/>
      <c r="E74" s="26"/>
    </row>
    <row r="75" spans="1:5" ht="12" customHeight="1" thickBot="1">
      <c r="A75" s="31" t="s">
        <v>311</v>
      </c>
      <c r="B75" s="29" t="s">
        <v>312</v>
      </c>
      <c r="C75" s="286">
        <f>SUM(C76:C77)</f>
        <v>6166000</v>
      </c>
      <c r="D75" s="287">
        <f>SUM(D76:D77)</f>
        <v>4606746</v>
      </c>
      <c r="E75" s="20">
        <f>SUM(E76:E77)</f>
        <v>4606746</v>
      </c>
    </row>
    <row r="76" spans="1:5" ht="12" customHeight="1">
      <c r="A76" s="21" t="s">
        <v>313</v>
      </c>
      <c r="B76" s="22" t="s">
        <v>471</v>
      </c>
      <c r="C76" s="290">
        <v>5166000</v>
      </c>
      <c r="D76" s="289">
        <v>3606746</v>
      </c>
      <c r="E76" s="26">
        <v>3606746</v>
      </c>
    </row>
    <row r="77" spans="1:5" ht="12" customHeight="1" thickBot="1">
      <c r="A77" s="27" t="s">
        <v>314</v>
      </c>
      <c r="B77" s="28" t="s">
        <v>472</v>
      </c>
      <c r="C77" s="290">
        <v>1000000</v>
      </c>
      <c r="D77" s="289">
        <v>1000000</v>
      </c>
      <c r="E77" s="26">
        <v>1000000</v>
      </c>
    </row>
    <row r="78" spans="1:5" ht="12" customHeight="1" thickBot="1">
      <c r="A78" s="31" t="s">
        <v>315</v>
      </c>
      <c r="B78" s="29" t="s">
        <v>316</v>
      </c>
      <c r="C78" s="286">
        <f>SUM(C79:C81)</f>
        <v>0</v>
      </c>
      <c r="D78" s="287">
        <f>SUM(D79:D81)</f>
        <v>134581</v>
      </c>
      <c r="E78" s="20">
        <f>SUM(E79:E81)</f>
        <v>1464727</v>
      </c>
    </row>
    <row r="79" spans="1:5" ht="12" customHeight="1">
      <c r="A79" s="21" t="s">
        <v>317</v>
      </c>
      <c r="B79" s="22" t="s">
        <v>318</v>
      </c>
      <c r="C79" s="290"/>
      <c r="D79" s="289">
        <v>134581</v>
      </c>
      <c r="E79" s="26">
        <v>1464727</v>
      </c>
    </row>
    <row r="80" spans="1:5" ht="12" customHeight="1">
      <c r="A80" s="24" t="s">
        <v>319</v>
      </c>
      <c r="B80" s="25" t="s">
        <v>320</v>
      </c>
      <c r="C80" s="290"/>
      <c r="D80" s="289"/>
      <c r="E80" s="26"/>
    </row>
    <row r="81" spans="1:5" ht="12" customHeight="1" thickBot="1">
      <c r="A81" s="27" t="s">
        <v>321</v>
      </c>
      <c r="B81" s="28" t="s">
        <v>322</v>
      </c>
      <c r="C81" s="290"/>
      <c r="D81" s="289"/>
      <c r="E81" s="26"/>
    </row>
    <row r="82" spans="1:5" ht="12" customHeight="1" thickBot="1">
      <c r="A82" s="31" t="s">
        <v>323</v>
      </c>
      <c r="B82" s="29" t="s">
        <v>324</v>
      </c>
      <c r="C82" s="286">
        <f>SUM(C83:C86)</f>
        <v>0</v>
      </c>
      <c r="D82" s="287">
        <f>SUM(D83:D86)</f>
        <v>0</v>
      </c>
      <c r="E82" s="20">
        <f>SUM(E83:E86)</f>
        <v>0</v>
      </c>
    </row>
    <row r="83" spans="1:5" ht="12" customHeight="1">
      <c r="A83" s="33" t="s">
        <v>325</v>
      </c>
      <c r="B83" s="22" t="s">
        <v>326</v>
      </c>
      <c r="C83" s="290"/>
      <c r="D83" s="289"/>
      <c r="E83" s="26"/>
    </row>
    <row r="84" spans="1:5" ht="12" customHeight="1">
      <c r="A84" s="34" t="s">
        <v>327</v>
      </c>
      <c r="B84" s="25" t="s">
        <v>328</v>
      </c>
      <c r="C84" s="290"/>
      <c r="D84" s="289"/>
      <c r="E84" s="26"/>
    </row>
    <row r="85" spans="1:5" ht="12" customHeight="1">
      <c r="A85" s="34" t="s">
        <v>329</v>
      </c>
      <c r="B85" s="25" t="s">
        <v>330</v>
      </c>
      <c r="C85" s="290"/>
      <c r="D85" s="289"/>
      <c r="E85" s="26"/>
    </row>
    <row r="86" spans="1:5" ht="12" customHeight="1" thickBot="1">
      <c r="A86" s="35" t="s">
        <v>331</v>
      </c>
      <c r="B86" s="28" t="s">
        <v>332</v>
      </c>
      <c r="C86" s="290"/>
      <c r="D86" s="289"/>
      <c r="E86" s="26"/>
    </row>
    <row r="87" spans="1:5" ht="13.5" customHeight="1" thickBot="1">
      <c r="A87" s="31" t="s">
        <v>333</v>
      </c>
      <c r="B87" s="29" t="s">
        <v>334</v>
      </c>
      <c r="C87" s="293"/>
      <c r="D87" s="294"/>
      <c r="E87" s="36"/>
    </row>
    <row r="88" spans="1:5" ht="15.75" customHeight="1" thickBot="1">
      <c r="A88" s="31" t="s">
        <v>335</v>
      </c>
      <c r="B88" s="37" t="s">
        <v>336</v>
      </c>
      <c r="C88" s="286">
        <f>+C66+C70+C75+C78+C82+C87</f>
        <v>6166000</v>
      </c>
      <c r="D88" s="287">
        <f>+D66+D70+D75+D78+D82+D87</f>
        <v>4741327</v>
      </c>
      <c r="E88" s="20">
        <f>+E66+E70+E75+E78+E82+E87</f>
        <v>6071473</v>
      </c>
    </row>
    <row r="89" spans="1:5" ht="16.5" customHeight="1" thickBot="1">
      <c r="A89" s="38" t="s">
        <v>337</v>
      </c>
      <c r="B89" s="39" t="s">
        <v>338</v>
      </c>
      <c r="C89" s="286">
        <f>+C65+C88</f>
        <v>100062147</v>
      </c>
      <c r="D89" s="287">
        <f>+D65+D88</f>
        <v>124433317</v>
      </c>
      <c r="E89" s="20">
        <f>+E65+E88</f>
        <v>133040950</v>
      </c>
    </row>
    <row r="90" spans="1:5" ht="28.5" customHeight="1">
      <c r="A90" s="40"/>
      <c r="B90" s="41"/>
      <c r="C90" s="42"/>
      <c r="D90" s="284"/>
      <c r="E90" s="42"/>
    </row>
    <row r="91" spans="1:5" s="43" customFormat="1" ht="16.5" customHeight="1" thickBot="1">
      <c r="A91" s="398" t="s">
        <v>409</v>
      </c>
      <c r="B91" s="398"/>
      <c r="C91" s="400" t="s">
        <v>644</v>
      </c>
      <c r="D91" s="400"/>
      <c r="E91" s="400"/>
    </row>
    <row r="92" spans="1:5" ht="38.1" customHeight="1" thickBot="1">
      <c r="A92" s="12" t="s">
        <v>188</v>
      </c>
      <c r="B92" s="13" t="s">
        <v>168</v>
      </c>
      <c r="C92" s="295" t="s">
        <v>657</v>
      </c>
      <c r="D92" s="285" t="s">
        <v>658</v>
      </c>
      <c r="E92" s="14" t="s">
        <v>474</v>
      </c>
    </row>
    <row r="93" spans="1:5" ht="12" customHeight="1" thickBot="1">
      <c r="A93" s="12">
        <v>1</v>
      </c>
      <c r="B93" s="13">
        <v>2</v>
      </c>
      <c r="C93" s="295">
        <v>3</v>
      </c>
      <c r="D93" s="289"/>
      <c r="E93" s="17">
        <v>4</v>
      </c>
    </row>
    <row r="94" spans="1:5" ht="12" customHeight="1" thickBot="1">
      <c r="A94" s="44" t="s">
        <v>142</v>
      </c>
      <c r="B94" s="45" t="s">
        <v>407</v>
      </c>
      <c r="C94" s="296">
        <f>SUM(C95:C99)</f>
        <v>63702000</v>
      </c>
      <c r="D94" s="297">
        <f>SUM(D95:D99)</f>
        <v>86883189</v>
      </c>
      <c r="E94" s="46">
        <f>SUM(E95:E99)</f>
        <v>74421878</v>
      </c>
    </row>
    <row r="95" spans="1:5" ht="12" customHeight="1">
      <c r="A95" s="47" t="s">
        <v>191</v>
      </c>
      <c r="B95" s="48" t="s">
        <v>339</v>
      </c>
      <c r="C95" s="298">
        <v>25166000</v>
      </c>
      <c r="D95" s="289">
        <v>26581825</v>
      </c>
      <c r="E95" s="49">
        <v>25420211</v>
      </c>
    </row>
    <row r="96" spans="1:5" ht="12" customHeight="1">
      <c r="A96" s="24" t="s">
        <v>193</v>
      </c>
      <c r="B96" s="50" t="s">
        <v>340</v>
      </c>
      <c r="C96" s="290">
        <v>3246000</v>
      </c>
      <c r="D96" s="289">
        <v>3832873</v>
      </c>
      <c r="E96" s="26">
        <v>3658387</v>
      </c>
    </row>
    <row r="97" spans="1:5" ht="12" customHeight="1">
      <c r="A97" s="24" t="s">
        <v>195</v>
      </c>
      <c r="B97" s="50" t="s">
        <v>341</v>
      </c>
      <c r="C97" s="291">
        <v>20598000</v>
      </c>
      <c r="D97" s="289">
        <v>23211463</v>
      </c>
      <c r="E97" s="30">
        <v>18996190</v>
      </c>
    </row>
    <row r="98" spans="1:5" ht="12" customHeight="1">
      <c r="A98" s="24" t="s">
        <v>197</v>
      </c>
      <c r="B98" s="51" t="s">
        <v>141</v>
      </c>
      <c r="C98" s="291">
        <v>4342000</v>
      </c>
      <c r="D98" s="289">
        <v>4342000</v>
      </c>
      <c r="E98" s="30">
        <v>3570544</v>
      </c>
    </row>
    <row r="99" spans="1:5" ht="12" customHeight="1">
      <c r="A99" s="24" t="s">
        <v>342</v>
      </c>
      <c r="B99" s="52" t="s">
        <v>343</v>
      </c>
      <c r="C99" s="291">
        <v>10350000</v>
      </c>
      <c r="D99" s="289">
        <v>28915028</v>
      </c>
      <c r="E99" s="30">
        <v>22776546</v>
      </c>
    </row>
    <row r="100" spans="1:5" ht="12" customHeight="1">
      <c r="A100" s="24" t="s">
        <v>201</v>
      </c>
      <c r="B100" s="50" t="s">
        <v>344</v>
      </c>
      <c r="C100" s="291"/>
      <c r="D100" s="289"/>
      <c r="E100" s="30"/>
    </row>
    <row r="101" spans="1:5" ht="12" customHeight="1">
      <c r="A101" s="24" t="s">
        <v>345</v>
      </c>
      <c r="B101" s="53" t="s">
        <v>346</v>
      </c>
      <c r="C101" s="291"/>
      <c r="D101" s="289"/>
      <c r="E101" s="30"/>
    </row>
    <row r="102" spans="1:5" ht="12" customHeight="1">
      <c r="A102" s="24" t="s">
        <v>347</v>
      </c>
      <c r="B102" s="54" t="s">
        <v>348</v>
      </c>
      <c r="C102" s="291"/>
      <c r="D102" s="289"/>
      <c r="E102" s="30"/>
    </row>
    <row r="103" spans="1:5" ht="12" customHeight="1">
      <c r="A103" s="24" t="s">
        <v>349</v>
      </c>
      <c r="B103" s="54" t="s">
        <v>350</v>
      </c>
      <c r="C103" s="291"/>
      <c r="D103" s="289"/>
      <c r="E103" s="30"/>
    </row>
    <row r="104" spans="1:5" ht="12" customHeight="1">
      <c r="A104" s="24" t="s">
        <v>351</v>
      </c>
      <c r="B104" s="53" t="s">
        <v>352</v>
      </c>
      <c r="C104" s="291"/>
      <c r="D104" s="289"/>
      <c r="E104" s="30"/>
    </row>
    <row r="105" spans="1:5" ht="12" customHeight="1">
      <c r="A105" s="24" t="s">
        <v>353</v>
      </c>
      <c r="B105" s="53" t="s">
        <v>354</v>
      </c>
      <c r="C105" s="291"/>
      <c r="D105" s="289"/>
      <c r="E105" s="30"/>
    </row>
    <row r="106" spans="1:5" ht="12" customHeight="1">
      <c r="A106" s="24" t="s">
        <v>355</v>
      </c>
      <c r="B106" s="54" t="s">
        <v>356</v>
      </c>
      <c r="C106" s="291"/>
      <c r="D106" s="289"/>
      <c r="E106" s="30"/>
    </row>
    <row r="107" spans="1:5" ht="12" customHeight="1">
      <c r="A107" s="55" t="s">
        <v>357</v>
      </c>
      <c r="B107" s="56" t="s">
        <v>358</v>
      </c>
      <c r="C107" s="291"/>
      <c r="D107" s="289"/>
      <c r="E107" s="30"/>
    </row>
    <row r="108" spans="1:5" ht="12" customHeight="1">
      <c r="A108" s="24" t="s">
        <v>359</v>
      </c>
      <c r="B108" s="56" t="s">
        <v>360</v>
      </c>
      <c r="C108" s="291"/>
      <c r="D108" s="289"/>
      <c r="E108" s="30"/>
    </row>
    <row r="109" spans="1:5" ht="12" customHeight="1" thickBot="1">
      <c r="A109" s="57" t="s">
        <v>361</v>
      </c>
      <c r="B109" s="58" t="s">
        <v>362</v>
      </c>
      <c r="C109" s="299"/>
      <c r="D109" s="289"/>
      <c r="E109" s="59"/>
    </row>
    <row r="110" spans="1:5" ht="12" customHeight="1" thickBot="1">
      <c r="A110" s="18" t="s">
        <v>143</v>
      </c>
      <c r="B110" s="60" t="s">
        <v>408</v>
      </c>
      <c r="C110" s="286">
        <f>+C111+C113+C115</f>
        <v>16978000</v>
      </c>
      <c r="D110" s="287">
        <f>+D111+D113+D115</f>
        <v>18033400</v>
      </c>
      <c r="E110" s="20">
        <f>+E111+E113+E115</f>
        <v>14504097</v>
      </c>
    </row>
    <row r="111" spans="1:5" ht="12" customHeight="1">
      <c r="A111" s="21" t="s">
        <v>203</v>
      </c>
      <c r="B111" s="50" t="s">
        <v>363</v>
      </c>
      <c r="C111" s="288">
        <v>1978000</v>
      </c>
      <c r="D111" s="289">
        <v>3033400</v>
      </c>
      <c r="E111" s="23">
        <v>2158777</v>
      </c>
    </row>
    <row r="112" spans="1:5" ht="12" customHeight="1">
      <c r="A112" s="21" t="s">
        <v>205</v>
      </c>
      <c r="B112" s="61" t="s">
        <v>364</v>
      </c>
      <c r="C112" s="288"/>
      <c r="D112" s="289"/>
      <c r="E112" s="23"/>
    </row>
    <row r="113" spans="1:5" ht="12" customHeight="1">
      <c r="A113" s="21" t="s">
        <v>210</v>
      </c>
      <c r="B113" s="61" t="s">
        <v>365</v>
      </c>
      <c r="C113" s="290">
        <v>15000000</v>
      </c>
      <c r="D113" s="289">
        <v>15000000</v>
      </c>
      <c r="E113" s="26">
        <v>12345320</v>
      </c>
    </row>
    <row r="114" spans="1:5" ht="12" customHeight="1">
      <c r="A114" s="21" t="s">
        <v>212</v>
      </c>
      <c r="B114" s="61" t="s">
        <v>366</v>
      </c>
      <c r="C114" s="300"/>
      <c r="D114" s="289"/>
      <c r="E114" s="62"/>
    </row>
    <row r="115" spans="1:5" ht="12" customHeight="1">
      <c r="A115" s="21" t="s">
        <v>214</v>
      </c>
      <c r="B115" s="63" t="s">
        <v>367</v>
      </c>
      <c r="C115" s="300"/>
      <c r="D115" s="289"/>
      <c r="E115" s="62">
        <v>0</v>
      </c>
    </row>
    <row r="116" spans="1:5" ht="12" customHeight="1">
      <c r="A116" s="21" t="s">
        <v>216</v>
      </c>
      <c r="B116" s="64" t="s">
        <v>368</v>
      </c>
      <c r="C116" s="300"/>
      <c r="D116" s="289"/>
      <c r="E116" s="62"/>
    </row>
    <row r="117" spans="1:5" ht="12" customHeight="1">
      <c r="A117" s="21" t="s">
        <v>369</v>
      </c>
      <c r="B117" s="65" t="s">
        <v>370</v>
      </c>
      <c r="C117" s="300"/>
      <c r="D117" s="289"/>
      <c r="E117" s="62"/>
    </row>
    <row r="118" spans="1:5" ht="25.5">
      <c r="A118" s="21" t="s">
        <v>371</v>
      </c>
      <c r="B118" s="54" t="s">
        <v>350</v>
      </c>
      <c r="C118" s="300"/>
      <c r="D118" s="289"/>
      <c r="E118" s="62"/>
    </row>
    <row r="119" spans="1:5" ht="12" customHeight="1">
      <c r="A119" s="21" t="s">
        <v>372</v>
      </c>
      <c r="B119" s="54" t="s">
        <v>373</v>
      </c>
      <c r="C119" s="300"/>
      <c r="D119" s="289"/>
      <c r="E119" s="62"/>
    </row>
    <row r="120" spans="1:5" ht="12" customHeight="1">
      <c r="A120" s="21" t="s">
        <v>374</v>
      </c>
      <c r="B120" s="54" t="s">
        <v>375</v>
      </c>
      <c r="C120" s="300"/>
      <c r="D120" s="289"/>
      <c r="E120" s="62"/>
    </row>
    <row r="121" spans="1:5" ht="12" customHeight="1">
      <c r="A121" s="21" t="s">
        <v>376</v>
      </c>
      <c r="B121" s="54" t="s">
        <v>356</v>
      </c>
      <c r="C121" s="300"/>
      <c r="D121" s="289"/>
      <c r="E121" s="62">
        <v>0</v>
      </c>
    </row>
    <row r="122" spans="1:5" ht="12" customHeight="1">
      <c r="A122" s="21" t="s">
        <v>377</v>
      </c>
      <c r="B122" s="54" t="s">
        <v>378</v>
      </c>
      <c r="C122" s="300"/>
      <c r="D122" s="289"/>
      <c r="E122" s="62"/>
    </row>
    <row r="123" spans="1:5" ht="26.25" thickBot="1">
      <c r="A123" s="55" t="s">
        <v>379</v>
      </c>
      <c r="B123" s="54" t="s">
        <v>380</v>
      </c>
      <c r="C123" s="301"/>
      <c r="D123" s="289"/>
      <c r="E123" s="66"/>
    </row>
    <row r="124" spans="1:5" ht="12" customHeight="1" thickBot="1">
      <c r="A124" s="18" t="s">
        <v>144</v>
      </c>
      <c r="B124" s="19" t="s">
        <v>381</v>
      </c>
      <c r="C124" s="286">
        <f>+C125+C126</f>
        <v>0</v>
      </c>
      <c r="D124" s="287">
        <f>+D125+D126</f>
        <v>0</v>
      </c>
      <c r="E124" s="20">
        <v>0</v>
      </c>
    </row>
    <row r="125" spans="1:5" ht="12" customHeight="1">
      <c r="A125" s="21" t="s">
        <v>219</v>
      </c>
      <c r="B125" s="67" t="s">
        <v>382</v>
      </c>
      <c r="C125" s="288"/>
      <c r="D125" s="289"/>
      <c r="E125" s="23">
        <v>0</v>
      </c>
    </row>
    <row r="126" spans="1:5" ht="12" customHeight="1" thickBot="1">
      <c r="A126" s="27" t="s">
        <v>221</v>
      </c>
      <c r="B126" s="61" t="s">
        <v>169</v>
      </c>
      <c r="C126" s="291"/>
      <c r="D126" s="289"/>
      <c r="E126" s="30"/>
    </row>
    <row r="127" spans="1:5" ht="12" customHeight="1" thickBot="1">
      <c r="A127" s="18" t="s">
        <v>145</v>
      </c>
      <c r="B127" s="19" t="s">
        <v>383</v>
      </c>
      <c r="C127" s="286">
        <f>+C94+C110+C124</f>
        <v>80680000</v>
      </c>
      <c r="D127" s="287">
        <f>+D94+D110+D124</f>
        <v>104916589</v>
      </c>
      <c r="E127" s="20">
        <f>+E94+E110+E124</f>
        <v>88925975</v>
      </c>
    </row>
    <row r="128" spans="1:5" ht="12" customHeight="1" thickBot="1">
      <c r="A128" s="18" t="s">
        <v>146</v>
      </c>
      <c r="B128" s="19" t="s">
        <v>384</v>
      </c>
      <c r="C128" s="286">
        <f>+C129+C130+C131</f>
        <v>0</v>
      </c>
      <c r="D128" s="287">
        <f>+D129+D130+D131</f>
        <v>0</v>
      </c>
      <c r="E128" s="20">
        <f>+E129+E130+E131</f>
        <v>0</v>
      </c>
    </row>
    <row r="129" spans="1:5" ht="12" customHeight="1">
      <c r="A129" s="21" t="s">
        <v>242</v>
      </c>
      <c r="B129" s="67" t="s">
        <v>385</v>
      </c>
      <c r="C129" s="300"/>
      <c r="D129" s="289"/>
      <c r="E129" s="62"/>
    </row>
    <row r="130" spans="1:5" ht="12" customHeight="1">
      <c r="A130" s="21" t="s">
        <v>244</v>
      </c>
      <c r="B130" s="67" t="s">
        <v>386</v>
      </c>
      <c r="C130" s="300"/>
      <c r="D130" s="289"/>
      <c r="E130" s="62"/>
    </row>
    <row r="131" spans="1:5" ht="12" customHeight="1" thickBot="1">
      <c r="A131" s="55" t="s">
        <v>246</v>
      </c>
      <c r="B131" s="68" t="s">
        <v>387</v>
      </c>
      <c r="C131" s="300"/>
      <c r="D131" s="289"/>
      <c r="E131" s="62"/>
    </row>
    <row r="132" spans="1:5" ht="12" customHeight="1" thickBot="1">
      <c r="A132" s="18" t="s">
        <v>147</v>
      </c>
      <c r="B132" s="19" t="s">
        <v>388</v>
      </c>
      <c r="C132" s="286">
        <f>+C133+C134+C135+C136</f>
        <v>0</v>
      </c>
      <c r="D132" s="287">
        <f>+D133+D134+D135+D136</f>
        <v>0</v>
      </c>
      <c r="E132" s="20">
        <f>+E133+E134+E135+E136</f>
        <v>0</v>
      </c>
    </row>
    <row r="133" spans="1:5" ht="12" customHeight="1">
      <c r="A133" s="21" t="s">
        <v>263</v>
      </c>
      <c r="B133" s="67" t="s">
        <v>389</v>
      </c>
      <c r="C133" s="300"/>
      <c r="D133" s="289"/>
      <c r="E133" s="62"/>
    </row>
    <row r="134" spans="1:5" ht="12" customHeight="1">
      <c r="A134" s="21" t="s">
        <v>265</v>
      </c>
      <c r="B134" s="67" t="s">
        <v>390</v>
      </c>
      <c r="C134" s="300"/>
      <c r="D134" s="289"/>
      <c r="E134" s="62"/>
    </row>
    <row r="135" spans="1:5" ht="12" customHeight="1">
      <c r="A135" s="21" t="s">
        <v>267</v>
      </c>
      <c r="B135" s="67" t="s">
        <v>391</v>
      </c>
      <c r="C135" s="300"/>
      <c r="D135" s="289"/>
      <c r="E135" s="62"/>
    </row>
    <row r="136" spans="1:5" ht="12" customHeight="1" thickBot="1">
      <c r="A136" s="55" t="s">
        <v>269</v>
      </c>
      <c r="B136" s="68" t="s">
        <v>392</v>
      </c>
      <c r="C136" s="300"/>
      <c r="D136" s="289"/>
      <c r="E136" s="62"/>
    </row>
    <row r="137" spans="1:5" ht="12" customHeight="1" thickBot="1">
      <c r="A137" s="18" t="s">
        <v>148</v>
      </c>
      <c r="B137" s="19" t="s">
        <v>393</v>
      </c>
      <c r="C137" s="286">
        <f>+C138+C139+C140+C141</f>
        <v>1322147</v>
      </c>
      <c r="D137" s="287">
        <f>+D138+D139+D140+D141</f>
        <v>1456728</v>
      </c>
      <c r="E137" s="20">
        <f>+E138+E139+E140+E141</f>
        <v>1456728</v>
      </c>
    </row>
    <row r="138" spans="1:5" ht="12" customHeight="1">
      <c r="A138" s="21" t="s">
        <v>275</v>
      </c>
      <c r="B138" s="67" t="s">
        <v>394</v>
      </c>
      <c r="C138" s="300"/>
      <c r="D138" s="289"/>
      <c r="E138" s="62"/>
    </row>
    <row r="139" spans="1:5" ht="12" customHeight="1">
      <c r="A139" s="21" t="s">
        <v>277</v>
      </c>
      <c r="B139" s="67" t="s">
        <v>395</v>
      </c>
      <c r="C139" s="300">
        <v>1322147</v>
      </c>
      <c r="D139" s="289">
        <v>1456728</v>
      </c>
      <c r="E139" s="62">
        <v>1456728</v>
      </c>
    </row>
    <row r="140" spans="1:5" ht="12" customHeight="1">
      <c r="A140" s="21" t="s">
        <v>279</v>
      </c>
      <c r="B140" s="67" t="s">
        <v>396</v>
      </c>
      <c r="C140" s="300"/>
      <c r="D140" s="289"/>
      <c r="E140" s="62"/>
    </row>
    <row r="141" spans="1:5" ht="12" customHeight="1" thickBot="1">
      <c r="A141" s="55" t="s">
        <v>281</v>
      </c>
      <c r="B141" s="68" t="s">
        <v>397</v>
      </c>
      <c r="C141" s="300"/>
      <c r="D141" s="289"/>
      <c r="E141" s="62"/>
    </row>
    <row r="142" spans="1:5" ht="12" customHeight="1" thickBot="1">
      <c r="A142" s="18" t="s">
        <v>149</v>
      </c>
      <c r="B142" s="19" t="s">
        <v>398</v>
      </c>
      <c r="C142" s="302">
        <f>+C143+C144+C145+C146</f>
        <v>0</v>
      </c>
      <c r="D142" s="303">
        <f>+D143+D144+D145+D146</f>
        <v>0</v>
      </c>
      <c r="E142" s="69">
        <f>+E143+E144+E145+E146</f>
        <v>0</v>
      </c>
    </row>
    <row r="143" spans="1:5" ht="12" customHeight="1">
      <c r="A143" s="21" t="s">
        <v>284</v>
      </c>
      <c r="B143" s="67" t="s">
        <v>399</v>
      </c>
      <c r="C143" s="300"/>
      <c r="D143" s="289"/>
      <c r="E143" s="62"/>
    </row>
    <row r="144" spans="1:5" ht="12" customHeight="1">
      <c r="A144" s="21" t="s">
        <v>286</v>
      </c>
      <c r="B144" s="67" t="s">
        <v>400</v>
      </c>
      <c r="C144" s="300"/>
      <c r="D144" s="289"/>
      <c r="E144" s="62"/>
    </row>
    <row r="145" spans="1:7" ht="12" customHeight="1">
      <c r="A145" s="21" t="s">
        <v>288</v>
      </c>
      <c r="B145" s="67" t="s">
        <v>401</v>
      </c>
      <c r="C145" s="300"/>
      <c r="D145" s="289"/>
      <c r="E145" s="62"/>
    </row>
    <row r="146" spans="1:7" ht="12" customHeight="1" thickBot="1">
      <c r="A146" s="21" t="s">
        <v>290</v>
      </c>
      <c r="B146" s="67" t="s">
        <v>402</v>
      </c>
      <c r="C146" s="300"/>
      <c r="D146" s="289"/>
      <c r="E146" s="62"/>
    </row>
    <row r="147" spans="1:7" ht="15" customHeight="1" thickBot="1">
      <c r="A147" s="18" t="s">
        <v>150</v>
      </c>
      <c r="B147" s="19" t="s">
        <v>403</v>
      </c>
      <c r="C147" s="304">
        <f>+C128+C132+C137+C142</f>
        <v>1322147</v>
      </c>
      <c r="D147" s="305">
        <f>+D128+D132+D137+D142</f>
        <v>1456728</v>
      </c>
      <c r="E147" s="70">
        <f>+E128+E132+E137+E142</f>
        <v>1456728</v>
      </c>
      <c r="F147" s="71"/>
      <c r="G147" s="71"/>
    </row>
    <row r="148" spans="1:7" ht="15" customHeight="1" thickBot="1">
      <c r="A148" s="259" t="s">
        <v>151</v>
      </c>
      <c r="B148" s="260" t="s">
        <v>5</v>
      </c>
      <c r="C148" s="304">
        <v>18060000</v>
      </c>
      <c r="D148" s="305">
        <v>18060000</v>
      </c>
      <c r="E148" s="70">
        <v>15192669</v>
      </c>
      <c r="F148" s="71"/>
      <c r="G148" s="71"/>
    </row>
    <row r="149" spans="1:7" ht="12.95" customHeight="1" thickBot="1">
      <c r="A149" s="72" t="s">
        <v>151</v>
      </c>
      <c r="B149" s="73" t="s">
        <v>404</v>
      </c>
      <c r="C149" s="304">
        <f>+C127+C147+C148</f>
        <v>100062147</v>
      </c>
      <c r="D149" s="304">
        <f>+D127+D147+D148</f>
        <v>124433317</v>
      </c>
      <c r="E149" s="70">
        <f>+E127+E147+E148</f>
        <v>105575372</v>
      </c>
    </row>
    <row r="150" spans="1:7" ht="7.5" customHeight="1"/>
  </sheetData>
  <mergeCells count="7">
    <mergeCell ref="A1:E1"/>
    <mergeCell ref="A3:B3"/>
    <mergeCell ref="A4:D4"/>
    <mergeCell ref="A91:B91"/>
    <mergeCell ref="A6:B6"/>
    <mergeCell ref="C91:E91"/>
    <mergeCell ref="C6:E6"/>
  </mergeCells>
  <phoneticPr fontId="0" type="noConversion"/>
  <pageMargins left="0.25" right="0.25" top="0.75" bottom="0.75" header="0.3" footer="0.3"/>
  <pageSetup paperSize="9" scale="78" fitToHeight="2" orientation="portrait" r:id="rId1"/>
  <headerFooter alignWithMargins="0">
    <oddHeader>&amp;CCserháthaláp Község Önkormányzata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6"/>
  <sheetViews>
    <sheetView zoomScaleNormal="100" workbookViewId="0">
      <selection activeCell="A2" sqref="A2"/>
    </sheetView>
  </sheetViews>
  <sheetFormatPr defaultRowHeight="12.75"/>
  <cols>
    <col min="1" max="1" width="5.85546875" style="74" customWidth="1"/>
    <col min="2" max="2" width="42.85546875" style="76" customWidth="1"/>
    <col min="3" max="3" width="11.85546875" style="74" bestFit="1" customWidth="1"/>
    <col min="4" max="5" width="12.42578125" style="74" bestFit="1" customWidth="1"/>
    <col min="6" max="6" width="40.42578125" style="74" customWidth="1"/>
    <col min="7" max="7" width="11.85546875" style="74" bestFit="1" customWidth="1"/>
    <col min="8" max="8" width="12.85546875" style="74" bestFit="1" customWidth="1"/>
    <col min="9" max="9" width="11.85546875" style="74" bestFit="1" customWidth="1"/>
    <col min="10" max="16384" width="9.140625" style="74"/>
  </cols>
  <sheetData>
    <row r="1" spans="1:9">
      <c r="A1" s="407"/>
      <c r="B1" s="407"/>
      <c r="C1" s="407"/>
      <c r="D1" s="407"/>
      <c r="E1" s="76"/>
    </row>
    <row r="2" spans="1:9" s="9" customFormat="1" ht="15.95" customHeight="1">
      <c r="A2" s="4" t="s">
        <v>710</v>
      </c>
      <c r="C2" s="10"/>
      <c r="D2" s="10"/>
      <c r="E2" s="10"/>
    </row>
    <row r="3" spans="1:9" ht="33" customHeight="1">
      <c r="B3" s="84" t="s">
        <v>681</v>
      </c>
      <c r="C3" s="75"/>
      <c r="D3" s="75"/>
      <c r="E3" s="75"/>
      <c r="F3" s="75"/>
      <c r="G3" s="75"/>
      <c r="H3" s="75"/>
    </row>
    <row r="4" spans="1:9" ht="13.5" thickBot="1">
      <c r="H4" s="77" t="s">
        <v>645</v>
      </c>
      <c r="I4" s="77" t="s">
        <v>645</v>
      </c>
    </row>
    <row r="5" spans="1:9" ht="18" customHeight="1" thickBot="1">
      <c r="A5" s="402" t="s">
        <v>188</v>
      </c>
      <c r="B5" s="408" t="s">
        <v>411</v>
      </c>
      <c r="C5" s="409"/>
      <c r="D5" s="409"/>
      <c r="E5" s="410"/>
      <c r="F5" s="408" t="s">
        <v>412</v>
      </c>
      <c r="G5" s="411"/>
      <c r="H5" s="411"/>
      <c r="I5" s="412"/>
    </row>
    <row r="6" spans="1:9" s="78" customFormat="1" ht="35.25" customHeight="1" thickBot="1">
      <c r="A6" s="403"/>
      <c r="B6" s="88" t="s">
        <v>139</v>
      </c>
      <c r="C6" s="89" t="s">
        <v>476</v>
      </c>
      <c r="D6" s="114" t="s">
        <v>480</v>
      </c>
      <c r="E6" s="114" t="s">
        <v>478</v>
      </c>
      <c r="F6" s="88" t="s">
        <v>139</v>
      </c>
      <c r="G6" s="89" t="s">
        <v>476</v>
      </c>
      <c r="H6" s="114" t="s">
        <v>477</v>
      </c>
      <c r="I6" s="151" t="s">
        <v>478</v>
      </c>
    </row>
    <row r="7" spans="1:9" s="78" customFormat="1" ht="12" customHeight="1" thickBot="1">
      <c r="A7" s="91">
        <v>1</v>
      </c>
      <c r="B7" s="88">
        <v>2</v>
      </c>
      <c r="C7" s="89">
        <v>3</v>
      </c>
      <c r="D7" s="114">
        <v>4</v>
      </c>
      <c r="E7" s="114">
        <v>4</v>
      </c>
      <c r="F7" s="88">
        <v>5</v>
      </c>
      <c r="G7" s="120">
        <v>6</v>
      </c>
      <c r="H7" s="90">
        <v>7</v>
      </c>
      <c r="I7" s="127">
        <v>7</v>
      </c>
    </row>
    <row r="8" spans="1:9" ht="12.95" customHeight="1">
      <c r="A8" s="141" t="s">
        <v>142</v>
      </c>
      <c r="B8" s="92" t="s">
        <v>413</v>
      </c>
      <c r="C8" s="306">
        <v>49728147</v>
      </c>
      <c r="D8" s="115">
        <v>57664912</v>
      </c>
      <c r="E8" s="93">
        <v>57664912</v>
      </c>
      <c r="F8" s="92" t="s">
        <v>154</v>
      </c>
      <c r="G8" s="309">
        <v>25166000</v>
      </c>
      <c r="H8" s="319">
        <v>26581825</v>
      </c>
      <c r="I8" s="131">
        <v>25420211</v>
      </c>
    </row>
    <row r="9" spans="1:9" ht="24" customHeight="1">
      <c r="A9" s="142" t="s">
        <v>143</v>
      </c>
      <c r="B9" s="94" t="s">
        <v>414</v>
      </c>
      <c r="C9" s="95">
        <v>21917000</v>
      </c>
      <c r="D9" s="116">
        <v>24366494</v>
      </c>
      <c r="E9" s="96">
        <v>22370061</v>
      </c>
      <c r="F9" s="94" t="s">
        <v>340</v>
      </c>
      <c r="G9" s="307">
        <v>3246000</v>
      </c>
      <c r="H9" s="310">
        <v>3832873</v>
      </c>
      <c r="I9" s="96">
        <v>3658387</v>
      </c>
    </row>
    <row r="10" spans="1:9" ht="12.95" customHeight="1">
      <c r="A10" s="142" t="s">
        <v>144</v>
      </c>
      <c r="B10" s="94" t="s">
        <v>415</v>
      </c>
      <c r="C10" s="95"/>
      <c r="D10" s="116"/>
      <c r="E10" s="96"/>
      <c r="F10" s="94" t="s">
        <v>416</v>
      </c>
      <c r="G10" s="307">
        <v>20598000</v>
      </c>
      <c r="H10" s="310">
        <v>23211463</v>
      </c>
      <c r="I10" s="96">
        <v>18996190</v>
      </c>
    </row>
    <row r="11" spans="1:9" ht="12.95" customHeight="1">
      <c r="A11" s="142" t="s">
        <v>145</v>
      </c>
      <c r="B11" s="94" t="s">
        <v>417</v>
      </c>
      <c r="C11" s="95">
        <v>3345000</v>
      </c>
      <c r="D11" s="116">
        <v>3345000</v>
      </c>
      <c r="E11" s="96">
        <v>3781118</v>
      </c>
      <c r="F11" s="94" t="s">
        <v>141</v>
      </c>
      <c r="G11" s="307">
        <v>4342000</v>
      </c>
      <c r="H11" s="310">
        <v>4342000</v>
      </c>
      <c r="I11" s="96">
        <v>3570544</v>
      </c>
    </row>
    <row r="12" spans="1:9" ht="12.95" customHeight="1">
      <c r="A12" s="142" t="s">
        <v>146</v>
      </c>
      <c r="B12" s="97" t="s">
        <v>418</v>
      </c>
      <c r="C12" s="95"/>
      <c r="D12" s="116"/>
      <c r="E12" s="96"/>
      <c r="F12" s="94" t="s">
        <v>343</v>
      </c>
      <c r="G12" s="307">
        <v>10350000</v>
      </c>
      <c r="H12" s="310">
        <v>28915028</v>
      </c>
      <c r="I12" s="96">
        <v>22776546</v>
      </c>
    </row>
    <row r="13" spans="1:9" ht="12.95" customHeight="1">
      <c r="A13" s="142" t="s">
        <v>147</v>
      </c>
      <c r="B13" s="94" t="s">
        <v>419</v>
      </c>
      <c r="C13" s="307"/>
      <c r="D13" s="308"/>
      <c r="E13" s="96"/>
      <c r="F13" s="94" t="s">
        <v>160</v>
      </c>
      <c r="G13" s="307"/>
      <c r="H13" s="310"/>
      <c r="I13" s="96"/>
    </row>
    <row r="14" spans="1:9" ht="12.95" customHeight="1">
      <c r="A14" s="142" t="s">
        <v>148</v>
      </c>
      <c r="B14" s="94" t="s">
        <v>261</v>
      </c>
      <c r="C14" s="95">
        <v>3906000</v>
      </c>
      <c r="D14" s="116">
        <v>6030673</v>
      </c>
      <c r="E14" s="96">
        <v>4255839</v>
      </c>
      <c r="F14" s="145"/>
      <c r="G14" s="95"/>
      <c r="H14" s="96"/>
      <c r="I14" s="96"/>
    </row>
    <row r="15" spans="1:9" ht="12.95" customHeight="1">
      <c r="A15" s="142" t="s">
        <v>149</v>
      </c>
      <c r="B15" s="98"/>
      <c r="C15" s="95"/>
      <c r="D15" s="116"/>
      <c r="E15" s="96"/>
      <c r="F15" s="145"/>
      <c r="G15" s="95"/>
      <c r="H15" s="96"/>
      <c r="I15" s="96"/>
    </row>
    <row r="16" spans="1:9" ht="12.95" customHeight="1" thickBot="1">
      <c r="A16" s="142" t="s">
        <v>150</v>
      </c>
      <c r="B16" s="132"/>
      <c r="C16" s="133"/>
      <c r="D16" s="133">
        <v>0</v>
      </c>
      <c r="E16" s="134"/>
      <c r="F16" s="146"/>
      <c r="G16" s="133"/>
      <c r="H16" s="134"/>
      <c r="I16" s="134"/>
    </row>
    <row r="17" spans="1:9" ht="30.75" customHeight="1" thickBot="1">
      <c r="A17" s="81" t="s">
        <v>151</v>
      </c>
      <c r="B17" s="82" t="s">
        <v>420</v>
      </c>
      <c r="C17" s="99">
        <f>+C8+C9+C11+C12+C14+C15+C16</f>
        <v>78896147</v>
      </c>
      <c r="D17" s="99">
        <f>+D8+D9+D11+D12+D14+D15+D16</f>
        <v>91407079</v>
      </c>
      <c r="E17" s="100">
        <f>+E8+E9+E11+E12+E14+E15+E16</f>
        <v>88071930</v>
      </c>
      <c r="F17" s="135" t="s">
        <v>421</v>
      </c>
      <c r="G17" s="136">
        <f>SUM(G8:G16)</f>
        <v>63702000</v>
      </c>
      <c r="H17" s="136">
        <f>SUM(H8:H16)</f>
        <v>86883189</v>
      </c>
      <c r="I17" s="136">
        <f>SUM(I8:I16)</f>
        <v>74421878</v>
      </c>
    </row>
    <row r="18" spans="1:9" ht="24.75" customHeight="1">
      <c r="A18" s="97" t="s">
        <v>152</v>
      </c>
      <c r="B18" s="101" t="s">
        <v>422</v>
      </c>
      <c r="C18" s="311">
        <v>5166000</v>
      </c>
      <c r="D18" s="312">
        <v>3606746</v>
      </c>
      <c r="E18" s="320">
        <v>3606746</v>
      </c>
      <c r="F18" s="143" t="s">
        <v>423</v>
      </c>
      <c r="G18" s="130"/>
      <c r="H18" s="131"/>
      <c r="I18" s="131"/>
    </row>
    <row r="19" spans="1:9" ht="12.95" customHeight="1">
      <c r="A19" s="142" t="s">
        <v>153</v>
      </c>
      <c r="B19" s="94" t="s">
        <v>424</v>
      </c>
      <c r="C19" s="95">
        <v>5166000</v>
      </c>
      <c r="D19" s="116">
        <v>3606746</v>
      </c>
      <c r="E19" s="96">
        <v>3606746</v>
      </c>
      <c r="F19" s="144" t="s">
        <v>425</v>
      </c>
      <c r="G19" s="95"/>
      <c r="H19" s="96"/>
      <c r="I19" s="96"/>
    </row>
    <row r="20" spans="1:9" ht="12.95" customHeight="1">
      <c r="A20" s="142" t="s">
        <v>156</v>
      </c>
      <c r="B20" s="94" t="s">
        <v>426</v>
      </c>
      <c r="C20" s="95"/>
      <c r="D20" s="116"/>
      <c r="E20" s="96"/>
      <c r="F20" s="144" t="s">
        <v>427</v>
      </c>
      <c r="G20" s="95"/>
      <c r="H20" s="96"/>
      <c r="I20" s="96"/>
    </row>
    <row r="21" spans="1:9" ht="12.95" customHeight="1">
      <c r="A21" s="142" t="s">
        <v>157</v>
      </c>
      <c r="B21" s="94" t="s">
        <v>428</v>
      </c>
      <c r="C21" s="95"/>
      <c r="D21" s="116"/>
      <c r="E21" s="96"/>
      <c r="F21" s="144" t="s">
        <v>7</v>
      </c>
      <c r="G21" s="95"/>
      <c r="H21" s="96"/>
      <c r="I21" s="96"/>
    </row>
    <row r="22" spans="1:9" ht="12.95" customHeight="1">
      <c r="A22" s="142" t="s">
        <v>158</v>
      </c>
      <c r="B22" s="94" t="s">
        <v>430</v>
      </c>
      <c r="C22" s="95"/>
      <c r="D22" s="117">
        <v>134581</v>
      </c>
      <c r="E22" s="96">
        <v>1464727</v>
      </c>
      <c r="F22" s="144" t="s">
        <v>431</v>
      </c>
      <c r="G22" s="95"/>
      <c r="H22" s="96"/>
      <c r="I22" s="96"/>
    </row>
    <row r="23" spans="1:9" ht="29.25" customHeight="1">
      <c r="A23" s="142" t="s">
        <v>159</v>
      </c>
      <c r="B23" s="94" t="s">
        <v>662</v>
      </c>
      <c r="C23" s="102">
        <f>+C24+C25</f>
        <v>0</v>
      </c>
      <c r="D23" s="313"/>
      <c r="E23" s="149"/>
      <c r="F23" s="144" t="s">
        <v>432</v>
      </c>
      <c r="G23" s="95"/>
      <c r="H23" s="96"/>
      <c r="I23" s="96"/>
    </row>
    <row r="24" spans="1:9" ht="12.95" customHeight="1">
      <c r="A24" s="97" t="s">
        <v>161</v>
      </c>
      <c r="B24" s="101" t="s">
        <v>663</v>
      </c>
      <c r="C24" s="314"/>
      <c r="D24" s="117"/>
      <c r="E24" s="96"/>
      <c r="F24" s="92" t="s">
        <v>7</v>
      </c>
      <c r="G24" s="315">
        <v>1322147</v>
      </c>
      <c r="H24" s="310">
        <v>1456728</v>
      </c>
      <c r="I24" s="96">
        <v>1456728</v>
      </c>
    </row>
    <row r="25" spans="1:9" ht="12.95" customHeight="1" thickBot="1">
      <c r="A25" s="142" t="s">
        <v>162</v>
      </c>
      <c r="B25" s="150" t="s">
        <v>434</v>
      </c>
      <c r="C25" s="133"/>
      <c r="D25" s="133"/>
      <c r="E25" s="134"/>
      <c r="F25" s="98" t="s">
        <v>8</v>
      </c>
      <c r="G25" s="307">
        <v>18060000</v>
      </c>
      <c r="H25" s="310">
        <v>18060000</v>
      </c>
      <c r="I25" s="134">
        <v>15192669</v>
      </c>
    </row>
    <row r="26" spans="1:9" ht="23.25" customHeight="1" thickBot="1">
      <c r="A26" s="81" t="s">
        <v>163</v>
      </c>
      <c r="B26" s="128" t="s">
        <v>435</v>
      </c>
      <c r="C26" s="148">
        <f>+C18+C23</f>
        <v>5166000</v>
      </c>
      <c r="D26" s="148">
        <f>+D18+D23</f>
        <v>3606746</v>
      </c>
      <c r="E26" s="148">
        <f>+E18+E22</f>
        <v>5071473</v>
      </c>
      <c r="F26" s="128" t="s">
        <v>436</v>
      </c>
      <c r="G26" s="129">
        <f>SUM(G18:G25)</f>
        <v>19382147</v>
      </c>
      <c r="H26" s="129">
        <f>SUM(H18:H25)</f>
        <v>19516728</v>
      </c>
      <c r="I26" s="129">
        <f>SUM(I18:I25)</f>
        <v>16649397</v>
      </c>
    </row>
    <row r="27" spans="1:9" ht="13.5" thickBot="1">
      <c r="A27" s="81" t="s">
        <v>164</v>
      </c>
      <c r="B27" s="82" t="s">
        <v>437</v>
      </c>
      <c r="C27" s="83">
        <f>+C17+C26</f>
        <v>84062147</v>
      </c>
      <c r="D27" s="83">
        <f>+D17+D26</f>
        <v>95013825</v>
      </c>
      <c r="E27" s="83">
        <f>+E17+E26</f>
        <v>93143403</v>
      </c>
      <c r="F27" s="82" t="s">
        <v>438</v>
      </c>
      <c r="G27" s="83">
        <f>+G17+G26</f>
        <v>83084147</v>
      </c>
      <c r="H27" s="83">
        <f>+H17+H26</f>
        <v>106399917</v>
      </c>
      <c r="I27" s="83">
        <f>+I17+I26</f>
        <v>91071275</v>
      </c>
    </row>
    <row r="28" spans="1:9" ht="85.5" customHeight="1">
      <c r="B28" s="404"/>
      <c r="C28" s="404"/>
      <c r="D28" s="404"/>
      <c r="E28" s="404"/>
      <c r="F28" s="404"/>
      <c r="G28" s="125"/>
    </row>
    <row r="29" spans="1:9" ht="25.5">
      <c r="B29" s="84" t="s">
        <v>682</v>
      </c>
      <c r="C29" s="75"/>
      <c r="D29" s="75"/>
      <c r="E29" s="75"/>
      <c r="F29" s="75"/>
      <c r="G29" s="75"/>
      <c r="H29" s="75"/>
      <c r="I29" s="75"/>
    </row>
    <row r="30" spans="1:9" ht="13.5" thickBot="1">
      <c r="H30" s="77" t="s">
        <v>645</v>
      </c>
      <c r="I30" s="77" t="s">
        <v>645</v>
      </c>
    </row>
    <row r="31" spans="1:9" ht="13.5" thickBot="1">
      <c r="A31" s="405" t="s">
        <v>188</v>
      </c>
      <c r="B31" s="85" t="s">
        <v>411</v>
      </c>
      <c r="C31" s="86"/>
      <c r="D31" s="113"/>
      <c r="E31" s="113"/>
      <c r="F31" s="85" t="s">
        <v>412</v>
      </c>
      <c r="G31" s="119"/>
      <c r="H31" s="87"/>
      <c r="I31" s="87"/>
    </row>
    <row r="32" spans="1:9" s="78" customFormat="1" ht="26.25" thickBot="1">
      <c r="A32" s="406"/>
      <c r="B32" s="88" t="s">
        <v>139</v>
      </c>
      <c r="C32" s="89" t="s">
        <v>476</v>
      </c>
      <c r="D32" s="114" t="s">
        <v>477</v>
      </c>
      <c r="E32" s="114" t="s">
        <v>478</v>
      </c>
      <c r="F32" s="88" t="s">
        <v>139</v>
      </c>
      <c r="G32" s="89" t="s">
        <v>476</v>
      </c>
      <c r="H32" s="114" t="s">
        <v>477</v>
      </c>
      <c r="I32" s="114" t="s">
        <v>478</v>
      </c>
    </row>
    <row r="33" spans="1:9" s="78" customFormat="1" ht="13.5" thickBot="1">
      <c r="A33" s="91">
        <v>1</v>
      </c>
      <c r="B33" s="88">
        <v>2</v>
      </c>
      <c r="C33" s="89">
        <v>3</v>
      </c>
      <c r="D33" s="151">
        <v>4</v>
      </c>
      <c r="E33" s="147"/>
      <c r="F33" s="88">
        <v>5</v>
      </c>
      <c r="G33" s="120">
        <v>6</v>
      </c>
      <c r="H33" s="90">
        <v>7</v>
      </c>
      <c r="I33" s="90">
        <v>7</v>
      </c>
    </row>
    <row r="34" spans="1:9" ht="27" customHeight="1">
      <c r="A34" s="141" t="s">
        <v>142</v>
      </c>
      <c r="B34" s="92" t="s">
        <v>439</v>
      </c>
      <c r="C34" s="306">
        <v>15000000</v>
      </c>
      <c r="D34" s="115">
        <v>28284911</v>
      </c>
      <c r="E34" s="131">
        <v>37597547</v>
      </c>
      <c r="F34" s="92" t="s">
        <v>363</v>
      </c>
      <c r="G34" s="309">
        <v>1978000</v>
      </c>
      <c r="H34" s="310">
        <v>3033400</v>
      </c>
      <c r="I34" s="93">
        <v>2158777</v>
      </c>
    </row>
    <row r="35" spans="1:9">
      <c r="A35" s="142" t="s">
        <v>143</v>
      </c>
      <c r="B35" s="94" t="s">
        <v>440</v>
      </c>
      <c r="C35" s="95"/>
      <c r="D35" s="95"/>
      <c r="E35" s="96"/>
      <c r="F35" s="94" t="s">
        <v>441</v>
      </c>
      <c r="G35" s="307"/>
      <c r="H35" s="310"/>
      <c r="I35" s="96"/>
    </row>
    <row r="36" spans="1:9" ht="12.95" customHeight="1">
      <c r="A36" s="142" t="s">
        <v>144</v>
      </c>
      <c r="B36" s="94" t="s">
        <v>442</v>
      </c>
      <c r="C36" s="95"/>
      <c r="D36" s="95"/>
      <c r="E36" s="96"/>
      <c r="F36" s="94" t="s">
        <v>365</v>
      </c>
      <c r="G36" s="307">
        <v>15000000</v>
      </c>
      <c r="H36" s="310">
        <v>15000000</v>
      </c>
      <c r="I36" s="96">
        <v>12345320</v>
      </c>
    </row>
    <row r="37" spans="1:9" ht="12.95" customHeight="1">
      <c r="A37" s="142" t="s">
        <v>145</v>
      </c>
      <c r="B37" s="94" t="s">
        <v>443</v>
      </c>
      <c r="C37" s="95"/>
      <c r="D37" s="95"/>
      <c r="E37" s="96"/>
      <c r="F37" s="144" t="s">
        <v>444</v>
      </c>
      <c r="G37" s="96"/>
      <c r="H37" s="96"/>
      <c r="I37" s="96"/>
    </row>
    <row r="38" spans="1:9" ht="12.75" customHeight="1">
      <c r="A38" s="142" t="s">
        <v>146</v>
      </c>
      <c r="B38" s="94" t="s">
        <v>445</v>
      </c>
      <c r="C38" s="95"/>
      <c r="D38" s="95"/>
      <c r="E38" s="96"/>
      <c r="F38" s="144" t="s">
        <v>367</v>
      </c>
      <c r="G38" s="96"/>
      <c r="H38" s="96"/>
      <c r="I38" s="96"/>
    </row>
    <row r="39" spans="1:9" ht="12.95" customHeight="1">
      <c r="A39" s="142" t="s">
        <v>147</v>
      </c>
      <c r="B39" s="94" t="s">
        <v>446</v>
      </c>
      <c r="C39" s="95"/>
      <c r="D39" s="95"/>
      <c r="E39" s="96">
        <v>1300000</v>
      </c>
      <c r="F39" s="145" t="s">
        <v>209</v>
      </c>
      <c r="G39" s="96">
        <v>0</v>
      </c>
      <c r="H39" s="96"/>
      <c r="I39" s="96"/>
    </row>
    <row r="40" spans="1:9" ht="12.95" customHeight="1">
      <c r="A40" s="142" t="s">
        <v>148</v>
      </c>
      <c r="B40" s="98" t="s">
        <v>6</v>
      </c>
      <c r="C40" s="95"/>
      <c r="D40" s="95"/>
      <c r="E40" s="96"/>
      <c r="F40" s="145"/>
      <c r="G40" s="123"/>
      <c r="H40" s="96"/>
      <c r="I40" s="96"/>
    </row>
    <row r="41" spans="1:9" ht="12.95" customHeight="1" thickBot="1">
      <c r="A41" s="142" t="s">
        <v>149</v>
      </c>
      <c r="B41" s="132"/>
      <c r="C41" s="133"/>
      <c r="D41" s="133"/>
      <c r="E41" s="134"/>
      <c r="F41" s="145"/>
      <c r="G41" s="123"/>
      <c r="H41" s="96"/>
      <c r="I41" s="96"/>
    </row>
    <row r="42" spans="1:9" ht="28.5" customHeight="1" thickBot="1">
      <c r="A42" s="81" t="s">
        <v>150</v>
      </c>
      <c r="B42" s="128" t="s">
        <v>447</v>
      </c>
      <c r="C42" s="148">
        <f>+C34+C36+C37+C39+C40+C41</f>
        <v>15000000</v>
      </c>
      <c r="D42" s="148">
        <f>+D34+D36+D37+D39+D40+D41</f>
        <v>28284911</v>
      </c>
      <c r="E42" s="148">
        <f>+E34+E36+E37+E39+E40+E41</f>
        <v>38897547</v>
      </c>
      <c r="F42" s="82" t="s">
        <v>448</v>
      </c>
      <c r="G42" s="100">
        <f>+G34+G36+G38+G39+G40+G41</f>
        <v>16978000</v>
      </c>
      <c r="H42" s="100">
        <f>+H34+H36+H38+H39+H40+H41</f>
        <v>18033400</v>
      </c>
      <c r="I42" s="100">
        <f>+I34+I36+I38+I39+I40+I41</f>
        <v>14504097</v>
      </c>
    </row>
    <row r="43" spans="1:9" ht="12.95" customHeight="1">
      <c r="A43" s="79" t="s">
        <v>151</v>
      </c>
      <c r="B43" s="103" t="s">
        <v>449</v>
      </c>
      <c r="C43" s="104">
        <v>1000000</v>
      </c>
      <c r="D43" s="104">
        <v>1000000</v>
      </c>
      <c r="E43" s="118">
        <v>1000000</v>
      </c>
      <c r="F43" s="94" t="s">
        <v>423</v>
      </c>
      <c r="G43" s="121"/>
      <c r="H43" s="93"/>
      <c r="I43" s="93"/>
    </row>
    <row r="44" spans="1:9" ht="12.95" customHeight="1">
      <c r="A44" s="80" t="s">
        <v>152</v>
      </c>
      <c r="B44" s="105" t="s">
        <v>450</v>
      </c>
      <c r="C44" s="95">
        <v>1000000</v>
      </c>
      <c r="D44" s="116">
        <v>1000000</v>
      </c>
      <c r="E44" s="116">
        <v>1000000</v>
      </c>
      <c r="F44" s="94" t="s">
        <v>451</v>
      </c>
      <c r="G44" s="122"/>
      <c r="H44" s="96">
        <v>0</v>
      </c>
      <c r="I44" s="96">
        <v>0</v>
      </c>
    </row>
    <row r="45" spans="1:9" ht="12.95" customHeight="1">
      <c r="A45" s="79" t="s">
        <v>153</v>
      </c>
      <c r="B45" s="105" t="s">
        <v>452</v>
      </c>
      <c r="C45" s="95"/>
      <c r="D45" s="116"/>
      <c r="E45" s="116"/>
      <c r="F45" s="94" t="s">
        <v>427</v>
      </c>
      <c r="G45" s="122"/>
      <c r="H45" s="96"/>
      <c r="I45" s="96"/>
    </row>
    <row r="46" spans="1:9" ht="12.95" customHeight="1">
      <c r="A46" s="80" t="s">
        <v>156</v>
      </c>
      <c r="B46" s="105" t="s">
        <v>453</v>
      </c>
      <c r="C46" s="95"/>
      <c r="D46" s="116"/>
      <c r="E46" s="116"/>
      <c r="F46" s="94" t="s">
        <v>429</v>
      </c>
      <c r="G46" s="122"/>
      <c r="H46" s="96"/>
      <c r="I46" s="96"/>
    </row>
    <row r="47" spans="1:9" ht="12.95" customHeight="1">
      <c r="A47" s="79" t="s">
        <v>157</v>
      </c>
      <c r="B47" s="105" t="s">
        <v>454</v>
      </c>
      <c r="C47" s="95"/>
      <c r="D47" s="117"/>
      <c r="E47" s="117"/>
      <c r="F47" s="101" t="s">
        <v>431</v>
      </c>
      <c r="G47" s="124"/>
      <c r="H47" s="96"/>
      <c r="I47" s="96"/>
    </row>
    <row r="48" spans="1:9" ht="12.95" customHeight="1">
      <c r="A48" s="80" t="s">
        <v>158</v>
      </c>
      <c r="B48" s="106" t="s">
        <v>455</v>
      </c>
      <c r="C48" s="95"/>
      <c r="D48" s="116"/>
      <c r="E48" s="116"/>
      <c r="F48" s="94" t="s">
        <v>456</v>
      </c>
      <c r="G48" s="122"/>
      <c r="H48" s="96"/>
      <c r="I48" s="96"/>
    </row>
    <row r="49" spans="1:9" ht="12.95" customHeight="1">
      <c r="A49" s="79" t="s">
        <v>159</v>
      </c>
      <c r="B49" s="107" t="s">
        <v>457</v>
      </c>
      <c r="C49" s="102">
        <f>+C50+C51+C52+C53+C54</f>
        <v>0</v>
      </c>
      <c r="D49" s="118"/>
      <c r="E49" s="118"/>
      <c r="F49" s="92" t="s">
        <v>433</v>
      </c>
      <c r="G49" s="121"/>
      <c r="H49" s="96"/>
      <c r="I49" s="96"/>
    </row>
    <row r="50" spans="1:9" ht="12.95" customHeight="1">
      <c r="A50" s="80" t="s">
        <v>161</v>
      </c>
      <c r="B50" s="106" t="s">
        <v>458</v>
      </c>
      <c r="C50" s="95"/>
      <c r="D50" s="115"/>
      <c r="E50" s="115"/>
      <c r="F50" s="92" t="s">
        <v>459</v>
      </c>
      <c r="G50" s="121"/>
      <c r="H50" s="96"/>
      <c r="I50" s="96"/>
    </row>
    <row r="51" spans="1:9" ht="12.95" customHeight="1">
      <c r="A51" s="79" t="s">
        <v>162</v>
      </c>
      <c r="B51" s="106" t="s">
        <v>460</v>
      </c>
      <c r="C51" s="95"/>
      <c r="D51" s="115"/>
      <c r="E51" s="115"/>
      <c r="F51" s="108"/>
      <c r="G51" s="126"/>
      <c r="H51" s="96"/>
      <c r="I51" s="96"/>
    </row>
    <row r="52" spans="1:9" ht="12.95" customHeight="1">
      <c r="A52" s="80" t="s">
        <v>163</v>
      </c>
      <c r="B52" s="105" t="s">
        <v>461</v>
      </c>
      <c r="C52" s="95"/>
      <c r="D52" s="115"/>
      <c r="E52" s="115"/>
      <c r="F52" s="108"/>
      <c r="G52" s="126"/>
      <c r="H52" s="96"/>
      <c r="I52" s="96"/>
    </row>
    <row r="53" spans="1:9" ht="12.95" customHeight="1">
      <c r="A53" s="79" t="s">
        <v>164</v>
      </c>
      <c r="B53" s="109" t="s">
        <v>462</v>
      </c>
      <c r="C53" s="95"/>
      <c r="D53" s="116"/>
      <c r="E53" s="116"/>
      <c r="F53" s="98"/>
      <c r="G53" s="123"/>
      <c r="H53" s="96"/>
      <c r="I53" s="96"/>
    </row>
    <row r="54" spans="1:9" ht="12.95" customHeight="1" thickBot="1">
      <c r="A54" s="80" t="s">
        <v>165</v>
      </c>
      <c r="B54" s="110" t="s">
        <v>463</v>
      </c>
      <c r="C54" s="95"/>
      <c r="D54" s="115"/>
      <c r="E54" s="115"/>
      <c r="F54" s="108"/>
      <c r="G54" s="126"/>
      <c r="H54" s="96"/>
      <c r="I54" s="96"/>
    </row>
    <row r="55" spans="1:9" ht="21.75" customHeight="1" thickBot="1">
      <c r="A55" s="81" t="s">
        <v>166</v>
      </c>
      <c r="B55" s="82" t="s">
        <v>464</v>
      </c>
      <c r="C55" s="99">
        <f>+C43+C49</f>
        <v>1000000</v>
      </c>
      <c r="D55" s="99">
        <f>+D43+D49</f>
        <v>1000000</v>
      </c>
      <c r="E55" s="99">
        <f>+E43+E49</f>
        <v>1000000</v>
      </c>
      <c r="F55" s="82" t="s">
        <v>465</v>
      </c>
      <c r="G55" s="100">
        <f>SUM(G43:G54)</f>
        <v>0</v>
      </c>
      <c r="H55" s="100">
        <f>SUM(H43:H54)</f>
        <v>0</v>
      </c>
      <c r="I55" s="100">
        <f>SUM(I43:I54)</f>
        <v>0</v>
      </c>
    </row>
    <row r="56" spans="1:9" ht="13.5" thickBot="1">
      <c r="A56" s="81" t="s">
        <v>167</v>
      </c>
      <c r="B56" s="82" t="s">
        <v>466</v>
      </c>
      <c r="C56" s="83">
        <f>+C42+C55</f>
        <v>16000000</v>
      </c>
      <c r="D56" s="83">
        <f>+D42+D55</f>
        <v>29284911</v>
      </c>
      <c r="E56" s="83">
        <f>+E42+E55</f>
        <v>39897547</v>
      </c>
      <c r="F56" s="82" t="s">
        <v>467</v>
      </c>
      <c r="G56" s="83">
        <f>+G42+G55</f>
        <v>16978000</v>
      </c>
      <c r="H56" s="83">
        <f>+H42+H55</f>
        <v>18033400</v>
      </c>
      <c r="I56" s="83">
        <f>+I42+I55</f>
        <v>14504097</v>
      </c>
    </row>
  </sheetData>
  <mergeCells count="6">
    <mergeCell ref="A5:A6"/>
    <mergeCell ref="B28:F28"/>
    <mergeCell ref="A31:A32"/>
    <mergeCell ref="A1:D1"/>
    <mergeCell ref="B5:E5"/>
    <mergeCell ref="F5:I5"/>
  </mergeCells>
  <phoneticPr fontId="0" type="noConversion"/>
  <pageMargins left="0.25" right="0.25" top="0.75" bottom="0.75" header="0.3" footer="0.3"/>
  <pageSetup paperSize="9" scale="89" fitToHeight="2" orientation="landscape" r:id="rId1"/>
  <headerFooter alignWithMargins="0">
    <oddHeader>&amp;CCserháthaláp Község Önkormányzata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topLeftCell="A19" zoomScaleNormal="100" workbookViewId="0">
      <selection activeCell="A32" sqref="A32"/>
    </sheetView>
  </sheetViews>
  <sheetFormatPr defaultRowHeight="12.75"/>
  <cols>
    <col min="1" max="1" width="32.140625" style="165" customWidth="1"/>
    <col min="2" max="2" width="11.28515625" style="166" customWidth="1"/>
    <col min="3" max="3" width="14" style="166" customWidth="1"/>
    <col min="4" max="4" width="15.42578125" style="166" customWidth="1"/>
    <col min="5" max="5" width="15.140625" style="74" customWidth="1"/>
    <col min="6" max="6" width="11" style="166" customWidth="1"/>
    <col min="7" max="16384" width="9.140625" style="166"/>
  </cols>
  <sheetData>
    <row r="1" spans="1:6" s="9" customFormat="1" ht="15.95" customHeight="1">
      <c r="A1" s="4" t="s">
        <v>711</v>
      </c>
      <c r="C1" s="10"/>
    </row>
    <row r="3" spans="1:6" ht="25.5" customHeight="1">
      <c r="A3" s="413" t="s">
        <v>683</v>
      </c>
      <c r="B3" s="413"/>
      <c r="C3" s="413"/>
      <c r="D3" s="413"/>
      <c r="E3" s="413"/>
    </row>
    <row r="4" spans="1:6" ht="22.5" customHeight="1" thickBot="1">
      <c r="A4" s="76"/>
      <c r="B4" s="74"/>
      <c r="C4" s="74"/>
      <c r="D4" s="74"/>
      <c r="E4" s="168" t="s">
        <v>645</v>
      </c>
    </row>
    <row r="5" spans="1:6" s="167" customFormat="1" ht="44.25" customHeight="1" thickBot="1">
      <c r="A5" s="88" t="s">
        <v>664</v>
      </c>
      <c r="B5" s="89" t="s">
        <v>485</v>
      </c>
      <c r="C5" s="89" t="s">
        <v>486</v>
      </c>
      <c r="D5" s="89" t="s">
        <v>665</v>
      </c>
      <c r="E5" s="89" t="s">
        <v>666</v>
      </c>
      <c r="F5" s="90" t="s">
        <v>667</v>
      </c>
    </row>
    <row r="6" spans="1:6" s="74" customFormat="1" ht="12" customHeight="1" thickBot="1">
      <c r="A6" s="169">
        <v>1</v>
      </c>
      <c r="B6" s="170">
        <v>2</v>
      </c>
      <c r="C6" s="170">
        <v>3</v>
      </c>
      <c r="D6" s="170">
        <v>4</v>
      </c>
      <c r="E6" s="170">
        <v>5</v>
      </c>
      <c r="F6" s="171" t="s">
        <v>487</v>
      </c>
    </row>
    <row r="7" spans="1:6" ht="15.95" customHeight="1">
      <c r="A7" s="277" t="s">
        <v>668</v>
      </c>
      <c r="B7" s="172">
        <v>1100000</v>
      </c>
      <c r="C7" s="173" t="s">
        <v>656</v>
      </c>
      <c r="D7" s="172">
        <v>1041500</v>
      </c>
      <c r="E7" s="172">
        <v>1100000</v>
      </c>
      <c r="F7" s="174">
        <v>0</v>
      </c>
    </row>
    <row r="8" spans="1:6">
      <c r="A8" s="277" t="s">
        <v>669</v>
      </c>
      <c r="B8" s="172">
        <v>1479362</v>
      </c>
      <c r="C8" s="173" t="s">
        <v>656</v>
      </c>
      <c r="D8" s="172">
        <f>879746</f>
        <v>879746</v>
      </c>
      <c r="E8" s="172">
        <v>1479362</v>
      </c>
      <c r="F8" s="174">
        <v>0</v>
      </c>
    </row>
    <row r="9" spans="1:6" ht="15.95" customHeight="1">
      <c r="A9" s="277" t="s">
        <v>670</v>
      </c>
      <c r="B9" s="172">
        <v>454038</v>
      </c>
      <c r="C9" s="173" t="s">
        <v>656</v>
      </c>
      <c r="D9" s="172">
        <f>237531</f>
        <v>237531</v>
      </c>
      <c r="E9" s="172">
        <v>454038</v>
      </c>
      <c r="F9" s="174">
        <v>0</v>
      </c>
    </row>
    <row r="10" spans="1:6" ht="15.95" customHeight="1">
      <c r="A10" s="316"/>
      <c r="B10" s="172"/>
      <c r="C10" s="173"/>
      <c r="D10" s="172"/>
      <c r="E10" s="172"/>
      <c r="F10" s="174">
        <f t="shared" ref="F10:F17" si="0">B10-D10-E10</f>
        <v>0</v>
      </c>
    </row>
    <row r="11" spans="1:6" ht="15.95" customHeight="1">
      <c r="A11" s="277"/>
      <c r="B11" s="172"/>
      <c r="C11" s="173"/>
      <c r="D11" s="172"/>
      <c r="E11" s="172"/>
      <c r="F11" s="174">
        <f t="shared" si="0"/>
        <v>0</v>
      </c>
    </row>
    <row r="12" spans="1:6" ht="15.95" customHeight="1">
      <c r="A12" s="277"/>
      <c r="B12" s="172"/>
      <c r="C12" s="173"/>
      <c r="D12" s="172"/>
      <c r="E12" s="172"/>
      <c r="F12" s="174">
        <f t="shared" si="0"/>
        <v>0</v>
      </c>
    </row>
    <row r="13" spans="1:6" ht="15.95" customHeight="1">
      <c r="A13" s="277"/>
      <c r="B13" s="172"/>
      <c r="C13" s="173"/>
      <c r="D13" s="172"/>
      <c r="E13" s="172"/>
      <c r="F13" s="174">
        <f t="shared" si="0"/>
        <v>0</v>
      </c>
    </row>
    <row r="14" spans="1:6" ht="15.95" customHeight="1">
      <c r="A14" s="277"/>
      <c r="B14" s="172"/>
      <c r="C14" s="173"/>
      <c r="D14" s="172"/>
      <c r="E14" s="172"/>
      <c r="F14" s="174">
        <f t="shared" si="0"/>
        <v>0</v>
      </c>
    </row>
    <row r="15" spans="1:6" ht="15.95" customHeight="1">
      <c r="A15" s="277"/>
      <c r="B15" s="172"/>
      <c r="C15" s="173"/>
      <c r="D15" s="172"/>
      <c r="E15" s="172"/>
      <c r="F15" s="174">
        <f t="shared" si="0"/>
        <v>0</v>
      </c>
    </row>
    <row r="16" spans="1:6" ht="15.95" customHeight="1">
      <c r="A16" s="277"/>
      <c r="B16" s="172"/>
      <c r="C16" s="173"/>
      <c r="D16" s="172"/>
      <c r="E16" s="172"/>
      <c r="F16" s="174">
        <f t="shared" si="0"/>
        <v>0</v>
      </c>
    </row>
    <row r="17" spans="1:6" ht="15.95" customHeight="1" thickBot="1">
      <c r="A17" s="175"/>
      <c r="B17" s="176"/>
      <c r="C17" s="177"/>
      <c r="D17" s="176"/>
      <c r="E17" s="176"/>
      <c r="F17" s="317">
        <f t="shared" si="0"/>
        <v>0</v>
      </c>
    </row>
    <row r="18" spans="1:6" ht="15.95" customHeight="1" thickBot="1">
      <c r="A18" s="178" t="s">
        <v>488</v>
      </c>
      <c r="B18" s="179">
        <f>SUM(B7:B17)</f>
        <v>3033400</v>
      </c>
      <c r="C18" s="180"/>
      <c r="D18" s="179">
        <f>SUM(D7:D17)</f>
        <v>2158777</v>
      </c>
      <c r="E18" s="179">
        <f>SUM(E7:E17)</f>
        <v>3033400</v>
      </c>
      <c r="F18" s="318">
        <f>SUM(F7:F17)</f>
        <v>0</v>
      </c>
    </row>
    <row r="21" spans="1:6" s="9" customFormat="1" ht="15.95" customHeight="1">
      <c r="A21" s="4" t="s">
        <v>712</v>
      </c>
      <c r="C21" s="10"/>
    </row>
    <row r="22" spans="1:6" ht="24.75" customHeight="1">
      <c r="A22" s="413" t="s">
        <v>684</v>
      </c>
      <c r="B22" s="413"/>
      <c r="C22" s="413"/>
      <c r="D22" s="413"/>
      <c r="E22" s="413"/>
    </row>
    <row r="23" spans="1:6" ht="23.25" customHeight="1" thickBot="1">
      <c r="A23" s="76"/>
      <c r="B23" s="74"/>
      <c r="C23" s="74"/>
      <c r="D23" s="74"/>
      <c r="E23" s="168" t="s">
        <v>645</v>
      </c>
    </row>
    <row r="24" spans="1:6" s="167" customFormat="1" ht="48.75" customHeight="1" thickBot="1">
      <c r="A24" s="88" t="s">
        <v>489</v>
      </c>
      <c r="B24" s="89" t="s">
        <v>485</v>
      </c>
      <c r="C24" s="89" t="s">
        <v>486</v>
      </c>
      <c r="D24" s="89" t="s">
        <v>665</v>
      </c>
      <c r="E24" s="89" t="s">
        <v>666</v>
      </c>
      <c r="F24" s="90" t="s">
        <v>667</v>
      </c>
    </row>
    <row r="25" spans="1:6" s="74" customFormat="1" ht="15" customHeight="1">
      <c r="A25" s="328">
        <v>1</v>
      </c>
      <c r="B25" s="329">
        <v>2</v>
      </c>
      <c r="C25" s="329">
        <v>3</v>
      </c>
      <c r="D25" s="329">
        <v>4</v>
      </c>
      <c r="E25" s="329">
        <v>5</v>
      </c>
      <c r="F25" s="127">
        <v>6</v>
      </c>
    </row>
    <row r="26" spans="1:6" ht="40.5" customHeight="1">
      <c r="A26" s="98" t="s">
        <v>690</v>
      </c>
      <c r="B26" s="172">
        <v>11811000</v>
      </c>
      <c r="C26" s="173" t="s">
        <v>671</v>
      </c>
      <c r="D26" s="327"/>
      <c r="E26" s="172">
        <v>11811000</v>
      </c>
      <c r="F26" s="174"/>
    </row>
    <row r="27" spans="1:6" ht="40.5" customHeight="1">
      <c r="A27" s="98" t="s">
        <v>688</v>
      </c>
      <c r="B27" s="172"/>
      <c r="C27" s="173" t="s">
        <v>656</v>
      </c>
      <c r="D27" s="172">
        <v>8753474</v>
      </c>
      <c r="E27" s="172"/>
      <c r="F27" s="174"/>
    </row>
    <row r="28" spans="1:6" ht="15.95" customHeight="1">
      <c r="A28" s="98" t="s">
        <v>689</v>
      </c>
      <c r="B28" s="172"/>
      <c r="C28" s="173"/>
      <c r="D28" s="172">
        <v>967250</v>
      </c>
      <c r="E28" s="172"/>
      <c r="F28" s="174"/>
    </row>
    <row r="29" spans="1:6">
      <c r="A29" s="98" t="s">
        <v>672</v>
      </c>
      <c r="B29" s="172">
        <v>3189000</v>
      </c>
      <c r="C29" s="173" t="s">
        <v>656</v>
      </c>
      <c r="D29" s="172">
        <v>2624596</v>
      </c>
      <c r="E29" s="172">
        <v>3189000</v>
      </c>
      <c r="F29" s="174"/>
    </row>
    <row r="30" spans="1:6">
      <c r="A30" s="330"/>
      <c r="B30" s="327"/>
      <c r="C30" s="327"/>
      <c r="D30" s="327"/>
      <c r="E30" s="310"/>
      <c r="F30" s="331"/>
    </row>
    <row r="31" spans="1:6" ht="15.95" customHeight="1">
      <c r="A31" s="98"/>
      <c r="B31" s="172"/>
      <c r="C31" s="173"/>
      <c r="D31" s="172"/>
      <c r="E31" s="172"/>
      <c r="F31" s="174"/>
    </row>
    <row r="32" spans="1:6" ht="15.95" customHeight="1">
      <c r="A32" s="98"/>
      <c r="B32" s="172"/>
      <c r="C32" s="173"/>
      <c r="D32" s="172"/>
      <c r="E32" s="172"/>
      <c r="F32" s="174">
        <f t="shared" ref="F32:F46" si="1">B32-D32-E32</f>
        <v>0</v>
      </c>
    </row>
    <row r="33" spans="1:6" ht="15.95" customHeight="1">
      <c r="A33" s="98"/>
      <c r="B33" s="172"/>
      <c r="C33" s="173"/>
      <c r="D33" s="172"/>
      <c r="E33" s="172"/>
      <c r="F33" s="174">
        <f t="shared" si="1"/>
        <v>0</v>
      </c>
    </row>
    <row r="34" spans="1:6" ht="15.95" customHeight="1">
      <c r="A34" s="98"/>
      <c r="B34" s="172"/>
      <c r="C34" s="173"/>
      <c r="D34" s="172"/>
      <c r="E34" s="172"/>
      <c r="F34" s="174">
        <f t="shared" si="1"/>
        <v>0</v>
      </c>
    </row>
    <row r="35" spans="1:6" ht="15.95" customHeight="1">
      <c r="A35" s="98"/>
      <c r="B35" s="172"/>
      <c r="C35" s="173"/>
      <c r="D35" s="172"/>
      <c r="E35" s="172"/>
      <c r="F35" s="174">
        <f t="shared" si="1"/>
        <v>0</v>
      </c>
    </row>
    <row r="36" spans="1:6" ht="15.95" customHeight="1">
      <c r="A36" s="98"/>
      <c r="B36" s="172"/>
      <c r="C36" s="173"/>
      <c r="D36" s="172"/>
      <c r="E36" s="172"/>
      <c r="F36" s="174">
        <f t="shared" si="1"/>
        <v>0</v>
      </c>
    </row>
    <row r="37" spans="1:6" ht="15.95" customHeight="1">
      <c r="A37" s="98"/>
      <c r="B37" s="172"/>
      <c r="C37" s="173"/>
      <c r="D37" s="172"/>
      <c r="E37" s="172"/>
      <c r="F37" s="174">
        <f t="shared" si="1"/>
        <v>0</v>
      </c>
    </row>
    <row r="38" spans="1:6" ht="15.95" customHeight="1">
      <c r="A38" s="98"/>
      <c r="B38" s="172"/>
      <c r="C38" s="173"/>
      <c r="D38" s="172"/>
      <c r="E38" s="172"/>
      <c r="F38" s="174">
        <f t="shared" si="1"/>
        <v>0</v>
      </c>
    </row>
    <row r="39" spans="1:6" ht="15.95" customHeight="1">
      <c r="A39" s="98"/>
      <c r="B39" s="172"/>
      <c r="C39" s="173"/>
      <c r="D39" s="172"/>
      <c r="E39" s="172"/>
      <c r="F39" s="174">
        <f t="shared" si="1"/>
        <v>0</v>
      </c>
    </row>
    <row r="40" spans="1:6" ht="15.95" customHeight="1">
      <c r="A40" s="98"/>
      <c r="B40" s="172"/>
      <c r="C40" s="173"/>
      <c r="D40" s="172"/>
      <c r="E40" s="172"/>
      <c r="F40" s="174">
        <f t="shared" si="1"/>
        <v>0</v>
      </c>
    </row>
    <row r="41" spans="1:6" s="181" customFormat="1" ht="18" customHeight="1">
      <c r="A41" s="98"/>
      <c r="B41" s="172"/>
      <c r="C41" s="173"/>
      <c r="D41" s="172"/>
      <c r="E41" s="172"/>
      <c r="F41" s="174">
        <f t="shared" si="1"/>
        <v>0</v>
      </c>
    </row>
    <row r="42" spans="1:6">
      <c r="A42" s="98"/>
      <c r="B42" s="172"/>
      <c r="C42" s="173"/>
      <c r="D42" s="172"/>
      <c r="E42" s="172"/>
      <c r="F42" s="174">
        <f t="shared" si="1"/>
        <v>0</v>
      </c>
    </row>
    <row r="43" spans="1:6">
      <c r="A43" s="98"/>
      <c r="B43" s="172"/>
      <c r="C43" s="173"/>
      <c r="D43" s="172"/>
      <c r="E43" s="172"/>
      <c r="F43" s="174">
        <f t="shared" si="1"/>
        <v>0</v>
      </c>
    </row>
    <row r="44" spans="1:6">
      <c r="A44" s="98"/>
      <c r="B44" s="172"/>
      <c r="C44" s="173"/>
      <c r="D44" s="172"/>
      <c r="E44" s="172"/>
      <c r="F44" s="174">
        <f t="shared" si="1"/>
        <v>0</v>
      </c>
    </row>
    <row r="45" spans="1:6">
      <c r="A45" s="98"/>
      <c r="B45" s="172"/>
      <c r="C45" s="173"/>
      <c r="D45" s="172"/>
      <c r="E45" s="172"/>
      <c r="F45" s="174">
        <f t="shared" si="1"/>
        <v>0</v>
      </c>
    </row>
    <row r="46" spans="1:6" ht="13.5" thickBot="1">
      <c r="A46" s="132"/>
      <c r="B46" s="324"/>
      <c r="C46" s="325"/>
      <c r="D46" s="324"/>
      <c r="E46" s="324"/>
      <c r="F46" s="326">
        <f t="shared" si="1"/>
        <v>0</v>
      </c>
    </row>
    <row r="47" spans="1:6" ht="13.5" thickBot="1">
      <c r="A47" s="178" t="s">
        <v>488</v>
      </c>
      <c r="B47" s="179">
        <f>SUM(B26:B46)</f>
        <v>15000000</v>
      </c>
      <c r="C47" s="180"/>
      <c r="D47" s="179">
        <f>SUM(D27:D46)</f>
        <v>12345320</v>
      </c>
      <c r="E47" s="179">
        <f>SUM(E26:E46)</f>
        <v>15000000</v>
      </c>
      <c r="F47" s="318">
        <f>SUM(F26:F46)</f>
        <v>0</v>
      </c>
    </row>
  </sheetData>
  <mergeCells count="2">
    <mergeCell ref="A3:E3"/>
    <mergeCell ref="A22:E22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88" orientation="portrait" r:id="rId1"/>
  <headerFooter alignWithMargins="0">
    <oddHeader>&amp;CCserháthaláp Község Önkormányzata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168"/>
  <sheetViews>
    <sheetView topLeftCell="A22" zoomScaleNormal="100" workbookViewId="0">
      <selection activeCell="A35" sqref="A35"/>
    </sheetView>
  </sheetViews>
  <sheetFormatPr defaultRowHeight="14.25"/>
  <cols>
    <col min="1" max="1" width="62.7109375" style="186" customWidth="1"/>
    <col min="2" max="2" width="19.42578125" style="203" customWidth="1"/>
    <col min="3" max="5" width="9.140625" style="279"/>
    <col min="6" max="16384" width="9.140625" style="186"/>
  </cols>
  <sheetData>
    <row r="1" spans="1:2" ht="15">
      <c r="A1" s="251" t="s">
        <v>713</v>
      </c>
      <c r="B1" s="185"/>
    </row>
    <row r="2" spans="1:2" ht="15.75">
      <c r="A2" s="183"/>
      <c r="B2" s="184"/>
    </row>
    <row r="3" spans="1:2">
      <c r="A3" s="414" t="s">
        <v>685</v>
      </c>
      <c r="B3" s="414"/>
    </row>
    <row r="4" spans="1:2" ht="23.25" customHeight="1">
      <c r="A4" s="188"/>
      <c r="B4" s="189" t="s">
        <v>644</v>
      </c>
    </row>
    <row r="5" spans="1:2" ht="15">
      <c r="A5" s="190" t="s">
        <v>490</v>
      </c>
      <c r="B5" s="191" t="s">
        <v>491</v>
      </c>
    </row>
    <row r="6" spans="1:2" ht="18" customHeight="1">
      <c r="A6" s="192" t="s">
        <v>72</v>
      </c>
      <c r="B6" s="193">
        <v>12938758</v>
      </c>
    </row>
    <row r="7" spans="1:2" ht="27" customHeight="1">
      <c r="A7" s="192" t="s">
        <v>565</v>
      </c>
      <c r="B7" s="193">
        <v>12672500</v>
      </c>
    </row>
    <row r="8" spans="1:2" ht="24.75" customHeight="1">
      <c r="A8" s="192" t="s">
        <v>75</v>
      </c>
      <c r="B8" s="261">
        <v>4015700</v>
      </c>
    </row>
    <row r="9" spans="1:2" ht="19.5" customHeight="1">
      <c r="A9" s="192" t="s">
        <v>68</v>
      </c>
      <c r="B9" s="281">
        <v>110720</v>
      </c>
    </row>
    <row r="10" spans="1:2" ht="19.5" customHeight="1">
      <c r="A10" s="192" t="s">
        <v>69</v>
      </c>
      <c r="B10" s="281">
        <v>3100000</v>
      </c>
    </row>
    <row r="11" spans="1:2" ht="19.5" customHeight="1">
      <c r="A11" s="192" t="s">
        <v>568</v>
      </c>
      <c r="B11" s="261">
        <v>246490</v>
      </c>
    </row>
    <row r="12" spans="1:2" ht="18" customHeight="1">
      <c r="A12" s="192" t="s">
        <v>73</v>
      </c>
      <c r="B12" s="261">
        <v>2080811</v>
      </c>
    </row>
    <row r="13" spans="1:2" ht="18" customHeight="1">
      <c r="A13" s="192" t="s">
        <v>74</v>
      </c>
      <c r="B13" s="193">
        <v>1800000</v>
      </c>
    </row>
    <row r="14" spans="1:2" ht="18" customHeight="1">
      <c r="A14" s="192" t="s">
        <v>566</v>
      </c>
      <c r="B14" s="193">
        <v>20424680</v>
      </c>
    </row>
    <row r="15" spans="1:2" ht="18" customHeight="1">
      <c r="A15" s="192" t="s">
        <v>567</v>
      </c>
      <c r="B15" s="193">
        <v>275253</v>
      </c>
    </row>
    <row r="16" spans="1:2" ht="32.25" customHeight="1">
      <c r="A16" s="194" t="s">
        <v>484</v>
      </c>
      <c r="B16" s="195">
        <f>SUM(B6:B15)</f>
        <v>57664912</v>
      </c>
    </row>
    <row r="17" spans="1:5" ht="15">
      <c r="A17" s="196"/>
      <c r="B17" s="197"/>
    </row>
    <row r="18" spans="1:5" ht="15">
      <c r="A18" s="182"/>
      <c r="B18" s="197"/>
    </row>
    <row r="19" spans="1:5" ht="15">
      <c r="A19" s="251" t="s">
        <v>714</v>
      </c>
      <c r="B19" s="185"/>
    </row>
    <row r="20" spans="1:5" ht="15.75">
      <c r="A20" s="183"/>
      <c r="B20" s="197"/>
    </row>
    <row r="21" spans="1:5" ht="12.75">
      <c r="A21" s="415" t="s">
        <v>492</v>
      </c>
      <c r="B21" s="415"/>
    </row>
    <row r="22" spans="1:5" ht="12.75">
      <c r="A22" s="415" t="s">
        <v>686</v>
      </c>
      <c r="B22" s="415"/>
    </row>
    <row r="23" spans="1:5" ht="12.75">
      <c r="A23" s="187"/>
      <c r="B23" s="187"/>
    </row>
    <row r="24" spans="1:5" ht="15">
      <c r="A24" s="196"/>
      <c r="B24" s="189" t="s">
        <v>644</v>
      </c>
    </row>
    <row r="25" spans="1:5" ht="15">
      <c r="A25" s="190" t="s">
        <v>490</v>
      </c>
      <c r="B25" s="191" t="s">
        <v>491</v>
      </c>
    </row>
    <row r="26" spans="1:5" ht="15">
      <c r="A26" s="192" t="s">
        <v>493</v>
      </c>
      <c r="B26" s="193">
        <v>19075061</v>
      </c>
    </row>
    <row r="27" spans="1:5" ht="15">
      <c r="A27" s="243" t="s">
        <v>673</v>
      </c>
      <c r="B27" s="244">
        <v>295000</v>
      </c>
    </row>
    <row r="28" spans="1:5" ht="15.75" thickBot="1">
      <c r="A28" s="198" t="s">
        <v>674</v>
      </c>
      <c r="B28" s="199">
        <v>3000000</v>
      </c>
    </row>
    <row r="29" spans="1:5" s="245" customFormat="1" ht="22.5" customHeight="1" thickTop="1">
      <c r="A29" s="194" t="s">
        <v>484</v>
      </c>
      <c r="B29" s="195">
        <f>SUM(B26:B28)</f>
        <v>22370061</v>
      </c>
      <c r="C29" s="280"/>
      <c r="D29" s="280"/>
      <c r="E29" s="280"/>
    </row>
    <row r="30" spans="1:5" ht="15">
      <c r="A30" s="196"/>
      <c r="B30" s="197"/>
    </row>
    <row r="31" spans="1:5" ht="15">
      <c r="A31" s="182"/>
      <c r="B31" s="197"/>
    </row>
    <row r="32" spans="1:5" ht="15">
      <c r="A32" s="251" t="s">
        <v>715</v>
      </c>
      <c r="B32" s="185"/>
    </row>
    <row r="33" spans="1:2" ht="15.75">
      <c r="A33" s="183"/>
      <c r="B33" s="197"/>
    </row>
    <row r="34" spans="1:2">
      <c r="A34" s="416" t="s">
        <v>687</v>
      </c>
      <c r="B34" s="416"/>
    </row>
    <row r="35" spans="1:2">
      <c r="A35" s="162"/>
      <c r="B35" s="162"/>
    </row>
    <row r="36" spans="1:2" ht="15">
      <c r="A36" s="196"/>
      <c r="B36" s="189" t="s">
        <v>644</v>
      </c>
    </row>
    <row r="37" spans="1:2" ht="15">
      <c r="A37" s="190" t="s">
        <v>490</v>
      </c>
      <c r="B37" s="191" t="s">
        <v>491</v>
      </c>
    </row>
    <row r="38" spans="1:2" ht="15">
      <c r="A38" s="200" t="s">
        <v>494</v>
      </c>
      <c r="B38" s="193">
        <v>902219</v>
      </c>
    </row>
    <row r="39" spans="1:2" ht="15">
      <c r="A39" s="200" t="s">
        <v>71</v>
      </c>
      <c r="B39" s="193">
        <v>1822086</v>
      </c>
    </row>
    <row r="40" spans="1:2" ht="15">
      <c r="A40" s="200" t="s">
        <v>70</v>
      </c>
      <c r="B40" s="193">
        <v>938809</v>
      </c>
    </row>
    <row r="41" spans="1:2" ht="15">
      <c r="A41" s="200" t="s">
        <v>495</v>
      </c>
      <c r="B41" s="193">
        <v>57600</v>
      </c>
    </row>
    <row r="42" spans="1:2" ht="15.75" thickBot="1">
      <c r="A42" s="201" t="s">
        <v>496</v>
      </c>
      <c r="B42" s="199">
        <v>60404</v>
      </c>
    </row>
    <row r="43" spans="1:2" ht="24" customHeight="1" thickTop="1">
      <c r="A43" s="202" t="s">
        <v>497</v>
      </c>
      <c r="B43" s="195">
        <f>SUM(B38:B42)</f>
        <v>3781118</v>
      </c>
    </row>
    <row r="44" spans="1:2" ht="15">
      <c r="A44" s="188"/>
      <c r="B44" s="197"/>
    </row>
    <row r="45" spans="1:2" ht="15">
      <c r="A45" s="188"/>
      <c r="B45" s="197"/>
    </row>
    <row r="46" spans="1:2" ht="15">
      <c r="A46" s="188"/>
      <c r="B46" s="197"/>
    </row>
    <row r="47" spans="1:2" ht="15">
      <c r="A47" s="188"/>
      <c r="B47" s="197"/>
    </row>
    <row r="48" spans="1:2" ht="15">
      <c r="A48" s="188"/>
      <c r="B48" s="197"/>
    </row>
    <row r="49" spans="1:2" ht="15">
      <c r="A49" s="188"/>
      <c r="B49" s="197"/>
    </row>
    <row r="50" spans="1:2" ht="15">
      <c r="A50" s="188"/>
      <c r="B50" s="197"/>
    </row>
    <row r="51" spans="1:2" ht="15">
      <c r="A51" s="188"/>
      <c r="B51" s="197"/>
    </row>
    <row r="52" spans="1:2" ht="15">
      <c r="A52" s="188"/>
      <c r="B52" s="197"/>
    </row>
    <row r="53" spans="1:2" ht="15">
      <c r="A53" s="188"/>
      <c r="B53" s="197"/>
    </row>
    <row r="54" spans="1:2" ht="15">
      <c r="A54" s="188"/>
      <c r="B54" s="197"/>
    </row>
    <row r="55" spans="1:2" ht="15">
      <c r="A55" s="188"/>
      <c r="B55" s="197"/>
    </row>
    <row r="56" spans="1:2" ht="15">
      <c r="A56" s="188"/>
      <c r="B56" s="197"/>
    </row>
    <row r="57" spans="1:2" ht="15">
      <c r="A57" s="188"/>
      <c r="B57" s="197"/>
    </row>
    <row r="58" spans="1:2" ht="15">
      <c r="A58" s="188"/>
      <c r="B58" s="197"/>
    </row>
    <row r="59" spans="1:2" ht="15">
      <c r="A59" s="188"/>
      <c r="B59" s="197"/>
    </row>
    <row r="60" spans="1:2" ht="15">
      <c r="A60" s="188"/>
      <c r="B60" s="197"/>
    </row>
    <row r="61" spans="1:2" ht="15">
      <c r="A61" s="188"/>
      <c r="B61" s="197"/>
    </row>
    <row r="62" spans="1:2" ht="15">
      <c r="A62" s="188"/>
      <c r="B62" s="197"/>
    </row>
    <row r="63" spans="1:2" ht="15">
      <c r="A63" s="188"/>
      <c r="B63" s="197"/>
    </row>
    <row r="64" spans="1:2" ht="15">
      <c r="A64" s="188"/>
      <c r="B64" s="197"/>
    </row>
    <row r="65" spans="1:2" ht="15">
      <c r="A65" s="188"/>
      <c r="B65" s="197"/>
    </row>
    <row r="66" spans="1:2" ht="15">
      <c r="A66" s="188"/>
      <c r="B66" s="197"/>
    </row>
    <row r="67" spans="1:2" ht="15">
      <c r="A67" s="188"/>
      <c r="B67" s="197"/>
    </row>
    <row r="68" spans="1:2" ht="15">
      <c r="A68" s="188"/>
      <c r="B68" s="197"/>
    </row>
    <row r="69" spans="1:2" ht="15">
      <c r="A69" s="188"/>
      <c r="B69" s="197"/>
    </row>
    <row r="70" spans="1:2" ht="15">
      <c r="A70" s="188"/>
      <c r="B70" s="197"/>
    </row>
    <row r="71" spans="1:2" ht="15">
      <c r="A71" s="188"/>
      <c r="B71" s="197"/>
    </row>
    <row r="72" spans="1:2" ht="15">
      <c r="A72" s="188"/>
      <c r="B72" s="197"/>
    </row>
    <row r="73" spans="1:2" ht="15">
      <c r="A73" s="188"/>
      <c r="B73" s="197"/>
    </row>
    <row r="74" spans="1:2" ht="15">
      <c r="A74" s="188"/>
      <c r="B74" s="197"/>
    </row>
    <row r="75" spans="1:2" ht="15">
      <c r="A75" s="188"/>
      <c r="B75" s="197"/>
    </row>
    <row r="76" spans="1:2" ht="15">
      <c r="A76" s="188"/>
      <c r="B76" s="197"/>
    </row>
    <row r="77" spans="1:2" ht="15">
      <c r="A77" s="188"/>
      <c r="B77" s="197"/>
    </row>
    <row r="78" spans="1:2" ht="15">
      <c r="A78" s="188"/>
      <c r="B78" s="197"/>
    </row>
    <row r="79" spans="1:2" ht="15">
      <c r="A79" s="188"/>
      <c r="B79" s="197"/>
    </row>
    <row r="80" spans="1:2" ht="15">
      <c r="A80" s="188"/>
      <c r="B80" s="197"/>
    </row>
    <row r="81" spans="1:2" ht="15">
      <c r="A81" s="188"/>
      <c r="B81" s="197"/>
    </row>
    <row r="82" spans="1:2" ht="15">
      <c r="A82" s="188"/>
      <c r="B82" s="197"/>
    </row>
    <row r="83" spans="1:2" ht="15">
      <c r="A83" s="188"/>
      <c r="B83" s="197"/>
    </row>
    <row r="84" spans="1:2" ht="15">
      <c r="A84" s="188"/>
      <c r="B84" s="197"/>
    </row>
    <row r="85" spans="1:2" ht="15">
      <c r="A85" s="188"/>
      <c r="B85" s="197"/>
    </row>
    <row r="86" spans="1:2" ht="15">
      <c r="A86" s="188"/>
      <c r="B86" s="197"/>
    </row>
    <row r="87" spans="1:2" ht="15">
      <c r="A87" s="188"/>
      <c r="B87" s="197"/>
    </row>
    <row r="88" spans="1:2" ht="15">
      <c r="A88" s="188"/>
      <c r="B88" s="197"/>
    </row>
    <row r="89" spans="1:2" ht="15">
      <c r="A89" s="188"/>
      <c r="B89" s="197"/>
    </row>
    <row r="90" spans="1:2" ht="15">
      <c r="A90" s="188"/>
      <c r="B90" s="197"/>
    </row>
    <row r="91" spans="1:2" ht="15">
      <c r="A91" s="188"/>
      <c r="B91" s="197"/>
    </row>
    <row r="92" spans="1:2" ht="15">
      <c r="A92" s="188"/>
      <c r="B92" s="197"/>
    </row>
    <row r="93" spans="1:2" ht="15">
      <c r="A93" s="188"/>
      <c r="B93" s="197"/>
    </row>
    <row r="94" spans="1:2" ht="15">
      <c r="A94" s="188"/>
      <c r="B94" s="197"/>
    </row>
    <row r="95" spans="1:2" ht="15">
      <c r="A95" s="188"/>
      <c r="B95" s="197"/>
    </row>
    <row r="96" spans="1:2" ht="15">
      <c r="A96" s="188"/>
      <c r="B96" s="197"/>
    </row>
    <row r="97" spans="1:2" ht="15">
      <c r="A97" s="188"/>
      <c r="B97" s="197"/>
    </row>
    <row r="98" spans="1:2" ht="15">
      <c r="A98" s="188"/>
      <c r="B98" s="197"/>
    </row>
    <row r="99" spans="1:2" ht="15">
      <c r="A99" s="188"/>
      <c r="B99" s="197"/>
    </row>
    <row r="100" spans="1:2" ht="15">
      <c r="A100" s="188"/>
      <c r="B100" s="197"/>
    </row>
    <row r="101" spans="1:2" ht="15">
      <c r="A101" s="188"/>
      <c r="B101" s="197"/>
    </row>
    <row r="102" spans="1:2" ht="15">
      <c r="A102" s="188"/>
      <c r="B102" s="197"/>
    </row>
    <row r="103" spans="1:2" ht="15">
      <c r="A103" s="188"/>
      <c r="B103" s="197"/>
    </row>
    <row r="104" spans="1:2" ht="15">
      <c r="A104" s="188"/>
      <c r="B104" s="197"/>
    </row>
    <row r="105" spans="1:2" ht="15">
      <c r="A105" s="188"/>
      <c r="B105" s="197"/>
    </row>
    <row r="106" spans="1:2" ht="15">
      <c r="A106" s="188"/>
      <c r="B106" s="197"/>
    </row>
    <row r="107" spans="1:2" ht="15">
      <c r="A107" s="188"/>
      <c r="B107" s="197"/>
    </row>
    <row r="108" spans="1:2" ht="15">
      <c r="A108" s="188"/>
      <c r="B108" s="197"/>
    </row>
    <row r="109" spans="1:2" ht="15">
      <c r="A109" s="188"/>
      <c r="B109" s="197"/>
    </row>
    <row r="110" spans="1:2" ht="15">
      <c r="A110" s="188"/>
      <c r="B110" s="197"/>
    </row>
    <row r="111" spans="1:2" ht="15">
      <c r="A111" s="188"/>
      <c r="B111" s="197"/>
    </row>
    <row r="112" spans="1:2" ht="15">
      <c r="A112" s="188"/>
      <c r="B112" s="197"/>
    </row>
    <row r="113" spans="1:2" ht="15">
      <c r="A113" s="188"/>
      <c r="B113" s="197"/>
    </row>
    <row r="114" spans="1:2" ht="15">
      <c r="A114" s="188"/>
      <c r="B114" s="197"/>
    </row>
    <row r="115" spans="1:2" ht="15">
      <c r="A115" s="188"/>
      <c r="B115" s="197"/>
    </row>
    <row r="116" spans="1:2" ht="15">
      <c r="A116" s="188"/>
      <c r="B116" s="197"/>
    </row>
    <row r="117" spans="1:2" ht="15">
      <c r="A117" s="188"/>
      <c r="B117" s="197"/>
    </row>
    <row r="118" spans="1:2" ht="15">
      <c r="A118" s="188"/>
      <c r="B118" s="197"/>
    </row>
    <row r="119" spans="1:2" ht="15">
      <c r="A119" s="188"/>
      <c r="B119" s="197"/>
    </row>
    <row r="120" spans="1:2" ht="15">
      <c r="A120" s="188"/>
      <c r="B120" s="197"/>
    </row>
    <row r="121" spans="1:2" ht="15">
      <c r="A121" s="188"/>
      <c r="B121" s="197"/>
    </row>
    <row r="122" spans="1:2" ht="15">
      <c r="A122" s="188"/>
      <c r="B122" s="197"/>
    </row>
    <row r="123" spans="1:2" ht="15">
      <c r="A123" s="188"/>
      <c r="B123" s="197"/>
    </row>
    <row r="124" spans="1:2" ht="15">
      <c r="A124" s="188"/>
      <c r="B124" s="197"/>
    </row>
    <row r="125" spans="1:2" ht="15">
      <c r="A125" s="188"/>
      <c r="B125" s="197"/>
    </row>
    <row r="126" spans="1:2" ht="15">
      <c r="A126" s="188"/>
      <c r="B126" s="197"/>
    </row>
    <row r="127" spans="1:2" ht="15">
      <c r="A127" s="188"/>
      <c r="B127" s="197"/>
    </row>
    <row r="128" spans="1:2" ht="15">
      <c r="A128" s="188"/>
      <c r="B128" s="197"/>
    </row>
    <row r="129" spans="1:2" ht="15">
      <c r="A129" s="188"/>
      <c r="B129" s="197"/>
    </row>
    <row r="130" spans="1:2" ht="15">
      <c r="A130" s="188"/>
      <c r="B130" s="197"/>
    </row>
    <row r="131" spans="1:2" ht="15">
      <c r="A131" s="188"/>
      <c r="B131" s="197"/>
    </row>
    <row r="132" spans="1:2" ht="15">
      <c r="A132" s="188"/>
      <c r="B132" s="197"/>
    </row>
    <row r="133" spans="1:2" ht="15">
      <c r="A133" s="188"/>
      <c r="B133" s="197"/>
    </row>
    <row r="134" spans="1:2" ht="15">
      <c r="A134" s="188"/>
      <c r="B134" s="197"/>
    </row>
    <row r="135" spans="1:2" ht="15">
      <c r="A135" s="188"/>
      <c r="B135" s="197"/>
    </row>
    <row r="136" spans="1:2" ht="15">
      <c r="A136" s="188"/>
      <c r="B136" s="197"/>
    </row>
    <row r="137" spans="1:2" ht="15">
      <c r="A137" s="188"/>
      <c r="B137" s="197"/>
    </row>
    <row r="138" spans="1:2" ht="15">
      <c r="A138" s="188"/>
      <c r="B138" s="197"/>
    </row>
    <row r="139" spans="1:2" ht="15">
      <c r="A139" s="188"/>
      <c r="B139" s="197"/>
    </row>
    <row r="140" spans="1:2" ht="15">
      <c r="A140" s="188"/>
      <c r="B140" s="197"/>
    </row>
    <row r="141" spans="1:2" ht="15">
      <c r="A141" s="188"/>
      <c r="B141" s="197"/>
    </row>
    <row r="142" spans="1:2" ht="15">
      <c r="A142" s="188"/>
      <c r="B142" s="197"/>
    </row>
    <row r="143" spans="1:2" ht="15">
      <c r="A143" s="188"/>
      <c r="B143" s="197"/>
    </row>
    <row r="144" spans="1:2" ht="15">
      <c r="A144" s="188"/>
      <c r="B144" s="197"/>
    </row>
    <row r="145" spans="1:2" ht="15">
      <c r="A145" s="188"/>
      <c r="B145" s="197"/>
    </row>
    <row r="146" spans="1:2" ht="15">
      <c r="A146" s="188"/>
      <c r="B146" s="197"/>
    </row>
    <row r="147" spans="1:2" ht="15">
      <c r="A147" s="188"/>
      <c r="B147" s="197"/>
    </row>
    <row r="148" spans="1:2" ht="15">
      <c r="A148" s="188"/>
      <c r="B148" s="197"/>
    </row>
    <row r="149" spans="1:2" ht="15">
      <c r="A149" s="188"/>
      <c r="B149" s="197"/>
    </row>
    <row r="150" spans="1:2" ht="15">
      <c r="A150" s="188"/>
      <c r="B150" s="197"/>
    </row>
    <row r="151" spans="1:2" ht="15">
      <c r="A151" s="188"/>
      <c r="B151" s="197"/>
    </row>
    <row r="152" spans="1:2" ht="15">
      <c r="A152" s="188"/>
      <c r="B152" s="197"/>
    </row>
    <row r="153" spans="1:2" ht="15">
      <c r="A153" s="188"/>
      <c r="B153" s="197"/>
    </row>
    <row r="154" spans="1:2" ht="15">
      <c r="A154" s="188"/>
      <c r="B154" s="197"/>
    </row>
    <row r="155" spans="1:2" ht="15">
      <c r="A155" s="188"/>
      <c r="B155" s="197"/>
    </row>
    <row r="156" spans="1:2" ht="15">
      <c r="A156" s="188"/>
      <c r="B156" s="197"/>
    </row>
    <row r="157" spans="1:2" ht="15">
      <c r="A157" s="188"/>
      <c r="B157" s="197"/>
    </row>
    <row r="158" spans="1:2" ht="15">
      <c r="A158" s="188"/>
      <c r="B158" s="197"/>
    </row>
    <row r="159" spans="1:2" ht="15">
      <c r="A159" s="188"/>
      <c r="B159" s="197"/>
    </row>
    <row r="160" spans="1:2" ht="15">
      <c r="A160" s="188"/>
      <c r="B160" s="197"/>
    </row>
    <row r="161" spans="1:2" ht="15">
      <c r="A161" s="188"/>
      <c r="B161" s="197"/>
    </row>
    <row r="162" spans="1:2" ht="15">
      <c r="A162" s="188"/>
      <c r="B162" s="197"/>
    </row>
    <row r="163" spans="1:2" ht="15">
      <c r="A163" s="188"/>
      <c r="B163" s="197"/>
    </row>
    <row r="164" spans="1:2" ht="15">
      <c r="A164" s="188"/>
      <c r="B164" s="197"/>
    </row>
    <row r="165" spans="1:2" ht="15">
      <c r="A165" s="188"/>
      <c r="B165" s="197"/>
    </row>
    <row r="166" spans="1:2" ht="15">
      <c r="A166" s="188"/>
      <c r="B166" s="197"/>
    </row>
    <row r="167" spans="1:2" ht="15">
      <c r="A167" s="188"/>
      <c r="B167" s="197"/>
    </row>
    <row r="168" spans="1:2" ht="15">
      <c r="A168" s="188"/>
      <c r="B168" s="197"/>
    </row>
  </sheetData>
  <mergeCells count="4">
    <mergeCell ref="A3:B3"/>
    <mergeCell ref="A21:B21"/>
    <mergeCell ref="A22:B22"/>
    <mergeCell ref="A34:B34"/>
  </mergeCells>
  <phoneticPr fontId="0" type="noConversion"/>
  <pageMargins left="0.75" right="0.75" top="1" bottom="1" header="0.5" footer="0.5"/>
  <pageSetup paperSize="9" scale="90" orientation="portrait" r:id="rId1"/>
  <headerFooter alignWithMargins="0">
    <oddHeader>&amp;CCserháthaláp Község Önkormányzata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65"/>
  <sheetViews>
    <sheetView zoomScaleNormal="100" workbookViewId="0"/>
  </sheetViews>
  <sheetFormatPr defaultRowHeight="12.75"/>
  <cols>
    <col min="1" max="1" width="8.140625" customWidth="1"/>
    <col min="2" max="2" width="76.85546875" customWidth="1"/>
    <col min="3" max="5" width="13" customWidth="1"/>
  </cols>
  <sheetData>
    <row r="1" spans="1:5">
      <c r="A1" s="381" t="s">
        <v>716</v>
      </c>
    </row>
    <row r="3" spans="1:5" ht="30.75" customHeight="1">
      <c r="A3" s="417" t="s">
        <v>606</v>
      </c>
      <c r="B3" s="418"/>
      <c r="C3" s="322">
        <v>2017</v>
      </c>
      <c r="D3" s="323"/>
      <c r="E3" s="322">
        <v>2018</v>
      </c>
    </row>
    <row r="4" spans="1:5" ht="31.5" customHeight="1">
      <c r="A4" s="262"/>
      <c r="B4" s="262" t="s">
        <v>139</v>
      </c>
      <c r="C4" s="262" t="s">
        <v>525</v>
      </c>
      <c r="D4" s="262" t="s">
        <v>9</v>
      </c>
      <c r="E4" s="262" t="s">
        <v>525</v>
      </c>
    </row>
    <row r="5" spans="1:5" ht="15">
      <c r="A5" s="262">
        <v>1</v>
      </c>
      <c r="B5" s="262">
        <v>2</v>
      </c>
      <c r="C5" s="262">
        <v>5</v>
      </c>
      <c r="D5" s="262">
        <v>4</v>
      </c>
      <c r="E5" s="262">
        <v>5</v>
      </c>
    </row>
    <row r="6" spans="1:5">
      <c r="A6" s="270" t="s">
        <v>501</v>
      </c>
      <c r="B6" s="271" t="s">
        <v>647</v>
      </c>
      <c r="C6" s="272">
        <v>778858</v>
      </c>
      <c r="D6" s="272">
        <v>0</v>
      </c>
      <c r="E6" s="272">
        <v>519016</v>
      </c>
    </row>
    <row r="7" spans="1:5">
      <c r="A7" s="273" t="s">
        <v>505</v>
      </c>
      <c r="B7" s="274" t="s">
        <v>648</v>
      </c>
      <c r="C7" s="275">
        <f>SUM(C6)</f>
        <v>778858</v>
      </c>
      <c r="D7" s="275">
        <f>SUM(D6)</f>
        <v>0</v>
      </c>
      <c r="E7" s="275">
        <f>SUM(E6)</f>
        <v>519016</v>
      </c>
    </row>
    <row r="8" spans="1:5">
      <c r="A8" s="256" t="s">
        <v>507</v>
      </c>
      <c r="B8" s="257" t="s">
        <v>10</v>
      </c>
      <c r="C8" s="263">
        <v>187610838</v>
      </c>
      <c r="D8" s="263">
        <v>0</v>
      </c>
      <c r="E8" s="263">
        <v>181444355</v>
      </c>
    </row>
    <row r="9" spans="1:5">
      <c r="A9" s="256" t="s">
        <v>509</v>
      </c>
      <c r="B9" s="257" t="s">
        <v>11</v>
      </c>
      <c r="C9" s="263">
        <v>6168085</v>
      </c>
      <c r="D9" s="263">
        <v>0</v>
      </c>
      <c r="E9" s="263">
        <v>2706734</v>
      </c>
    </row>
    <row r="10" spans="1:5">
      <c r="A10" s="256">
        <v>8</v>
      </c>
      <c r="B10" s="276" t="s">
        <v>675</v>
      </c>
      <c r="C10" s="263">
        <v>0</v>
      </c>
      <c r="D10" s="263">
        <v>0</v>
      </c>
      <c r="E10" s="263">
        <v>8753474</v>
      </c>
    </row>
    <row r="11" spans="1:5">
      <c r="A11" s="254" t="s">
        <v>515</v>
      </c>
      <c r="B11" s="255" t="s">
        <v>12</v>
      </c>
      <c r="C11" s="264">
        <f>SUM(C8:C9)</f>
        <v>193778923</v>
      </c>
      <c r="D11" s="264">
        <v>0</v>
      </c>
      <c r="E11" s="264">
        <f>SUM(E8:E9)+E10</f>
        <v>192904563</v>
      </c>
    </row>
    <row r="12" spans="1:5">
      <c r="A12" s="256" t="s">
        <v>516</v>
      </c>
      <c r="B12" s="257" t="s">
        <v>13</v>
      </c>
      <c r="C12" s="263">
        <v>1362600</v>
      </c>
      <c r="D12" s="263">
        <v>0</v>
      </c>
      <c r="E12" s="263">
        <v>1362600</v>
      </c>
    </row>
    <row r="13" spans="1:5">
      <c r="A13" s="256" t="s">
        <v>518</v>
      </c>
      <c r="B13" s="257" t="s">
        <v>14</v>
      </c>
      <c r="C13" s="263">
        <v>1362600</v>
      </c>
      <c r="D13" s="263">
        <v>0</v>
      </c>
      <c r="E13" s="263">
        <v>1362600</v>
      </c>
    </row>
    <row r="14" spans="1:5">
      <c r="A14" s="254" t="s">
        <v>527</v>
      </c>
      <c r="B14" s="255" t="s">
        <v>15</v>
      </c>
      <c r="C14" s="264">
        <f>SUM(C12)</f>
        <v>1362600</v>
      </c>
      <c r="D14" s="264">
        <v>0</v>
      </c>
      <c r="E14" s="264">
        <f>SUM(E12)</f>
        <v>1362600</v>
      </c>
    </row>
    <row r="15" spans="1:5">
      <c r="A15" s="254" t="s">
        <v>530</v>
      </c>
      <c r="B15" s="255" t="s">
        <v>16</v>
      </c>
      <c r="C15" s="264">
        <f>C11+C14+C7</f>
        <v>195920381</v>
      </c>
      <c r="D15" s="264">
        <v>0</v>
      </c>
      <c r="E15" s="264">
        <f>E11+E14+E7</f>
        <v>194786179</v>
      </c>
    </row>
    <row r="16" spans="1:5">
      <c r="A16" s="256" t="s">
        <v>553</v>
      </c>
      <c r="B16" s="257" t="s">
        <v>17</v>
      </c>
      <c r="C16" s="263">
        <v>8080</v>
      </c>
      <c r="D16" s="263">
        <v>0</v>
      </c>
      <c r="E16" s="263">
        <v>14945</v>
      </c>
    </row>
    <row r="17" spans="1:5">
      <c r="A17" s="254" t="s">
        <v>554</v>
      </c>
      <c r="B17" s="255" t="s">
        <v>18</v>
      </c>
      <c r="C17" s="264">
        <f>SUM(C16)</f>
        <v>8080</v>
      </c>
      <c r="D17" s="264">
        <v>0</v>
      </c>
      <c r="E17" s="264">
        <f>SUM(E16)</f>
        <v>14945</v>
      </c>
    </row>
    <row r="18" spans="1:5">
      <c r="A18" s="256" t="s">
        <v>555</v>
      </c>
      <c r="B18" s="257" t="s">
        <v>19</v>
      </c>
      <c r="C18" s="263">
        <v>6175168</v>
      </c>
      <c r="D18" s="263">
        <v>0</v>
      </c>
      <c r="E18" s="263">
        <v>29516400</v>
      </c>
    </row>
    <row r="19" spans="1:5">
      <c r="A19" s="254" t="s">
        <v>556</v>
      </c>
      <c r="B19" s="255" t="s">
        <v>20</v>
      </c>
      <c r="C19" s="264">
        <f>SUM(C18)</f>
        <v>6175168</v>
      </c>
      <c r="D19" s="264">
        <v>0</v>
      </c>
      <c r="E19" s="264">
        <f>SUM(E18)</f>
        <v>29516400</v>
      </c>
    </row>
    <row r="20" spans="1:5">
      <c r="A20" s="254" t="s">
        <v>557</v>
      </c>
      <c r="B20" s="255" t="s">
        <v>21</v>
      </c>
      <c r="C20" s="264">
        <f>C17+C19</f>
        <v>6183248</v>
      </c>
      <c r="D20" s="264">
        <v>0</v>
      </c>
      <c r="E20" s="264">
        <f>E17+E19</f>
        <v>29531345</v>
      </c>
    </row>
    <row r="21" spans="1:5">
      <c r="A21" s="256" t="s">
        <v>558</v>
      </c>
      <c r="B21" s="257" t="s">
        <v>22</v>
      </c>
      <c r="C21" s="263">
        <v>785761</v>
      </c>
      <c r="D21" s="263">
        <v>0</v>
      </c>
      <c r="E21" s="263">
        <v>436005</v>
      </c>
    </row>
    <row r="22" spans="1:5">
      <c r="A22" s="256" t="s">
        <v>559</v>
      </c>
      <c r="B22" s="257" t="s">
        <v>23</v>
      </c>
      <c r="C22" s="263">
        <v>190855</v>
      </c>
      <c r="D22" s="263">
        <v>0</v>
      </c>
      <c r="E22" s="263">
        <v>229267</v>
      </c>
    </row>
    <row r="23" spans="1:5" ht="25.5">
      <c r="A23" s="256" t="s">
        <v>560</v>
      </c>
      <c r="B23" s="257" t="s">
        <v>24</v>
      </c>
      <c r="C23" s="263">
        <v>485975</v>
      </c>
      <c r="D23" s="263">
        <v>0</v>
      </c>
      <c r="E23" s="263">
        <v>190037</v>
      </c>
    </row>
    <row r="24" spans="1:5">
      <c r="A24" s="256" t="s">
        <v>561</v>
      </c>
      <c r="B24" s="257" t="s">
        <v>25</v>
      </c>
      <c r="C24" s="263">
        <v>108931</v>
      </c>
      <c r="D24" s="263">
        <v>0</v>
      </c>
      <c r="E24" s="263">
        <v>16701</v>
      </c>
    </row>
    <row r="25" spans="1:5">
      <c r="A25" s="256" t="s">
        <v>562</v>
      </c>
      <c r="B25" s="257" t="s">
        <v>26</v>
      </c>
      <c r="C25" s="263">
        <v>8960</v>
      </c>
      <c r="D25" s="263">
        <v>0</v>
      </c>
      <c r="E25" s="263">
        <v>77720</v>
      </c>
    </row>
    <row r="26" spans="1:5">
      <c r="A26" s="256" t="s">
        <v>563</v>
      </c>
      <c r="B26" s="257" t="s">
        <v>27</v>
      </c>
      <c r="D26" s="263">
        <v>0</v>
      </c>
      <c r="E26" s="321">
        <v>68760</v>
      </c>
    </row>
    <row r="27" spans="1:5">
      <c r="A27" s="256">
        <v>72</v>
      </c>
      <c r="B27" s="276" t="s">
        <v>649</v>
      </c>
      <c r="C27" s="263">
        <v>7055</v>
      </c>
      <c r="D27" s="263">
        <v>0</v>
      </c>
      <c r="E27" s="263">
        <v>7055</v>
      </c>
    </row>
    <row r="28" spans="1:5" ht="25.5">
      <c r="A28" s="256">
        <v>73</v>
      </c>
      <c r="B28" s="276" t="s">
        <v>650</v>
      </c>
      <c r="C28" s="263">
        <v>1905</v>
      </c>
      <c r="D28" s="263">
        <v>0</v>
      </c>
      <c r="E28" s="263">
        <v>1905</v>
      </c>
    </row>
    <row r="29" spans="1:5" ht="25.5">
      <c r="A29" s="256" t="s">
        <v>564</v>
      </c>
      <c r="B29" s="257" t="s">
        <v>28</v>
      </c>
      <c r="C29" s="214">
        <v>537111</v>
      </c>
      <c r="D29" s="263">
        <v>0</v>
      </c>
      <c r="E29" s="214">
        <v>537111</v>
      </c>
    </row>
    <row r="30" spans="1:5" ht="25.5">
      <c r="A30" s="256" t="s">
        <v>0</v>
      </c>
      <c r="B30" s="257" t="s">
        <v>29</v>
      </c>
      <c r="C30" s="263">
        <v>537111</v>
      </c>
      <c r="D30" s="263">
        <v>0</v>
      </c>
      <c r="E30" s="263">
        <v>537111</v>
      </c>
    </row>
    <row r="31" spans="1:5">
      <c r="A31" s="254" t="s">
        <v>1</v>
      </c>
      <c r="B31" s="255" t="s">
        <v>30</v>
      </c>
      <c r="C31" s="264">
        <v>1331832</v>
      </c>
      <c r="D31" s="264">
        <v>0</v>
      </c>
      <c r="E31" s="264">
        <v>1050836</v>
      </c>
    </row>
    <row r="32" spans="1:5">
      <c r="A32" s="256" t="s">
        <v>570</v>
      </c>
      <c r="B32" s="257" t="s">
        <v>31</v>
      </c>
      <c r="C32" s="263"/>
      <c r="D32" s="263">
        <v>0</v>
      </c>
      <c r="E32" s="263"/>
    </row>
    <row r="33" spans="1:5">
      <c r="A33" s="256" t="s">
        <v>571</v>
      </c>
      <c r="B33" s="257" t="s">
        <v>32</v>
      </c>
      <c r="C33" s="263"/>
      <c r="D33" s="263">
        <v>0</v>
      </c>
      <c r="E33" s="263"/>
    </row>
    <row r="34" spans="1:5">
      <c r="A34" s="256" t="s">
        <v>572</v>
      </c>
      <c r="B34" s="257" t="s">
        <v>33</v>
      </c>
      <c r="C34" s="263">
        <v>65000</v>
      </c>
      <c r="D34" s="263">
        <v>0</v>
      </c>
      <c r="E34" s="263">
        <v>10000</v>
      </c>
    </row>
    <row r="35" spans="1:5">
      <c r="A35" s="254" t="s">
        <v>35</v>
      </c>
      <c r="B35" s="255" t="s">
        <v>34</v>
      </c>
      <c r="C35" s="264">
        <f>SUM(C32:C34)</f>
        <v>65000</v>
      </c>
      <c r="D35" s="264">
        <v>0</v>
      </c>
      <c r="E35" s="264">
        <f>SUM(E32:E34)</f>
        <v>10000</v>
      </c>
    </row>
    <row r="36" spans="1:5">
      <c r="A36" s="254" t="s">
        <v>573</v>
      </c>
      <c r="B36" s="255" t="s">
        <v>36</v>
      </c>
      <c r="C36" s="264">
        <f>C31+C35</f>
        <v>1396832</v>
      </c>
      <c r="D36" s="264">
        <v>0</v>
      </c>
      <c r="E36" s="264">
        <f>E31+E35</f>
        <v>1060836</v>
      </c>
    </row>
    <row r="37" spans="1:5">
      <c r="A37" s="256" t="s">
        <v>37</v>
      </c>
      <c r="B37" s="257" t="s">
        <v>574</v>
      </c>
      <c r="C37" s="263"/>
      <c r="D37" s="263">
        <v>0</v>
      </c>
      <c r="E37" s="263">
        <v>23078</v>
      </c>
    </row>
    <row r="38" spans="1:5">
      <c r="A38" s="256">
        <v>163</v>
      </c>
      <c r="B38" s="276" t="s">
        <v>676</v>
      </c>
      <c r="C38" s="263"/>
      <c r="D38" s="263"/>
      <c r="E38" s="263">
        <v>2252887</v>
      </c>
    </row>
    <row r="39" spans="1:5">
      <c r="A39" s="254" t="s">
        <v>575</v>
      </c>
      <c r="B39" s="255" t="s">
        <v>576</v>
      </c>
      <c r="C39" s="264">
        <f>SUM(C37)</f>
        <v>0</v>
      </c>
      <c r="D39" s="264">
        <v>0</v>
      </c>
      <c r="E39" s="264">
        <f>SUM(E37)+E38</f>
        <v>2275965</v>
      </c>
    </row>
    <row r="40" spans="1:5">
      <c r="A40" s="256" t="s">
        <v>38</v>
      </c>
      <c r="B40" s="257" t="s">
        <v>577</v>
      </c>
      <c r="C40" s="263"/>
      <c r="D40" s="263">
        <v>0</v>
      </c>
      <c r="E40" s="263"/>
    </row>
    <row r="41" spans="1:5">
      <c r="A41" s="254" t="s">
        <v>40</v>
      </c>
      <c r="B41" s="255" t="s">
        <v>578</v>
      </c>
      <c r="C41" s="264">
        <f>SUM(C40)</f>
        <v>0</v>
      </c>
      <c r="D41" s="264">
        <v>0</v>
      </c>
      <c r="E41" s="264">
        <f>SUM(E40)</f>
        <v>0</v>
      </c>
    </row>
    <row r="42" spans="1:5" ht="25.5">
      <c r="A42" s="256" t="s">
        <v>42</v>
      </c>
      <c r="B42" s="257" t="s">
        <v>579</v>
      </c>
      <c r="C42" s="263">
        <v>190018</v>
      </c>
      <c r="D42" s="263">
        <v>0</v>
      </c>
      <c r="E42" s="263">
        <v>0</v>
      </c>
    </row>
    <row r="43" spans="1:5">
      <c r="A43" s="254" t="s">
        <v>43</v>
      </c>
      <c r="B43" s="255" t="s">
        <v>580</v>
      </c>
      <c r="C43" s="264">
        <f>SUM(C42)</f>
        <v>190018</v>
      </c>
      <c r="D43" s="264">
        <v>0</v>
      </c>
      <c r="E43" s="264">
        <f>SUM(E42)</f>
        <v>0</v>
      </c>
    </row>
    <row r="44" spans="1:5">
      <c r="A44" s="254" t="s">
        <v>581</v>
      </c>
      <c r="B44" s="255" t="s">
        <v>582</v>
      </c>
      <c r="C44" s="264">
        <f>C41+C43</f>
        <v>190018</v>
      </c>
      <c r="D44" s="264">
        <v>0</v>
      </c>
      <c r="E44" s="264">
        <v>2275965</v>
      </c>
    </row>
    <row r="45" spans="1:5">
      <c r="A45" s="254" t="s">
        <v>47</v>
      </c>
      <c r="B45" s="255" t="s">
        <v>39</v>
      </c>
      <c r="C45" s="264">
        <f>C15+C20+C36+C44</f>
        <v>203690479</v>
      </c>
      <c r="D45" s="264">
        <v>0</v>
      </c>
      <c r="E45" s="264">
        <f>E15+E20+E36+E44</f>
        <v>227654325</v>
      </c>
    </row>
    <row r="46" spans="1:5">
      <c r="A46" s="256" t="s">
        <v>583</v>
      </c>
      <c r="B46" s="257" t="s">
        <v>41</v>
      </c>
      <c r="C46" s="263">
        <v>1700270842</v>
      </c>
      <c r="D46" s="263">
        <v>0</v>
      </c>
      <c r="E46" s="263">
        <v>1700270842</v>
      </c>
    </row>
    <row r="47" spans="1:5">
      <c r="A47" s="256" t="s">
        <v>584</v>
      </c>
      <c r="B47" s="257" t="s">
        <v>585</v>
      </c>
      <c r="C47" s="263">
        <v>2509174</v>
      </c>
      <c r="D47" s="263">
        <v>0</v>
      </c>
      <c r="E47" s="263">
        <v>2509174</v>
      </c>
    </row>
    <row r="48" spans="1:5">
      <c r="A48" s="254" t="s">
        <v>586</v>
      </c>
      <c r="B48" s="255" t="s">
        <v>587</v>
      </c>
      <c r="C48" s="264">
        <f>SUM(C47)</f>
        <v>2509174</v>
      </c>
      <c r="D48" s="264">
        <v>0</v>
      </c>
      <c r="E48" s="264">
        <f>SUM(E47)</f>
        <v>2509174</v>
      </c>
    </row>
    <row r="49" spans="1:5">
      <c r="A49" s="256" t="s">
        <v>588</v>
      </c>
      <c r="B49" s="257" t="s">
        <v>44</v>
      </c>
      <c r="C49" s="263">
        <v>-1498340451</v>
      </c>
      <c r="D49" s="263">
        <v>0</v>
      </c>
      <c r="E49" s="263">
        <v>-1507437851</v>
      </c>
    </row>
    <row r="50" spans="1:5">
      <c r="A50" s="256" t="s">
        <v>589</v>
      </c>
      <c r="B50" s="257" t="s">
        <v>45</v>
      </c>
      <c r="C50" s="263">
        <v>-9097400</v>
      </c>
      <c r="D50" s="263">
        <v>0</v>
      </c>
      <c r="E50" s="263">
        <v>24665814</v>
      </c>
    </row>
    <row r="51" spans="1:5">
      <c r="A51" s="254" t="s">
        <v>590</v>
      </c>
      <c r="B51" s="255" t="s">
        <v>46</v>
      </c>
      <c r="C51" s="264">
        <f>C46+C48+C49+C50</f>
        <v>195342165</v>
      </c>
      <c r="D51" s="264">
        <v>0</v>
      </c>
      <c r="E51" s="264">
        <f>E46+E48+E49+E50</f>
        <v>220007979</v>
      </c>
    </row>
    <row r="52" spans="1:5">
      <c r="A52" s="256" t="s">
        <v>591</v>
      </c>
      <c r="B52" s="257" t="s">
        <v>48</v>
      </c>
      <c r="C52" s="263">
        <v>3268</v>
      </c>
      <c r="D52" s="263">
        <v>0</v>
      </c>
      <c r="E52" s="263">
        <v>604508</v>
      </c>
    </row>
    <row r="53" spans="1:5" ht="25.5">
      <c r="A53" s="256" t="s">
        <v>592</v>
      </c>
      <c r="B53" s="257" t="s">
        <v>49</v>
      </c>
      <c r="C53" s="263">
        <v>4000000</v>
      </c>
      <c r="D53" s="263">
        <v>0</v>
      </c>
      <c r="E53" s="263">
        <v>2789093</v>
      </c>
    </row>
    <row r="54" spans="1:5">
      <c r="A54" s="254" t="s">
        <v>51</v>
      </c>
      <c r="B54" s="255" t="s">
        <v>50</v>
      </c>
      <c r="C54" s="264">
        <f>SUM(C52:C53)</f>
        <v>4003268</v>
      </c>
      <c r="D54" s="264">
        <v>0</v>
      </c>
      <c r="E54" s="264">
        <f>SUM(E52:E53)</f>
        <v>3393601</v>
      </c>
    </row>
    <row r="55" spans="1:5" ht="25.5">
      <c r="A55" s="256" t="s">
        <v>593</v>
      </c>
      <c r="B55" s="257" t="s">
        <v>594</v>
      </c>
      <c r="C55" s="263">
        <v>1322147</v>
      </c>
      <c r="D55" s="263">
        <v>0</v>
      </c>
      <c r="E55" s="263">
        <v>1330146</v>
      </c>
    </row>
    <row r="56" spans="1:5" ht="25.5">
      <c r="A56" s="256" t="s">
        <v>595</v>
      </c>
      <c r="B56" s="257" t="s">
        <v>596</v>
      </c>
      <c r="C56" s="263">
        <v>1322147</v>
      </c>
      <c r="D56" s="263">
        <v>0</v>
      </c>
      <c r="E56" s="263">
        <v>1330146</v>
      </c>
    </row>
    <row r="57" spans="1:5">
      <c r="A57" s="254" t="s">
        <v>54</v>
      </c>
      <c r="B57" s="255" t="s">
        <v>52</v>
      </c>
      <c r="C57" s="264">
        <f>C55</f>
        <v>1322147</v>
      </c>
      <c r="D57" s="264">
        <v>0</v>
      </c>
      <c r="E57" s="264">
        <f>E55</f>
        <v>1330146</v>
      </c>
    </row>
    <row r="58" spans="1:5">
      <c r="A58" s="256" t="s">
        <v>56</v>
      </c>
      <c r="B58" s="257" t="s">
        <v>597</v>
      </c>
      <c r="C58" s="263">
        <v>414623</v>
      </c>
      <c r="D58" s="263">
        <v>0</v>
      </c>
      <c r="E58" s="263">
        <v>274623</v>
      </c>
    </row>
    <row r="59" spans="1:5">
      <c r="A59" s="256" t="s">
        <v>598</v>
      </c>
      <c r="B59" s="257" t="s">
        <v>53</v>
      </c>
      <c r="C59" s="263">
        <v>13295</v>
      </c>
      <c r="D59" s="263">
        <v>0</v>
      </c>
      <c r="E59" s="263">
        <v>397542</v>
      </c>
    </row>
    <row r="60" spans="1:5">
      <c r="A60" s="254" t="s">
        <v>599</v>
      </c>
      <c r="B60" s="255" t="s">
        <v>55</v>
      </c>
      <c r="C60" s="264">
        <f>SUM(C58:C59)</f>
        <v>427918</v>
      </c>
      <c r="D60" s="264">
        <v>0</v>
      </c>
      <c r="E60" s="264">
        <f>SUM(E58:E59)</f>
        <v>672165</v>
      </c>
    </row>
    <row r="61" spans="1:5">
      <c r="A61" s="254" t="s">
        <v>600</v>
      </c>
      <c r="B61" s="255" t="s">
        <v>57</v>
      </c>
      <c r="C61" s="264">
        <f>C54+C57+C60</f>
        <v>5753333</v>
      </c>
      <c r="D61" s="264">
        <v>0</v>
      </c>
      <c r="E61" s="264">
        <f>E54+E57+E60</f>
        <v>5395912</v>
      </c>
    </row>
    <row r="62" spans="1:5">
      <c r="A62" s="256" t="s">
        <v>601</v>
      </c>
      <c r="B62" s="257" t="s">
        <v>58</v>
      </c>
      <c r="C62" s="263">
        <v>2453090</v>
      </c>
      <c r="D62" s="263">
        <v>0</v>
      </c>
      <c r="E62" s="263">
        <v>2108543</v>
      </c>
    </row>
    <row r="63" spans="1:5">
      <c r="A63" s="256">
        <v>252</v>
      </c>
      <c r="B63" s="276" t="s">
        <v>651</v>
      </c>
      <c r="C63" s="263">
        <v>141891</v>
      </c>
      <c r="D63" s="263">
        <v>0</v>
      </c>
      <c r="E63" s="263">
        <v>141891</v>
      </c>
    </row>
    <row r="64" spans="1:5">
      <c r="A64" s="254" t="s">
        <v>602</v>
      </c>
      <c r="B64" s="255" t="s">
        <v>59</v>
      </c>
      <c r="C64" s="264">
        <f>SUM(C62:C63)</f>
        <v>2594981</v>
      </c>
      <c r="D64" s="264">
        <v>0</v>
      </c>
      <c r="E64" s="264">
        <f>SUM(E62:E63)</f>
        <v>2250434</v>
      </c>
    </row>
    <row r="65" spans="1:5">
      <c r="A65" s="254" t="s">
        <v>603</v>
      </c>
      <c r="B65" s="255" t="s">
        <v>60</v>
      </c>
      <c r="C65" s="264">
        <f>C51+C61+C64</f>
        <v>203690479</v>
      </c>
      <c r="D65" s="264">
        <v>0</v>
      </c>
      <c r="E65" s="264">
        <f>E51+E61+E64</f>
        <v>227654325</v>
      </c>
    </row>
  </sheetData>
  <mergeCells count="1">
    <mergeCell ref="A3:B3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  <headerFooter alignWithMargins="0">
    <oddHeader>&amp;L
&amp;CCserháthaláp Község Önkormányzata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C15"/>
  <sheetViews>
    <sheetView zoomScaleNormal="100" workbookViewId="0"/>
  </sheetViews>
  <sheetFormatPr defaultRowHeight="12.75"/>
  <cols>
    <col min="1" max="1" width="8.140625" customWidth="1"/>
    <col min="2" max="2" width="68" customWidth="1"/>
    <col min="3" max="3" width="12.42578125" customWidth="1"/>
  </cols>
  <sheetData>
    <row r="1" spans="1:3">
      <c r="A1" s="381" t="s">
        <v>717</v>
      </c>
    </row>
    <row r="3" spans="1:3" ht="12.75" customHeight="1">
      <c r="A3" s="419" t="s">
        <v>605</v>
      </c>
      <c r="B3" s="420"/>
      <c r="C3" s="420"/>
    </row>
    <row r="4" spans="1:3" ht="15">
      <c r="A4" s="262" t="s">
        <v>569</v>
      </c>
      <c r="B4" s="262" t="s">
        <v>139</v>
      </c>
      <c r="C4" s="262" t="s">
        <v>498</v>
      </c>
    </row>
    <row r="5" spans="1:3" ht="15">
      <c r="A5" s="262">
        <v>1</v>
      </c>
      <c r="B5" s="262">
        <v>2</v>
      </c>
      <c r="C5" s="262">
        <v>3</v>
      </c>
    </row>
    <row r="6" spans="1:3">
      <c r="A6" s="256" t="s">
        <v>499</v>
      </c>
      <c r="B6" s="257" t="s">
        <v>500</v>
      </c>
      <c r="C6" s="263">
        <v>126969477</v>
      </c>
    </row>
    <row r="7" spans="1:3">
      <c r="A7" s="256" t="s">
        <v>501</v>
      </c>
      <c r="B7" s="257" t="s">
        <v>502</v>
      </c>
      <c r="C7" s="263">
        <v>88925975</v>
      </c>
    </row>
    <row r="8" spans="1:3">
      <c r="A8" s="254" t="s">
        <v>503</v>
      </c>
      <c r="B8" s="255" t="s">
        <v>504</v>
      </c>
      <c r="C8" s="264">
        <f>C6-C7</f>
        <v>38043502</v>
      </c>
    </row>
    <row r="9" spans="1:3">
      <c r="A9" s="256" t="s">
        <v>505</v>
      </c>
      <c r="B9" s="257" t="s">
        <v>506</v>
      </c>
      <c r="C9" s="263">
        <v>6071473</v>
      </c>
    </row>
    <row r="10" spans="1:3">
      <c r="A10" s="256" t="s">
        <v>507</v>
      </c>
      <c r="B10" s="257" t="s">
        <v>508</v>
      </c>
      <c r="C10" s="263">
        <v>16649397</v>
      </c>
    </row>
    <row r="11" spans="1:3">
      <c r="A11" s="254" t="s">
        <v>509</v>
      </c>
      <c r="B11" s="255" t="s">
        <v>510</v>
      </c>
      <c r="C11" s="264">
        <f>C9-C10</f>
        <v>-10577924</v>
      </c>
    </row>
    <row r="12" spans="1:3">
      <c r="A12" s="254" t="s">
        <v>511</v>
      </c>
      <c r="B12" s="255" t="s">
        <v>512</v>
      </c>
      <c r="C12" s="264">
        <f>C8+C11</f>
        <v>27465578</v>
      </c>
    </row>
    <row r="13" spans="1:3">
      <c r="A13" s="254" t="s">
        <v>519</v>
      </c>
      <c r="B13" s="255" t="s">
        <v>520</v>
      </c>
      <c r="C13" s="264">
        <f>C12</f>
        <v>27465578</v>
      </c>
    </row>
    <row r="14" spans="1:3">
      <c r="A14" s="254" t="s">
        <v>521</v>
      </c>
      <c r="B14" s="269" t="s">
        <v>646</v>
      </c>
      <c r="C14" s="264">
        <v>5511</v>
      </c>
    </row>
    <row r="15" spans="1:3">
      <c r="A15" s="254" t="s">
        <v>522</v>
      </c>
      <c r="B15" s="255" t="s">
        <v>604</v>
      </c>
      <c r="C15" s="264">
        <f>C12-C14</f>
        <v>27460067</v>
      </c>
    </row>
  </sheetData>
  <mergeCells count="1">
    <mergeCell ref="A3:C3"/>
  </mergeCells>
  <phoneticPr fontId="0" type="noConversion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>
    <oddHeader>&amp;CCserháthaláp Község Önkormányzata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E31"/>
  <sheetViews>
    <sheetView zoomScaleNormal="100" workbookViewId="0">
      <selection activeCell="B2" sqref="B2"/>
    </sheetView>
  </sheetViews>
  <sheetFormatPr defaultRowHeight="12.75"/>
  <cols>
    <col min="1" max="1" width="7.5703125" customWidth="1"/>
    <col min="2" max="2" width="82" customWidth="1"/>
    <col min="3" max="5" width="12.28515625" customWidth="1"/>
  </cols>
  <sheetData>
    <row r="1" spans="1:5">
      <c r="A1" s="381" t="s">
        <v>718</v>
      </c>
    </row>
    <row r="3" spans="1:5" ht="18.75" customHeight="1">
      <c r="A3" s="417" t="s">
        <v>639</v>
      </c>
      <c r="B3" s="418"/>
      <c r="C3" s="322">
        <v>2017</v>
      </c>
      <c r="D3" s="322"/>
      <c r="E3" s="322">
        <v>2018</v>
      </c>
    </row>
    <row r="4" spans="1:5" ht="31.5" customHeight="1">
      <c r="A4" s="262" t="s">
        <v>569</v>
      </c>
      <c r="B4" s="262" t="s">
        <v>139</v>
      </c>
      <c r="C4" s="262" t="s">
        <v>525</v>
      </c>
      <c r="D4" s="262" t="s">
        <v>9</v>
      </c>
      <c r="E4" s="262" t="s">
        <v>525</v>
      </c>
    </row>
    <row r="5" spans="1:5" ht="15">
      <c r="A5" s="262">
        <v>1</v>
      </c>
      <c r="B5" s="262">
        <v>2</v>
      </c>
      <c r="C5" s="262">
        <v>5</v>
      </c>
      <c r="D5" s="262">
        <v>4</v>
      </c>
      <c r="E5" s="262">
        <v>5</v>
      </c>
    </row>
    <row r="6" spans="1:5">
      <c r="A6" s="256" t="s">
        <v>499</v>
      </c>
      <c r="B6" s="257" t="s">
        <v>607</v>
      </c>
      <c r="C6" s="263">
        <v>3364015</v>
      </c>
      <c r="D6" s="263">
        <v>0</v>
      </c>
      <c r="E6" s="263">
        <v>3409484</v>
      </c>
    </row>
    <row r="7" spans="1:5">
      <c r="A7" s="256" t="s">
        <v>501</v>
      </c>
      <c r="B7" s="257" t="s">
        <v>608</v>
      </c>
      <c r="C7" s="263">
        <v>100528</v>
      </c>
      <c r="D7" s="263">
        <v>0</v>
      </c>
      <c r="E7" s="263">
        <v>1341557</v>
      </c>
    </row>
    <row r="8" spans="1:5">
      <c r="A8" s="256" t="s">
        <v>503</v>
      </c>
      <c r="B8" s="257" t="s">
        <v>609</v>
      </c>
      <c r="C8" s="263">
        <v>647120</v>
      </c>
      <c r="D8" s="263">
        <v>0</v>
      </c>
      <c r="E8" s="263">
        <v>593480</v>
      </c>
    </row>
    <row r="9" spans="1:5">
      <c r="A9" s="254" t="s">
        <v>505</v>
      </c>
      <c r="B9" s="255" t="s">
        <v>610</v>
      </c>
      <c r="C9" s="264">
        <f>SUM(C6:C8)</f>
        <v>4111663</v>
      </c>
      <c r="D9" s="264">
        <v>0</v>
      </c>
      <c r="E9" s="264">
        <f>SUM(E6:E8)</f>
        <v>5344521</v>
      </c>
    </row>
    <row r="10" spans="1:5">
      <c r="A10" s="256" t="s">
        <v>513</v>
      </c>
      <c r="B10" s="257" t="s">
        <v>611</v>
      </c>
      <c r="C10" s="263">
        <v>42587210</v>
      </c>
      <c r="D10" s="263">
        <v>0</v>
      </c>
      <c r="E10" s="263">
        <v>57664912</v>
      </c>
    </row>
    <row r="11" spans="1:5">
      <c r="A11" s="256" t="s">
        <v>514</v>
      </c>
      <c r="B11" s="257" t="s">
        <v>612</v>
      </c>
      <c r="C11" s="263">
        <v>20479959</v>
      </c>
      <c r="D11" s="263">
        <v>0</v>
      </c>
      <c r="E11" s="263">
        <v>22075061</v>
      </c>
    </row>
    <row r="12" spans="1:5">
      <c r="A12" s="256" t="s">
        <v>515</v>
      </c>
      <c r="B12" s="257" t="s">
        <v>613</v>
      </c>
      <c r="C12" s="263">
        <v>1500000</v>
      </c>
      <c r="D12" s="263">
        <v>0</v>
      </c>
      <c r="E12" s="263">
        <v>37597547</v>
      </c>
    </row>
    <row r="13" spans="1:5">
      <c r="A13" s="256" t="s">
        <v>516</v>
      </c>
      <c r="B13" s="257" t="s">
        <v>614</v>
      </c>
      <c r="C13" s="263">
        <v>9394053</v>
      </c>
      <c r="D13" s="263">
        <v>0</v>
      </c>
      <c r="E13" s="263">
        <v>3447480</v>
      </c>
    </row>
    <row r="14" spans="1:5">
      <c r="A14" s="254" t="s">
        <v>517</v>
      </c>
      <c r="B14" s="255" t="s">
        <v>615</v>
      </c>
      <c r="C14" s="264">
        <f>SUM(C10:C13)</f>
        <v>73961222</v>
      </c>
      <c r="D14" s="264">
        <v>0</v>
      </c>
      <c r="E14" s="264">
        <f>SUM(E10:E13)</f>
        <v>120785000</v>
      </c>
    </row>
    <row r="15" spans="1:5">
      <c r="A15" s="256" t="s">
        <v>518</v>
      </c>
      <c r="B15" s="257" t="s">
        <v>616</v>
      </c>
      <c r="C15" s="263">
        <v>5991636</v>
      </c>
      <c r="D15" s="263">
        <v>0</v>
      </c>
      <c r="E15" s="263">
        <v>5804311</v>
      </c>
    </row>
    <row r="16" spans="1:5">
      <c r="A16" s="256" t="s">
        <v>617</v>
      </c>
      <c r="B16" s="257" t="s">
        <v>618</v>
      </c>
      <c r="C16" s="263">
        <v>11788433</v>
      </c>
      <c r="D16" s="263">
        <v>0</v>
      </c>
      <c r="E16" s="263">
        <v>8086812</v>
      </c>
    </row>
    <row r="17" spans="1:5">
      <c r="A17" s="256" t="s">
        <v>521</v>
      </c>
      <c r="B17" s="257" t="s">
        <v>619</v>
      </c>
      <c r="C17" s="263">
        <v>954446</v>
      </c>
      <c r="D17" s="263">
        <v>0</v>
      </c>
      <c r="E17" s="263">
        <v>1216628</v>
      </c>
    </row>
    <row r="18" spans="1:5">
      <c r="A18" s="254" t="s">
        <v>522</v>
      </c>
      <c r="B18" s="255" t="s">
        <v>620</v>
      </c>
      <c r="C18" s="264">
        <f>SUM(C15:C17)</f>
        <v>18734515</v>
      </c>
      <c r="D18" s="264">
        <v>0</v>
      </c>
      <c r="E18" s="264">
        <f>SUM(E15:E17)</f>
        <v>15107751</v>
      </c>
    </row>
    <row r="19" spans="1:5">
      <c r="A19" s="256" t="s">
        <v>523</v>
      </c>
      <c r="B19" s="257" t="s">
        <v>621</v>
      </c>
      <c r="C19" s="263">
        <v>17761190</v>
      </c>
      <c r="D19" s="263">
        <v>0</v>
      </c>
      <c r="E19" s="263">
        <v>18563781</v>
      </c>
    </row>
    <row r="20" spans="1:5">
      <c r="A20" s="256" t="s">
        <v>524</v>
      </c>
      <c r="B20" s="257" t="s">
        <v>622</v>
      </c>
      <c r="C20" s="263">
        <v>7876646</v>
      </c>
      <c r="D20" s="263">
        <v>0</v>
      </c>
      <c r="E20" s="263">
        <v>6613660</v>
      </c>
    </row>
    <row r="21" spans="1:5">
      <c r="A21" s="256" t="s">
        <v>526</v>
      </c>
      <c r="B21" s="257" t="s">
        <v>623</v>
      </c>
      <c r="C21" s="263">
        <v>4198833</v>
      </c>
      <c r="D21" s="263">
        <v>0</v>
      </c>
      <c r="E21" s="263">
        <v>3556610</v>
      </c>
    </row>
    <row r="22" spans="1:5">
      <c r="A22" s="254" t="s">
        <v>527</v>
      </c>
      <c r="B22" s="255" t="s">
        <v>624</v>
      </c>
      <c r="C22" s="264">
        <f>SUM(C19:C21)</f>
        <v>29836669</v>
      </c>
      <c r="D22" s="264">
        <v>0</v>
      </c>
      <c r="E22" s="264">
        <f>SUM(E19:E21)</f>
        <v>28734051</v>
      </c>
    </row>
    <row r="23" spans="1:5">
      <c r="A23" s="254" t="s">
        <v>528</v>
      </c>
      <c r="B23" s="255" t="s">
        <v>625</v>
      </c>
      <c r="C23" s="264">
        <v>13045665</v>
      </c>
      <c r="D23" s="264">
        <v>0</v>
      </c>
      <c r="E23" s="264">
        <v>12641172</v>
      </c>
    </row>
    <row r="24" spans="1:5">
      <c r="A24" s="254" t="s">
        <v>529</v>
      </c>
      <c r="B24" s="255" t="s">
        <v>626</v>
      </c>
      <c r="C24" s="264">
        <v>25553569</v>
      </c>
      <c r="D24" s="264">
        <v>0</v>
      </c>
      <c r="E24" s="264">
        <v>44980743</v>
      </c>
    </row>
    <row r="25" spans="1:5">
      <c r="A25" s="254" t="s">
        <v>627</v>
      </c>
      <c r="B25" s="255" t="s">
        <v>628</v>
      </c>
      <c r="C25" s="264">
        <f>C9+C14-C18-C22-C23-C24</f>
        <v>-9097533</v>
      </c>
      <c r="D25" s="264">
        <v>0</v>
      </c>
      <c r="E25" s="264">
        <f>E9+E14-E18-E22-E23-E24</f>
        <v>24665804</v>
      </c>
    </row>
    <row r="26" spans="1:5">
      <c r="A26" s="256" t="s">
        <v>530</v>
      </c>
      <c r="B26" s="257" t="s">
        <v>629</v>
      </c>
      <c r="C26" s="263">
        <v>133</v>
      </c>
      <c r="D26" s="263">
        <v>0</v>
      </c>
      <c r="E26" s="263">
        <v>10</v>
      </c>
    </row>
    <row r="27" spans="1:5">
      <c r="A27" s="254" t="s">
        <v>630</v>
      </c>
      <c r="B27" s="255" t="s">
        <v>631</v>
      </c>
      <c r="C27" s="264">
        <f>SUM(C26)</f>
        <v>133</v>
      </c>
      <c r="D27" s="264">
        <v>0</v>
      </c>
      <c r="E27" s="264">
        <f>SUM(E26)</f>
        <v>10</v>
      </c>
    </row>
    <row r="28" spans="1:5">
      <c r="A28" s="256" t="s">
        <v>531</v>
      </c>
      <c r="B28" s="257" t="s">
        <v>632</v>
      </c>
      <c r="C28" s="263">
        <v>0</v>
      </c>
      <c r="D28" s="263">
        <v>0</v>
      </c>
      <c r="E28" s="263">
        <v>0</v>
      </c>
    </row>
    <row r="29" spans="1:5">
      <c r="A29" s="254" t="s">
        <v>633</v>
      </c>
      <c r="B29" s="255" t="s">
        <v>634</v>
      </c>
      <c r="C29" s="264">
        <f>SUM(C28)</f>
        <v>0</v>
      </c>
      <c r="D29" s="264">
        <v>0</v>
      </c>
      <c r="E29" s="264">
        <f>SUM(E28)</f>
        <v>0</v>
      </c>
    </row>
    <row r="30" spans="1:5">
      <c r="A30" s="254" t="s">
        <v>635</v>
      </c>
      <c r="B30" s="255" t="s">
        <v>636</v>
      </c>
      <c r="C30" s="264">
        <f>C27-C29</f>
        <v>133</v>
      </c>
      <c r="D30" s="264">
        <v>0</v>
      </c>
      <c r="E30" s="264">
        <f>E27-E29</f>
        <v>10</v>
      </c>
    </row>
    <row r="31" spans="1:5">
      <c r="A31" s="254" t="s">
        <v>637</v>
      </c>
      <c r="B31" s="255" t="s">
        <v>638</v>
      </c>
      <c r="C31" s="264">
        <f>C25+C30</f>
        <v>-9097400</v>
      </c>
      <c r="D31" s="264">
        <v>0</v>
      </c>
      <c r="E31" s="264">
        <f>E25+E30</f>
        <v>24665814</v>
      </c>
    </row>
  </sheetData>
  <mergeCells count="1">
    <mergeCell ref="A3:B3"/>
  </mergeCells>
  <phoneticPr fontId="0" type="noConversion"/>
  <pageMargins left="0.70866141732283472" right="0.70866141732283472" top="0.65625" bottom="0.35433070866141736" header="0.31496062992125984" footer="0.31496062992125984"/>
  <pageSetup paperSize="9" scale="90" orientation="landscape" r:id="rId1"/>
  <headerFooter>
    <oddHeader>&amp;CCserháthaláp Község Önkormányzata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3</vt:i4>
      </vt:variant>
    </vt:vector>
  </HeadingPairs>
  <TitlesOfParts>
    <vt:vector size="14" baseType="lpstr">
      <vt:lpstr>1,2</vt:lpstr>
      <vt:lpstr>3</vt:lpstr>
      <vt:lpstr>4</vt:lpstr>
      <vt:lpstr>5</vt:lpstr>
      <vt:lpstr>6,7 beruházás, felújítás</vt:lpstr>
      <vt:lpstr>8,9,10 bevételek részletezése</vt:lpstr>
      <vt:lpstr>11 mérleg</vt:lpstr>
      <vt:lpstr>12 maradványkimutatás</vt:lpstr>
      <vt:lpstr>13 eredményimutatás</vt:lpstr>
      <vt:lpstr>14 vagyonkimutatás</vt:lpstr>
      <vt:lpstr>15.16.17</vt:lpstr>
      <vt:lpstr>'11 mérleg'!Nyomtatási_cím</vt:lpstr>
      <vt:lpstr>'1,2'!Nyomtatási_terület</vt:lpstr>
      <vt:lpstr>'3'!Nyomtatási_terület</vt:lpstr>
    </vt:vector>
  </TitlesOfParts>
  <Company>MAGYARNÁNDOR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Általános Iskola és Óvoda</dc:creator>
  <cp:lastModifiedBy>Felhasználó</cp:lastModifiedBy>
  <cp:lastPrinted>2019-06-24T09:47:39Z</cp:lastPrinted>
  <dcterms:created xsi:type="dcterms:W3CDTF">2012-02-15T09:08:01Z</dcterms:created>
  <dcterms:modified xsi:type="dcterms:W3CDTF">2019-06-24T09:47:59Z</dcterms:modified>
</cp:coreProperties>
</file>